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https://mkcouncil-my.sharepoint.com/personal/kayleigh_day_milton-keynes_gov_uk/Documents/LMS Webiste/Budget Setting 22-23/"/>
    </mc:Choice>
  </mc:AlternateContent>
  <xr:revisionPtr revIDLastSave="0" documentId="8_{EA982376-D988-4F98-A9FC-B691E7B342C0}" xr6:coauthVersionLast="47" xr6:coauthVersionMax="47" xr10:uidLastSave="{00000000-0000-0000-0000-000000000000}"/>
  <workbookProtection workbookAlgorithmName="SHA-512" workbookHashValue="X9Z9UvCpCteDXyg7HUFhBjqU2xns3ersGxZQkl1hFm+GYGDUf6DchPorXuIK/oBGyTctuS5Nq4B2PmGqNglvJA==" workbookSaltValue="OxiTH39oD+nba4VLjKyCuA==" workbookSpinCount="100000" lockStructure="1"/>
  <bookViews>
    <workbookView xWindow="-110" yWindow="-110" windowWidth="19420" windowHeight="10420" tabRatio="661" firstSheet="4" activeTab="6" xr2:uid="{00000000-000D-0000-FFFF-FFFF00000000}"/>
  </bookViews>
  <sheets>
    <sheet name="Budget Data by month" sheetId="33" state="hidden" r:id="rId1"/>
    <sheet name="Web Based Remittances" sheetId="32" state="hidden" r:id="rId2"/>
    <sheet name="Data" sheetId="11" state="hidden" r:id="rId3"/>
    <sheet name="Dedels" sheetId="29" state="hidden" r:id="rId4"/>
    <sheet name="INFORMATION" sheetId="12" r:id="rId5"/>
    <sheet name="Budget Completion Guidance" sheetId="5" r:id="rId6"/>
    <sheet name="Original Budget" sheetId="21" r:id="rId7"/>
    <sheet name="Original Budget Workings" sheetId="22" r:id="rId8"/>
    <sheet name="De-Delegated Budgets 22-23" sheetId="30" r:id="rId9"/>
    <sheet name="Revised Budget" sheetId="27" r:id="rId10"/>
    <sheet name="Revised Budget Workings" sheetId="23" r:id="rId11"/>
    <sheet name="Variance Analysis" sheetId="15" r:id="rId12"/>
    <sheet name="Forecast Template" sheetId="28" r:id="rId13"/>
  </sheets>
  <definedNames>
    <definedName name="_xlnm._FilterDatabase" localSheetId="0" hidden="1">'Budget Data by month'!$A$1:$R$2412</definedName>
    <definedName name="_xlnm._FilterDatabase" localSheetId="2" hidden="1">Data!$B$2:$D$74</definedName>
    <definedName name="_xlnm.Print_Area" localSheetId="8">'De-Delegated Budgets 22-23'!$A$3:$F$32</definedName>
    <definedName name="_xlnm.Print_Area" localSheetId="12">'Forecast Template'!$A$1:$V$108</definedName>
    <definedName name="_xlnm.Print_Area" localSheetId="6">'Original Budget'!$A$1:$R$119</definedName>
    <definedName name="_xlnm.Print_Area" localSheetId="9">'Revised Budget'!$A$1:$R$119</definedName>
    <definedName name="_xlnm.Print_Area" localSheetId="11">'Variance Analysis'!$A$1:$G$109</definedName>
    <definedName name="_xlnm.Print_Titles" localSheetId="6">'Original Budget'!$1:$7</definedName>
    <definedName name="_xlnm.Print_Titles" localSheetId="9">'Revised Budget'!$1:$7</definedName>
    <definedName name="_xlnm.Recorder" localSheetId="3">#REF!</definedName>
  </definedNames>
  <calcPr calcId="191028"/>
  <customWorkbookViews>
    <customWorkbookView name="Esther Doyle - Personal View" guid="{3B8BEA06-F9A1-45B5-B1F5-F8EBF54A7F60}" mergeInterval="0" personalView="1" maximized="1" windowWidth="1020" windowHeight="596" tabRatio="740" activeSheetId="4"/>
    <customWorkbookView name="Rupert Sligh - Personal View" guid="{BD84A7B8-58D8-4E21-B5F5-131820A92948}" mergeInterval="0" personalView="1" maximized="1" windowWidth="1020" windowHeight="543" tabRatio="740" activeSheetId="2"/>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27" l="1"/>
  <c r="E74" i="21"/>
  <c r="L68" i="29" l="1"/>
  <c r="N8" i="29"/>
  <c r="N11" i="29"/>
  <c r="N12" i="29"/>
  <c r="N13" i="29"/>
  <c r="N14" i="29"/>
  <c r="N15" i="29"/>
  <c r="N16" i="29"/>
  <c r="N17" i="29"/>
  <c r="N18" i="29"/>
  <c r="N19" i="29"/>
  <c r="N20" i="29"/>
  <c r="N21" i="29"/>
  <c r="N22" i="29"/>
  <c r="N23" i="29"/>
  <c r="N24" i="29"/>
  <c r="N25" i="29"/>
  <c r="N26" i="29"/>
  <c r="N27" i="29"/>
  <c r="N28" i="29"/>
  <c r="N29" i="29"/>
  <c r="N30" i="29"/>
  <c r="N31" i="29"/>
  <c r="N32" i="29"/>
  <c r="N33" i="29"/>
  <c r="N34" i="29"/>
  <c r="N35" i="29"/>
  <c r="N36" i="29"/>
  <c r="N37" i="29"/>
  <c r="N38" i="29"/>
  <c r="N39" i="29"/>
  <c r="N40" i="29"/>
  <c r="N41" i="29"/>
  <c r="N42" i="29"/>
  <c r="N43" i="29"/>
  <c r="N44" i="29"/>
  <c r="N45" i="29"/>
  <c r="N46" i="29"/>
  <c r="N47" i="29"/>
  <c r="N48" i="29"/>
  <c r="N49" i="29"/>
  <c r="N50" i="29"/>
  <c r="N51" i="29"/>
  <c r="N52" i="29"/>
  <c r="N55" i="29"/>
  <c r="N56" i="29"/>
  <c r="N59" i="29"/>
  <c r="N60" i="29"/>
  <c r="N61" i="29"/>
  <c r="N62" i="29"/>
  <c r="N63" i="29"/>
  <c r="N64" i="29"/>
  <c r="N65" i="29"/>
  <c r="N66" i="29"/>
  <c r="N7" i="29"/>
  <c r="I68" i="29"/>
  <c r="H68" i="29"/>
  <c r="G68" i="29"/>
  <c r="J7" i="29"/>
  <c r="J8" i="29"/>
  <c r="J9" i="29"/>
  <c r="N9" i="29" s="1"/>
  <c r="J10" i="29"/>
  <c r="N10" i="29" s="1"/>
  <c r="J11" i="29"/>
  <c r="J12" i="29"/>
  <c r="J13" i="29"/>
  <c r="J14" i="29"/>
  <c r="J15" i="29"/>
  <c r="J16" i="29"/>
  <c r="J17" i="29"/>
  <c r="J18" i="29"/>
  <c r="J19" i="29"/>
  <c r="J20" i="29"/>
  <c r="J21" i="29"/>
  <c r="J22" i="29"/>
  <c r="J23" i="29"/>
  <c r="J24" i="29"/>
  <c r="J25" i="29"/>
  <c r="J26" i="29"/>
  <c r="J27" i="29"/>
  <c r="J28" i="29"/>
  <c r="J29" i="29"/>
  <c r="J30" i="29"/>
  <c r="J31" i="29"/>
  <c r="J32" i="29"/>
  <c r="J33" i="29"/>
  <c r="J34" i="29"/>
  <c r="J35" i="29"/>
  <c r="J36" i="29"/>
  <c r="J37" i="29"/>
  <c r="J38" i="29"/>
  <c r="J39" i="29"/>
  <c r="J40" i="29"/>
  <c r="J41" i="29"/>
  <c r="J42" i="29"/>
  <c r="J43" i="29"/>
  <c r="J44" i="29"/>
  <c r="J45" i="29"/>
  <c r="J46" i="29"/>
  <c r="J47" i="29"/>
  <c r="J48" i="29"/>
  <c r="J49" i="29"/>
  <c r="J50" i="29"/>
  <c r="J51" i="29"/>
  <c r="J52" i="29"/>
  <c r="J53" i="29"/>
  <c r="N53" i="29" s="1"/>
  <c r="J54" i="29"/>
  <c r="N54" i="29" s="1"/>
  <c r="J55" i="29"/>
  <c r="J56" i="29"/>
  <c r="J57" i="29"/>
  <c r="N57" i="29" s="1"/>
  <c r="J58" i="29"/>
  <c r="N58" i="29" s="1"/>
  <c r="J59" i="29"/>
  <c r="J60" i="29"/>
  <c r="J61" i="29"/>
  <c r="J62" i="29"/>
  <c r="J63" i="29"/>
  <c r="J64" i="29"/>
  <c r="J65" i="29"/>
  <c r="J66" i="29"/>
  <c r="I6" i="29"/>
  <c r="H6" i="29"/>
  <c r="N68" i="29" l="1"/>
  <c r="J68" i="29"/>
  <c r="J6" i="29"/>
  <c r="D99" i="15"/>
  <c r="E99" i="15"/>
  <c r="E50" i="15"/>
  <c r="E34" i="15"/>
  <c r="E29" i="15"/>
  <c r="F99" i="15" l="1"/>
  <c r="D3" i="27"/>
  <c r="U4" i="27" s="1"/>
  <c r="B4" i="33" l="1"/>
  <c r="B5" i="33"/>
  <c r="B6" i="33"/>
  <c r="B7" i="33"/>
  <c r="B8" i="33"/>
  <c r="B9" i="33"/>
  <c r="B10" i="33"/>
  <c r="B11" i="33"/>
  <c r="B12" i="33"/>
  <c r="B13" i="33"/>
  <c r="B14" i="33"/>
  <c r="B15" i="33"/>
  <c r="B16" i="33"/>
  <c r="B17" i="33"/>
  <c r="B18" i="33"/>
  <c r="B19" i="33"/>
  <c r="B20" i="33"/>
  <c r="B21" i="33"/>
  <c r="B22" i="33"/>
  <c r="B23" i="33"/>
  <c r="B24" i="33"/>
  <c r="B25" i="33"/>
  <c r="B26" i="33"/>
  <c r="B27" i="33"/>
  <c r="B28" i="33"/>
  <c r="B29" i="33"/>
  <c r="B30" i="33"/>
  <c r="B31" i="33"/>
  <c r="B32" i="33"/>
  <c r="B33" i="33"/>
  <c r="B34" i="33"/>
  <c r="B35" i="33"/>
  <c r="B36" i="33"/>
  <c r="B37" i="33"/>
  <c r="B38" i="33"/>
  <c r="B39" i="33"/>
  <c r="B40" i="33"/>
  <c r="B41" i="33"/>
  <c r="B42" i="33"/>
  <c r="B43" i="33"/>
  <c r="B44" i="33"/>
  <c r="B45" i="33"/>
  <c r="B46" i="33"/>
  <c r="B47" i="33"/>
  <c r="B48" i="33"/>
  <c r="B49" i="33"/>
  <c r="B50" i="33"/>
  <c r="B51" i="33"/>
  <c r="B52" i="33"/>
  <c r="B53" i="33"/>
  <c r="B54" i="33"/>
  <c r="B55" i="33"/>
  <c r="B56" i="33"/>
  <c r="B57" i="33"/>
  <c r="B58" i="33"/>
  <c r="B59" i="33"/>
  <c r="B60" i="33"/>
  <c r="B61" i="33"/>
  <c r="B62" i="33"/>
  <c r="B63" i="33"/>
  <c r="B64" i="33"/>
  <c r="B65" i="33"/>
  <c r="B66" i="33"/>
  <c r="B67" i="33"/>
  <c r="B68" i="33"/>
  <c r="B69" i="33"/>
  <c r="B70" i="33"/>
  <c r="B71" i="33"/>
  <c r="B72" i="33"/>
  <c r="B73" i="33"/>
  <c r="B74" i="33"/>
  <c r="B75" i="33"/>
  <c r="B76" i="33"/>
  <c r="B77" i="33"/>
  <c r="B78" i="33"/>
  <c r="B79" i="33"/>
  <c r="B80" i="33"/>
  <c r="B81" i="33"/>
  <c r="B82" i="33"/>
  <c r="B83" i="33"/>
  <c r="B84" i="33"/>
  <c r="B85" i="33"/>
  <c r="B86" i="33"/>
  <c r="B87" i="33"/>
  <c r="B88" i="33"/>
  <c r="B89" i="33"/>
  <c r="B90" i="33"/>
  <c r="B91" i="33"/>
  <c r="B92" i="33"/>
  <c r="B93" i="33"/>
  <c r="B94" i="33"/>
  <c r="B95" i="33"/>
  <c r="B96" i="33"/>
  <c r="B97" i="33"/>
  <c r="B98" i="33"/>
  <c r="B99" i="33"/>
  <c r="B100" i="33"/>
  <c r="B101" i="33"/>
  <c r="B102" i="33"/>
  <c r="B103" i="33"/>
  <c r="B104" i="33"/>
  <c r="B105" i="33"/>
  <c r="B106" i="33"/>
  <c r="B107" i="33"/>
  <c r="B108" i="33"/>
  <c r="B109" i="33"/>
  <c r="B110" i="33"/>
  <c r="B111" i="33"/>
  <c r="B112" i="33"/>
  <c r="B113" i="33"/>
  <c r="B114" i="33"/>
  <c r="B115" i="33"/>
  <c r="B116" i="33"/>
  <c r="B117" i="33"/>
  <c r="B118" i="33"/>
  <c r="B119" i="33"/>
  <c r="B120" i="33"/>
  <c r="B121" i="33"/>
  <c r="B122" i="33"/>
  <c r="B123" i="33"/>
  <c r="B124" i="33"/>
  <c r="B125" i="33"/>
  <c r="B126" i="33"/>
  <c r="B127" i="33"/>
  <c r="B128" i="33"/>
  <c r="B129" i="33"/>
  <c r="B130" i="33"/>
  <c r="B131" i="33"/>
  <c r="B132" i="33"/>
  <c r="B133" i="33"/>
  <c r="B134" i="33"/>
  <c r="B135" i="33"/>
  <c r="B136" i="33"/>
  <c r="B137" i="33"/>
  <c r="B138" i="33"/>
  <c r="B139" i="33"/>
  <c r="B140" i="33"/>
  <c r="B141" i="33"/>
  <c r="B142" i="33"/>
  <c r="B143" i="33"/>
  <c r="B144" i="33"/>
  <c r="B145" i="33"/>
  <c r="B146" i="33"/>
  <c r="B147" i="33"/>
  <c r="B148" i="33"/>
  <c r="B149" i="33"/>
  <c r="B150" i="33"/>
  <c r="B151" i="33"/>
  <c r="B152" i="33"/>
  <c r="B153" i="33"/>
  <c r="B154" i="33"/>
  <c r="B155" i="33"/>
  <c r="B156" i="33"/>
  <c r="B157" i="33"/>
  <c r="B158" i="33"/>
  <c r="B159" i="33"/>
  <c r="B160" i="33"/>
  <c r="B161" i="33"/>
  <c r="B162" i="33"/>
  <c r="B163" i="33"/>
  <c r="B164" i="33"/>
  <c r="B165" i="33"/>
  <c r="B166" i="33"/>
  <c r="B167" i="33"/>
  <c r="B168" i="33"/>
  <c r="B169" i="33"/>
  <c r="B170" i="33"/>
  <c r="B171" i="33"/>
  <c r="B172" i="33"/>
  <c r="B173" i="33"/>
  <c r="B174" i="33"/>
  <c r="B175" i="33"/>
  <c r="B176" i="33"/>
  <c r="B177" i="33"/>
  <c r="B178" i="33"/>
  <c r="B179" i="33"/>
  <c r="B180" i="33"/>
  <c r="B181" i="33"/>
  <c r="B182" i="33"/>
  <c r="B183" i="33"/>
  <c r="B184" i="33"/>
  <c r="B185" i="33"/>
  <c r="B186" i="33"/>
  <c r="B187" i="33"/>
  <c r="B188" i="33"/>
  <c r="B189" i="33"/>
  <c r="B190" i="33"/>
  <c r="B191" i="33"/>
  <c r="B192" i="33"/>
  <c r="B193" i="33"/>
  <c r="B194" i="33"/>
  <c r="B195" i="33"/>
  <c r="B196" i="33"/>
  <c r="B197" i="33"/>
  <c r="B198" i="33"/>
  <c r="B199" i="33"/>
  <c r="B200" i="33"/>
  <c r="B201" i="33"/>
  <c r="B202" i="33"/>
  <c r="B203" i="33"/>
  <c r="B204" i="33"/>
  <c r="B205" i="33"/>
  <c r="B206" i="33"/>
  <c r="B207" i="33"/>
  <c r="B208" i="33"/>
  <c r="B209" i="33"/>
  <c r="B210" i="33"/>
  <c r="B211" i="33"/>
  <c r="B212" i="33"/>
  <c r="B213" i="33"/>
  <c r="B214" i="33"/>
  <c r="B215" i="33"/>
  <c r="B216" i="33"/>
  <c r="B217" i="33"/>
  <c r="B218" i="33"/>
  <c r="B219" i="33"/>
  <c r="B220" i="33"/>
  <c r="B221" i="33"/>
  <c r="B222" i="33"/>
  <c r="B223" i="33"/>
  <c r="B224" i="33"/>
  <c r="B225" i="33"/>
  <c r="B226" i="33"/>
  <c r="B227" i="33"/>
  <c r="B228" i="33"/>
  <c r="B229" i="33"/>
  <c r="B230" i="33"/>
  <c r="B231" i="33"/>
  <c r="B232" i="33"/>
  <c r="B233" i="33"/>
  <c r="B234" i="33"/>
  <c r="B235" i="33"/>
  <c r="B236" i="33"/>
  <c r="B237" i="33"/>
  <c r="B238" i="33"/>
  <c r="B239" i="33"/>
  <c r="B240" i="33"/>
  <c r="B241" i="33"/>
  <c r="B242" i="33"/>
  <c r="B243" i="33"/>
  <c r="B244" i="33"/>
  <c r="B245" i="33"/>
  <c r="B246" i="33"/>
  <c r="B247" i="33"/>
  <c r="B248" i="33"/>
  <c r="B249" i="33"/>
  <c r="B250" i="33"/>
  <c r="B251" i="33"/>
  <c r="B252" i="33"/>
  <c r="B253" i="33"/>
  <c r="B254" i="33"/>
  <c r="B255" i="33"/>
  <c r="B256" i="33"/>
  <c r="B257" i="33"/>
  <c r="B258" i="33"/>
  <c r="B259" i="33"/>
  <c r="B260" i="33"/>
  <c r="B261" i="33"/>
  <c r="B262" i="33"/>
  <c r="B263" i="33"/>
  <c r="B264" i="33"/>
  <c r="B265" i="33"/>
  <c r="B266" i="33"/>
  <c r="B267" i="33"/>
  <c r="B268" i="33"/>
  <c r="B269" i="33"/>
  <c r="B270" i="33"/>
  <c r="B271" i="33"/>
  <c r="B272" i="33"/>
  <c r="B273" i="33"/>
  <c r="B274" i="33"/>
  <c r="B275" i="33"/>
  <c r="B276" i="33"/>
  <c r="B277" i="33"/>
  <c r="B278" i="33"/>
  <c r="B279" i="33"/>
  <c r="B280" i="33"/>
  <c r="B281" i="33"/>
  <c r="B282" i="33"/>
  <c r="B283" i="33"/>
  <c r="B284" i="33"/>
  <c r="B285" i="33"/>
  <c r="B286" i="33"/>
  <c r="B287" i="33"/>
  <c r="B288" i="33"/>
  <c r="B289" i="33"/>
  <c r="B290" i="33"/>
  <c r="B291" i="33"/>
  <c r="B292" i="33"/>
  <c r="B293" i="33"/>
  <c r="B294" i="33"/>
  <c r="B295" i="33"/>
  <c r="B296" i="33"/>
  <c r="B297" i="33"/>
  <c r="B298" i="33"/>
  <c r="B299" i="33"/>
  <c r="B300" i="33"/>
  <c r="B301" i="33"/>
  <c r="B302" i="33"/>
  <c r="B303" i="33"/>
  <c r="B304" i="33"/>
  <c r="B305" i="33"/>
  <c r="B306" i="33"/>
  <c r="B307" i="33"/>
  <c r="B308" i="33"/>
  <c r="B309" i="33"/>
  <c r="B310" i="33"/>
  <c r="B311" i="33"/>
  <c r="B312" i="33"/>
  <c r="B313" i="33"/>
  <c r="B314" i="33"/>
  <c r="B315" i="33"/>
  <c r="B316" i="33"/>
  <c r="B317" i="33"/>
  <c r="B318" i="33"/>
  <c r="B319" i="33"/>
  <c r="B320" i="33"/>
  <c r="B321" i="33"/>
  <c r="B322" i="33"/>
  <c r="B323" i="33"/>
  <c r="B324" i="33"/>
  <c r="B325" i="33"/>
  <c r="B326" i="33"/>
  <c r="B327" i="33"/>
  <c r="B328" i="33"/>
  <c r="B329" i="33"/>
  <c r="B330" i="33"/>
  <c r="B331" i="33"/>
  <c r="B332" i="33"/>
  <c r="B333" i="33"/>
  <c r="B334" i="33"/>
  <c r="B335" i="33"/>
  <c r="B336" i="33"/>
  <c r="B337" i="33"/>
  <c r="B338" i="33"/>
  <c r="B339" i="33"/>
  <c r="B340" i="33"/>
  <c r="B341" i="33"/>
  <c r="B342" i="33"/>
  <c r="B343" i="33"/>
  <c r="B344" i="33"/>
  <c r="B345" i="33"/>
  <c r="B346" i="33"/>
  <c r="B347" i="33"/>
  <c r="B348" i="33"/>
  <c r="B349" i="33"/>
  <c r="B350" i="33"/>
  <c r="B351" i="33"/>
  <c r="B352" i="33"/>
  <c r="B353" i="33"/>
  <c r="B354" i="33"/>
  <c r="B355" i="33"/>
  <c r="B356" i="33"/>
  <c r="B357" i="33"/>
  <c r="B358" i="33"/>
  <c r="B359" i="33"/>
  <c r="B360" i="33"/>
  <c r="B361" i="33"/>
  <c r="B362" i="33"/>
  <c r="B363" i="33"/>
  <c r="B364" i="33"/>
  <c r="B365" i="33"/>
  <c r="B366" i="33"/>
  <c r="B367" i="33"/>
  <c r="B368" i="33"/>
  <c r="B369" i="33"/>
  <c r="B370" i="33"/>
  <c r="B371" i="33"/>
  <c r="B372" i="33"/>
  <c r="B373" i="33"/>
  <c r="B374" i="33"/>
  <c r="B375" i="33"/>
  <c r="B376" i="33"/>
  <c r="B377" i="33"/>
  <c r="B378" i="33"/>
  <c r="B379" i="33"/>
  <c r="B380" i="33"/>
  <c r="B381" i="33"/>
  <c r="B382" i="33"/>
  <c r="B383" i="33"/>
  <c r="B384" i="33"/>
  <c r="B385" i="33"/>
  <c r="B386" i="33"/>
  <c r="B387" i="33"/>
  <c r="B388" i="33"/>
  <c r="B389" i="33"/>
  <c r="B390" i="33"/>
  <c r="B391" i="33"/>
  <c r="B392" i="33"/>
  <c r="B393" i="33"/>
  <c r="B394" i="33"/>
  <c r="B395" i="33"/>
  <c r="B396" i="33"/>
  <c r="B397" i="33"/>
  <c r="B398" i="33"/>
  <c r="B399" i="33"/>
  <c r="B400" i="33"/>
  <c r="B401" i="33"/>
  <c r="B402" i="33"/>
  <c r="B403" i="33"/>
  <c r="B404" i="33"/>
  <c r="B405" i="33"/>
  <c r="B406" i="33"/>
  <c r="B407" i="33"/>
  <c r="B408" i="33"/>
  <c r="B409" i="33"/>
  <c r="B410" i="33"/>
  <c r="B411" i="33"/>
  <c r="B412" i="33"/>
  <c r="B413" i="33"/>
  <c r="B414" i="33"/>
  <c r="B415" i="33"/>
  <c r="B416" i="33"/>
  <c r="B417" i="33"/>
  <c r="B418" i="33"/>
  <c r="B419" i="33"/>
  <c r="B420" i="33"/>
  <c r="B421" i="33"/>
  <c r="B422" i="33"/>
  <c r="B423" i="33"/>
  <c r="B424" i="33"/>
  <c r="B425" i="33"/>
  <c r="B426" i="33"/>
  <c r="B427" i="33"/>
  <c r="B428" i="33"/>
  <c r="B429" i="33"/>
  <c r="B430" i="33"/>
  <c r="B431" i="33"/>
  <c r="B432" i="33"/>
  <c r="B433" i="33"/>
  <c r="B434" i="33"/>
  <c r="B435" i="33"/>
  <c r="B436" i="33"/>
  <c r="B437" i="33"/>
  <c r="B438" i="33"/>
  <c r="B439" i="33"/>
  <c r="B440" i="33"/>
  <c r="B441" i="33"/>
  <c r="B442" i="33"/>
  <c r="B443" i="33"/>
  <c r="B444" i="33"/>
  <c r="B445" i="33"/>
  <c r="B446" i="33"/>
  <c r="B447" i="33"/>
  <c r="B448" i="33"/>
  <c r="B449" i="33"/>
  <c r="B450" i="33"/>
  <c r="B451" i="33"/>
  <c r="B452" i="33"/>
  <c r="B453" i="33"/>
  <c r="B454" i="33"/>
  <c r="B455" i="33"/>
  <c r="B456" i="33"/>
  <c r="B457" i="33"/>
  <c r="B458" i="33"/>
  <c r="B459" i="33"/>
  <c r="B460" i="33"/>
  <c r="B461" i="33"/>
  <c r="B462" i="33"/>
  <c r="B463" i="33"/>
  <c r="B464" i="33"/>
  <c r="B465" i="33"/>
  <c r="B466" i="33"/>
  <c r="B467" i="33"/>
  <c r="B468" i="33"/>
  <c r="B469" i="33"/>
  <c r="B470" i="33"/>
  <c r="B471" i="33"/>
  <c r="B472" i="33"/>
  <c r="B473" i="33"/>
  <c r="B474" i="33"/>
  <c r="B475" i="33"/>
  <c r="B476" i="33"/>
  <c r="B477" i="33"/>
  <c r="B478" i="33"/>
  <c r="B479" i="33"/>
  <c r="B480" i="33"/>
  <c r="B481" i="33"/>
  <c r="B482" i="33"/>
  <c r="B483" i="33"/>
  <c r="B484" i="33"/>
  <c r="B485" i="33"/>
  <c r="B486" i="33"/>
  <c r="B487" i="33"/>
  <c r="B488" i="33"/>
  <c r="B489" i="33"/>
  <c r="B490" i="33"/>
  <c r="B491" i="33"/>
  <c r="B492" i="33"/>
  <c r="B493" i="33"/>
  <c r="B494" i="33"/>
  <c r="B495" i="33"/>
  <c r="B496" i="33"/>
  <c r="B497" i="33"/>
  <c r="B498" i="33"/>
  <c r="B499" i="33"/>
  <c r="B500" i="33"/>
  <c r="B501" i="33"/>
  <c r="B502" i="33"/>
  <c r="B503" i="33"/>
  <c r="B504" i="33"/>
  <c r="B505" i="33"/>
  <c r="B506" i="33"/>
  <c r="B507" i="33"/>
  <c r="B508" i="33"/>
  <c r="B509" i="33"/>
  <c r="B510" i="33"/>
  <c r="B511" i="33"/>
  <c r="B512" i="33"/>
  <c r="B513" i="33"/>
  <c r="B514" i="33"/>
  <c r="B515" i="33"/>
  <c r="B516" i="33"/>
  <c r="B517" i="33"/>
  <c r="B518" i="33"/>
  <c r="B519" i="33"/>
  <c r="B520" i="33"/>
  <c r="B521" i="33"/>
  <c r="B522" i="33"/>
  <c r="B523" i="33"/>
  <c r="B524" i="33"/>
  <c r="B525" i="33"/>
  <c r="B526" i="33"/>
  <c r="B527" i="33"/>
  <c r="B528" i="33"/>
  <c r="B529" i="33"/>
  <c r="B530" i="33"/>
  <c r="B531" i="33"/>
  <c r="B532" i="33"/>
  <c r="B533" i="33"/>
  <c r="B534" i="33"/>
  <c r="B535" i="33"/>
  <c r="B536" i="33"/>
  <c r="B537" i="33"/>
  <c r="B538" i="33"/>
  <c r="B539" i="33"/>
  <c r="B540" i="33"/>
  <c r="B541" i="33"/>
  <c r="B542" i="33"/>
  <c r="B543" i="33"/>
  <c r="B544" i="33"/>
  <c r="B545" i="33"/>
  <c r="B546" i="33"/>
  <c r="B547" i="33"/>
  <c r="B548" i="33"/>
  <c r="B549" i="33"/>
  <c r="B550" i="33"/>
  <c r="B551" i="33"/>
  <c r="B552" i="33"/>
  <c r="B553" i="33"/>
  <c r="B554" i="33"/>
  <c r="B555" i="33"/>
  <c r="B556" i="33"/>
  <c r="B557" i="33"/>
  <c r="B558" i="33"/>
  <c r="B559" i="33"/>
  <c r="B560" i="33"/>
  <c r="B561" i="33"/>
  <c r="B562" i="33"/>
  <c r="B563" i="33"/>
  <c r="B564" i="33"/>
  <c r="B565" i="33"/>
  <c r="B566" i="33"/>
  <c r="B567" i="33"/>
  <c r="B568" i="33"/>
  <c r="B569" i="33"/>
  <c r="B570" i="33"/>
  <c r="B571" i="33"/>
  <c r="B572" i="33"/>
  <c r="B573" i="33"/>
  <c r="B574" i="33"/>
  <c r="B575" i="33"/>
  <c r="B576" i="33"/>
  <c r="B577" i="33"/>
  <c r="B578" i="33"/>
  <c r="B579" i="33"/>
  <c r="B580" i="33"/>
  <c r="B581" i="33"/>
  <c r="B582" i="33"/>
  <c r="B583" i="33"/>
  <c r="B584" i="33"/>
  <c r="B585" i="33"/>
  <c r="B586" i="33"/>
  <c r="B587" i="33"/>
  <c r="B588" i="33"/>
  <c r="B589" i="33"/>
  <c r="B590" i="33"/>
  <c r="B591" i="33"/>
  <c r="B592" i="33"/>
  <c r="B593" i="33"/>
  <c r="B594" i="33"/>
  <c r="B595" i="33"/>
  <c r="B596" i="33"/>
  <c r="B597" i="33"/>
  <c r="B598" i="33"/>
  <c r="B599" i="33"/>
  <c r="B600" i="33"/>
  <c r="B601" i="33"/>
  <c r="B602" i="33"/>
  <c r="B603" i="33"/>
  <c r="B604" i="33"/>
  <c r="B605" i="33"/>
  <c r="B606" i="33"/>
  <c r="B607" i="33"/>
  <c r="B608" i="33"/>
  <c r="B609" i="33"/>
  <c r="B610" i="33"/>
  <c r="B611" i="33"/>
  <c r="B612" i="33"/>
  <c r="B613" i="33"/>
  <c r="B614" i="33"/>
  <c r="B615" i="33"/>
  <c r="B616" i="33"/>
  <c r="B617" i="33"/>
  <c r="B618" i="33"/>
  <c r="B619" i="33"/>
  <c r="B620" i="33"/>
  <c r="B621" i="33"/>
  <c r="B622" i="33"/>
  <c r="B623" i="33"/>
  <c r="B624" i="33"/>
  <c r="B625" i="33"/>
  <c r="B626" i="33"/>
  <c r="B627" i="33"/>
  <c r="B628" i="33"/>
  <c r="B629" i="33"/>
  <c r="B630" i="33"/>
  <c r="B631" i="33"/>
  <c r="B632" i="33"/>
  <c r="B633" i="33"/>
  <c r="B634" i="33"/>
  <c r="B635" i="33"/>
  <c r="B636" i="33"/>
  <c r="B637" i="33"/>
  <c r="B638" i="33"/>
  <c r="B639" i="33"/>
  <c r="B640" i="33"/>
  <c r="B641" i="33"/>
  <c r="B642" i="33"/>
  <c r="B643" i="33"/>
  <c r="B644" i="33"/>
  <c r="B645" i="33"/>
  <c r="B646" i="33"/>
  <c r="B647" i="33"/>
  <c r="B648" i="33"/>
  <c r="B649" i="33"/>
  <c r="B650" i="33"/>
  <c r="B651" i="33"/>
  <c r="B652" i="33"/>
  <c r="B653" i="33"/>
  <c r="B654" i="33"/>
  <c r="B655" i="33"/>
  <c r="B656" i="33"/>
  <c r="B657" i="33"/>
  <c r="B658" i="33"/>
  <c r="B659" i="33"/>
  <c r="B660" i="33"/>
  <c r="B661" i="33"/>
  <c r="B662" i="33"/>
  <c r="B663" i="33"/>
  <c r="B664" i="33"/>
  <c r="B665" i="33"/>
  <c r="B666" i="33"/>
  <c r="B667" i="33"/>
  <c r="B668" i="33"/>
  <c r="B669" i="33"/>
  <c r="B670" i="33"/>
  <c r="B671" i="33"/>
  <c r="B672" i="33"/>
  <c r="B673" i="33"/>
  <c r="B674" i="33"/>
  <c r="B675" i="33"/>
  <c r="B676" i="33"/>
  <c r="B677" i="33"/>
  <c r="B678" i="33"/>
  <c r="B679" i="33"/>
  <c r="B680" i="33"/>
  <c r="B681" i="33"/>
  <c r="B682" i="33"/>
  <c r="B683" i="33"/>
  <c r="B684" i="33"/>
  <c r="B685" i="33"/>
  <c r="B686" i="33"/>
  <c r="B687" i="33"/>
  <c r="B688" i="33"/>
  <c r="B689" i="33"/>
  <c r="B690" i="33"/>
  <c r="B691" i="33"/>
  <c r="B692" i="33"/>
  <c r="B693" i="33"/>
  <c r="B694" i="33"/>
  <c r="B695" i="33"/>
  <c r="B696" i="33"/>
  <c r="B697" i="33"/>
  <c r="B698" i="33"/>
  <c r="B699" i="33"/>
  <c r="B700" i="33"/>
  <c r="B701" i="33"/>
  <c r="B702" i="33"/>
  <c r="B703" i="33"/>
  <c r="B704" i="33"/>
  <c r="B705" i="33"/>
  <c r="B706" i="33"/>
  <c r="B707" i="33"/>
  <c r="B708" i="33"/>
  <c r="B709" i="33"/>
  <c r="B710" i="33"/>
  <c r="B711" i="33"/>
  <c r="B712" i="33"/>
  <c r="B713" i="33"/>
  <c r="B714" i="33"/>
  <c r="B715" i="33"/>
  <c r="B716" i="33"/>
  <c r="B717" i="33"/>
  <c r="B718" i="33"/>
  <c r="B719" i="33"/>
  <c r="B720" i="33"/>
  <c r="B721" i="33"/>
  <c r="B722" i="33"/>
  <c r="B723" i="33"/>
  <c r="B724" i="33"/>
  <c r="B725" i="33"/>
  <c r="B726" i="33"/>
  <c r="B727" i="33"/>
  <c r="B728" i="33"/>
  <c r="B729" i="33"/>
  <c r="B730" i="33"/>
  <c r="B731" i="33"/>
  <c r="B732" i="33"/>
  <c r="B733" i="33"/>
  <c r="B734" i="33"/>
  <c r="B735" i="33"/>
  <c r="B736" i="33"/>
  <c r="B737" i="33"/>
  <c r="B738" i="33"/>
  <c r="B739" i="33"/>
  <c r="B740" i="33"/>
  <c r="B741" i="33"/>
  <c r="B742" i="33"/>
  <c r="B743" i="33"/>
  <c r="B744" i="33"/>
  <c r="B745" i="33"/>
  <c r="B746" i="33"/>
  <c r="B747" i="33"/>
  <c r="B748" i="33"/>
  <c r="B749" i="33"/>
  <c r="B750" i="33"/>
  <c r="B751" i="33"/>
  <c r="B752" i="33"/>
  <c r="B753" i="33"/>
  <c r="B754" i="33"/>
  <c r="B755" i="33"/>
  <c r="B756" i="33"/>
  <c r="B757" i="33"/>
  <c r="B758" i="33"/>
  <c r="B759" i="33"/>
  <c r="B760" i="33"/>
  <c r="B761" i="33"/>
  <c r="B762" i="33"/>
  <c r="B763" i="33"/>
  <c r="B764" i="33"/>
  <c r="B765" i="33"/>
  <c r="B766" i="33"/>
  <c r="B767" i="33"/>
  <c r="B768" i="33"/>
  <c r="B769" i="33"/>
  <c r="B770" i="33"/>
  <c r="B771" i="33"/>
  <c r="B772" i="33"/>
  <c r="B773" i="33"/>
  <c r="B774" i="33"/>
  <c r="B775" i="33"/>
  <c r="B776" i="33"/>
  <c r="B777" i="33"/>
  <c r="B778" i="33"/>
  <c r="B779" i="33"/>
  <c r="B780" i="33"/>
  <c r="B781" i="33"/>
  <c r="B782" i="33"/>
  <c r="B783" i="33"/>
  <c r="B784" i="33"/>
  <c r="B785" i="33"/>
  <c r="B786" i="33"/>
  <c r="B787" i="33"/>
  <c r="B788" i="33"/>
  <c r="B789" i="33"/>
  <c r="B790" i="33"/>
  <c r="B791" i="33"/>
  <c r="B792" i="33"/>
  <c r="B793" i="33"/>
  <c r="B794" i="33"/>
  <c r="B795" i="33"/>
  <c r="B796" i="33"/>
  <c r="B797" i="33"/>
  <c r="B798" i="33"/>
  <c r="B799" i="33"/>
  <c r="B800" i="33"/>
  <c r="B801" i="33"/>
  <c r="B802" i="33"/>
  <c r="B803" i="33"/>
  <c r="B804" i="33"/>
  <c r="B805" i="33"/>
  <c r="B806" i="33"/>
  <c r="B807" i="33"/>
  <c r="B808" i="33"/>
  <c r="B809" i="33"/>
  <c r="B810" i="33"/>
  <c r="B811" i="33"/>
  <c r="B812" i="33"/>
  <c r="B813" i="33"/>
  <c r="B814" i="33"/>
  <c r="B815" i="33"/>
  <c r="B816" i="33"/>
  <c r="B817" i="33"/>
  <c r="B818" i="33"/>
  <c r="B819" i="33"/>
  <c r="B820" i="33"/>
  <c r="B821" i="33"/>
  <c r="B822" i="33"/>
  <c r="B823" i="33"/>
  <c r="B824" i="33"/>
  <c r="B825" i="33"/>
  <c r="B826" i="33"/>
  <c r="B827" i="33"/>
  <c r="B828" i="33"/>
  <c r="B829" i="33"/>
  <c r="B830" i="33"/>
  <c r="B831" i="33"/>
  <c r="B832" i="33"/>
  <c r="B833" i="33"/>
  <c r="B834" i="33"/>
  <c r="B835" i="33"/>
  <c r="B836" i="33"/>
  <c r="B837" i="33"/>
  <c r="B838" i="33"/>
  <c r="B839" i="33"/>
  <c r="B840" i="33"/>
  <c r="B841" i="33"/>
  <c r="B842" i="33"/>
  <c r="B843" i="33"/>
  <c r="B844" i="33"/>
  <c r="B845" i="33"/>
  <c r="B846" i="33"/>
  <c r="B847" i="33"/>
  <c r="B848" i="33"/>
  <c r="B849" i="33"/>
  <c r="B850" i="33"/>
  <c r="B851" i="33"/>
  <c r="B852" i="33"/>
  <c r="B853" i="33"/>
  <c r="B854" i="33"/>
  <c r="B855" i="33"/>
  <c r="B856" i="33"/>
  <c r="B857" i="33"/>
  <c r="B858" i="33"/>
  <c r="B859" i="33"/>
  <c r="B860" i="33"/>
  <c r="B861" i="33"/>
  <c r="B862" i="33"/>
  <c r="B863" i="33"/>
  <c r="B864" i="33"/>
  <c r="B865" i="33"/>
  <c r="B866" i="33"/>
  <c r="B867" i="33"/>
  <c r="B868" i="33"/>
  <c r="B869" i="33"/>
  <c r="B870" i="33"/>
  <c r="B871" i="33"/>
  <c r="B872" i="33"/>
  <c r="B873" i="33"/>
  <c r="B874" i="33"/>
  <c r="B875" i="33"/>
  <c r="B876" i="33"/>
  <c r="B877" i="33"/>
  <c r="B878" i="33"/>
  <c r="B879" i="33"/>
  <c r="B880" i="33"/>
  <c r="B881" i="33"/>
  <c r="B882" i="33"/>
  <c r="B883" i="33"/>
  <c r="B884" i="33"/>
  <c r="B885" i="33"/>
  <c r="B886" i="33"/>
  <c r="B887" i="33"/>
  <c r="B888" i="33"/>
  <c r="B889" i="33"/>
  <c r="B890" i="33"/>
  <c r="B891" i="33"/>
  <c r="B892" i="33"/>
  <c r="B893" i="33"/>
  <c r="B894" i="33"/>
  <c r="B895" i="33"/>
  <c r="B896" i="33"/>
  <c r="B897" i="33"/>
  <c r="B898" i="33"/>
  <c r="B899" i="33"/>
  <c r="B900" i="33"/>
  <c r="B901" i="33"/>
  <c r="B902" i="33"/>
  <c r="B903" i="33"/>
  <c r="B904" i="33"/>
  <c r="B905" i="33"/>
  <c r="B906" i="33"/>
  <c r="B907" i="33"/>
  <c r="B908" i="33"/>
  <c r="B909" i="33"/>
  <c r="B910" i="33"/>
  <c r="B911" i="33"/>
  <c r="B912" i="33"/>
  <c r="B913" i="33"/>
  <c r="B914" i="33"/>
  <c r="B915" i="33"/>
  <c r="B916" i="33"/>
  <c r="B917" i="33"/>
  <c r="B918" i="33"/>
  <c r="B919" i="33"/>
  <c r="B920" i="33"/>
  <c r="B921" i="33"/>
  <c r="B922" i="33"/>
  <c r="B923" i="33"/>
  <c r="B924" i="33"/>
  <c r="B925" i="33"/>
  <c r="B926" i="33"/>
  <c r="B927" i="33"/>
  <c r="B928" i="33"/>
  <c r="B929" i="33"/>
  <c r="B930" i="33"/>
  <c r="B931" i="33"/>
  <c r="B932" i="33"/>
  <c r="B933" i="33"/>
  <c r="B934" i="33"/>
  <c r="B935" i="33"/>
  <c r="B936" i="33"/>
  <c r="B937" i="33"/>
  <c r="B938" i="33"/>
  <c r="B939" i="33"/>
  <c r="B940" i="33"/>
  <c r="B941" i="33"/>
  <c r="B942" i="33"/>
  <c r="B943" i="33"/>
  <c r="B944" i="33"/>
  <c r="B945" i="33"/>
  <c r="B946" i="33"/>
  <c r="B947" i="33"/>
  <c r="B948" i="33"/>
  <c r="B949" i="33"/>
  <c r="B950" i="33"/>
  <c r="B951" i="33"/>
  <c r="B952" i="33"/>
  <c r="B953" i="33"/>
  <c r="B954" i="33"/>
  <c r="B955" i="33"/>
  <c r="B956" i="33"/>
  <c r="B957" i="33"/>
  <c r="B958" i="33"/>
  <c r="B959" i="33"/>
  <c r="B960" i="33"/>
  <c r="B961" i="33"/>
  <c r="B962" i="33"/>
  <c r="B963" i="33"/>
  <c r="B964" i="33"/>
  <c r="B965" i="33"/>
  <c r="B966" i="33"/>
  <c r="B967" i="33"/>
  <c r="B968" i="33"/>
  <c r="B969" i="33"/>
  <c r="B970" i="33"/>
  <c r="B971" i="33"/>
  <c r="B972" i="33"/>
  <c r="B973" i="33"/>
  <c r="B974" i="33"/>
  <c r="B975" i="33"/>
  <c r="B976" i="33"/>
  <c r="B977" i="33"/>
  <c r="B978" i="33"/>
  <c r="B979" i="33"/>
  <c r="B980" i="33"/>
  <c r="B981" i="33"/>
  <c r="B982" i="33"/>
  <c r="B983" i="33"/>
  <c r="B984" i="33"/>
  <c r="B985" i="33"/>
  <c r="B986" i="33"/>
  <c r="B987" i="33"/>
  <c r="B988" i="33"/>
  <c r="B989" i="33"/>
  <c r="B990" i="33"/>
  <c r="B991" i="33"/>
  <c r="B992" i="33"/>
  <c r="B993" i="33"/>
  <c r="B994" i="33"/>
  <c r="B995" i="33"/>
  <c r="B996" i="33"/>
  <c r="B997" i="33"/>
  <c r="B998" i="33"/>
  <c r="B999" i="33"/>
  <c r="B1000" i="33"/>
  <c r="B1001" i="33"/>
  <c r="B1002" i="33"/>
  <c r="B1003" i="33"/>
  <c r="B1004" i="33"/>
  <c r="B1005" i="33"/>
  <c r="B1006" i="33"/>
  <c r="B1007" i="33"/>
  <c r="B1008" i="33"/>
  <c r="B1009" i="33"/>
  <c r="B1010" i="33"/>
  <c r="B1011" i="33"/>
  <c r="B1012" i="33"/>
  <c r="B1013" i="33"/>
  <c r="B1014" i="33"/>
  <c r="B1015" i="33"/>
  <c r="B1016" i="33"/>
  <c r="B1017" i="33"/>
  <c r="B1018" i="33"/>
  <c r="B1019" i="33"/>
  <c r="B1020" i="33"/>
  <c r="B1021" i="33"/>
  <c r="B1022" i="33"/>
  <c r="B1023" i="33"/>
  <c r="B1024" i="33"/>
  <c r="B1025" i="33"/>
  <c r="B1026" i="33"/>
  <c r="B1027" i="33"/>
  <c r="B1028" i="33"/>
  <c r="B1029" i="33"/>
  <c r="B1030" i="33"/>
  <c r="B1031" i="33"/>
  <c r="B1032" i="33"/>
  <c r="B1033" i="33"/>
  <c r="B1034" i="33"/>
  <c r="B1035" i="33"/>
  <c r="B1036" i="33"/>
  <c r="B1037" i="33"/>
  <c r="B1038" i="33"/>
  <c r="B1039" i="33"/>
  <c r="B1040" i="33"/>
  <c r="B1041" i="33"/>
  <c r="B1042" i="33"/>
  <c r="B1043" i="33"/>
  <c r="B1044" i="33"/>
  <c r="B1045" i="33"/>
  <c r="B1046" i="33"/>
  <c r="B1047" i="33"/>
  <c r="B1048" i="33"/>
  <c r="B1049" i="33"/>
  <c r="B1050" i="33"/>
  <c r="B1051" i="33"/>
  <c r="B1052" i="33"/>
  <c r="B1053" i="33"/>
  <c r="B1054" i="33"/>
  <c r="B1055" i="33"/>
  <c r="B1056" i="33"/>
  <c r="B1057" i="33"/>
  <c r="B1058" i="33"/>
  <c r="B1059" i="33"/>
  <c r="B1060" i="33"/>
  <c r="B1061" i="33"/>
  <c r="B1062" i="33"/>
  <c r="B1063" i="33"/>
  <c r="B1064" i="33"/>
  <c r="B1065" i="33"/>
  <c r="B1066" i="33"/>
  <c r="B1067" i="33"/>
  <c r="B1068" i="33"/>
  <c r="B1069" i="33"/>
  <c r="B1070" i="33"/>
  <c r="B1071" i="33"/>
  <c r="B1072" i="33"/>
  <c r="B1073" i="33"/>
  <c r="B1074" i="33"/>
  <c r="B1075" i="33"/>
  <c r="B1076" i="33"/>
  <c r="B1077" i="33"/>
  <c r="B1078" i="33"/>
  <c r="B1079" i="33"/>
  <c r="B1080" i="33"/>
  <c r="B1081" i="33"/>
  <c r="B1082" i="33"/>
  <c r="B1083" i="33"/>
  <c r="B1084" i="33"/>
  <c r="B1085" i="33"/>
  <c r="B1086" i="33"/>
  <c r="B1087" i="33"/>
  <c r="B1088" i="33"/>
  <c r="B1089" i="33"/>
  <c r="B1090" i="33"/>
  <c r="B1091" i="33"/>
  <c r="B1092" i="33"/>
  <c r="B1093" i="33"/>
  <c r="B1094" i="33"/>
  <c r="B1095" i="33"/>
  <c r="B1096" i="33"/>
  <c r="B1097" i="33"/>
  <c r="B1098" i="33"/>
  <c r="B1099" i="33"/>
  <c r="B1100" i="33"/>
  <c r="B1101" i="33"/>
  <c r="B1102" i="33"/>
  <c r="B1103" i="33"/>
  <c r="B1104" i="33"/>
  <c r="B1105" i="33"/>
  <c r="B1106" i="33"/>
  <c r="B1107" i="33"/>
  <c r="B1108" i="33"/>
  <c r="B1109" i="33"/>
  <c r="B1110" i="33"/>
  <c r="B1111" i="33"/>
  <c r="B1112" i="33"/>
  <c r="B1113" i="33"/>
  <c r="B1114" i="33"/>
  <c r="B1115" i="33"/>
  <c r="B1116" i="33"/>
  <c r="B1117" i="33"/>
  <c r="B1118" i="33"/>
  <c r="B1119" i="33"/>
  <c r="B1120" i="33"/>
  <c r="B1121" i="33"/>
  <c r="B1122" i="33"/>
  <c r="B1123" i="33"/>
  <c r="B1124" i="33"/>
  <c r="B1125" i="33"/>
  <c r="B1126" i="33"/>
  <c r="B1127" i="33"/>
  <c r="B1128" i="33"/>
  <c r="B1129" i="33"/>
  <c r="B1130" i="33"/>
  <c r="B1131" i="33"/>
  <c r="B1132" i="33"/>
  <c r="B1133" i="33"/>
  <c r="B1134" i="33"/>
  <c r="B1135" i="33"/>
  <c r="B1136" i="33"/>
  <c r="B1137" i="33"/>
  <c r="B1138" i="33"/>
  <c r="B1139" i="33"/>
  <c r="B1140" i="33"/>
  <c r="B1141" i="33"/>
  <c r="B1142" i="33"/>
  <c r="B1143" i="33"/>
  <c r="B1144" i="33"/>
  <c r="B1145" i="33"/>
  <c r="B1146" i="33"/>
  <c r="B1147" i="33"/>
  <c r="B1148" i="33"/>
  <c r="B1149" i="33"/>
  <c r="B1150" i="33"/>
  <c r="B1151" i="33"/>
  <c r="B1152" i="33"/>
  <c r="B1153" i="33"/>
  <c r="B1154" i="33"/>
  <c r="B1155" i="33"/>
  <c r="B1156" i="33"/>
  <c r="B1157" i="33"/>
  <c r="B1158" i="33"/>
  <c r="B1159" i="33"/>
  <c r="B1160" i="33"/>
  <c r="B1161" i="33"/>
  <c r="B1162" i="33"/>
  <c r="B1163" i="33"/>
  <c r="B1164" i="33"/>
  <c r="B1165" i="33"/>
  <c r="B1166" i="33"/>
  <c r="B1167" i="33"/>
  <c r="B1168" i="33"/>
  <c r="B1169" i="33"/>
  <c r="B1170" i="33"/>
  <c r="B1171" i="33"/>
  <c r="B1172" i="33"/>
  <c r="B1173" i="33"/>
  <c r="B1174" i="33"/>
  <c r="B1175" i="33"/>
  <c r="B1176" i="33"/>
  <c r="B1177" i="33"/>
  <c r="B1178" i="33"/>
  <c r="B1179" i="33"/>
  <c r="B1180" i="33"/>
  <c r="B1181" i="33"/>
  <c r="B1182" i="33"/>
  <c r="B1183" i="33"/>
  <c r="B1184" i="33"/>
  <c r="B1185" i="33"/>
  <c r="B1186" i="33"/>
  <c r="B1187" i="33"/>
  <c r="B1188" i="33"/>
  <c r="B1189" i="33"/>
  <c r="B1190" i="33"/>
  <c r="B1191" i="33"/>
  <c r="B1192" i="33"/>
  <c r="B1193" i="33"/>
  <c r="B1194" i="33"/>
  <c r="B1195" i="33"/>
  <c r="B1196" i="33"/>
  <c r="B1197" i="33"/>
  <c r="B1198" i="33"/>
  <c r="B1199" i="33"/>
  <c r="B1200" i="33"/>
  <c r="B1201" i="33"/>
  <c r="B1202" i="33"/>
  <c r="B1203" i="33"/>
  <c r="B1204" i="33"/>
  <c r="B1205" i="33"/>
  <c r="B1206" i="33"/>
  <c r="B1207" i="33"/>
  <c r="B1208" i="33"/>
  <c r="B1209" i="33"/>
  <c r="B1210" i="33"/>
  <c r="B1211" i="33"/>
  <c r="B1212" i="33"/>
  <c r="B1213" i="33"/>
  <c r="B1214" i="33"/>
  <c r="B1215" i="33"/>
  <c r="B1216" i="33"/>
  <c r="B1217" i="33"/>
  <c r="B1218" i="33"/>
  <c r="B1219" i="33"/>
  <c r="B1220" i="33"/>
  <c r="B1221" i="33"/>
  <c r="B1222" i="33"/>
  <c r="B1223" i="33"/>
  <c r="B1224" i="33"/>
  <c r="B1225" i="33"/>
  <c r="B1226" i="33"/>
  <c r="B1227" i="33"/>
  <c r="B1228" i="33"/>
  <c r="B1229" i="33"/>
  <c r="B1230" i="33"/>
  <c r="B1231" i="33"/>
  <c r="B1232" i="33"/>
  <c r="B1233" i="33"/>
  <c r="B1234" i="33"/>
  <c r="B1235" i="33"/>
  <c r="B1236" i="33"/>
  <c r="B1237" i="33"/>
  <c r="B1238" i="33"/>
  <c r="B1239" i="33"/>
  <c r="B1240" i="33"/>
  <c r="B1241" i="33"/>
  <c r="B1242" i="33"/>
  <c r="B1243" i="33"/>
  <c r="B1244" i="33"/>
  <c r="B1245" i="33"/>
  <c r="B1246" i="33"/>
  <c r="B1247" i="33"/>
  <c r="B1248" i="33"/>
  <c r="B1249" i="33"/>
  <c r="B1250" i="33"/>
  <c r="B1251" i="33"/>
  <c r="B1252" i="33"/>
  <c r="B1253" i="33"/>
  <c r="B1254" i="33"/>
  <c r="B1255" i="33"/>
  <c r="B1256" i="33"/>
  <c r="B1257" i="33"/>
  <c r="B1258" i="33"/>
  <c r="B1259" i="33"/>
  <c r="B1260" i="33"/>
  <c r="B1261" i="33"/>
  <c r="B1262" i="33"/>
  <c r="B1263" i="33"/>
  <c r="B1264" i="33"/>
  <c r="B1265" i="33"/>
  <c r="B1266" i="33"/>
  <c r="B1267" i="33"/>
  <c r="B1268" i="33"/>
  <c r="B1269" i="33"/>
  <c r="B1270" i="33"/>
  <c r="B1271" i="33"/>
  <c r="B1272" i="33"/>
  <c r="B1273" i="33"/>
  <c r="B1274" i="33"/>
  <c r="B1275" i="33"/>
  <c r="B1276" i="33"/>
  <c r="B1277" i="33"/>
  <c r="B1278" i="33"/>
  <c r="B1279" i="33"/>
  <c r="B1280" i="33"/>
  <c r="B1281" i="33"/>
  <c r="B1282" i="33"/>
  <c r="B1283" i="33"/>
  <c r="B1284" i="33"/>
  <c r="B1285" i="33"/>
  <c r="B1286" i="33"/>
  <c r="B1287" i="33"/>
  <c r="B1288" i="33"/>
  <c r="B1289" i="33"/>
  <c r="B1290" i="33"/>
  <c r="B1291" i="33"/>
  <c r="B1292" i="33"/>
  <c r="B1293" i="33"/>
  <c r="B1294" i="33"/>
  <c r="B1295" i="33"/>
  <c r="B1296" i="33"/>
  <c r="B1297" i="33"/>
  <c r="B1298" i="33"/>
  <c r="B1299" i="33"/>
  <c r="B1300" i="33"/>
  <c r="B1301" i="33"/>
  <c r="B1302" i="33"/>
  <c r="B1303" i="33"/>
  <c r="B1304" i="33"/>
  <c r="B1305" i="33"/>
  <c r="B1306" i="33"/>
  <c r="B1307" i="33"/>
  <c r="B1308" i="33"/>
  <c r="B1309" i="33"/>
  <c r="B1310" i="33"/>
  <c r="B1311" i="33"/>
  <c r="B1312" i="33"/>
  <c r="B1313" i="33"/>
  <c r="B1314" i="33"/>
  <c r="B1315" i="33"/>
  <c r="B1316" i="33"/>
  <c r="B1317" i="33"/>
  <c r="B1318" i="33"/>
  <c r="B1319" i="33"/>
  <c r="B1320" i="33"/>
  <c r="B1321" i="33"/>
  <c r="B1322" i="33"/>
  <c r="B1323" i="33"/>
  <c r="B1324" i="33"/>
  <c r="B1325" i="33"/>
  <c r="B1326" i="33"/>
  <c r="B1327" i="33"/>
  <c r="B1328" i="33"/>
  <c r="B1329" i="33"/>
  <c r="B1330" i="33"/>
  <c r="B1331" i="33"/>
  <c r="B1332" i="33"/>
  <c r="B1333" i="33"/>
  <c r="B1334" i="33"/>
  <c r="B1335" i="33"/>
  <c r="B1336" i="33"/>
  <c r="B1337" i="33"/>
  <c r="B1338" i="33"/>
  <c r="B1339" i="33"/>
  <c r="B1340" i="33"/>
  <c r="B1341" i="33"/>
  <c r="B1342" i="33"/>
  <c r="B1343" i="33"/>
  <c r="B1344" i="33"/>
  <c r="B1345" i="33"/>
  <c r="B1346" i="33"/>
  <c r="B1347" i="33"/>
  <c r="B1348" i="33"/>
  <c r="B1349" i="33"/>
  <c r="B1350" i="33"/>
  <c r="B1351" i="33"/>
  <c r="B1352" i="33"/>
  <c r="B1353" i="33"/>
  <c r="B1354" i="33"/>
  <c r="B1355" i="33"/>
  <c r="B1356" i="33"/>
  <c r="B1357" i="33"/>
  <c r="B1358" i="33"/>
  <c r="B1359" i="33"/>
  <c r="B1360" i="33"/>
  <c r="B1361" i="33"/>
  <c r="B1362" i="33"/>
  <c r="B1363" i="33"/>
  <c r="B1364" i="33"/>
  <c r="B1365" i="33"/>
  <c r="B1366" i="33"/>
  <c r="B1367" i="33"/>
  <c r="B1368" i="33"/>
  <c r="B1369" i="33"/>
  <c r="B1370" i="33"/>
  <c r="B1371" i="33"/>
  <c r="B1372" i="33"/>
  <c r="B1373" i="33"/>
  <c r="B1374" i="33"/>
  <c r="B1375" i="33"/>
  <c r="B1376" i="33"/>
  <c r="B1377" i="33"/>
  <c r="B1378" i="33"/>
  <c r="B1379" i="33"/>
  <c r="B1380" i="33"/>
  <c r="B1381" i="33"/>
  <c r="B1382" i="33"/>
  <c r="B1383" i="33"/>
  <c r="B1384" i="33"/>
  <c r="B1385" i="33"/>
  <c r="B1386" i="33"/>
  <c r="B1387" i="33"/>
  <c r="B1388" i="33"/>
  <c r="B1389" i="33"/>
  <c r="B1390" i="33"/>
  <c r="B1391" i="33"/>
  <c r="B1392" i="33"/>
  <c r="B1393" i="33"/>
  <c r="B1394" i="33"/>
  <c r="B1395" i="33"/>
  <c r="B1396" i="33"/>
  <c r="B1397" i="33"/>
  <c r="B1398" i="33"/>
  <c r="B1399" i="33"/>
  <c r="B1400" i="33"/>
  <c r="B1401" i="33"/>
  <c r="B1402" i="33"/>
  <c r="B1403" i="33"/>
  <c r="B1404" i="33"/>
  <c r="B1405" i="33"/>
  <c r="B1406" i="33"/>
  <c r="B1407" i="33"/>
  <c r="B1408" i="33"/>
  <c r="B1409" i="33"/>
  <c r="B1410" i="33"/>
  <c r="B1411" i="33"/>
  <c r="B1412" i="33"/>
  <c r="B1413" i="33"/>
  <c r="B1414" i="33"/>
  <c r="B1415" i="33"/>
  <c r="B1416" i="33"/>
  <c r="B1417" i="33"/>
  <c r="B1418" i="33"/>
  <c r="B1419" i="33"/>
  <c r="B1420" i="33"/>
  <c r="B1421" i="33"/>
  <c r="B1422" i="33"/>
  <c r="B1423" i="33"/>
  <c r="B1424" i="33"/>
  <c r="B1425" i="33"/>
  <c r="B1426" i="33"/>
  <c r="B1427" i="33"/>
  <c r="B1428" i="33"/>
  <c r="B1429" i="33"/>
  <c r="B1430" i="33"/>
  <c r="B1431" i="33"/>
  <c r="B1432" i="33"/>
  <c r="B1433" i="33"/>
  <c r="B1434" i="33"/>
  <c r="B1435" i="33"/>
  <c r="B1436" i="33"/>
  <c r="B1437" i="33"/>
  <c r="B1438" i="33"/>
  <c r="B1439" i="33"/>
  <c r="B1440" i="33"/>
  <c r="B1441" i="33"/>
  <c r="B1442" i="33"/>
  <c r="B1443" i="33"/>
  <c r="B1444" i="33"/>
  <c r="B1445" i="33"/>
  <c r="B1446" i="33"/>
  <c r="B1447" i="33"/>
  <c r="B1448" i="33"/>
  <c r="B1449" i="33"/>
  <c r="B1450" i="33"/>
  <c r="B1451" i="33"/>
  <c r="B1452" i="33"/>
  <c r="B1453" i="33"/>
  <c r="B1454" i="33"/>
  <c r="B1455" i="33"/>
  <c r="B1456" i="33"/>
  <c r="B1457" i="33"/>
  <c r="B1458" i="33"/>
  <c r="B1459" i="33"/>
  <c r="B1460" i="33"/>
  <c r="B1461" i="33"/>
  <c r="B1462" i="33"/>
  <c r="B1463" i="33"/>
  <c r="B1464" i="33"/>
  <c r="B1465" i="33"/>
  <c r="B1466" i="33"/>
  <c r="B1467" i="33"/>
  <c r="B1468" i="33"/>
  <c r="B1469" i="33"/>
  <c r="B1470" i="33"/>
  <c r="B1471" i="33"/>
  <c r="B1472" i="33"/>
  <c r="B1473" i="33"/>
  <c r="B1474" i="33"/>
  <c r="B1475" i="33"/>
  <c r="B1476" i="33"/>
  <c r="B1477" i="33"/>
  <c r="B1478" i="33"/>
  <c r="B1479" i="33"/>
  <c r="B1480" i="33"/>
  <c r="B1481" i="33"/>
  <c r="B1482" i="33"/>
  <c r="B1483" i="33"/>
  <c r="B1484" i="33"/>
  <c r="B1485" i="33"/>
  <c r="B1486" i="33"/>
  <c r="B1487" i="33"/>
  <c r="B1488" i="33"/>
  <c r="B1489" i="33"/>
  <c r="B1490" i="33"/>
  <c r="B1491" i="33"/>
  <c r="B1492" i="33"/>
  <c r="B1493" i="33"/>
  <c r="B1494" i="33"/>
  <c r="B1495" i="33"/>
  <c r="B1496" i="33"/>
  <c r="B1497" i="33"/>
  <c r="B1498" i="33"/>
  <c r="B1499" i="33"/>
  <c r="B1500" i="33"/>
  <c r="B1501" i="33"/>
  <c r="B1502" i="33"/>
  <c r="B1503" i="33"/>
  <c r="B1504" i="33"/>
  <c r="B1505" i="33"/>
  <c r="B1506" i="33"/>
  <c r="B1507" i="33"/>
  <c r="B1508" i="33"/>
  <c r="B1509" i="33"/>
  <c r="B1510" i="33"/>
  <c r="B1511" i="33"/>
  <c r="B1512" i="33"/>
  <c r="B1513" i="33"/>
  <c r="B1514" i="33"/>
  <c r="B1515" i="33"/>
  <c r="B1516" i="33"/>
  <c r="B1517" i="33"/>
  <c r="B1518" i="33"/>
  <c r="B1519" i="33"/>
  <c r="B1520" i="33"/>
  <c r="B1521" i="33"/>
  <c r="B1522" i="33"/>
  <c r="B1523" i="33"/>
  <c r="B1524" i="33"/>
  <c r="B1525" i="33"/>
  <c r="B1526" i="33"/>
  <c r="B1527" i="33"/>
  <c r="B1528" i="33"/>
  <c r="B1529" i="33"/>
  <c r="B1530" i="33"/>
  <c r="B1531" i="33"/>
  <c r="B1532" i="33"/>
  <c r="B1533" i="33"/>
  <c r="B1534" i="33"/>
  <c r="B1535" i="33"/>
  <c r="B1536" i="33"/>
  <c r="B1537" i="33"/>
  <c r="B1538" i="33"/>
  <c r="B1539" i="33"/>
  <c r="B1540" i="33"/>
  <c r="B1541" i="33"/>
  <c r="B1542" i="33"/>
  <c r="B1543" i="33"/>
  <c r="B1544" i="33"/>
  <c r="B1545" i="33"/>
  <c r="B1546" i="33"/>
  <c r="B1547" i="33"/>
  <c r="B1548" i="33"/>
  <c r="B1549" i="33"/>
  <c r="B1550" i="33"/>
  <c r="B1551" i="33"/>
  <c r="B1552" i="33"/>
  <c r="B1553" i="33"/>
  <c r="B1554" i="33"/>
  <c r="B1555" i="33"/>
  <c r="B1556" i="33"/>
  <c r="B1557" i="33"/>
  <c r="B1558" i="33"/>
  <c r="B1559" i="33"/>
  <c r="B1560" i="33"/>
  <c r="B1561" i="33"/>
  <c r="B1562" i="33"/>
  <c r="B1563" i="33"/>
  <c r="B1564" i="33"/>
  <c r="B1565" i="33"/>
  <c r="B1566" i="33"/>
  <c r="B1567" i="33"/>
  <c r="B1568" i="33"/>
  <c r="B1569" i="33"/>
  <c r="B1570" i="33"/>
  <c r="B1571" i="33"/>
  <c r="B1572" i="33"/>
  <c r="B1573" i="33"/>
  <c r="B1574" i="33"/>
  <c r="B1575" i="33"/>
  <c r="B1576" i="33"/>
  <c r="B1577" i="33"/>
  <c r="B1578" i="33"/>
  <c r="B1579" i="33"/>
  <c r="B1580" i="33"/>
  <c r="B1581" i="33"/>
  <c r="B1582" i="33"/>
  <c r="B1583" i="33"/>
  <c r="B1584" i="33"/>
  <c r="B1585" i="33"/>
  <c r="B1586" i="33"/>
  <c r="B1587" i="33"/>
  <c r="B1588" i="33"/>
  <c r="B1589" i="33"/>
  <c r="B1590" i="33"/>
  <c r="B1591" i="33"/>
  <c r="B1592" i="33"/>
  <c r="B1593" i="33"/>
  <c r="B1594" i="33"/>
  <c r="B1595" i="33"/>
  <c r="B1596" i="33"/>
  <c r="B1597" i="33"/>
  <c r="B1598" i="33"/>
  <c r="B1599" i="33"/>
  <c r="B1600" i="33"/>
  <c r="B1601" i="33"/>
  <c r="B1602" i="33"/>
  <c r="B1603" i="33"/>
  <c r="B1604" i="33"/>
  <c r="B1605" i="33"/>
  <c r="B1606" i="33"/>
  <c r="B1607" i="33"/>
  <c r="B1608" i="33"/>
  <c r="B1609" i="33"/>
  <c r="B1610" i="33"/>
  <c r="B1611" i="33"/>
  <c r="B1612" i="33"/>
  <c r="B1613" i="33"/>
  <c r="B1614" i="33"/>
  <c r="B1615" i="33"/>
  <c r="B1616" i="33"/>
  <c r="B1617" i="33"/>
  <c r="B1618" i="33"/>
  <c r="B1619" i="33"/>
  <c r="B1620" i="33"/>
  <c r="B1621" i="33"/>
  <c r="B1622" i="33"/>
  <c r="B1623" i="33"/>
  <c r="B1624" i="33"/>
  <c r="B1625" i="33"/>
  <c r="B1626" i="33"/>
  <c r="B1627" i="33"/>
  <c r="B1628" i="33"/>
  <c r="B1629" i="33"/>
  <c r="B1630" i="33"/>
  <c r="B1631" i="33"/>
  <c r="B1632" i="33"/>
  <c r="B1633" i="33"/>
  <c r="B1634" i="33"/>
  <c r="B1635" i="33"/>
  <c r="B1636" i="33"/>
  <c r="B1637" i="33"/>
  <c r="B1638" i="33"/>
  <c r="B1639" i="33"/>
  <c r="B1640" i="33"/>
  <c r="B1641" i="33"/>
  <c r="B1642" i="33"/>
  <c r="B1643" i="33"/>
  <c r="B1644" i="33"/>
  <c r="B1645" i="33"/>
  <c r="B1646" i="33"/>
  <c r="B1647" i="33"/>
  <c r="B1648" i="33"/>
  <c r="B1649" i="33"/>
  <c r="B1650" i="33"/>
  <c r="B1651" i="33"/>
  <c r="B1652" i="33"/>
  <c r="B1653" i="33"/>
  <c r="B1654" i="33"/>
  <c r="B1655" i="33"/>
  <c r="B1656" i="33"/>
  <c r="B1657" i="33"/>
  <c r="B1658" i="33"/>
  <c r="B1659" i="33"/>
  <c r="B1660" i="33"/>
  <c r="B1661" i="33"/>
  <c r="B1662" i="33"/>
  <c r="B1663" i="33"/>
  <c r="B1664" i="33"/>
  <c r="B1665" i="33"/>
  <c r="B1666" i="33"/>
  <c r="B1667" i="33"/>
  <c r="B1668" i="33"/>
  <c r="B1669" i="33"/>
  <c r="B1670" i="33"/>
  <c r="B1671" i="33"/>
  <c r="B1672" i="33"/>
  <c r="B1673" i="33"/>
  <c r="B1674" i="33"/>
  <c r="B1675" i="33"/>
  <c r="B1676" i="33"/>
  <c r="B1677" i="33"/>
  <c r="B1678" i="33"/>
  <c r="B1679" i="33"/>
  <c r="B1680" i="33"/>
  <c r="B1681" i="33"/>
  <c r="B1682" i="33"/>
  <c r="B1683" i="33"/>
  <c r="B1684" i="33"/>
  <c r="B1685" i="33"/>
  <c r="B1686" i="33"/>
  <c r="B1687" i="33"/>
  <c r="B1688" i="33"/>
  <c r="B1689" i="33"/>
  <c r="B1690" i="33"/>
  <c r="B1691" i="33"/>
  <c r="B1692" i="33"/>
  <c r="B1693" i="33"/>
  <c r="B1694" i="33"/>
  <c r="B1695" i="33"/>
  <c r="B1696" i="33"/>
  <c r="B1697" i="33"/>
  <c r="B1698" i="33"/>
  <c r="B1699" i="33"/>
  <c r="B1700" i="33"/>
  <c r="B1701" i="33"/>
  <c r="B1702" i="33"/>
  <c r="B1703" i="33"/>
  <c r="B1704" i="33"/>
  <c r="B1705" i="33"/>
  <c r="B1706" i="33"/>
  <c r="B1707" i="33"/>
  <c r="B1708" i="33"/>
  <c r="B1709" i="33"/>
  <c r="B1710" i="33"/>
  <c r="B1711" i="33"/>
  <c r="B1712" i="33"/>
  <c r="B1713" i="33"/>
  <c r="B1714" i="33"/>
  <c r="B1715" i="33"/>
  <c r="B1716" i="33"/>
  <c r="B1717" i="33"/>
  <c r="B1718" i="33"/>
  <c r="B1719" i="33"/>
  <c r="B1720" i="33"/>
  <c r="B1721" i="33"/>
  <c r="B1722" i="33"/>
  <c r="B1723" i="33"/>
  <c r="B1724" i="33"/>
  <c r="B1725" i="33"/>
  <c r="B1726" i="33"/>
  <c r="B1727" i="33"/>
  <c r="B1728" i="33"/>
  <c r="B1729" i="33"/>
  <c r="B1730" i="33"/>
  <c r="B1731" i="33"/>
  <c r="B1732" i="33"/>
  <c r="B1733" i="33"/>
  <c r="B1734" i="33"/>
  <c r="B1735" i="33"/>
  <c r="B1736" i="33"/>
  <c r="B1737" i="33"/>
  <c r="B1738" i="33"/>
  <c r="B1739" i="33"/>
  <c r="B1740" i="33"/>
  <c r="B1741" i="33"/>
  <c r="B1742" i="33"/>
  <c r="B1743" i="33"/>
  <c r="B1744" i="33"/>
  <c r="B1745" i="33"/>
  <c r="B1746" i="33"/>
  <c r="B1747" i="33"/>
  <c r="B1748" i="33"/>
  <c r="B1749" i="33"/>
  <c r="B1750" i="33"/>
  <c r="B1751" i="33"/>
  <c r="B1752" i="33"/>
  <c r="B1753" i="33"/>
  <c r="B1754" i="33"/>
  <c r="B1755" i="33"/>
  <c r="B1756" i="33"/>
  <c r="B1757" i="33"/>
  <c r="B1758" i="33"/>
  <c r="B1759" i="33"/>
  <c r="B1760" i="33"/>
  <c r="B1761" i="33"/>
  <c r="B1762" i="33"/>
  <c r="B1763" i="33"/>
  <c r="B1764" i="33"/>
  <c r="B1765" i="33"/>
  <c r="B1766" i="33"/>
  <c r="B1767" i="33"/>
  <c r="B1768" i="33"/>
  <c r="B1769" i="33"/>
  <c r="B1770" i="33"/>
  <c r="B1771" i="33"/>
  <c r="B1772" i="33"/>
  <c r="B1773" i="33"/>
  <c r="B1774" i="33"/>
  <c r="B1775" i="33"/>
  <c r="B1776" i="33"/>
  <c r="B1777" i="33"/>
  <c r="B1778" i="33"/>
  <c r="B1779" i="33"/>
  <c r="B1780" i="33"/>
  <c r="B1781" i="33"/>
  <c r="B1782" i="33"/>
  <c r="B1783" i="33"/>
  <c r="B1784" i="33"/>
  <c r="B1785" i="33"/>
  <c r="B1786" i="33"/>
  <c r="B1787" i="33"/>
  <c r="B1788" i="33"/>
  <c r="B1789" i="33"/>
  <c r="B1790" i="33"/>
  <c r="B1791" i="33"/>
  <c r="B1792" i="33"/>
  <c r="B1793" i="33"/>
  <c r="B1794" i="33"/>
  <c r="B1795" i="33"/>
  <c r="B1796" i="33"/>
  <c r="B1797" i="33"/>
  <c r="B1798" i="33"/>
  <c r="B1799" i="33"/>
  <c r="B1800" i="33"/>
  <c r="B1801" i="33"/>
  <c r="B1802" i="33"/>
  <c r="B1803" i="33"/>
  <c r="B1804" i="33"/>
  <c r="B1805" i="33"/>
  <c r="B1806" i="33"/>
  <c r="B1807" i="33"/>
  <c r="B1808" i="33"/>
  <c r="B1809" i="33"/>
  <c r="B1810" i="33"/>
  <c r="B1811" i="33"/>
  <c r="B1812" i="33"/>
  <c r="B1813" i="33"/>
  <c r="B1814" i="33"/>
  <c r="B1815" i="33"/>
  <c r="B1816" i="33"/>
  <c r="B1817" i="33"/>
  <c r="B1818" i="33"/>
  <c r="B1819" i="33"/>
  <c r="B1820" i="33"/>
  <c r="B1821" i="33"/>
  <c r="B1822" i="33"/>
  <c r="B1823" i="33"/>
  <c r="B1824" i="33"/>
  <c r="B1825" i="33"/>
  <c r="B1826" i="33"/>
  <c r="B1827" i="33"/>
  <c r="B1828" i="33"/>
  <c r="B1829" i="33"/>
  <c r="B1830" i="33"/>
  <c r="B1831" i="33"/>
  <c r="B1832" i="33"/>
  <c r="B1833" i="33"/>
  <c r="B1834" i="33"/>
  <c r="B1835" i="33"/>
  <c r="B1836" i="33"/>
  <c r="B1837" i="33"/>
  <c r="B1838" i="33"/>
  <c r="B1839" i="33"/>
  <c r="B1840" i="33"/>
  <c r="B1841" i="33"/>
  <c r="B1842" i="33"/>
  <c r="B1843" i="33"/>
  <c r="B1844" i="33"/>
  <c r="B1845" i="33"/>
  <c r="B1846" i="33"/>
  <c r="B1847" i="33"/>
  <c r="B1848" i="33"/>
  <c r="B1849" i="33"/>
  <c r="B1850" i="33"/>
  <c r="B1851" i="33"/>
  <c r="B1852" i="33"/>
  <c r="B1853" i="33"/>
  <c r="B1854" i="33"/>
  <c r="B1855" i="33"/>
  <c r="B1856" i="33"/>
  <c r="B1857" i="33"/>
  <c r="B1858" i="33"/>
  <c r="B1859" i="33"/>
  <c r="B1860" i="33"/>
  <c r="B1861" i="33"/>
  <c r="B1862" i="33"/>
  <c r="B1863" i="33"/>
  <c r="B1864" i="33"/>
  <c r="B1865" i="33"/>
  <c r="B1866" i="33"/>
  <c r="B1867" i="33"/>
  <c r="B1868" i="33"/>
  <c r="B1869" i="33"/>
  <c r="B1870" i="33"/>
  <c r="B1871" i="33"/>
  <c r="B1872" i="33"/>
  <c r="B1873" i="33"/>
  <c r="B1874" i="33"/>
  <c r="B1875" i="33"/>
  <c r="B1876" i="33"/>
  <c r="B1877" i="33"/>
  <c r="B1878" i="33"/>
  <c r="B1879" i="33"/>
  <c r="B1880" i="33"/>
  <c r="B1881" i="33"/>
  <c r="B1882" i="33"/>
  <c r="B1883" i="33"/>
  <c r="B1884" i="33"/>
  <c r="B1885" i="33"/>
  <c r="B1886" i="33"/>
  <c r="B1887" i="33"/>
  <c r="B1888" i="33"/>
  <c r="B1889" i="33"/>
  <c r="B1890" i="33"/>
  <c r="B1891" i="33"/>
  <c r="B1892" i="33"/>
  <c r="B1893" i="33"/>
  <c r="B1894" i="33"/>
  <c r="B1895" i="33"/>
  <c r="B1896" i="33"/>
  <c r="B1897" i="33"/>
  <c r="B1898" i="33"/>
  <c r="B1899" i="33"/>
  <c r="B1900" i="33"/>
  <c r="B1901" i="33"/>
  <c r="B1902" i="33"/>
  <c r="B1903" i="33"/>
  <c r="B1904" i="33"/>
  <c r="B1905" i="33"/>
  <c r="B1906" i="33"/>
  <c r="B1907" i="33"/>
  <c r="B1908" i="33"/>
  <c r="B1909" i="33"/>
  <c r="B1910" i="33"/>
  <c r="B1911" i="33"/>
  <c r="B1912" i="33"/>
  <c r="B1913" i="33"/>
  <c r="B1914" i="33"/>
  <c r="B1915" i="33"/>
  <c r="B1916" i="33"/>
  <c r="B1917" i="33"/>
  <c r="B1918" i="33"/>
  <c r="B1919" i="33"/>
  <c r="B1920" i="33"/>
  <c r="B1921" i="33"/>
  <c r="B1922" i="33"/>
  <c r="B1923" i="33"/>
  <c r="B1924" i="33"/>
  <c r="B1925" i="33"/>
  <c r="B1926" i="33"/>
  <c r="B1927" i="33"/>
  <c r="B1928" i="33"/>
  <c r="B1929" i="33"/>
  <c r="B1930" i="33"/>
  <c r="B1931" i="33"/>
  <c r="B1932" i="33"/>
  <c r="B1933" i="33"/>
  <c r="B1934" i="33"/>
  <c r="B1935" i="33"/>
  <c r="B1936" i="33"/>
  <c r="B1937" i="33"/>
  <c r="B1938" i="33"/>
  <c r="B1939" i="33"/>
  <c r="B1940" i="33"/>
  <c r="B1941" i="33"/>
  <c r="B1942" i="33"/>
  <c r="B1943" i="33"/>
  <c r="B1944" i="33"/>
  <c r="B1945" i="33"/>
  <c r="B1946" i="33"/>
  <c r="B1947" i="33"/>
  <c r="B1948" i="33"/>
  <c r="B1949" i="33"/>
  <c r="B1950" i="33"/>
  <c r="B1951" i="33"/>
  <c r="B1952" i="33"/>
  <c r="B1953" i="33"/>
  <c r="B1954" i="33"/>
  <c r="B1955" i="33"/>
  <c r="B1956" i="33"/>
  <c r="B1957" i="33"/>
  <c r="B1958" i="33"/>
  <c r="B1959" i="33"/>
  <c r="B1960" i="33"/>
  <c r="B1961" i="33"/>
  <c r="B1962" i="33"/>
  <c r="B1963" i="33"/>
  <c r="B1964" i="33"/>
  <c r="B1965" i="33"/>
  <c r="B1966" i="33"/>
  <c r="B1967" i="33"/>
  <c r="B1968" i="33"/>
  <c r="B1969" i="33"/>
  <c r="B1970" i="33"/>
  <c r="B1971" i="33"/>
  <c r="B1972" i="33"/>
  <c r="B1973" i="33"/>
  <c r="B1974" i="33"/>
  <c r="B1975" i="33"/>
  <c r="B1976" i="33"/>
  <c r="B1977" i="33"/>
  <c r="B1978" i="33"/>
  <c r="B1979" i="33"/>
  <c r="B1980" i="33"/>
  <c r="B1981" i="33"/>
  <c r="B1982" i="33"/>
  <c r="B1983" i="33"/>
  <c r="B1984" i="33"/>
  <c r="B1985" i="33"/>
  <c r="B1986" i="33"/>
  <c r="B1987" i="33"/>
  <c r="B1988" i="33"/>
  <c r="B1989" i="33"/>
  <c r="B1990" i="33"/>
  <c r="B1991" i="33"/>
  <c r="B1992" i="33"/>
  <c r="B1993" i="33"/>
  <c r="B1994" i="33"/>
  <c r="B1995" i="33"/>
  <c r="B1996" i="33"/>
  <c r="B1997" i="33"/>
  <c r="B1998" i="33"/>
  <c r="B1999" i="33"/>
  <c r="B2000" i="33"/>
  <c r="B2001" i="33"/>
  <c r="B2002" i="33"/>
  <c r="B2003" i="33"/>
  <c r="B2004" i="33"/>
  <c r="B2005" i="33"/>
  <c r="B2006" i="33"/>
  <c r="B2007" i="33"/>
  <c r="B2008" i="33"/>
  <c r="B2009" i="33"/>
  <c r="B2010" i="33"/>
  <c r="B2011" i="33"/>
  <c r="B2012" i="33"/>
  <c r="B2013" i="33"/>
  <c r="B2014" i="33"/>
  <c r="B2015" i="33"/>
  <c r="B2016" i="33"/>
  <c r="B2017" i="33"/>
  <c r="B2018" i="33"/>
  <c r="B2019" i="33"/>
  <c r="B2020" i="33"/>
  <c r="B2021" i="33"/>
  <c r="B2022" i="33"/>
  <c r="B2023" i="33"/>
  <c r="B2024" i="33"/>
  <c r="B2025" i="33"/>
  <c r="B2026" i="33"/>
  <c r="B2027" i="33"/>
  <c r="B2028" i="33"/>
  <c r="B2029" i="33"/>
  <c r="B2030" i="33"/>
  <c r="B2031" i="33"/>
  <c r="B2032" i="33"/>
  <c r="B2033" i="33"/>
  <c r="B2034" i="33"/>
  <c r="B2035" i="33"/>
  <c r="B2036" i="33"/>
  <c r="B2037" i="33"/>
  <c r="B2038" i="33"/>
  <c r="B2039" i="33"/>
  <c r="B2040" i="33"/>
  <c r="B2041" i="33"/>
  <c r="B2042" i="33"/>
  <c r="B2043" i="33"/>
  <c r="B2044" i="33"/>
  <c r="B2045" i="33"/>
  <c r="B2046" i="33"/>
  <c r="B2047" i="33"/>
  <c r="B2048" i="33"/>
  <c r="B2049" i="33"/>
  <c r="B2050" i="33"/>
  <c r="B2051" i="33"/>
  <c r="B2052" i="33"/>
  <c r="B2053" i="33"/>
  <c r="B2054" i="33"/>
  <c r="B2055" i="33"/>
  <c r="B2056" i="33"/>
  <c r="B2057" i="33"/>
  <c r="B2058" i="33"/>
  <c r="B2059" i="33"/>
  <c r="B2060" i="33"/>
  <c r="B2061" i="33"/>
  <c r="B2062" i="33"/>
  <c r="B2063" i="33"/>
  <c r="B2064" i="33"/>
  <c r="B2065" i="33"/>
  <c r="B2066" i="33"/>
  <c r="B2067" i="33"/>
  <c r="B2068" i="33"/>
  <c r="B2069" i="33"/>
  <c r="B2070" i="33"/>
  <c r="B2071" i="33"/>
  <c r="B2072" i="33"/>
  <c r="B2073" i="33"/>
  <c r="B2074" i="33"/>
  <c r="B2075" i="33"/>
  <c r="B2076" i="33"/>
  <c r="B2077" i="33"/>
  <c r="B2078" i="33"/>
  <c r="B2079" i="33"/>
  <c r="B2080" i="33"/>
  <c r="B2081" i="33"/>
  <c r="B2082" i="33"/>
  <c r="B2083" i="33"/>
  <c r="B2084" i="33"/>
  <c r="B2085" i="33"/>
  <c r="B2086" i="33"/>
  <c r="B2087" i="33"/>
  <c r="B2088" i="33"/>
  <c r="B2089" i="33"/>
  <c r="B2090" i="33"/>
  <c r="B2091" i="33"/>
  <c r="B2092" i="33"/>
  <c r="B2093" i="33"/>
  <c r="B2094" i="33"/>
  <c r="B2095" i="33"/>
  <c r="B2096" i="33"/>
  <c r="B2097" i="33"/>
  <c r="B2098" i="33"/>
  <c r="B2099" i="33"/>
  <c r="B2100" i="33"/>
  <c r="B2101" i="33"/>
  <c r="B2102" i="33"/>
  <c r="B2103" i="33"/>
  <c r="B2104" i="33"/>
  <c r="B2105" i="33"/>
  <c r="B2106" i="33"/>
  <c r="B2107" i="33"/>
  <c r="B2108" i="33"/>
  <c r="B2109" i="33"/>
  <c r="B2110" i="33"/>
  <c r="B2111" i="33"/>
  <c r="B2112" i="33"/>
  <c r="B2113" i="33"/>
  <c r="B2114" i="33"/>
  <c r="B2115" i="33"/>
  <c r="B2116" i="33"/>
  <c r="B2117" i="33"/>
  <c r="B2118" i="33"/>
  <c r="B2119" i="33"/>
  <c r="B2120" i="33"/>
  <c r="B2121" i="33"/>
  <c r="B2122" i="33"/>
  <c r="B2123" i="33"/>
  <c r="B2124" i="33"/>
  <c r="B2125" i="33"/>
  <c r="B2126" i="33"/>
  <c r="B2127" i="33"/>
  <c r="B2128" i="33"/>
  <c r="B2129" i="33"/>
  <c r="B2130" i="33"/>
  <c r="B2131" i="33"/>
  <c r="B2132" i="33"/>
  <c r="B2133" i="33"/>
  <c r="B2134" i="33"/>
  <c r="B2135" i="33"/>
  <c r="B2136" i="33"/>
  <c r="B2137" i="33"/>
  <c r="B2138" i="33"/>
  <c r="B2139" i="33"/>
  <c r="B2140" i="33"/>
  <c r="B2141" i="33"/>
  <c r="B2142" i="33"/>
  <c r="B2143" i="33"/>
  <c r="B2144" i="33"/>
  <c r="B2145" i="33"/>
  <c r="B2146" i="33"/>
  <c r="B2147" i="33"/>
  <c r="B2148" i="33"/>
  <c r="B2149" i="33"/>
  <c r="B2150" i="33"/>
  <c r="B2151" i="33"/>
  <c r="B2152" i="33"/>
  <c r="B2153" i="33"/>
  <c r="B2154" i="33"/>
  <c r="B2155" i="33"/>
  <c r="B2156" i="33"/>
  <c r="B2157" i="33"/>
  <c r="B2158" i="33"/>
  <c r="B2159" i="33"/>
  <c r="B2160" i="33"/>
  <c r="B2161" i="33"/>
  <c r="B2162" i="33"/>
  <c r="B2163" i="33"/>
  <c r="B2164" i="33"/>
  <c r="B2165" i="33"/>
  <c r="B2166" i="33"/>
  <c r="B2167" i="33"/>
  <c r="B2168" i="33"/>
  <c r="B2169" i="33"/>
  <c r="B2170" i="33"/>
  <c r="B2171" i="33"/>
  <c r="B2172" i="33"/>
  <c r="B2173" i="33"/>
  <c r="B2174" i="33"/>
  <c r="B2175" i="33"/>
  <c r="B2176" i="33"/>
  <c r="B2177" i="33"/>
  <c r="B2178" i="33"/>
  <c r="B2179" i="33"/>
  <c r="B2180" i="33"/>
  <c r="B2181" i="33"/>
  <c r="B2182" i="33"/>
  <c r="B2183" i="33"/>
  <c r="B2184" i="33"/>
  <c r="B2185" i="33"/>
  <c r="B2186" i="33"/>
  <c r="B2187" i="33"/>
  <c r="B2188" i="33"/>
  <c r="B2189" i="33"/>
  <c r="B2190" i="33"/>
  <c r="B2191" i="33"/>
  <c r="B2192" i="33"/>
  <c r="B2193" i="33"/>
  <c r="B2194" i="33"/>
  <c r="B2195" i="33"/>
  <c r="B2196" i="33"/>
  <c r="B2197" i="33"/>
  <c r="B2198" i="33"/>
  <c r="B2199" i="33"/>
  <c r="B2200" i="33"/>
  <c r="B2201" i="33"/>
  <c r="B2202" i="33"/>
  <c r="B2203" i="33"/>
  <c r="B2204" i="33"/>
  <c r="B2205" i="33"/>
  <c r="B2206" i="33"/>
  <c r="B2207" i="33"/>
  <c r="B2208" i="33"/>
  <c r="B2209" i="33"/>
  <c r="B2210" i="33"/>
  <c r="B2211" i="33"/>
  <c r="B2212" i="33"/>
  <c r="B2213" i="33"/>
  <c r="B2214" i="33"/>
  <c r="B2215" i="33"/>
  <c r="B2216" i="33"/>
  <c r="B2217" i="33"/>
  <c r="B2218" i="33"/>
  <c r="B2219" i="33"/>
  <c r="B2220" i="33"/>
  <c r="B2221" i="33"/>
  <c r="B2222" i="33"/>
  <c r="B2223" i="33"/>
  <c r="B2224" i="33"/>
  <c r="B2225" i="33"/>
  <c r="B2226" i="33"/>
  <c r="B2227" i="33"/>
  <c r="B2228" i="33"/>
  <c r="B2229" i="33"/>
  <c r="B2230" i="33"/>
  <c r="B2231" i="33"/>
  <c r="B2232" i="33"/>
  <c r="B2233" i="33"/>
  <c r="B2234" i="33"/>
  <c r="B2235" i="33"/>
  <c r="B2236" i="33"/>
  <c r="B2237" i="33"/>
  <c r="B2238" i="33"/>
  <c r="B2239" i="33"/>
  <c r="B2240" i="33"/>
  <c r="B2241" i="33"/>
  <c r="B2242" i="33"/>
  <c r="B2243" i="33"/>
  <c r="B2244" i="33"/>
  <c r="B2245" i="33"/>
  <c r="B2246" i="33"/>
  <c r="B2247" i="33"/>
  <c r="B2248" i="33"/>
  <c r="B2249" i="33"/>
  <c r="B2250" i="33"/>
  <c r="B2251" i="33"/>
  <c r="B2252" i="33"/>
  <c r="B2253" i="33"/>
  <c r="B2254" i="33"/>
  <c r="B2255" i="33"/>
  <c r="B2256" i="33"/>
  <c r="B2257" i="33"/>
  <c r="B2258" i="33"/>
  <c r="B2259" i="33"/>
  <c r="B2260" i="33"/>
  <c r="B2261" i="33"/>
  <c r="B2262" i="33"/>
  <c r="B2263" i="33"/>
  <c r="B2264" i="33"/>
  <c r="B2265" i="33"/>
  <c r="B2266" i="33"/>
  <c r="B2267" i="33"/>
  <c r="B2268" i="33"/>
  <c r="B2269" i="33"/>
  <c r="B2270" i="33"/>
  <c r="B2271" i="33"/>
  <c r="B2272" i="33"/>
  <c r="B2273" i="33"/>
  <c r="B2274" i="33"/>
  <c r="B2275" i="33"/>
  <c r="B2276" i="33"/>
  <c r="B2277" i="33"/>
  <c r="B2278" i="33"/>
  <c r="B2279" i="33"/>
  <c r="B2280" i="33"/>
  <c r="B2281" i="33"/>
  <c r="B2282" i="33"/>
  <c r="B2283" i="33"/>
  <c r="B2284" i="33"/>
  <c r="B2285" i="33"/>
  <c r="B2286" i="33"/>
  <c r="B2287" i="33"/>
  <c r="B2288" i="33"/>
  <c r="B2289" i="33"/>
  <c r="B2290" i="33"/>
  <c r="B2291" i="33"/>
  <c r="B2292" i="33"/>
  <c r="B2293" i="33"/>
  <c r="B2294" i="33"/>
  <c r="B2295" i="33"/>
  <c r="B2296" i="33"/>
  <c r="B2297" i="33"/>
  <c r="B2298" i="33"/>
  <c r="B2299" i="33"/>
  <c r="B2300" i="33"/>
  <c r="B2301" i="33"/>
  <c r="B2302" i="33"/>
  <c r="B2303" i="33"/>
  <c r="B2304" i="33"/>
  <c r="B2305" i="33"/>
  <c r="B2306" i="33"/>
  <c r="B2307" i="33"/>
  <c r="B2308" i="33"/>
  <c r="B2309" i="33"/>
  <c r="B2310" i="33"/>
  <c r="B2311" i="33"/>
  <c r="B2312" i="33"/>
  <c r="B2313" i="33"/>
  <c r="B2314" i="33"/>
  <c r="B2315" i="33"/>
  <c r="B2316" i="33"/>
  <c r="B2317" i="33"/>
  <c r="B2318" i="33"/>
  <c r="B2319" i="33"/>
  <c r="B2320" i="33"/>
  <c r="B2321" i="33"/>
  <c r="B2322" i="33"/>
  <c r="B2323" i="33"/>
  <c r="B2324" i="33"/>
  <c r="B2325" i="33"/>
  <c r="B2326" i="33"/>
  <c r="B2327" i="33"/>
  <c r="B2328" i="33"/>
  <c r="B2329" i="33"/>
  <c r="B2330" i="33"/>
  <c r="B2331" i="33"/>
  <c r="B2332" i="33"/>
  <c r="B2333" i="33"/>
  <c r="B2334" i="33"/>
  <c r="B2335" i="33"/>
  <c r="B2336" i="33"/>
  <c r="B2337" i="33"/>
  <c r="B2338" i="33"/>
  <c r="B2339" i="33"/>
  <c r="B2340" i="33"/>
  <c r="B2341" i="33"/>
  <c r="B2342" i="33"/>
  <c r="B2343" i="33"/>
  <c r="B2344" i="33"/>
  <c r="B2345" i="33"/>
  <c r="B2346" i="33"/>
  <c r="B2347" i="33"/>
  <c r="B2348" i="33"/>
  <c r="B2349" i="33"/>
  <c r="B2350" i="33"/>
  <c r="B2351" i="33"/>
  <c r="B2352" i="33"/>
  <c r="B2353" i="33"/>
  <c r="B2354" i="33"/>
  <c r="B2355" i="33"/>
  <c r="B2356" i="33"/>
  <c r="B2357" i="33"/>
  <c r="B2358" i="33"/>
  <c r="B2359" i="33"/>
  <c r="B2360" i="33"/>
  <c r="B2361" i="33"/>
  <c r="B2362" i="33"/>
  <c r="B2363" i="33"/>
  <c r="B2364" i="33"/>
  <c r="B2365" i="33"/>
  <c r="B2366" i="33"/>
  <c r="B2367" i="33"/>
  <c r="B2368" i="33"/>
  <c r="B2369" i="33"/>
  <c r="B2370" i="33"/>
  <c r="B2371" i="33"/>
  <c r="B2372" i="33"/>
  <c r="B2373" i="33"/>
  <c r="B2374" i="33"/>
  <c r="B2375" i="33"/>
  <c r="B2376" i="33"/>
  <c r="B2377" i="33"/>
  <c r="B2378" i="33"/>
  <c r="B2379" i="33"/>
  <c r="B2380" i="33"/>
  <c r="B2381" i="33"/>
  <c r="B2382" i="33"/>
  <c r="B2383" i="33"/>
  <c r="B2384" i="33"/>
  <c r="B2385" i="33"/>
  <c r="B2386" i="33"/>
  <c r="B2387" i="33"/>
  <c r="B2388" i="33"/>
  <c r="B2389" i="33"/>
  <c r="B2390" i="33"/>
  <c r="B2391" i="33"/>
  <c r="B2392" i="33"/>
  <c r="B2393" i="33"/>
  <c r="B2394" i="33"/>
  <c r="B2395" i="33"/>
  <c r="B2396" i="33"/>
  <c r="B2397" i="33"/>
  <c r="B2398" i="33"/>
  <c r="B2399" i="33"/>
  <c r="B2400" i="33"/>
  <c r="B2401" i="33"/>
  <c r="B2402" i="33"/>
  <c r="B2403" i="33"/>
  <c r="B2404" i="33"/>
  <c r="B2405" i="33"/>
  <c r="B2406" i="33"/>
  <c r="B2407" i="33"/>
  <c r="B2408" i="33"/>
  <c r="B2409" i="33"/>
  <c r="B2410" i="33"/>
  <c r="B2411" i="33"/>
  <c r="B2412" i="33"/>
  <c r="B3" i="33"/>
  <c r="D3" i="21" l="1"/>
  <c r="X4" i="21" s="1"/>
  <c r="D4" i="27"/>
  <c r="D4" i="21" s="1"/>
  <c r="D62" i="15"/>
  <c r="D79" i="15"/>
  <c r="D54" i="15"/>
  <c r="D63" i="15"/>
  <c r="D60" i="15"/>
  <c r="D58" i="15"/>
  <c r="D55" i="15"/>
  <c r="D52" i="15"/>
  <c r="D50" i="15"/>
  <c r="F50" i="15" s="1"/>
  <c r="D48" i="15"/>
  <c r="D46" i="15"/>
  <c r="D44" i="15"/>
  <c r="D42" i="15"/>
  <c r="D40" i="15"/>
  <c r="D38" i="15"/>
  <c r="D36" i="15"/>
  <c r="D9" i="15"/>
  <c r="D11" i="15"/>
  <c r="D13" i="15"/>
  <c r="D15" i="15"/>
  <c r="D17" i="15"/>
  <c r="D19" i="15"/>
  <c r="D21" i="15"/>
  <c r="D23" i="15"/>
  <c r="D25" i="15"/>
  <c r="D26" i="15"/>
  <c r="D35" i="15"/>
  <c r="D39" i="15"/>
  <c r="D82" i="15"/>
  <c r="D80" i="15"/>
  <c r="D73" i="15"/>
  <c r="D66" i="15"/>
  <c r="D57" i="15"/>
  <c r="D81" i="15"/>
  <c r="D65" i="15"/>
  <c r="D61" i="15"/>
  <c r="D59" i="15"/>
  <c r="D56" i="15"/>
  <c r="D53" i="15"/>
  <c r="D51" i="15"/>
  <c r="D49" i="15"/>
  <c r="D47" i="15"/>
  <c r="D45" i="15"/>
  <c r="D43" i="15"/>
  <c r="D34" i="15"/>
  <c r="F34" i="15" s="1"/>
  <c r="D10" i="15"/>
  <c r="D12" i="15"/>
  <c r="D14" i="15"/>
  <c r="D16" i="15"/>
  <c r="D18" i="15"/>
  <c r="D20" i="15"/>
  <c r="D22" i="15"/>
  <c r="D24" i="15"/>
  <c r="D29" i="15"/>
  <c r="F29" i="15" s="1"/>
  <c r="D37" i="15"/>
  <c r="D41" i="15"/>
  <c r="D72" i="15" l="1"/>
  <c r="D28" i="15"/>
  <c r="D31" i="15" s="1"/>
  <c r="D68" i="15"/>
  <c r="B7" i="30"/>
  <c r="A7" i="30" s="1"/>
  <c r="E18" i="30" l="1"/>
  <c r="E27" i="30" s="1"/>
  <c r="E16" i="30"/>
  <c r="E17" i="30"/>
  <c r="E26" i="30" s="1"/>
  <c r="E25" i="30" l="1"/>
  <c r="E28" i="30" s="1"/>
  <c r="E20" i="30"/>
  <c r="E30" i="30" s="1"/>
  <c r="E31" i="30" s="1"/>
  <c r="E33" i="30" l="1"/>
  <c r="R82" i="28"/>
  <c r="R81" i="28"/>
  <c r="R80" i="28"/>
  <c r="R79" i="28"/>
  <c r="R73" i="28"/>
  <c r="R72" i="28"/>
  <c r="R66" i="28"/>
  <c r="R65" i="28"/>
  <c r="R63" i="28"/>
  <c r="R62" i="28"/>
  <c r="R61" i="28"/>
  <c r="R60" i="28"/>
  <c r="R59" i="28"/>
  <c r="R58" i="28"/>
  <c r="R57" i="28"/>
  <c r="R56" i="28"/>
  <c r="R55" i="28"/>
  <c r="R54" i="28"/>
  <c r="R53" i="28"/>
  <c r="R52" i="28"/>
  <c r="R51" i="28"/>
  <c r="R50" i="28"/>
  <c r="R49" i="28"/>
  <c r="R48" i="28"/>
  <c r="R47" i="28"/>
  <c r="R46" i="28"/>
  <c r="R45" i="28"/>
  <c r="R44" i="28"/>
  <c r="R43" i="28"/>
  <c r="R42" i="28"/>
  <c r="R41" i="28"/>
  <c r="R40" i="28"/>
  <c r="R39" i="28"/>
  <c r="R38" i="28"/>
  <c r="R37" i="28"/>
  <c r="R36" i="28"/>
  <c r="R35" i="28"/>
  <c r="R34" i="28"/>
  <c r="R29" i="28"/>
  <c r="R28" i="28"/>
  <c r="E5" i="28" l="1"/>
  <c r="Q84" i="28"/>
  <c r="P84" i="28"/>
  <c r="O84" i="28"/>
  <c r="N84" i="28"/>
  <c r="M84" i="28"/>
  <c r="L84" i="28"/>
  <c r="K84" i="28"/>
  <c r="J84" i="28"/>
  <c r="I84" i="28"/>
  <c r="H84" i="28"/>
  <c r="G84" i="28"/>
  <c r="F84" i="28"/>
  <c r="Q74" i="28"/>
  <c r="P74" i="28"/>
  <c r="P76" i="28" s="1"/>
  <c r="O74" i="28"/>
  <c r="O76" i="28" s="1"/>
  <c r="N74" i="28"/>
  <c r="N76" i="28" s="1"/>
  <c r="M74" i="28"/>
  <c r="M76" i="28" s="1"/>
  <c r="L74" i="28"/>
  <c r="L76" i="28" s="1"/>
  <c r="K74" i="28"/>
  <c r="K76" i="28" s="1"/>
  <c r="J74" i="28"/>
  <c r="J76" i="28" s="1"/>
  <c r="I74" i="28"/>
  <c r="I76" i="28" s="1"/>
  <c r="H74" i="28"/>
  <c r="H76" i="28" s="1"/>
  <c r="G74" i="28"/>
  <c r="G76" i="28" s="1"/>
  <c r="F74" i="28"/>
  <c r="F76" i="28" s="1"/>
  <c r="Q68" i="28"/>
  <c r="P68" i="28"/>
  <c r="O68" i="28"/>
  <c r="N68" i="28"/>
  <c r="M68" i="28"/>
  <c r="L68" i="28"/>
  <c r="K68" i="28"/>
  <c r="J68" i="28"/>
  <c r="I68" i="28"/>
  <c r="H68" i="28"/>
  <c r="G68" i="28"/>
  <c r="F68" i="28"/>
  <c r="Q31" i="28"/>
  <c r="D4" i="28"/>
  <c r="E82" i="15"/>
  <c r="F82" i="15" s="1"/>
  <c r="E81" i="15"/>
  <c r="F81" i="15" s="1"/>
  <c r="E80" i="15"/>
  <c r="F80" i="15" s="1"/>
  <c r="E79" i="15"/>
  <c r="F79" i="15" s="1"/>
  <c r="E73" i="15"/>
  <c r="F73" i="15" s="1"/>
  <c r="E72" i="15"/>
  <c r="F72" i="15" s="1"/>
  <c r="E66" i="15"/>
  <c r="F66" i="15" s="1"/>
  <c r="E65" i="15"/>
  <c r="F65" i="15" s="1"/>
  <c r="E63" i="15"/>
  <c r="F63" i="15" s="1"/>
  <c r="E62" i="15"/>
  <c r="F62" i="15" s="1"/>
  <c r="E61" i="15"/>
  <c r="F61" i="15" s="1"/>
  <c r="E60" i="15"/>
  <c r="F60" i="15" s="1"/>
  <c r="E59" i="15"/>
  <c r="F59" i="15" s="1"/>
  <c r="E58" i="15"/>
  <c r="F58" i="15" s="1"/>
  <c r="E57" i="15"/>
  <c r="F57" i="15" s="1"/>
  <c r="E56" i="15"/>
  <c r="F56" i="15" s="1"/>
  <c r="E55" i="15"/>
  <c r="F55" i="15" s="1"/>
  <c r="E54" i="15"/>
  <c r="F54" i="15" s="1"/>
  <c r="E53" i="15"/>
  <c r="F53" i="15" s="1"/>
  <c r="E52" i="15"/>
  <c r="F52" i="15" s="1"/>
  <c r="E51" i="15"/>
  <c r="F51" i="15" s="1"/>
  <c r="E49" i="15"/>
  <c r="F49" i="15" s="1"/>
  <c r="E48" i="15"/>
  <c r="F48" i="15" s="1"/>
  <c r="E47" i="15"/>
  <c r="F47" i="15" s="1"/>
  <c r="E46" i="15"/>
  <c r="F46" i="15" s="1"/>
  <c r="E45" i="15"/>
  <c r="F45" i="15" s="1"/>
  <c r="E44" i="15"/>
  <c r="F44" i="15" s="1"/>
  <c r="E43" i="15"/>
  <c r="F43" i="15" s="1"/>
  <c r="E42" i="15"/>
  <c r="F42" i="15" s="1"/>
  <c r="E41" i="15"/>
  <c r="F41" i="15" s="1"/>
  <c r="E40" i="15"/>
  <c r="F40" i="15" s="1"/>
  <c r="E39" i="15"/>
  <c r="F39" i="15" s="1"/>
  <c r="E38" i="15"/>
  <c r="F38" i="15" s="1"/>
  <c r="E37" i="15"/>
  <c r="F37" i="15" s="1"/>
  <c r="E36" i="15"/>
  <c r="F36" i="15" s="1"/>
  <c r="E35" i="15"/>
  <c r="F35" i="15" s="1"/>
  <c r="E28" i="15"/>
  <c r="F28" i="15" s="1"/>
  <c r="E26" i="15"/>
  <c r="F26" i="15" s="1"/>
  <c r="E25" i="15"/>
  <c r="F25" i="15" s="1"/>
  <c r="E24" i="15"/>
  <c r="F24" i="15" s="1"/>
  <c r="E23" i="15"/>
  <c r="F23" i="15" s="1"/>
  <c r="R23" i="21"/>
  <c r="R24" i="21"/>
  <c r="R25" i="21"/>
  <c r="R23" i="27"/>
  <c r="R24" i="27"/>
  <c r="R25" i="27"/>
  <c r="E22" i="15"/>
  <c r="F22" i="15" s="1"/>
  <c r="E21" i="15"/>
  <c r="F21" i="15" s="1"/>
  <c r="E20" i="15"/>
  <c r="F20" i="15" s="1"/>
  <c r="E19" i="15"/>
  <c r="F19" i="15" s="1"/>
  <c r="E18" i="15"/>
  <c r="F18" i="15" s="1"/>
  <c r="E17" i="15"/>
  <c r="F17" i="15" s="1"/>
  <c r="E16" i="15"/>
  <c r="F16" i="15" s="1"/>
  <c r="E15" i="15"/>
  <c r="F15" i="15" s="1"/>
  <c r="E14" i="15"/>
  <c r="F14" i="15" s="1"/>
  <c r="E13" i="15"/>
  <c r="F13" i="15" s="1"/>
  <c r="E12" i="15"/>
  <c r="F12" i="15" s="1"/>
  <c r="E11" i="15"/>
  <c r="F11" i="15" s="1"/>
  <c r="E10" i="15"/>
  <c r="F10" i="15" s="1"/>
  <c r="E9" i="15"/>
  <c r="F9" i="15" s="1"/>
  <c r="Q84" i="27"/>
  <c r="P84" i="27"/>
  <c r="O84" i="27"/>
  <c r="N84" i="27"/>
  <c r="M84" i="27"/>
  <c r="L84" i="27"/>
  <c r="K84" i="27"/>
  <c r="J84" i="27"/>
  <c r="I84" i="27"/>
  <c r="H84" i="27"/>
  <c r="G84" i="27"/>
  <c r="F84" i="27"/>
  <c r="E84" i="27"/>
  <c r="R82" i="27"/>
  <c r="R81" i="27"/>
  <c r="R80" i="27"/>
  <c r="R79" i="27"/>
  <c r="Q76" i="27"/>
  <c r="P76" i="27"/>
  <c r="O76" i="27"/>
  <c r="N76" i="27"/>
  <c r="M76" i="27"/>
  <c r="L76" i="27"/>
  <c r="K76" i="27"/>
  <c r="J76" i="27"/>
  <c r="I76" i="27"/>
  <c r="H76" i="27"/>
  <c r="G76" i="27"/>
  <c r="F76" i="27"/>
  <c r="E74" i="27"/>
  <c r="R73" i="27"/>
  <c r="R72" i="27"/>
  <c r="Q68" i="27"/>
  <c r="P68" i="27"/>
  <c r="O68" i="27"/>
  <c r="N68" i="27"/>
  <c r="M68" i="27"/>
  <c r="L68" i="27"/>
  <c r="K68" i="27"/>
  <c r="J68" i="27"/>
  <c r="I68" i="27"/>
  <c r="H68" i="27"/>
  <c r="G68" i="27"/>
  <c r="F68" i="27"/>
  <c r="E68" i="27"/>
  <c r="R66" i="27"/>
  <c r="R65" i="27"/>
  <c r="R63" i="27"/>
  <c r="R62" i="27"/>
  <c r="R61" i="27"/>
  <c r="R60" i="27"/>
  <c r="R59" i="27"/>
  <c r="R58" i="27"/>
  <c r="R57" i="27"/>
  <c r="R56" i="27"/>
  <c r="R55" i="27"/>
  <c r="R54" i="27"/>
  <c r="R53" i="27"/>
  <c r="R52" i="27"/>
  <c r="R51" i="27"/>
  <c r="R50" i="27"/>
  <c r="R49" i="27"/>
  <c r="R48" i="27"/>
  <c r="R47" i="27"/>
  <c r="R46" i="27"/>
  <c r="R45" i="27"/>
  <c r="R44" i="27"/>
  <c r="R43" i="27"/>
  <c r="R42" i="27"/>
  <c r="R41" i="27"/>
  <c r="R40" i="27"/>
  <c r="R39" i="27"/>
  <c r="R38" i="27"/>
  <c r="R37" i="27"/>
  <c r="R36" i="27"/>
  <c r="R35" i="27"/>
  <c r="R34" i="27"/>
  <c r="Q31" i="27"/>
  <c r="P31" i="27"/>
  <c r="O31" i="27"/>
  <c r="N31" i="27"/>
  <c r="M31" i="27"/>
  <c r="L31" i="27"/>
  <c r="K31" i="27"/>
  <c r="J31" i="27"/>
  <c r="I31" i="27"/>
  <c r="H31" i="27"/>
  <c r="G31" i="27"/>
  <c r="F31" i="27"/>
  <c r="E31" i="27"/>
  <c r="R29" i="27"/>
  <c r="R28" i="27"/>
  <c r="R26" i="27"/>
  <c r="R22" i="27"/>
  <c r="R21" i="27"/>
  <c r="R20" i="27"/>
  <c r="R19" i="27"/>
  <c r="R18" i="27"/>
  <c r="R17" i="27"/>
  <c r="R16" i="27"/>
  <c r="R15" i="27"/>
  <c r="R14" i="27"/>
  <c r="R13" i="27"/>
  <c r="R12" i="27"/>
  <c r="R11" i="27"/>
  <c r="R10" i="27"/>
  <c r="R9" i="27"/>
  <c r="R74" i="27" l="1"/>
  <c r="R76" i="27" s="1"/>
  <c r="T5" i="28"/>
  <c r="E11" i="28"/>
  <c r="U3" i="27"/>
  <c r="X3" i="21"/>
  <c r="Q76" i="28"/>
  <c r="R74" i="28"/>
  <c r="E72" i="28"/>
  <c r="T72" i="28" s="1"/>
  <c r="E34" i="28"/>
  <c r="T34" i="28" s="1"/>
  <c r="E36" i="28"/>
  <c r="T36" i="28" s="1"/>
  <c r="E38" i="28"/>
  <c r="T38" i="28" s="1"/>
  <c r="E40" i="28"/>
  <c r="T40" i="28" s="1"/>
  <c r="E42" i="28"/>
  <c r="T42" i="28" s="1"/>
  <c r="E44" i="28"/>
  <c r="T44" i="28" s="1"/>
  <c r="E46" i="28"/>
  <c r="T46" i="28" s="1"/>
  <c r="E48" i="28"/>
  <c r="T48" i="28" s="1"/>
  <c r="E50" i="28"/>
  <c r="T50" i="28" s="1"/>
  <c r="E52" i="28"/>
  <c r="T52" i="28" s="1"/>
  <c r="E54" i="28"/>
  <c r="T54" i="28" s="1"/>
  <c r="E56" i="28"/>
  <c r="T56" i="28" s="1"/>
  <c r="E58" i="28"/>
  <c r="T58" i="28" s="1"/>
  <c r="E60" i="28"/>
  <c r="T60" i="28" s="1"/>
  <c r="E62" i="28"/>
  <c r="T62" i="28" s="1"/>
  <c r="E65" i="28"/>
  <c r="T65" i="28" s="1"/>
  <c r="E74" i="15"/>
  <c r="E9" i="28"/>
  <c r="E13" i="28"/>
  <c r="E15" i="28"/>
  <c r="E17" i="28"/>
  <c r="E19" i="28"/>
  <c r="E21" i="28"/>
  <c r="E25" i="28"/>
  <c r="E79" i="28"/>
  <c r="T79" i="28" s="1"/>
  <c r="E81" i="28"/>
  <c r="T81" i="28" s="1"/>
  <c r="E23" i="28"/>
  <c r="E28" i="28"/>
  <c r="T28" i="28" s="1"/>
  <c r="E10" i="28"/>
  <c r="E12" i="28"/>
  <c r="E14" i="28"/>
  <c r="E16" i="28"/>
  <c r="E18" i="28"/>
  <c r="E20" i="28"/>
  <c r="E22" i="28"/>
  <c r="E24" i="28"/>
  <c r="E26" i="28"/>
  <c r="E29" i="28"/>
  <c r="T29" i="28" s="1"/>
  <c r="E35" i="28"/>
  <c r="T35" i="28" s="1"/>
  <c r="E37" i="28"/>
  <c r="T37" i="28" s="1"/>
  <c r="E39" i="28"/>
  <c r="T39" i="28" s="1"/>
  <c r="E41" i="28"/>
  <c r="T41" i="28" s="1"/>
  <c r="E43" i="28"/>
  <c r="T43" i="28" s="1"/>
  <c r="E45" i="28"/>
  <c r="T45" i="28" s="1"/>
  <c r="E47" i="28"/>
  <c r="T47" i="28" s="1"/>
  <c r="E49" i="28"/>
  <c r="T49" i="28" s="1"/>
  <c r="E51" i="28"/>
  <c r="T51" i="28" s="1"/>
  <c r="E53" i="28"/>
  <c r="T53" i="28" s="1"/>
  <c r="E55" i="28"/>
  <c r="T55" i="28" s="1"/>
  <c r="E57" i="28"/>
  <c r="T57" i="28" s="1"/>
  <c r="E59" i="28"/>
  <c r="T59" i="28" s="1"/>
  <c r="E61" i="28"/>
  <c r="T61" i="28" s="1"/>
  <c r="E63" i="28"/>
  <c r="T63" i="28" s="1"/>
  <c r="E66" i="28"/>
  <c r="T66" i="28" s="1"/>
  <c r="E73" i="28"/>
  <c r="T73" i="28" s="1"/>
  <c r="E80" i="28"/>
  <c r="T80" i="28" s="1"/>
  <c r="E82" i="28"/>
  <c r="T82" i="28" s="1"/>
  <c r="R31" i="27"/>
  <c r="R68" i="27"/>
  <c r="R84" i="27"/>
  <c r="E76" i="27"/>
  <c r="F16" i="28" l="1"/>
  <c r="F22" i="28"/>
  <c r="F14" i="28"/>
  <c r="F23" i="28"/>
  <c r="F21" i="28"/>
  <c r="F11" i="28"/>
  <c r="F24" i="28"/>
  <c r="F15" i="28"/>
  <c r="F20" i="28"/>
  <c r="F12" i="28"/>
  <c r="F19" i="28"/>
  <c r="F9" i="28"/>
  <c r="F25" i="28"/>
  <c r="F26" i="28"/>
  <c r="F18" i="28"/>
  <c r="F10" i="28"/>
  <c r="F17" i="28"/>
  <c r="F13" i="28"/>
  <c r="E89" i="28"/>
  <c r="E31" i="28"/>
  <c r="E74" i="28"/>
  <c r="T74" i="28" s="1"/>
  <c r="E68" i="28"/>
  <c r="E84" i="28"/>
  <c r="T84" i="28"/>
  <c r="R84" i="28"/>
  <c r="U5" i="27"/>
  <c r="G26" i="28" l="1"/>
  <c r="H26" i="28" s="1"/>
  <c r="I26" i="28" s="1"/>
  <c r="J26" i="28" s="1"/>
  <c r="K26" i="28" s="1"/>
  <c r="L26" i="28" s="1"/>
  <c r="M26" i="28" s="1"/>
  <c r="N26" i="28" s="1"/>
  <c r="O26" i="28" s="1"/>
  <c r="P26" i="28" s="1"/>
  <c r="G12" i="28"/>
  <c r="H12" i="28" s="1"/>
  <c r="I12" i="28" s="1"/>
  <c r="J12" i="28" s="1"/>
  <c r="K12" i="28" s="1"/>
  <c r="L12" i="28" s="1"/>
  <c r="M12" i="28" s="1"/>
  <c r="N12" i="28" s="1"/>
  <c r="O12" i="28" s="1"/>
  <c r="P12" i="28" s="1"/>
  <c r="G11" i="28"/>
  <c r="H11" i="28" s="1"/>
  <c r="I11" i="28" s="1"/>
  <c r="J11" i="28" s="1"/>
  <c r="K11" i="28" s="1"/>
  <c r="L11" i="28" s="1"/>
  <c r="M11" i="28" s="1"/>
  <c r="N11" i="28" s="1"/>
  <c r="O11" i="28" s="1"/>
  <c r="P11" i="28" s="1"/>
  <c r="R11" i="28"/>
  <c r="T11" i="28" s="1"/>
  <c r="G23" i="28"/>
  <c r="H23" i="28" s="1"/>
  <c r="I23" i="28" s="1"/>
  <c r="J23" i="28" s="1"/>
  <c r="K23" i="28" s="1"/>
  <c r="L23" i="28" s="1"/>
  <c r="M23" i="28" s="1"/>
  <c r="N23" i="28" s="1"/>
  <c r="O23" i="28" s="1"/>
  <c r="P23" i="28" s="1"/>
  <c r="R23" i="28"/>
  <c r="T23" i="28" s="1"/>
  <c r="G10" i="28"/>
  <c r="H10" i="28" s="1"/>
  <c r="I10" i="28" s="1"/>
  <c r="J10" i="28" s="1"/>
  <c r="K10" i="28" s="1"/>
  <c r="L10" i="28" s="1"/>
  <c r="M10" i="28" s="1"/>
  <c r="N10" i="28" s="1"/>
  <c r="O10" i="28" s="1"/>
  <c r="P10" i="28" s="1"/>
  <c r="R10" i="28"/>
  <c r="T10" i="28" s="1"/>
  <c r="G9" i="28"/>
  <c r="H9" i="28" s="1"/>
  <c r="I9" i="28" s="1"/>
  <c r="J9" i="28" s="1"/>
  <c r="K9" i="28" s="1"/>
  <c r="L9" i="28" s="1"/>
  <c r="M9" i="28" s="1"/>
  <c r="N9" i="28" s="1"/>
  <c r="O9" i="28" s="1"/>
  <c r="P9" i="28" s="1"/>
  <c r="G15" i="28"/>
  <c r="H15" i="28" s="1"/>
  <c r="I15" i="28" s="1"/>
  <c r="J15" i="28" s="1"/>
  <c r="K15" i="28" s="1"/>
  <c r="L15" i="28" s="1"/>
  <c r="M15" i="28" s="1"/>
  <c r="N15" i="28" s="1"/>
  <c r="O15" i="28" s="1"/>
  <c r="P15" i="28" s="1"/>
  <c r="G22" i="28"/>
  <c r="H22" i="28" s="1"/>
  <c r="I22" i="28" s="1"/>
  <c r="J22" i="28" s="1"/>
  <c r="K22" i="28" s="1"/>
  <c r="L22" i="28" s="1"/>
  <c r="M22" i="28" s="1"/>
  <c r="N22" i="28" s="1"/>
  <c r="O22" i="28" s="1"/>
  <c r="P22" i="28" s="1"/>
  <c r="G17" i="28"/>
  <c r="H17" i="28" s="1"/>
  <c r="I17" i="28" s="1"/>
  <c r="J17" i="28" s="1"/>
  <c r="K17" i="28" s="1"/>
  <c r="L17" i="28" s="1"/>
  <c r="M17" i="28" s="1"/>
  <c r="N17" i="28" s="1"/>
  <c r="O17" i="28" s="1"/>
  <c r="P17" i="28" s="1"/>
  <c r="G18" i="28"/>
  <c r="H18" i="28" s="1"/>
  <c r="I18" i="28" s="1"/>
  <c r="J18" i="28" s="1"/>
  <c r="K18" i="28" s="1"/>
  <c r="L18" i="28" s="1"/>
  <c r="M18" i="28" s="1"/>
  <c r="N18" i="28" s="1"/>
  <c r="O18" i="28" s="1"/>
  <c r="P18" i="28" s="1"/>
  <c r="G25" i="28"/>
  <c r="H25" i="28" s="1"/>
  <c r="I25" i="28" s="1"/>
  <c r="J25" i="28" s="1"/>
  <c r="K25" i="28" s="1"/>
  <c r="L25" i="28" s="1"/>
  <c r="M25" i="28" s="1"/>
  <c r="N25" i="28" s="1"/>
  <c r="O25" i="28" s="1"/>
  <c r="P25" i="28" s="1"/>
  <c r="G19" i="28"/>
  <c r="H19" i="28" s="1"/>
  <c r="I19" i="28" s="1"/>
  <c r="J19" i="28" s="1"/>
  <c r="K19" i="28" s="1"/>
  <c r="L19" i="28" s="1"/>
  <c r="M19" i="28" s="1"/>
  <c r="N19" i="28" s="1"/>
  <c r="O19" i="28" s="1"/>
  <c r="P19" i="28" s="1"/>
  <c r="G20" i="28"/>
  <c r="H20" i="28" s="1"/>
  <c r="I20" i="28" s="1"/>
  <c r="J20" i="28" s="1"/>
  <c r="K20" i="28" s="1"/>
  <c r="L20" i="28" s="1"/>
  <c r="M20" i="28" s="1"/>
  <c r="N20" i="28" s="1"/>
  <c r="O20" i="28" s="1"/>
  <c r="P20" i="28" s="1"/>
  <c r="G24" i="28"/>
  <c r="H24" i="28" s="1"/>
  <c r="I24" i="28" s="1"/>
  <c r="J24" i="28" s="1"/>
  <c r="K24" i="28" s="1"/>
  <c r="L24" i="28" s="1"/>
  <c r="M24" i="28" s="1"/>
  <c r="N24" i="28" s="1"/>
  <c r="O24" i="28" s="1"/>
  <c r="P24" i="28" s="1"/>
  <c r="G21" i="28"/>
  <c r="H21" i="28" s="1"/>
  <c r="I21" i="28" s="1"/>
  <c r="J21" i="28" s="1"/>
  <c r="K21" i="28" s="1"/>
  <c r="L21" i="28" s="1"/>
  <c r="M21" i="28" s="1"/>
  <c r="N21" i="28" s="1"/>
  <c r="O21" i="28" s="1"/>
  <c r="P21" i="28" s="1"/>
  <c r="G14" i="28"/>
  <c r="H14" i="28" s="1"/>
  <c r="I14" i="28" s="1"/>
  <c r="J14" i="28" s="1"/>
  <c r="K14" i="28" s="1"/>
  <c r="L14" i="28" s="1"/>
  <c r="M14" i="28" s="1"/>
  <c r="N14" i="28" s="1"/>
  <c r="O14" i="28" s="1"/>
  <c r="P14" i="28" s="1"/>
  <c r="G16" i="28"/>
  <c r="H16" i="28" s="1"/>
  <c r="I16" i="28" s="1"/>
  <c r="J16" i="28" s="1"/>
  <c r="K16" i="28" s="1"/>
  <c r="L16" i="28" s="1"/>
  <c r="M16" i="28" s="1"/>
  <c r="N16" i="28" s="1"/>
  <c r="O16" i="28" s="1"/>
  <c r="P16" i="28" s="1"/>
  <c r="G13" i="28"/>
  <c r="F31" i="28"/>
  <c r="E88" i="27"/>
  <c r="E88" i="15" s="1"/>
  <c r="E88" i="28"/>
  <c r="R88" i="28" s="1"/>
  <c r="E87" i="27"/>
  <c r="E87" i="28"/>
  <c r="E93" i="27"/>
  <c r="E93" i="28"/>
  <c r="E92" i="27"/>
  <c r="E92" i="28"/>
  <c r="E89" i="27"/>
  <c r="E101" i="21"/>
  <c r="D101" i="15" s="1"/>
  <c r="D92" i="15"/>
  <c r="E94" i="21"/>
  <c r="D89" i="15"/>
  <c r="D88" i="15"/>
  <c r="D87" i="15"/>
  <c r="E90" i="21"/>
  <c r="D93" i="15"/>
  <c r="E93" i="15"/>
  <c r="R93" i="28"/>
  <c r="R68" i="28"/>
  <c r="T76" i="28"/>
  <c r="E76" i="28"/>
  <c r="R76" i="28"/>
  <c r="T68" i="28"/>
  <c r="R22" i="28" l="1"/>
  <c r="T22" i="28" s="1"/>
  <c r="R9" i="28"/>
  <c r="T9" i="28" s="1"/>
  <c r="R12" i="28"/>
  <c r="T12" i="28" s="1"/>
  <c r="R24" i="28"/>
  <c r="T24" i="28" s="1"/>
  <c r="R15" i="28"/>
  <c r="T15" i="28" s="1"/>
  <c r="R26" i="28"/>
  <c r="T26" i="28" s="1"/>
  <c r="R14" i="28"/>
  <c r="T14" i="28" s="1"/>
  <c r="R19" i="28"/>
  <c r="T19" i="28" s="1"/>
  <c r="R18" i="28"/>
  <c r="T18" i="28" s="1"/>
  <c r="R16" i="28"/>
  <c r="T16" i="28" s="1"/>
  <c r="R21" i="28"/>
  <c r="T21" i="28" s="1"/>
  <c r="R20" i="28"/>
  <c r="T20" i="28" s="1"/>
  <c r="R25" i="28"/>
  <c r="T25" i="28" s="1"/>
  <c r="R17" i="28"/>
  <c r="T17" i="28" s="1"/>
  <c r="H13" i="28"/>
  <c r="G31" i="28"/>
  <c r="D94" i="15"/>
  <c r="E96" i="21"/>
  <c r="R87" i="28"/>
  <c r="E90" i="28"/>
  <c r="E101" i="27"/>
  <c r="E89" i="15"/>
  <c r="R92" i="28"/>
  <c r="E94" i="28"/>
  <c r="E104" i="28"/>
  <c r="C104" i="28" s="1"/>
  <c r="E87" i="15"/>
  <c r="E90" i="15" s="1"/>
  <c r="E90" i="27"/>
  <c r="R89" i="28"/>
  <c r="R101" i="28" s="1"/>
  <c r="E101" i="28"/>
  <c r="D90" i="15"/>
  <c r="D96" i="15" s="1"/>
  <c r="E92" i="15"/>
  <c r="E104" i="27"/>
  <c r="E104" i="15" s="1"/>
  <c r="E94" i="27"/>
  <c r="I13" i="28" l="1"/>
  <c r="H31" i="28"/>
  <c r="E101" i="15"/>
  <c r="F101" i="15" s="1"/>
  <c r="R90" i="28"/>
  <c r="E105" i="27"/>
  <c r="E94" i="15"/>
  <c r="E96" i="15" s="1"/>
  <c r="C104" i="27"/>
  <c r="E105" i="28"/>
  <c r="C105" i="28" s="1"/>
  <c r="E100" i="27"/>
  <c r="E96" i="27"/>
  <c r="R94" i="28"/>
  <c r="R104" i="28"/>
  <c r="E96" i="28"/>
  <c r="E100" i="28"/>
  <c r="E31" i="21"/>
  <c r="J13" i="28" l="1"/>
  <c r="I31" i="28"/>
  <c r="U6" i="27"/>
  <c r="E105" i="15"/>
  <c r="E106" i="15" s="1"/>
  <c r="C100" i="27"/>
  <c r="E100" i="15"/>
  <c r="E106" i="27"/>
  <c r="C105" i="27"/>
  <c r="E106" i="28"/>
  <c r="R105" i="28"/>
  <c r="R106" i="28" s="1"/>
  <c r="E102" i="27"/>
  <c r="E108" i="27" s="1"/>
  <c r="U7" i="27" s="1"/>
  <c r="E102" i="28"/>
  <c r="C100" i="28"/>
  <c r="R96" i="28"/>
  <c r="K13" i="28" l="1"/>
  <c r="J31" i="28"/>
  <c r="E102" i="15"/>
  <c r="E108" i="15" s="1"/>
  <c r="E108" i="28"/>
  <c r="B108" i="28" s="1"/>
  <c r="B108" i="27"/>
  <c r="U4" i="21"/>
  <c r="Q84" i="21"/>
  <c r="P84" i="21"/>
  <c r="O84" i="21"/>
  <c r="N84" i="21"/>
  <c r="M84" i="21"/>
  <c r="L84" i="21"/>
  <c r="K84" i="21"/>
  <c r="J84" i="21"/>
  <c r="I84" i="21"/>
  <c r="H84" i="21"/>
  <c r="G84" i="21"/>
  <c r="F84" i="21"/>
  <c r="E84" i="21"/>
  <c r="R82" i="21"/>
  <c r="R81" i="21"/>
  <c r="R80" i="21"/>
  <c r="R79" i="21"/>
  <c r="Q76" i="21"/>
  <c r="P76" i="21"/>
  <c r="O76" i="21"/>
  <c r="N76" i="21"/>
  <c r="M76" i="21"/>
  <c r="L76" i="21"/>
  <c r="K76" i="21"/>
  <c r="J76" i="21"/>
  <c r="I76" i="21"/>
  <c r="H76" i="21"/>
  <c r="G76" i="21"/>
  <c r="F76" i="21"/>
  <c r="D74" i="15"/>
  <c r="R73" i="21"/>
  <c r="R72" i="21"/>
  <c r="Q68" i="21"/>
  <c r="P68" i="21"/>
  <c r="O68" i="21"/>
  <c r="N68" i="21"/>
  <c r="M68" i="21"/>
  <c r="L68" i="21"/>
  <c r="K68" i="21"/>
  <c r="J68" i="21"/>
  <c r="I68" i="21"/>
  <c r="H68" i="21"/>
  <c r="G68" i="21"/>
  <c r="F68" i="21"/>
  <c r="E68" i="21"/>
  <c r="E100" i="21" s="1"/>
  <c r="D100" i="15" s="1"/>
  <c r="R66" i="21"/>
  <c r="R65" i="21"/>
  <c r="R63" i="21"/>
  <c r="R62" i="21"/>
  <c r="R61" i="21"/>
  <c r="R60" i="21"/>
  <c r="R59" i="21"/>
  <c r="R58" i="21"/>
  <c r="R57" i="21"/>
  <c r="R56" i="21"/>
  <c r="R55" i="21"/>
  <c r="R54" i="21"/>
  <c r="R53" i="21"/>
  <c r="R52" i="21"/>
  <c r="R51" i="21"/>
  <c r="R50" i="21"/>
  <c r="R49" i="21"/>
  <c r="R48" i="21"/>
  <c r="R47" i="21"/>
  <c r="R46" i="21"/>
  <c r="R45" i="21"/>
  <c r="R44" i="21"/>
  <c r="R43" i="21"/>
  <c r="R42" i="21"/>
  <c r="R41" i="21"/>
  <c r="R40" i="21"/>
  <c r="R39" i="21"/>
  <c r="R38" i="21"/>
  <c r="R37" i="21"/>
  <c r="R36" i="21"/>
  <c r="R35" i="21"/>
  <c r="R34" i="21"/>
  <c r="Q31" i="21"/>
  <c r="P31" i="21"/>
  <c r="O31" i="21"/>
  <c r="N31" i="21"/>
  <c r="M31" i="21"/>
  <c r="L31" i="21"/>
  <c r="K31" i="21"/>
  <c r="J31" i="21"/>
  <c r="I31" i="21"/>
  <c r="H31" i="21"/>
  <c r="G31" i="21"/>
  <c r="F31" i="21"/>
  <c r="R29" i="21"/>
  <c r="R28" i="21"/>
  <c r="R26" i="21"/>
  <c r="R22" i="21"/>
  <c r="R21" i="21"/>
  <c r="R20" i="21"/>
  <c r="R19" i="21"/>
  <c r="R18" i="21"/>
  <c r="R17" i="21"/>
  <c r="R16" i="21"/>
  <c r="R15" i="21"/>
  <c r="R14" i="21"/>
  <c r="R13" i="21"/>
  <c r="R12" i="21"/>
  <c r="R11" i="21"/>
  <c r="R10" i="21"/>
  <c r="R9" i="21"/>
  <c r="U3" i="21"/>
  <c r="L13" i="28" l="1"/>
  <c r="K31" i="28"/>
  <c r="D76" i="15"/>
  <c r="F74" i="15"/>
  <c r="E104" i="21"/>
  <c r="E76" i="21"/>
  <c r="D84" i="15"/>
  <c r="R68" i="21"/>
  <c r="R31" i="21"/>
  <c r="R84" i="21"/>
  <c r="R74" i="21"/>
  <c r="R76" i="21" s="1"/>
  <c r="L99" i="15"/>
  <c r="J51" i="15"/>
  <c r="K51" i="15" s="1"/>
  <c r="L51" i="15" s="1"/>
  <c r="B1" i="11"/>
  <c r="C1" i="11" s="1"/>
  <c r="D1" i="11" s="1"/>
  <c r="E1" i="11" s="1"/>
  <c r="F1" i="11" s="1"/>
  <c r="G1" i="11" s="1"/>
  <c r="H1" i="11" s="1"/>
  <c r="I1" i="11" s="1"/>
  <c r="J1" i="11" s="1"/>
  <c r="K1" i="11" s="1"/>
  <c r="L1" i="11" s="1"/>
  <c r="B74" i="11"/>
  <c r="L91" i="15"/>
  <c r="L95" i="15"/>
  <c r="L102" i="15"/>
  <c r="M13" i="28" l="1"/>
  <c r="L31" i="28"/>
  <c r="X5" i="21"/>
  <c r="D104" i="15"/>
  <c r="F104" i="15" s="1"/>
  <c r="C104" i="21"/>
  <c r="E105" i="21"/>
  <c r="X6" i="21" s="1"/>
  <c r="C100" i="21"/>
  <c r="F100" i="15"/>
  <c r="E102" i="21"/>
  <c r="J41" i="15"/>
  <c r="K41" i="15" s="1"/>
  <c r="L41" i="15" s="1"/>
  <c r="J59" i="15"/>
  <c r="K59" i="15" s="1"/>
  <c r="L59" i="15" s="1"/>
  <c r="E76" i="15"/>
  <c r="J63" i="15"/>
  <c r="K63" i="15" s="1"/>
  <c r="L63" i="15" s="1"/>
  <c r="J36" i="15"/>
  <c r="K36" i="15" s="1"/>
  <c r="L36" i="15" s="1"/>
  <c r="J42" i="15"/>
  <c r="K42" i="15" s="1"/>
  <c r="L42" i="15" s="1"/>
  <c r="J50" i="15"/>
  <c r="K50" i="15" s="1"/>
  <c r="L50" i="15" s="1"/>
  <c r="J60" i="15"/>
  <c r="K60" i="15" s="1"/>
  <c r="L60" i="15" s="1"/>
  <c r="J29" i="15"/>
  <c r="K29" i="15" s="1"/>
  <c r="L29" i="15" s="1"/>
  <c r="J18" i="15"/>
  <c r="K18" i="15" s="1"/>
  <c r="L18" i="15" s="1"/>
  <c r="J19" i="15"/>
  <c r="K19" i="15" s="1"/>
  <c r="L19" i="15" s="1"/>
  <c r="J11" i="15"/>
  <c r="K11" i="15" s="1"/>
  <c r="L11" i="15" s="1"/>
  <c r="J9" i="15"/>
  <c r="K9" i="15" s="1"/>
  <c r="L9" i="15" s="1"/>
  <c r="E68" i="15"/>
  <c r="F68" i="15" s="1"/>
  <c r="E84" i="15"/>
  <c r="F84" i="15" s="1"/>
  <c r="J73" i="15"/>
  <c r="K73" i="15" s="1"/>
  <c r="L73" i="15" s="1"/>
  <c r="E31" i="15"/>
  <c r="J80" i="15"/>
  <c r="K80" i="15" s="1"/>
  <c r="L80" i="15" s="1"/>
  <c r="U5" i="21"/>
  <c r="J14" i="15"/>
  <c r="K14" i="15" s="1"/>
  <c r="L14" i="15" s="1"/>
  <c r="J22" i="15"/>
  <c r="K22" i="15" s="1"/>
  <c r="L22" i="15" s="1"/>
  <c r="J28" i="15"/>
  <c r="K28" i="15" s="1"/>
  <c r="L28" i="15" s="1"/>
  <c r="J40" i="15"/>
  <c r="K40" i="15" s="1"/>
  <c r="L40" i="15" s="1"/>
  <c r="J46" i="15"/>
  <c r="K46" i="15" s="1"/>
  <c r="L46" i="15" s="1"/>
  <c r="J54" i="15"/>
  <c r="K54" i="15" s="1"/>
  <c r="L54" i="15" s="1"/>
  <c r="J65" i="15"/>
  <c r="K65" i="15" s="1"/>
  <c r="L65" i="15" s="1"/>
  <c r="J15" i="15"/>
  <c r="K15" i="15" s="1"/>
  <c r="L15" i="15" s="1"/>
  <c r="J21" i="15"/>
  <c r="K21" i="15" s="1"/>
  <c r="L21" i="15" s="1"/>
  <c r="J37" i="15"/>
  <c r="K37" i="15" s="1"/>
  <c r="L37" i="15" s="1"/>
  <c r="J47" i="15"/>
  <c r="K47" i="15" s="1"/>
  <c r="L47" i="15" s="1"/>
  <c r="J55" i="15"/>
  <c r="K55" i="15" s="1"/>
  <c r="L55" i="15" s="1"/>
  <c r="J82" i="15"/>
  <c r="K82" i="15" s="1"/>
  <c r="L82" i="15" s="1"/>
  <c r="J8" i="15"/>
  <c r="J16" i="15"/>
  <c r="K16" i="15" s="1"/>
  <c r="L16" i="15" s="1"/>
  <c r="J20" i="15"/>
  <c r="K20" i="15" s="1"/>
  <c r="L20" i="15" s="1"/>
  <c r="J81" i="15"/>
  <c r="K81" i="15" s="1"/>
  <c r="L81" i="15" s="1"/>
  <c r="J38" i="15"/>
  <c r="K38" i="15" s="1"/>
  <c r="L38" i="15" s="1"/>
  <c r="J44" i="15"/>
  <c r="K44" i="15" s="1"/>
  <c r="L44" i="15" s="1"/>
  <c r="J48" i="15"/>
  <c r="K48" i="15" s="1"/>
  <c r="L48" i="15" s="1"/>
  <c r="J52" i="15"/>
  <c r="K52" i="15" s="1"/>
  <c r="L52" i="15" s="1"/>
  <c r="J56" i="15"/>
  <c r="K56" i="15" s="1"/>
  <c r="L56" i="15" s="1"/>
  <c r="J58" i="15"/>
  <c r="K58" i="15" s="1"/>
  <c r="L58" i="15" s="1"/>
  <c r="J62" i="15"/>
  <c r="K62" i="15" s="1"/>
  <c r="L62" i="15" s="1"/>
  <c r="J13" i="15"/>
  <c r="K13" i="15" s="1"/>
  <c r="L13" i="15" s="1"/>
  <c r="J17" i="15"/>
  <c r="K17" i="15" s="1"/>
  <c r="L17" i="15" s="1"/>
  <c r="J23" i="15"/>
  <c r="K23" i="15" s="1"/>
  <c r="L23" i="15" s="1"/>
  <c r="J35" i="15"/>
  <c r="K35" i="15" s="1"/>
  <c r="L35" i="15" s="1"/>
  <c r="J39" i="15"/>
  <c r="K39" i="15" s="1"/>
  <c r="L39" i="15" s="1"/>
  <c r="J43" i="15"/>
  <c r="K43" i="15" s="1"/>
  <c r="L43" i="15" s="1"/>
  <c r="J45" i="15"/>
  <c r="K45" i="15" s="1"/>
  <c r="L45" i="15" s="1"/>
  <c r="J49" i="15"/>
  <c r="K49" i="15" s="1"/>
  <c r="L49" i="15" s="1"/>
  <c r="J53" i="15"/>
  <c r="K53" i="15" s="1"/>
  <c r="L53" i="15" s="1"/>
  <c r="J57" i="15"/>
  <c r="K57" i="15" s="1"/>
  <c r="L57" i="15" s="1"/>
  <c r="J61" i="15"/>
  <c r="K61" i="15" s="1"/>
  <c r="L61" i="15" s="1"/>
  <c r="J66" i="15"/>
  <c r="K66" i="15" s="1"/>
  <c r="L66" i="15" s="1"/>
  <c r="J79" i="15"/>
  <c r="K79" i="15" s="1"/>
  <c r="L79" i="15" s="1"/>
  <c r="J12" i="15"/>
  <c r="K12" i="15" s="1"/>
  <c r="L12" i="15" s="1"/>
  <c r="N13" i="28" l="1"/>
  <c r="M31" i="28"/>
  <c r="C105" i="21"/>
  <c r="D105" i="15"/>
  <c r="F105" i="15" s="1"/>
  <c r="E106" i="21"/>
  <c r="E108" i="21" s="1"/>
  <c r="U6" i="21"/>
  <c r="D102" i="15"/>
  <c r="F102" i="15" s="1"/>
  <c r="J74" i="15"/>
  <c r="K74" i="15" s="1"/>
  <c r="L74" i="15" s="1"/>
  <c r="J10" i="15"/>
  <c r="K10" i="15" s="1"/>
  <c r="L10" i="15" s="1"/>
  <c r="F31" i="15"/>
  <c r="O13" i="28" l="1"/>
  <c r="N31" i="28"/>
  <c r="U7" i="21"/>
  <c r="X7" i="21"/>
  <c r="A5" i="21" s="1"/>
  <c r="B108" i="21"/>
  <c r="J34" i="15"/>
  <c r="K34" i="15" s="1"/>
  <c r="J72" i="15"/>
  <c r="K72" i="15" s="1"/>
  <c r="L72" i="15" s="1"/>
  <c r="F76" i="15"/>
  <c r="P13" i="28" l="1"/>
  <c r="O31" i="28"/>
  <c r="D106" i="15"/>
  <c r="L34" i="15"/>
  <c r="L6" i="15" s="1"/>
  <c r="K6" i="15"/>
  <c r="P31" i="28" l="1"/>
  <c r="R13" i="28"/>
  <c r="D108" i="15"/>
  <c r="F108" i="15" s="1"/>
  <c r="F106" i="15"/>
  <c r="U2" i="27"/>
  <c r="A5" i="27" s="1"/>
  <c r="T13" i="28" l="1"/>
  <c r="T31" i="28" s="1"/>
  <c r="R31" i="28"/>
  <c r="R100" i="28" s="1"/>
  <c r="R102" i="28" s="1"/>
  <c r="R108" i="28" s="1"/>
</calcChain>
</file>

<file path=xl/sharedStrings.xml><?xml version="1.0" encoding="utf-8"?>
<sst xmlns="http://schemas.openxmlformats.org/spreadsheetml/2006/main" count="9038" uniqueCount="599">
  <si>
    <t>School</t>
  </si>
  <si>
    <t>CFR</t>
  </si>
  <si>
    <t>Description</t>
  </si>
  <si>
    <t>Account</t>
  </si>
  <si>
    <t>TOTAL</t>
  </si>
  <si>
    <t>Apr</t>
  </si>
  <si>
    <t>May</t>
  </si>
  <si>
    <t>Jun</t>
  </si>
  <si>
    <t>Jul</t>
  </si>
  <si>
    <t>Aug</t>
  </si>
  <si>
    <t>Sep</t>
  </si>
  <si>
    <t>Oct</t>
  </si>
  <si>
    <t>Nov</t>
  </si>
  <si>
    <t>Dec</t>
  </si>
  <si>
    <t>Jan</t>
  </si>
  <si>
    <t>Feb</t>
  </si>
  <si>
    <t>Mar</t>
  </si>
  <si>
    <t>Ignore</t>
  </si>
  <si>
    <t>Abbeys Primary School</t>
  </si>
  <si>
    <t>I01</t>
  </si>
  <si>
    <t>Funds delegated by the LEA</t>
  </si>
  <si>
    <t>I03</t>
  </si>
  <si>
    <t>SEN funding and High Needs Top Up funding</t>
  </si>
  <si>
    <t>I05</t>
  </si>
  <si>
    <t>Pupil Premium</t>
  </si>
  <si>
    <t>I07</t>
  </si>
  <si>
    <t>Other grants and payments received</t>
  </si>
  <si>
    <t>I08a</t>
  </si>
  <si>
    <t>Income from Letting Premises</t>
  </si>
  <si>
    <t>I08b</t>
  </si>
  <si>
    <t>Other Income from Facilities &amp; Sevices</t>
  </si>
  <si>
    <t>I09</t>
  </si>
  <si>
    <t>Income from catering</t>
  </si>
  <si>
    <t>I12</t>
  </si>
  <si>
    <t>Income from contributions to visits etc.</t>
  </si>
  <si>
    <t>I13</t>
  </si>
  <si>
    <t>Donations and/or voluntary funds</t>
  </si>
  <si>
    <t>I18c</t>
  </si>
  <si>
    <t>Covid Catch up Package</t>
  </si>
  <si>
    <t>I18d</t>
  </si>
  <si>
    <t>Additional Grants for Schools</t>
  </si>
  <si>
    <t>I17</t>
  </si>
  <si>
    <t>Community Focused School Facilities Income</t>
  </si>
  <si>
    <t>E01</t>
  </si>
  <si>
    <t>Teaching staff</t>
  </si>
  <si>
    <t>E03</t>
  </si>
  <si>
    <t>Education support staff</t>
  </si>
  <si>
    <t>E04</t>
  </si>
  <si>
    <t>Premises staff</t>
  </si>
  <si>
    <t>E05</t>
  </si>
  <si>
    <t>Administrative &amp; clerical staff</t>
  </si>
  <si>
    <t>E06</t>
  </si>
  <si>
    <t>Catering staff</t>
  </si>
  <si>
    <t>E07</t>
  </si>
  <si>
    <t>Cost of other staff</t>
  </si>
  <si>
    <t>E08</t>
  </si>
  <si>
    <t>Indirect employee expenses</t>
  </si>
  <si>
    <t>E09</t>
  </si>
  <si>
    <t>Staff development &amp; training</t>
  </si>
  <si>
    <t>E10</t>
  </si>
  <si>
    <t>Supply teacher insurance</t>
  </si>
  <si>
    <t>E11</t>
  </si>
  <si>
    <t>Staff related insurance</t>
  </si>
  <si>
    <t>E12</t>
  </si>
  <si>
    <t>Building maintenance and improvement</t>
  </si>
  <si>
    <t>E13</t>
  </si>
  <si>
    <t>Grounds maintenance and improvement</t>
  </si>
  <si>
    <t>E14</t>
  </si>
  <si>
    <t>Cleaning &amp; caretaking</t>
  </si>
  <si>
    <t>E15</t>
  </si>
  <si>
    <t>Water &amp; sewerage</t>
  </si>
  <si>
    <t>E16</t>
  </si>
  <si>
    <t>Energy</t>
  </si>
  <si>
    <t>E17</t>
  </si>
  <si>
    <t>Rates</t>
  </si>
  <si>
    <t>E18</t>
  </si>
  <si>
    <t>Other occupation costs</t>
  </si>
  <si>
    <t>E19</t>
  </si>
  <si>
    <t>Learning resources (not ICT)</t>
  </si>
  <si>
    <t>E20</t>
  </si>
  <si>
    <t>ICT learning resources</t>
  </si>
  <si>
    <t>E22</t>
  </si>
  <si>
    <t>Administrative supplies</t>
  </si>
  <si>
    <t>E23</t>
  </si>
  <si>
    <t>Other insurance premiums</t>
  </si>
  <si>
    <t>E25</t>
  </si>
  <si>
    <t>Catering supplies</t>
  </si>
  <si>
    <t>E26</t>
  </si>
  <si>
    <t>Agency supply staff</t>
  </si>
  <si>
    <t>E27</t>
  </si>
  <si>
    <t>Bought in professional services – curriculum</t>
  </si>
  <si>
    <t>E28</t>
  </si>
  <si>
    <t>Bought in professional services - other</t>
  </si>
  <si>
    <t>E30</t>
  </si>
  <si>
    <t>Direct revenue financing (revenue contributions to capital - Match CI04)</t>
  </si>
  <si>
    <t>E31</t>
  </si>
  <si>
    <t>Community Focused School Staff</t>
  </si>
  <si>
    <t>E32</t>
  </si>
  <si>
    <t>Community Focused School Costs</t>
  </si>
  <si>
    <t>CI01</t>
  </si>
  <si>
    <t>Capital Income</t>
  </si>
  <si>
    <t>CI04</t>
  </si>
  <si>
    <t>Direct revenue financing (revenue contributions to capital - Match E30)</t>
  </si>
  <si>
    <t>CE02</t>
  </si>
  <si>
    <t>New construction, conversion, and renovation</t>
  </si>
  <si>
    <t>Newton Leys Primary Schools</t>
  </si>
  <si>
    <t>I15</t>
  </si>
  <si>
    <t>Pupil focused Extended School Funding &amp; Grants</t>
  </si>
  <si>
    <t>CE03</t>
  </si>
  <si>
    <t>Vehicles, plant, equipment and machinery</t>
  </si>
  <si>
    <t>CE04</t>
  </si>
  <si>
    <t>Information and communications technology</t>
  </si>
  <si>
    <t>Barleyhurst Park Primary School</t>
  </si>
  <si>
    <t>E24</t>
  </si>
  <si>
    <t>Special facilities</t>
  </si>
  <si>
    <t>Bishop Parker Catholic Combined School</t>
  </si>
  <si>
    <t>Bow Brickhill Church of England Primary School</t>
  </si>
  <si>
    <t>Bradwell Village School</t>
  </si>
  <si>
    <t>Brooklands Farm Primary School</t>
  </si>
  <si>
    <t>Brooksward School</t>
  </si>
  <si>
    <t>I10</t>
  </si>
  <si>
    <t>Receipts from supply teacher insurance claims</t>
  </si>
  <si>
    <t>Broughton Fields School</t>
  </si>
  <si>
    <t>E02</t>
  </si>
  <si>
    <t>Supply staff</t>
  </si>
  <si>
    <t>Bushfield School</t>
  </si>
  <si>
    <t>Caroline Haslett Primary School</t>
  </si>
  <si>
    <t>I06</t>
  </si>
  <si>
    <t>Other government grants</t>
  </si>
  <si>
    <t>I18b</t>
  </si>
  <si>
    <t>Covid Exceptional Costs</t>
  </si>
  <si>
    <t>Castlethorpe First School</t>
  </si>
  <si>
    <t>Cedars Primary School</t>
  </si>
  <si>
    <t>I11</t>
  </si>
  <si>
    <t>Receipts from other insurance claims</t>
  </si>
  <si>
    <t>Cold Harbour Church of England School</t>
  </si>
  <si>
    <t>Downs Barn School</t>
  </si>
  <si>
    <t>Drayton Park School</t>
  </si>
  <si>
    <t>Emerson Valley School</t>
  </si>
  <si>
    <t>Falconhurst School</t>
  </si>
  <si>
    <t>Germander Park School</t>
  </si>
  <si>
    <t>I16</t>
  </si>
  <si>
    <t>Community Focused School Funding and/or Grants</t>
  </si>
  <si>
    <t>Giffard Park Primary School</t>
  </si>
  <si>
    <t>Giles Brook Primary School</t>
  </si>
  <si>
    <t>Glastonbury Thorn School</t>
  </si>
  <si>
    <t>Great Linford Primary School</t>
  </si>
  <si>
    <t>Green Park  School</t>
  </si>
  <si>
    <t>Greenleys First School</t>
  </si>
  <si>
    <t>Greenleys Junior School</t>
  </si>
  <si>
    <t>Hanslope Primary School</t>
  </si>
  <si>
    <t>Haversham Village School</t>
  </si>
  <si>
    <t>Heelands School</t>
  </si>
  <si>
    <t>Howe Park School</t>
  </si>
  <si>
    <t>Knowles Nursery</t>
  </si>
  <si>
    <t>Langland Community School</t>
  </si>
  <si>
    <t>Lavendon School</t>
  </si>
  <si>
    <t>Long Meadow School</t>
  </si>
  <si>
    <t>Loughton Manor First School</t>
  </si>
  <si>
    <t>Merebrook School</t>
  </si>
  <si>
    <t>Milton Keynes Primary PRU (Pupil Referral Unit)</t>
  </si>
  <si>
    <t>Moorlands Nursery</t>
  </si>
  <si>
    <t>Oldbrook First School</t>
  </si>
  <si>
    <t>Pepper Hill School</t>
  </si>
  <si>
    <t>Portfields Primary School</t>
  </si>
  <si>
    <t>Priory Common School</t>
  </si>
  <si>
    <t>Priory Rise Primary School</t>
  </si>
  <si>
    <t>The Redway School</t>
  </si>
  <si>
    <t>I02</t>
  </si>
  <si>
    <t>Funding for sixth form students</t>
  </si>
  <si>
    <t>Romans Field School</t>
  </si>
  <si>
    <t>Russell Street School</t>
  </si>
  <si>
    <t>I18a</t>
  </si>
  <si>
    <t>Covid Job Retention Scheme</t>
  </si>
  <si>
    <t>Southwood  School</t>
  </si>
  <si>
    <t>St Bernadette's Catholic Primary School</t>
  </si>
  <si>
    <t>St Mary Magdalene</t>
  </si>
  <si>
    <t>CI03</t>
  </si>
  <si>
    <t>Private Income</t>
  </si>
  <si>
    <t>St Marys Wavendon</t>
  </si>
  <si>
    <t>St Monica's Catholic Primary School</t>
  </si>
  <si>
    <t>St Paul's Catholic School</t>
  </si>
  <si>
    <t>E21</t>
  </si>
  <si>
    <t>Exam fees</t>
  </si>
  <si>
    <t>St Thomas Aquinas Catholic Primary School</t>
  </si>
  <si>
    <t>Stanton Middle School</t>
  </si>
  <si>
    <t>Summerfield School</t>
  </si>
  <si>
    <t>CE01</t>
  </si>
  <si>
    <t>Acquisition of land &amp; existing buildings</t>
  </si>
  <si>
    <t>Radcliffe School</t>
  </si>
  <si>
    <t>The Willows School and Early Years Centre</t>
  </si>
  <si>
    <t>Tickford Park Primary School</t>
  </si>
  <si>
    <t>Wavendon Gate School</t>
  </si>
  <si>
    <t>White Spire (Special) School</t>
  </si>
  <si>
    <t>Willen Primary School</t>
  </si>
  <si>
    <t>Wood End Infant &amp; Pre School</t>
  </si>
  <si>
    <t>Wyvern School</t>
  </si>
  <si>
    <t>Slated Row School</t>
  </si>
  <si>
    <t>The Walnuts School</t>
  </si>
  <si>
    <t>North Crawley Church of England School</t>
  </si>
  <si>
    <t>Newton Blossomville C Of E First School</t>
  </si>
  <si>
    <t>St Andrew's C E Infant School</t>
  </si>
  <si>
    <t>Sherington C of E School</t>
  </si>
  <si>
    <t>Stoke Goldington Church of England First School</t>
  </si>
  <si>
    <t>SAP CODE</t>
  </si>
  <si>
    <t>Password</t>
  </si>
  <si>
    <t>Account title</t>
  </si>
  <si>
    <t>Code</t>
  </si>
  <si>
    <t>B01</t>
  </si>
  <si>
    <t>B02</t>
  </si>
  <si>
    <t>B03</t>
  </si>
  <si>
    <t>B05</t>
  </si>
  <si>
    <t>B06</t>
  </si>
  <si>
    <t>SP2348</t>
  </si>
  <si>
    <t>683x296j</t>
  </si>
  <si>
    <t>Abbeys Combined School</t>
  </si>
  <si>
    <t>SP2238</t>
  </si>
  <si>
    <t>544h335u</t>
  </si>
  <si>
    <t>SP3377</t>
  </si>
  <si>
    <t>208w746y</t>
  </si>
  <si>
    <t>Bishop Parker Catholic School</t>
  </si>
  <si>
    <t>SP3384</t>
  </si>
  <si>
    <t>785w778f</t>
  </si>
  <si>
    <t>Bow Brickhill First School</t>
  </si>
  <si>
    <t>SP2309</t>
  </si>
  <si>
    <t>356i515x</t>
  </si>
  <si>
    <t>SP3391</t>
  </si>
  <si>
    <t>367k15d</t>
  </si>
  <si>
    <t>Brooklands Farm School</t>
  </si>
  <si>
    <t>SP2005</t>
  </si>
  <si>
    <t>784t223m</t>
  </si>
  <si>
    <t>Brooksward Combined School</t>
  </si>
  <si>
    <t>SP2017</t>
  </si>
  <si>
    <t>593d393f</t>
  </si>
  <si>
    <t>Broughton Fields Combined School</t>
  </si>
  <si>
    <t>SP2121</t>
  </si>
  <si>
    <t>966x438s</t>
  </si>
  <si>
    <t>Bushfield Middle School</t>
  </si>
  <si>
    <t>SP2336</t>
  </si>
  <si>
    <t>576m105i</t>
  </si>
  <si>
    <t>Caroline Haslett School</t>
  </si>
  <si>
    <t>SP2015</t>
  </si>
  <si>
    <t>567s135u</t>
  </si>
  <si>
    <t>SP2346</t>
  </si>
  <si>
    <t>192u596h</t>
  </si>
  <si>
    <t>Cedars Combined School</t>
  </si>
  <si>
    <t>SP3000</t>
  </si>
  <si>
    <t>188b616h</t>
  </si>
  <si>
    <t>Cold Harbour C E Combined School</t>
  </si>
  <si>
    <t>SP2313</t>
  </si>
  <si>
    <t>35s874q</t>
  </si>
  <si>
    <t>Downs Barn First School</t>
  </si>
  <si>
    <t>SP2351</t>
  </si>
  <si>
    <t>240u274m</t>
  </si>
  <si>
    <t>Drayton Park Combined School</t>
  </si>
  <si>
    <t>SP2353</t>
  </si>
  <si>
    <t>37x334e</t>
  </si>
  <si>
    <t>SP2285</t>
  </si>
  <si>
    <t>64d48c</t>
  </si>
  <si>
    <t>Falconhurst Combined School</t>
  </si>
  <si>
    <t>SP2316</t>
  </si>
  <si>
    <t>405r710m</t>
  </si>
  <si>
    <t>Germander Park First School</t>
  </si>
  <si>
    <t>SP2323</t>
  </si>
  <si>
    <t>6s938g</t>
  </si>
  <si>
    <t>Giffard Park School</t>
  </si>
  <si>
    <t>SP3376</t>
  </si>
  <si>
    <t>310c303f</t>
  </si>
  <si>
    <t>Giles Brook Combined School</t>
  </si>
  <si>
    <t>SP2347</t>
  </si>
  <si>
    <t>123o359k</t>
  </si>
  <si>
    <t>Glastonbury Thorn First School</t>
  </si>
  <si>
    <t>SP2303</t>
  </si>
  <si>
    <t>275h732y</t>
  </si>
  <si>
    <t>Great Linford CC School</t>
  </si>
  <si>
    <t>SP2337</t>
  </si>
  <si>
    <t>443o470v</t>
  </si>
  <si>
    <t>Green Park School</t>
  </si>
  <si>
    <t>SP2272</t>
  </si>
  <si>
    <t>450u970i</t>
  </si>
  <si>
    <t>SP2305</t>
  </si>
  <si>
    <t>643y979t</t>
  </si>
  <si>
    <t>Greenleys Middle School</t>
  </si>
  <si>
    <t>SP2042</t>
  </si>
  <si>
    <t>967n246o</t>
  </si>
  <si>
    <t>SP2043</t>
  </si>
  <si>
    <t>274t686m</t>
  </si>
  <si>
    <t>Haversham First School</t>
  </si>
  <si>
    <t>SP2324</t>
  </si>
  <si>
    <t>128h609d</t>
  </si>
  <si>
    <t>Heelands First School</t>
  </si>
  <si>
    <t>SP2006</t>
  </si>
  <si>
    <t>283y650v</t>
  </si>
  <si>
    <t>SN1003</t>
  </si>
  <si>
    <t>841x879w</t>
  </si>
  <si>
    <t>Knowles Nursery School</t>
  </si>
  <si>
    <t>SP2067</t>
  </si>
  <si>
    <t>49g764e</t>
  </si>
  <si>
    <t>Lavendon Combined School</t>
  </si>
  <si>
    <t>SP2007</t>
  </si>
  <si>
    <t>326l864s</t>
  </si>
  <si>
    <t>SP2506</t>
  </si>
  <si>
    <t>316y546e</t>
  </si>
  <si>
    <t>SP2001</t>
  </si>
  <si>
    <t>660k525o</t>
  </si>
  <si>
    <t>Merebrook First School</t>
  </si>
  <si>
    <t>SN1090</t>
  </si>
  <si>
    <t>116q376h</t>
  </si>
  <si>
    <t>Milton Keynes Primary Referral Unit</t>
  </si>
  <si>
    <t>SA1107</t>
  </si>
  <si>
    <t>SP3003</t>
  </si>
  <si>
    <t>92q49d</t>
  </si>
  <si>
    <t>Moorlands Centre Nursery School</t>
  </si>
  <si>
    <t>SP3390</t>
  </si>
  <si>
    <t>1xH34pR7</t>
  </si>
  <si>
    <t>Newton Blossomville C E First School</t>
  </si>
  <si>
    <t>SP3004</t>
  </si>
  <si>
    <t>497k484l</t>
  </si>
  <si>
    <t>Newton Leys Primary School</t>
  </si>
  <si>
    <t>SP2062</t>
  </si>
  <si>
    <t>933t403r</t>
  </si>
  <si>
    <t>North Crawley C E First School</t>
  </si>
  <si>
    <t>SP2247</t>
  </si>
  <si>
    <t>550u834a</t>
  </si>
  <si>
    <t>SP2002</t>
  </si>
  <si>
    <t>694c861d</t>
  </si>
  <si>
    <t>Pepper Hill First School</t>
  </si>
  <si>
    <t>d3camp</t>
  </si>
  <si>
    <t>Portfields Combined School</t>
  </si>
  <si>
    <t>SP2322</t>
  </si>
  <si>
    <t>752d733h</t>
  </si>
  <si>
    <t>Priory Common First School</t>
  </si>
  <si>
    <t>SP3392</t>
  </si>
  <si>
    <t>757e243l</t>
  </si>
  <si>
    <t>SS5406</t>
  </si>
  <si>
    <t>172c677k</t>
  </si>
  <si>
    <t>The Radcliffe School</t>
  </si>
  <si>
    <t>SL7034</t>
  </si>
  <si>
    <t>984n400c</t>
  </si>
  <si>
    <t>SL7015</t>
  </si>
  <si>
    <t>354x156y</t>
  </si>
  <si>
    <t>Romans Field Special School</t>
  </si>
  <si>
    <t>SP2112</t>
  </si>
  <si>
    <t>733u76l</t>
  </si>
  <si>
    <t>Russell First School</t>
  </si>
  <si>
    <t>SP3005</t>
  </si>
  <si>
    <t>929u173s</t>
  </si>
  <si>
    <t>Sherington First School</t>
  </si>
  <si>
    <t>SL7026</t>
  </si>
  <si>
    <t>972e667i</t>
  </si>
  <si>
    <t>SP2299</t>
  </si>
  <si>
    <t>667j918p</t>
  </si>
  <si>
    <t>Southwood Middle School</t>
  </si>
  <si>
    <t>SP3066</t>
  </si>
  <si>
    <t>487e802m</t>
  </si>
  <si>
    <t>St Andrews C of E Infant School</t>
  </si>
  <si>
    <t>SP3383</t>
  </si>
  <si>
    <t>686d673m</t>
  </si>
  <si>
    <t>SP3379</t>
  </si>
  <si>
    <t>294c302f</t>
  </si>
  <si>
    <t>St Mary Magdalene Catholic Primary School</t>
  </si>
  <si>
    <t>SP3058</t>
  </si>
  <si>
    <t>494k327e</t>
  </si>
  <si>
    <t>St Mary's Wavendon C of E Primary</t>
  </si>
  <si>
    <t>SP3378</t>
  </si>
  <si>
    <t>775p999d</t>
  </si>
  <si>
    <t>St Monicas R C Combined School</t>
  </si>
  <si>
    <t>SS4702</t>
  </si>
  <si>
    <t>843v588r</t>
  </si>
  <si>
    <t>SP3369</t>
  </si>
  <si>
    <t>783g426m</t>
  </si>
  <si>
    <t>SP2301</t>
  </si>
  <si>
    <t>447l172j</t>
  </si>
  <si>
    <t>Stanton</t>
  </si>
  <si>
    <t>SP3006</t>
  </si>
  <si>
    <t>403o958c</t>
  </si>
  <si>
    <t>Stoke Goldington C E First School</t>
  </si>
  <si>
    <t>SP2327</t>
  </si>
  <si>
    <t>93p960h</t>
  </si>
  <si>
    <t>SP3389</t>
  </si>
  <si>
    <t>772o15n</t>
  </si>
  <si>
    <t>SL7021</t>
  </si>
  <si>
    <t>75e560f</t>
  </si>
  <si>
    <t>Walnuts School</t>
  </si>
  <si>
    <t>SP2000</t>
  </si>
  <si>
    <t>424w108l</t>
  </si>
  <si>
    <t>SL7009</t>
  </si>
  <si>
    <t>890o873b</t>
  </si>
  <si>
    <t>White Spire School</t>
  </si>
  <si>
    <t>SP2330</t>
  </si>
  <si>
    <t>338p57p</t>
  </si>
  <si>
    <t>SP2320</t>
  </si>
  <si>
    <t>124s704k</t>
  </si>
  <si>
    <t>The Willows First School</t>
  </si>
  <si>
    <t>SP2306</t>
  </si>
  <si>
    <t>39b257j</t>
  </si>
  <si>
    <t>Wood End First School</t>
  </si>
  <si>
    <t>SP2122</t>
  </si>
  <si>
    <t>729u814h</t>
  </si>
  <si>
    <t>Select School Name Here</t>
  </si>
  <si>
    <t>School Code</t>
  </si>
  <si>
    <t>Original Balance BF</t>
  </si>
  <si>
    <t>TPG</t>
  </si>
  <si>
    <t>Primary
Oct 18</t>
  </si>
  <si>
    <t>Secondary
Oct 18</t>
  </si>
  <si>
    <t>Broughton Fields  School</t>
  </si>
  <si>
    <t>Moorlands Centre Nursery</t>
  </si>
  <si>
    <t>St Mary's Wavendon Church of England Primary School</t>
  </si>
  <si>
    <t>DE-DELEGATED BUDGETS 2022/23</t>
  </si>
  <si>
    <t>School  Name</t>
  </si>
  <si>
    <t>Type</t>
  </si>
  <si>
    <t>Status</t>
  </si>
  <si>
    <t>EMA1</t>
  </si>
  <si>
    <t>Facilities Time</t>
  </si>
  <si>
    <t>Insurance</t>
  </si>
  <si>
    <t>Total</t>
  </si>
  <si>
    <t>APT 22/23</t>
  </si>
  <si>
    <t>Select School Here</t>
  </si>
  <si>
    <t>Combined</t>
  </si>
  <si>
    <t>Maintained</t>
  </si>
  <si>
    <t>Barleyhurst Park Primary</t>
  </si>
  <si>
    <t>Repayment of insurance dedels as purchased as traded service</t>
  </si>
  <si>
    <t>Bow Brickhill CofE VA Primary School</t>
  </si>
  <si>
    <t>Junior</t>
  </si>
  <si>
    <t>Broughton Fields Primary School</t>
  </si>
  <si>
    <t>Infant</t>
  </si>
  <si>
    <t>Holne Chase Primary School</t>
  </si>
  <si>
    <t>Merebrook Infant School</t>
  </si>
  <si>
    <t>Newton Blossomville Church of England School</t>
  </si>
  <si>
    <t>North Crawley CofE School</t>
  </si>
  <si>
    <t>Priory Rise School</t>
  </si>
  <si>
    <t>Sherington Church of England School</t>
  </si>
  <si>
    <t>Southwood School</t>
  </si>
  <si>
    <t>St Andrew's CofE Infant School</t>
  </si>
  <si>
    <t>St Mary's Wavendon CofE Primary</t>
  </si>
  <si>
    <t>Stanton School</t>
  </si>
  <si>
    <t>Stoke Goldington Church of England School</t>
  </si>
  <si>
    <t>Wood End Infant &amp; Pre-School</t>
  </si>
  <si>
    <t>IMPORTANT INFORMATION - PLEASE READ BEFORE COMPLETING</t>
  </si>
  <si>
    <t>This budget template now includes the original budget template, the revised budget template and a forecast template.</t>
  </si>
  <si>
    <t>If there is any difficulty setting a balanced budget please contact Schools Finance immediately</t>
  </si>
  <si>
    <r>
      <t xml:space="preserve">Original Budget Tab - </t>
    </r>
    <r>
      <rPr>
        <b/>
        <u/>
        <sz val="12"/>
        <color rgb="FFFF0000"/>
        <rFont val="Arial"/>
        <family val="2"/>
      </rPr>
      <t>DUE TO SCHOOLS FINANCE ON 1ST MAY 2022</t>
    </r>
  </si>
  <si>
    <t>This is only at revised budget time</t>
  </si>
  <si>
    <t>-</t>
  </si>
  <si>
    <t>Enter the schools web remittance password in cell D2.  This will populate the De-Delegated Budgets 22-23 tab, entries on this tab should be budgeted and profiled 100% in April.</t>
  </si>
  <si>
    <t>When a web remittance password is added on the revised budget tab, the original budget data will be populated.</t>
  </si>
  <si>
    <t>Do not submit if there are any checkboxes that are red.  There will be a message in cell A5 if the check boxes need reviewing.</t>
  </si>
  <si>
    <r>
      <t xml:space="preserve">Revised Budget Tab - </t>
    </r>
    <r>
      <rPr>
        <b/>
        <u/>
        <sz val="12"/>
        <color rgb="FFFF0000"/>
        <rFont val="Arial"/>
        <family val="2"/>
      </rPr>
      <t>DUE TO SCHOOLS FINANCE ON 1ST NOVEMBER 2022</t>
    </r>
  </si>
  <si>
    <t>Opening balances are populated from the Original Budget tab</t>
  </si>
  <si>
    <t>Enter the schools web remittance password in the yellow box.  This will populate the original budget tab, the opening balances and the variance analysis tab</t>
  </si>
  <si>
    <t>Revised Budget Workings Tab</t>
  </si>
  <si>
    <t>Use this tab to make notes on line items and calculations</t>
  </si>
  <si>
    <r>
      <t xml:space="preserve">Variance Analysis Tab - </t>
    </r>
    <r>
      <rPr>
        <b/>
        <u/>
        <sz val="12"/>
        <color rgb="FFFF0000"/>
        <rFont val="Arial"/>
        <family val="2"/>
      </rPr>
      <t>TO BE COMPLETED WHEN POPULATING THE REVISED BUDGET</t>
    </r>
  </si>
  <si>
    <t>Red cells in column G on this tab indicate an explanation of the variance between the original budget and the revised budget is required.  Do not submit the file if there are any cells that remain red.</t>
  </si>
  <si>
    <t>Forecast Template Tab</t>
  </si>
  <si>
    <t>Enter the year to date actuals in the appropriate column (eg August ytd actuals would be entered in column J.  Expected spend of the remaining months can then be profiled and a forecast will be calculated in column R</t>
  </si>
  <si>
    <t>Column T shows the variance between the original/revised budget and the forecast with room in column V for explanations.</t>
  </si>
  <si>
    <t>This template does not have to be completed as part of the revised budget process.  It is included for schools to use as part of their financial monitoring.</t>
  </si>
  <si>
    <t>Submitting the Budget</t>
  </si>
  <si>
    <t>The final version of both original and revised budgets must be signed by both Headteacher and Chair of Governors and a scanned copy of the budget with signatures must be emailed to the Schools Finance team.  We are unable to accept an unsigned budget</t>
  </si>
  <si>
    <t>An excel copy of the final version must also be emailed to the Schools Finance team</t>
  </si>
  <si>
    <t>Guidance Notes for Completing  Budget Plan</t>
  </si>
  <si>
    <t>Entries can be entered to two decimal places.</t>
  </si>
  <si>
    <t>Income Section</t>
  </si>
  <si>
    <t>Always input figures as a negative in this section.</t>
  </si>
  <si>
    <t>Figures for I01 can be found on the toolkit file.  All funding should be referenced to the appropriate code.  Additional funding may be received through the Cash Advance, again this should be referenced to the appropriate code.</t>
  </si>
  <si>
    <t>Note the change of I18 codes to include payments received relating to CV19 contingencies.  Costs should be recorded under the relevant expense heading.</t>
  </si>
  <si>
    <t>Any additional income over the year should be added to the appropriate remaining CFR income headings and broken down under the workings page and attached. This is invaluable when revising your budget at a later date.</t>
  </si>
  <si>
    <t>Expenditure Section</t>
  </si>
  <si>
    <t>Always input figures as a positive in this section.</t>
  </si>
  <si>
    <t>Any expenditure, which has more than one cost included, should be added to the appropriate remaining CFR expenditure headings and broken down under the workings page and attached. This is invaluable when revising your budget at a later date.</t>
  </si>
  <si>
    <t>Where the school is making a revenue contribution to a capital project, monies should be put into E30 and matched to CI04.</t>
  </si>
  <si>
    <t>Dedelegated budgets for primary schools need to be included so as to gross up costs and income.  The amounts to be included are shown on the de-delegated budgets 22-23 tab in this workbook.  Please profile the whole amount in April.</t>
  </si>
  <si>
    <t>Dedelegated Budgets</t>
  </si>
  <si>
    <t>This year, schools are being asked to gross up their figures for the de-delegatd budget posting.  The De-delegated budget tab on this file gives the figures that need to be included.  100% of the amount should be included in April.  This will not affect the bottom line carry forward, it purely ensures that both the costs and associated income are included within the budget.</t>
  </si>
  <si>
    <t>In April, schools should post the de-delegated journal (usually posted in January) to ensure no variances occur on the budget monitoring report.</t>
  </si>
  <si>
    <t>Figures for CI01 can be found on your Cash Advance Schedule and any additional funding from the LA. Please breakdown on workings sheet.</t>
  </si>
  <si>
    <t>Monies that are being used from revenue expenditure (E30) to balance capital should be put into CI04.</t>
  </si>
  <si>
    <t>CI03 should contain any monies received from an external source i.e school fund etc.</t>
  </si>
  <si>
    <t>Capital Expenditure</t>
  </si>
  <si>
    <t>Balances</t>
  </si>
  <si>
    <t>All balances have B/fwd (from the old year) and C/fwd (to the new year). Surplus B/fwds should be shown as a negative and deficits as a positive.  Surplus C/fwds should be shown as a positive and deficits as a negative.</t>
  </si>
  <si>
    <t>Revenue balances are recorded as follows:</t>
  </si>
  <si>
    <r>
      <rPr>
        <b/>
        <sz val="10"/>
        <rFont val="Arial"/>
        <family val="2"/>
      </rPr>
      <t>B01</t>
    </r>
    <r>
      <rPr>
        <sz val="10"/>
        <rFont val="Arial"/>
        <family val="2"/>
      </rPr>
      <t xml:space="preserve"> Committed Revenue Balance.  Committed amounts are where a school has entered into a contract or raised a purchase order but the goods or services have not been received by 31st March.  Also deficit budgets should also be included as spent money is already committed.</t>
    </r>
  </si>
  <si>
    <r>
      <rPr>
        <b/>
        <sz val="10"/>
        <rFont val="Arial"/>
        <family val="2"/>
      </rPr>
      <t>B02</t>
    </r>
    <r>
      <rPr>
        <sz val="10"/>
        <rFont val="Arial"/>
        <family val="2"/>
      </rPr>
      <t xml:space="preserve"> Uncommitted Revenue Balance.  These are any other revenue balances that have not been committed.  Funding ear-marked for specific purposes should be shown here.</t>
    </r>
  </si>
  <si>
    <r>
      <rPr>
        <b/>
        <sz val="10"/>
        <rFont val="Arial"/>
        <family val="2"/>
      </rPr>
      <t>B03</t>
    </r>
    <r>
      <rPr>
        <sz val="10"/>
        <rFont val="Arial"/>
        <family val="2"/>
      </rPr>
      <t xml:space="preserve"> Devolved Capital balances.</t>
    </r>
  </si>
  <si>
    <r>
      <rPr>
        <b/>
        <sz val="10"/>
        <rFont val="Arial"/>
        <family val="2"/>
      </rPr>
      <t>B05</t>
    </r>
    <r>
      <rPr>
        <sz val="10"/>
        <rFont val="Arial"/>
        <family val="2"/>
      </rPr>
      <t xml:space="preserve"> Other capital balance which do not fall in the category of Devolved Capital.</t>
    </r>
  </si>
  <si>
    <r>
      <rPr>
        <b/>
        <sz val="10"/>
        <rFont val="Arial"/>
        <family val="2"/>
      </rPr>
      <t>B06</t>
    </r>
    <r>
      <rPr>
        <sz val="10"/>
        <rFont val="Arial"/>
        <family val="2"/>
      </rPr>
      <t xml:space="preserve"> Community focused School activities only.</t>
    </r>
  </si>
  <si>
    <t>Brought forward balances are notified on a year end letter.</t>
  </si>
  <si>
    <t>Profiling</t>
  </si>
  <si>
    <t>All schools must submit a profiled budget.</t>
  </si>
  <si>
    <t xml:space="preserve">Schools should look closely at the previous years spending to identify appropriate profiles.  </t>
  </si>
  <si>
    <t>Include teachers pay rise in September (if appropriate)</t>
  </si>
  <si>
    <t xml:space="preserve">All revenue &amp; capital income paid by the LA should be profiled in line with the cash advance schedule.  </t>
  </si>
  <si>
    <t>Profiles must add up correctly and balance.</t>
  </si>
  <si>
    <t>Please note that ALL boxes are to be completed in order to provide a completed budget plan.</t>
  </si>
  <si>
    <t>Budget Due 1st May 2022</t>
  </si>
  <si>
    <t>ORIGINAL BUDGET PLAN</t>
  </si>
  <si>
    <t>SPREADSHEET CHECKS</t>
  </si>
  <si>
    <t>Web Remittance</t>
  </si>
  <si>
    <t>Yes</t>
  </si>
  <si>
    <t xml:space="preserve">School Name:       </t>
  </si>
  <si>
    <t xml:space="preserve">Financial Year:  </t>
  </si>
  <si>
    <t>2022/2023</t>
  </si>
  <si>
    <t>School Code Completed</t>
  </si>
  <si>
    <t xml:space="preserve">School Code: </t>
  </si>
  <si>
    <t>School Name Completed</t>
  </si>
  <si>
    <t>ORIGINAL</t>
  </si>
  <si>
    <t>Apr.</t>
  </si>
  <si>
    <t xml:space="preserve">May </t>
  </si>
  <si>
    <t>June</t>
  </si>
  <si>
    <t>July</t>
  </si>
  <si>
    <t>Aug.</t>
  </si>
  <si>
    <t>Sept.</t>
  </si>
  <si>
    <t>Oct.</t>
  </si>
  <si>
    <t>Nov.</t>
  </si>
  <si>
    <t>Dec.</t>
  </si>
  <si>
    <t xml:space="preserve">Jan. </t>
  </si>
  <si>
    <t>Feb.</t>
  </si>
  <si>
    <t>Mar.</t>
  </si>
  <si>
    <t>Profile Total</t>
  </si>
  <si>
    <t>Profiling is correct</t>
  </si>
  <si>
    <t>BUDGET</t>
  </si>
  <si>
    <t>Capital is correct</t>
  </si>
  <si>
    <t>£</t>
  </si>
  <si>
    <t>Surplus or Deficit?</t>
  </si>
  <si>
    <r>
      <t>INCOME (</t>
    </r>
    <r>
      <rPr>
        <b/>
        <sz val="12"/>
        <color indexed="10"/>
        <rFont val="Arial"/>
        <family val="2"/>
      </rPr>
      <t>Input as minus figures</t>
    </r>
    <r>
      <rPr>
        <b/>
        <sz val="12"/>
        <rFont val="Arial"/>
        <family val="2"/>
      </rPr>
      <t>)</t>
    </r>
  </si>
  <si>
    <t>Ledger Code</t>
  </si>
  <si>
    <t>TOTAL INCOME</t>
  </si>
  <si>
    <t>EXPENDITURE</t>
  </si>
  <si>
    <t>E29</t>
  </si>
  <si>
    <t>Loan interest</t>
  </si>
  <si>
    <r>
      <t>Direct revenue financing</t>
    </r>
    <r>
      <rPr>
        <sz val="10"/>
        <rFont val="Arial"/>
        <family val="2"/>
      </rPr>
      <t xml:space="preserve"> (revenue contributions to capital - Match CI04)</t>
    </r>
  </si>
  <si>
    <t>TOTAL EXPENDITURE</t>
  </si>
  <si>
    <r>
      <t>CAPITAL INCOME (</t>
    </r>
    <r>
      <rPr>
        <b/>
        <sz val="12"/>
        <color indexed="10"/>
        <rFont val="Arial"/>
        <family val="2"/>
      </rPr>
      <t>Input as minus figures</t>
    </r>
    <r>
      <rPr>
        <b/>
        <sz val="12"/>
        <rFont val="Arial"/>
        <family val="2"/>
      </rPr>
      <t>)</t>
    </r>
  </si>
  <si>
    <r>
      <t>Direct revenue financing</t>
    </r>
    <r>
      <rPr>
        <sz val="10"/>
        <rFont val="Arial"/>
        <family val="2"/>
      </rPr>
      <t xml:space="preserve"> (revenue contributions to capital - Match E30)</t>
    </r>
  </si>
  <si>
    <t>TOTAL CAPITAL INCOME</t>
  </si>
  <si>
    <t>CAPITAL EXPENDITURE</t>
  </si>
  <si>
    <t>TOTAL CAPITAL EXPENDITURE</t>
  </si>
  <si>
    <r>
      <t xml:space="preserve">BALANCES BROUGHT FORWARD </t>
    </r>
    <r>
      <rPr>
        <b/>
        <sz val="12"/>
        <color rgb="FFFF0000"/>
        <rFont val="Arial"/>
        <family val="2"/>
      </rPr>
      <t>(Input surpluses as minus figures)</t>
    </r>
  </si>
  <si>
    <t>Committed Revenue</t>
  </si>
  <si>
    <t>Uncommitted Revenue</t>
  </si>
  <si>
    <t>Community Funding</t>
  </si>
  <si>
    <t>TOTAL REVENUE</t>
  </si>
  <si>
    <t>Devolved Formula Capital</t>
  </si>
  <si>
    <t>Other Capital</t>
  </si>
  <si>
    <t>TOTAL CAPITAL</t>
  </si>
  <si>
    <t>TOTAL (SURPLUS)/DEFICIT BROUGHT FORWARD</t>
  </si>
  <si>
    <t>BALANCES CARRIED FORWARD</t>
  </si>
  <si>
    <r>
      <t>Headteacher</t>
    </r>
    <r>
      <rPr>
        <b/>
        <sz val="12"/>
        <color indexed="10"/>
        <rFont val="Arial"/>
        <family val="2"/>
      </rPr>
      <t xml:space="preserve"> </t>
    </r>
    <r>
      <rPr>
        <sz val="12"/>
        <color indexed="10"/>
        <rFont val="Arial"/>
        <family val="2"/>
      </rPr>
      <t>*</t>
    </r>
  </si>
  <si>
    <t>Chair of Governors / Finance Committee</t>
  </si>
  <si>
    <t>Signature (1):</t>
  </si>
  <si>
    <t>Signature (2):</t>
  </si>
  <si>
    <t>Name:</t>
  </si>
  <si>
    <t>Position:</t>
  </si>
  <si>
    <t>Date Signed:</t>
  </si>
  <si>
    <t>The Headteacher and Chair of Governors must sign the budget before it is submitted.</t>
  </si>
  <si>
    <r>
      <t xml:space="preserve">An Excel version and a signed PDF must be emailed to SchoolsFinance@milton-keynes.gov.uk by </t>
    </r>
    <r>
      <rPr>
        <b/>
        <u/>
        <sz val="14"/>
        <color indexed="8"/>
        <rFont val="Arial"/>
        <family val="2"/>
      </rPr>
      <t>1st May 2022</t>
    </r>
  </si>
  <si>
    <r>
      <t xml:space="preserve">USE THIS SHEET FOR YOUR </t>
    </r>
    <r>
      <rPr>
        <b/>
        <u/>
        <sz val="14"/>
        <rFont val="Arial"/>
        <family val="2"/>
      </rPr>
      <t>ORIGINAL</t>
    </r>
    <r>
      <rPr>
        <b/>
        <sz val="14"/>
        <rFont val="Arial"/>
        <family val="2"/>
      </rPr>
      <t xml:space="preserve"> BUDGET WORKINGS</t>
    </r>
  </si>
  <si>
    <t>DEDELEGATED BUDGET/ACTUAL POSTINGS</t>
  </si>
  <si>
    <t>2022-2023</t>
  </si>
  <si>
    <t>De-Delegated Budgets:</t>
  </si>
  <si>
    <t>The figures in column E in the blue section must be included in the budget and profiled 100% in April.  The I01 figure is in addition to the toolkit numbers</t>
  </si>
  <si>
    <t>Funding</t>
  </si>
  <si>
    <t>Free School Meal Eligiblity</t>
  </si>
  <si>
    <t>Licences and Subscriptions</t>
  </si>
  <si>
    <t>EMASS</t>
  </si>
  <si>
    <t xml:space="preserve">Facilities Time </t>
  </si>
  <si>
    <t>TOTAL DE-DELEGATED BUDGET</t>
  </si>
  <si>
    <t>Journal required for De-Delegated Budgets:</t>
  </si>
  <si>
    <t>The figures in column E in the green section must be posted on to FMS in April.  This will replace the de-delegated posting usually done in January.</t>
  </si>
  <si>
    <t>DR  E23</t>
  </si>
  <si>
    <t>DR  E27</t>
  </si>
  <si>
    <t>DR  E11</t>
  </si>
  <si>
    <t>CR  I01</t>
  </si>
  <si>
    <t>Budget Due 1st November 2022</t>
  </si>
  <si>
    <t>REVISED BUDGET PLAN</t>
  </si>
  <si>
    <r>
      <rPr>
        <sz val="14"/>
        <rFont val="Arial"/>
        <family val="2"/>
      </rPr>
      <t>Variance Analysis Completed</t>
    </r>
    <r>
      <rPr>
        <sz val="8"/>
        <rFont val="Arial"/>
        <family val="2"/>
      </rPr>
      <t xml:space="preserve"> 
</t>
    </r>
    <r>
      <rPr>
        <sz val="10"/>
        <rFont val="Arial"/>
        <family val="2"/>
      </rPr>
      <t>(see next tab)</t>
    </r>
  </si>
  <si>
    <t>REVISED</t>
  </si>
  <si>
    <t>BALANCES BROUGHT FORWARD</t>
  </si>
  <si>
    <r>
      <t xml:space="preserve">An Excel version and a signed PDF must be emailed to SchoolsFinance@milton-keynes.gov.uk by </t>
    </r>
    <r>
      <rPr>
        <b/>
        <u/>
        <sz val="14"/>
        <color indexed="8"/>
        <rFont val="Arial"/>
        <family val="2"/>
      </rPr>
      <t>1st November 2022</t>
    </r>
  </si>
  <si>
    <r>
      <t xml:space="preserve">USE THIS SHEET FOR YOUR </t>
    </r>
    <r>
      <rPr>
        <b/>
        <u/>
        <sz val="14"/>
        <rFont val="Arial"/>
        <family val="2"/>
      </rPr>
      <t>REVISED</t>
    </r>
    <r>
      <rPr>
        <b/>
        <sz val="14"/>
        <rFont val="Arial"/>
        <family val="2"/>
      </rPr>
      <t xml:space="preserve"> BUDGET WORKINGS</t>
    </r>
  </si>
  <si>
    <t>COMPARISON BETWEEN ORIGINAL AND REVISED BUDGET</t>
  </si>
  <si>
    <t>Provide explanations in all the red cells</t>
  </si>
  <si>
    <t>VARIANCE</t>
  </si>
  <si>
    <t>Reason for Variance</t>
  </si>
  <si>
    <t>Decrease</t>
  </si>
  <si>
    <t>Increase</t>
  </si>
  <si>
    <t>Explanation Required</t>
  </si>
  <si>
    <r>
      <rPr>
        <sz val="14"/>
        <color indexed="10"/>
        <rFont val="Arial"/>
        <family val="2"/>
      </rPr>
      <t>Adv</t>
    </r>
    <r>
      <rPr>
        <sz val="14"/>
        <rFont val="Arial"/>
        <family val="2"/>
      </rPr>
      <t>/(Fav)</t>
    </r>
  </si>
  <si>
    <t>INCOME</t>
  </si>
  <si>
    <t>TOTAL EXPENDITURE (b)</t>
  </si>
  <si>
    <t>TOTAL CAPITAL INCOME (c)</t>
  </si>
  <si>
    <t>TOTAL CAPITAL EXPENDITURE (d)</t>
  </si>
  <si>
    <t>TOTAL SURPLUS/(DEFICIT) BROUGHT FORWARD</t>
  </si>
  <si>
    <t>Forecast based on YTD actuals plus budget</t>
  </si>
  <si>
    <t>Annual Forecast</t>
  </si>
  <si>
    <t>EXPLANATION OF VARIANCES</t>
  </si>
  <si>
    <r>
      <t>(Favourable)/</t>
    </r>
    <r>
      <rPr>
        <b/>
        <sz val="10"/>
        <color indexed="10"/>
        <rFont val="Arial"/>
        <family val="2"/>
      </rPr>
      <t>Adverse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</si>
</sst>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Red]\(#,##0\)"/>
    <numFmt numFmtId="165" formatCode="00"/>
    <numFmt numFmtId="166" formatCode="#,##0.00_ ;[Red]\-#,##0.00\ "/>
    <numFmt numFmtId="167" formatCode="#,##0_ ;[Red]\-#,##0\ "/>
    <numFmt numFmtId="168" formatCode="#,##0.00;[Red]\(#,##0.00\)"/>
  </numFmts>
  <fonts count="51" x14ac:knownFonts="1">
    <font>
      <sz val="10"/>
      <name val="Arial"/>
    </font>
    <font>
      <sz val="11"/>
      <color theme="1"/>
      <name val="Calibri"/>
      <family val="2"/>
      <scheme val="minor"/>
    </font>
    <font>
      <sz val="10"/>
      <name val="Arial"/>
      <family val="2"/>
    </font>
    <font>
      <b/>
      <sz val="16"/>
      <name val="Arial"/>
      <family val="2"/>
    </font>
    <font>
      <b/>
      <sz val="11"/>
      <name val="Arial"/>
      <family val="2"/>
    </font>
    <font>
      <sz val="11"/>
      <name val="Arial"/>
      <family val="2"/>
    </font>
    <font>
      <b/>
      <sz val="12"/>
      <name val="Arial"/>
      <family val="2"/>
    </font>
    <font>
      <b/>
      <sz val="10"/>
      <name val="Arial"/>
      <family val="2"/>
    </font>
    <font>
      <sz val="8"/>
      <name val="Arial"/>
      <family val="2"/>
    </font>
    <font>
      <sz val="12"/>
      <color indexed="10"/>
      <name val="Arial"/>
      <family val="2"/>
    </font>
    <font>
      <sz val="8"/>
      <name val="Arial"/>
      <family val="2"/>
    </font>
    <font>
      <b/>
      <sz val="14"/>
      <name val="Arial"/>
      <family val="2"/>
    </font>
    <font>
      <b/>
      <sz val="18"/>
      <name val="Arial"/>
      <family val="2"/>
    </font>
    <font>
      <b/>
      <sz val="12"/>
      <color indexed="10"/>
      <name val="Arial"/>
      <family val="2"/>
    </font>
    <font>
      <b/>
      <sz val="9"/>
      <name val="Arial"/>
      <family val="2"/>
    </font>
    <font>
      <b/>
      <sz val="15"/>
      <name val="Arial"/>
      <family val="2"/>
    </font>
    <font>
      <sz val="12"/>
      <name val="Arial"/>
      <family val="2"/>
    </font>
    <font>
      <b/>
      <sz val="7"/>
      <name val="Arial"/>
      <family val="2"/>
    </font>
    <font>
      <b/>
      <u/>
      <sz val="14"/>
      <name val="Arial"/>
      <family val="2"/>
    </font>
    <font>
      <b/>
      <u/>
      <sz val="12"/>
      <name val="Arial"/>
      <family val="2"/>
    </font>
    <font>
      <sz val="10"/>
      <name val="Symbol"/>
      <family val="1"/>
      <charset val="2"/>
    </font>
    <font>
      <sz val="10"/>
      <name val="Arial"/>
      <family val="2"/>
    </font>
    <font>
      <b/>
      <sz val="10"/>
      <color indexed="10"/>
      <name val="Arial"/>
      <family val="2"/>
    </font>
    <font>
      <sz val="14"/>
      <name val="Arial"/>
      <family val="2"/>
    </font>
    <font>
      <b/>
      <u/>
      <sz val="18"/>
      <name val="Arial"/>
      <family val="2"/>
    </font>
    <font>
      <sz val="10"/>
      <name val="Arial"/>
      <family val="2"/>
    </font>
    <font>
      <b/>
      <sz val="13"/>
      <name val="Arial"/>
      <family val="2"/>
    </font>
    <font>
      <sz val="16"/>
      <name val="Arial"/>
      <family val="2"/>
    </font>
    <font>
      <b/>
      <u/>
      <sz val="14"/>
      <color indexed="8"/>
      <name val="Arial"/>
      <family val="2"/>
    </font>
    <font>
      <sz val="14"/>
      <color indexed="10"/>
      <name val="Arial"/>
      <family val="2"/>
    </font>
    <font>
      <b/>
      <u/>
      <sz val="10"/>
      <name val="Arial"/>
      <family val="2"/>
    </font>
    <font>
      <sz val="11"/>
      <color theme="1"/>
      <name val="Calibri"/>
      <family val="2"/>
      <scheme val="minor"/>
    </font>
    <font>
      <sz val="12"/>
      <name val="Calibri"/>
      <family val="2"/>
      <scheme val="minor"/>
    </font>
    <font>
      <b/>
      <sz val="12"/>
      <name val="Calibri"/>
      <family val="2"/>
      <scheme val="minor"/>
    </font>
    <font>
      <sz val="14"/>
      <color rgb="FFFF0000"/>
      <name val="Arial"/>
      <family val="2"/>
    </font>
    <font>
      <b/>
      <sz val="14"/>
      <color theme="1"/>
      <name val="Arial"/>
      <family val="2"/>
    </font>
    <font>
      <sz val="10"/>
      <color theme="0"/>
      <name val="Arial"/>
      <family val="2"/>
    </font>
    <font>
      <b/>
      <sz val="18"/>
      <color theme="3" tint="0.79998168889431442"/>
      <name val="Arial"/>
      <family val="2"/>
    </font>
    <font>
      <sz val="10"/>
      <color rgb="FFFF0000"/>
      <name val="Arial"/>
      <family val="2"/>
    </font>
    <font>
      <b/>
      <u/>
      <sz val="12"/>
      <color rgb="FFFF0000"/>
      <name val="Arial"/>
      <family val="2"/>
    </font>
    <font>
      <b/>
      <sz val="12"/>
      <color rgb="FFFF0000"/>
      <name val="Arial"/>
      <family val="2"/>
    </font>
    <font>
      <sz val="12"/>
      <color theme="1"/>
      <name val="Arial"/>
      <family val="2"/>
    </font>
    <font>
      <b/>
      <sz val="14"/>
      <color theme="0"/>
      <name val="Arial"/>
      <family val="2"/>
    </font>
    <font>
      <b/>
      <sz val="12"/>
      <color rgb="FF0070C0"/>
      <name val="Arial"/>
      <family val="2"/>
    </font>
    <font>
      <sz val="11"/>
      <name val="Calibri"/>
      <family val="2"/>
      <scheme val="minor"/>
    </font>
    <font>
      <i/>
      <sz val="10"/>
      <name val="Arial"/>
      <family val="2"/>
    </font>
    <font>
      <b/>
      <sz val="16"/>
      <color theme="1"/>
      <name val="Arial"/>
      <family val="2"/>
    </font>
    <font>
      <b/>
      <u/>
      <sz val="16"/>
      <name val="Arial"/>
      <family val="2"/>
    </font>
    <font>
      <b/>
      <sz val="12"/>
      <color theme="1"/>
      <name val="Arial"/>
      <family val="2"/>
    </font>
    <font>
      <sz val="12"/>
      <color rgb="FF000000"/>
      <name val="Arial"/>
      <family val="2"/>
    </font>
    <font>
      <sz val="14"/>
      <color theme="0"/>
      <name val="Arial"/>
      <family val="2"/>
    </font>
  </fonts>
  <fills count="14">
    <fill>
      <patternFill patternType="none"/>
    </fill>
    <fill>
      <patternFill patternType="gray125"/>
    </fill>
    <fill>
      <patternFill patternType="solid">
        <fgColor theme="8" tint="0.79998168889431442"/>
        <bgColor indexed="64"/>
      </patternFill>
    </fill>
    <fill>
      <patternFill patternType="solid">
        <fgColor theme="6" tint="0.59999389629810485"/>
        <bgColor indexed="64"/>
      </patternFill>
    </fill>
    <fill>
      <patternFill patternType="solid">
        <fgColor rgb="FFFF0000"/>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6" tint="0.59999389629810485"/>
        <bgColor theme="8" tint="-0.24994659260841701"/>
      </patternFill>
    </fill>
    <fill>
      <patternFill patternType="solid">
        <fgColor theme="5" tint="0.59999389629810485"/>
        <bgColor indexed="64"/>
      </patternFill>
    </fill>
    <fill>
      <patternFill patternType="solid">
        <fgColor rgb="FFCCCCFF"/>
        <bgColor indexed="64"/>
      </patternFill>
    </fill>
    <fill>
      <patternFill patternType="solid">
        <fgColor rgb="FF92D05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0"/>
        <bgColor indexed="64"/>
      </patternFill>
    </fill>
  </fills>
  <borders count="53">
    <border>
      <left/>
      <right/>
      <top/>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right style="thin">
        <color indexed="22"/>
      </right>
      <top/>
      <bottom style="thin">
        <color indexed="22"/>
      </bottom>
      <diagonal/>
    </border>
    <border>
      <left style="thin">
        <color indexed="22"/>
      </left>
      <right style="thin">
        <color indexed="22"/>
      </right>
      <top/>
      <bottom/>
      <diagonal/>
    </border>
    <border>
      <left/>
      <right style="thin">
        <color indexed="22"/>
      </right>
      <top/>
      <bottom/>
      <diagonal/>
    </border>
    <border>
      <left/>
      <right/>
      <top/>
      <bottom style="thin">
        <color indexed="22"/>
      </bottom>
      <diagonal/>
    </border>
    <border>
      <left/>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22"/>
      </top>
      <bottom style="thin">
        <color indexed="22"/>
      </bottom>
      <diagonal/>
    </border>
    <border>
      <left/>
      <right style="medium">
        <color indexed="64"/>
      </right>
      <top/>
      <bottom/>
      <diagonal/>
    </border>
    <border>
      <left/>
      <right style="medium">
        <color indexed="64"/>
      </right>
      <top/>
      <bottom style="thin">
        <color indexed="22"/>
      </bottom>
      <diagonal/>
    </border>
    <border>
      <left style="medium">
        <color indexed="64"/>
      </left>
      <right/>
      <top/>
      <bottom style="medium">
        <color indexed="64"/>
      </bottom>
      <diagonal/>
    </border>
    <border>
      <left/>
      <right/>
      <top/>
      <bottom style="medium">
        <color indexed="64"/>
      </bottom>
      <diagonal/>
    </border>
    <border>
      <left style="thin">
        <color indexed="22"/>
      </left>
      <right style="thin">
        <color indexed="22"/>
      </right>
      <top/>
      <bottom style="medium">
        <color indexed="64"/>
      </bottom>
      <diagonal/>
    </border>
    <border>
      <left/>
      <right style="medium">
        <color indexed="64"/>
      </right>
      <top style="thin">
        <color indexed="22"/>
      </top>
      <bottom style="medium">
        <color indexed="64"/>
      </bottom>
      <diagonal/>
    </border>
    <border>
      <left/>
      <right style="medium">
        <color indexed="64"/>
      </right>
      <top/>
      <bottom style="medium">
        <color indexed="64"/>
      </bottom>
      <diagonal/>
    </border>
    <border>
      <left/>
      <right style="medium">
        <color indexed="64"/>
      </right>
      <top style="thin">
        <color indexed="22"/>
      </top>
      <bottom/>
      <diagonal/>
    </border>
    <border>
      <left/>
      <right/>
      <top style="medium">
        <color indexed="64"/>
      </top>
      <bottom style="thin">
        <color indexed="22"/>
      </bottom>
      <diagonal/>
    </border>
    <border>
      <left/>
      <right style="medium">
        <color indexed="64"/>
      </right>
      <top style="medium">
        <color indexed="64"/>
      </top>
      <bottom style="thin">
        <color indexed="22"/>
      </bottom>
      <diagonal/>
    </border>
    <border>
      <left style="thin">
        <color indexed="22"/>
      </left>
      <right style="thin">
        <color indexed="22"/>
      </right>
      <top style="thin">
        <color indexed="22"/>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style="thin">
        <color indexed="22"/>
      </top>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thin">
        <color indexed="22"/>
      </top>
      <bottom style="medium">
        <color indexed="64"/>
      </bottom>
      <diagonal/>
    </border>
    <border>
      <left style="medium">
        <color indexed="64"/>
      </left>
      <right style="medium">
        <color indexed="64"/>
      </right>
      <top/>
      <bottom style="thin">
        <color indexed="22"/>
      </bottom>
      <diagonal/>
    </border>
    <border>
      <left style="medium">
        <color indexed="64"/>
      </left>
      <right style="medium">
        <color indexed="64"/>
      </right>
      <top/>
      <bottom style="thin">
        <color indexed="64"/>
      </bottom>
      <diagonal/>
    </border>
    <border>
      <left/>
      <right/>
      <top style="thin">
        <color indexed="22"/>
      </top>
      <bottom style="thin">
        <color indexed="64"/>
      </bottom>
      <diagonal/>
    </border>
    <border>
      <left/>
      <right style="thin">
        <color indexed="22"/>
      </right>
      <top style="thin">
        <color indexed="22"/>
      </top>
      <bottom style="thin">
        <color indexed="64"/>
      </bottom>
      <diagonal/>
    </border>
    <border>
      <left/>
      <right style="thin">
        <color indexed="22"/>
      </right>
      <top/>
      <bottom style="double">
        <color indexed="64"/>
      </bottom>
      <diagonal/>
    </border>
    <border>
      <left/>
      <right style="thin">
        <color indexed="22"/>
      </right>
      <top style="thin">
        <color indexed="22"/>
      </top>
      <bottom style="double">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64"/>
      </bottom>
      <diagonal/>
    </border>
    <border>
      <left style="thin">
        <color indexed="22"/>
      </left>
      <right/>
      <top/>
      <bottom style="double">
        <color indexed="64"/>
      </bottom>
      <diagonal/>
    </border>
  </borders>
  <cellStyleXfs count="10">
    <xf numFmtId="0" fontId="0" fillId="0" borderId="0"/>
    <xf numFmtId="43" fontId="25"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31" fillId="0" borderId="0"/>
    <xf numFmtId="0" fontId="1" fillId="0" borderId="0"/>
    <xf numFmtId="0" fontId="41" fillId="0" borderId="0"/>
    <xf numFmtId="0" fontId="2" fillId="0" borderId="0"/>
  </cellStyleXfs>
  <cellXfs count="466">
    <xf numFmtId="0" fontId="0" fillId="0" borderId="0" xfId="0"/>
    <xf numFmtId="0" fontId="7" fillId="0" borderId="0" xfId="0" applyFont="1"/>
    <xf numFmtId="0" fontId="18" fillId="0" borderId="0" xfId="0" applyFont="1" applyAlignment="1">
      <alignment horizontal="center"/>
    </xf>
    <xf numFmtId="0" fontId="0" fillId="0" borderId="0" xfId="0" applyAlignment="1">
      <alignment vertical="top"/>
    </xf>
    <xf numFmtId="0" fontId="21" fillId="0" borderId="0" xfId="0" applyFont="1"/>
    <xf numFmtId="164" fontId="7" fillId="0" borderId="0" xfId="0" applyNumberFormat="1" applyFont="1"/>
    <xf numFmtId="164" fontId="17" fillId="0" borderId="0" xfId="0" applyNumberFormat="1" applyFont="1"/>
    <xf numFmtId="0" fontId="5" fillId="0" borderId="0" xfId="0" applyFont="1" applyAlignment="1">
      <alignment wrapText="1"/>
    </xf>
    <xf numFmtId="0" fontId="0" fillId="0" borderId="0" xfId="0" applyAlignment="1">
      <alignment wrapText="1"/>
    </xf>
    <xf numFmtId="0" fontId="23" fillId="0" borderId="0" xfId="0" applyFont="1"/>
    <xf numFmtId="0" fontId="18" fillId="0" borderId="0" xfId="0" applyFont="1"/>
    <xf numFmtId="0" fontId="0" fillId="0" borderId="0" xfId="0" applyAlignment="1">
      <alignment vertical="top" wrapText="1"/>
    </xf>
    <xf numFmtId="0" fontId="20" fillId="0" borderId="0" xfId="0" applyFont="1"/>
    <xf numFmtId="0" fontId="19" fillId="0" borderId="0" xfId="0" applyFont="1"/>
    <xf numFmtId="0" fontId="2" fillId="0" borderId="0" xfId="0" applyFont="1"/>
    <xf numFmtId="0" fontId="2" fillId="0" borderId="0" xfId="0" applyFont="1" applyAlignment="1">
      <alignment vertical="top" wrapText="1"/>
    </xf>
    <xf numFmtId="0" fontId="7" fillId="0" borderId="0" xfId="0" applyFont="1" applyAlignment="1">
      <alignment vertical="center"/>
    </xf>
    <xf numFmtId="0" fontId="2" fillId="0" borderId="0" xfId="0" applyFont="1" applyAlignment="1">
      <alignment horizontal="right"/>
    </xf>
    <xf numFmtId="3" fontId="2" fillId="0" borderId="0" xfId="0" applyNumberFormat="1" applyFont="1" applyAlignment="1">
      <alignment horizontal="right"/>
    </xf>
    <xf numFmtId="0" fontId="32" fillId="0" borderId="0" xfId="0" applyFont="1"/>
    <xf numFmtId="0" fontId="33" fillId="0" borderId="0" xfId="0" applyFont="1"/>
    <xf numFmtId="43" fontId="7" fillId="0" borderId="0" xfId="1" applyFont="1" applyAlignment="1">
      <alignment vertical="center" wrapText="1"/>
    </xf>
    <xf numFmtId="43" fontId="0" fillId="0" borderId="0" xfId="1" applyFont="1"/>
    <xf numFmtId="0" fontId="23" fillId="0" borderId="0" xfId="0" applyFont="1" applyAlignment="1">
      <alignment vertical="center" wrapText="1"/>
    </xf>
    <xf numFmtId="0" fontId="36" fillId="0" borderId="0" xfId="0" applyFont="1"/>
    <xf numFmtId="0" fontId="2" fillId="0" borderId="0" xfId="0" applyFont="1" applyAlignment="1">
      <alignment vertical="center"/>
    </xf>
    <xf numFmtId="11" fontId="2" fillId="0" borderId="0" xfId="0" applyNumberFormat="1" applyFont="1"/>
    <xf numFmtId="0" fontId="2" fillId="0" borderId="0" xfId="0" applyFont="1" applyAlignment="1">
      <alignment horizontal="right" vertical="center"/>
    </xf>
    <xf numFmtId="0" fontId="2" fillId="0" borderId="0" xfId="0" applyFont="1" applyAlignment="1">
      <alignment vertical="center" wrapText="1"/>
    </xf>
    <xf numFmtId="0" fontId="16" fillId="0" borderId="0" xfId="0" applyFont="1" applyAlignment="1">
      <alignment horizontal="right" vertical="top" wrapText="1"/>
    </xf>
    <xf numFmtId="0" fontId="7" fillId="0" borderId="0" xfId="0" applyFont="1" applyAlignment="1">
      <alignment vertical="center" wrapText="1"/>
    </xf>
    <xf numFmtId="0" fontId="2" fillId="0" borderId="0" xfId="4"/>
    <xf numFmtId="0" fontId="23" fillId="0" borderId="0" xfId="4" applyFont="1"/>
    <xf numFmtId="0" fontId="2" fillId="0" borderId="0" xfId="3"/>
    <xf numFmtId="3" fontId="2" fillId="0" borderId="0" xfId="0" applyNumberFormat="1" applyFont="1"/>
    <xf numFmtId="164" fontId="2" fillId="0" borderId="0" xfId="0" applyNumberFormat="1" applyFont="1"/>
    <xf numFmtId="0" fontId="16" fillId="0" borderId="0" xfId="0" applyFont="1" applyAlignment="1">
      <alignment vertical="center"/>
    </xf>
    <xf numFmtId="0" fontId="23" fillId="0" borderId="0" xfId="0" applyFont="1" applyAlignment="1">
      <alignment vertical="center"/>
    </xf>
    <xf numFmtId="0" fontId="16" fillId="0" borderId="0" xfId="0" applyFont="1" applyAlignment="1">
      <alignment vertical="center" wrapText="1"/>
    </xf>
    <xf numFmtId="0" fontId="30" fillId="0" borderId="0" xfId="0" applyFont="1" applyAlignment="1">
      <alignment vertical="center"/>
    </xf>
    <xf numFmtId="0" fontId="0" fillId="0" borderId="0" xfId="0" applyAlignment="1">
      <alignment vertical="center"/>
    </xf>
    <xf numFmtId="0" fontId="38" fillId="0" borderId="0" xfId="0" applyFont="1" applyAlignment="1">
      <alignment vertical="center"/>
    </xf>
    <xf numFmtId="0" fontId="34" fillId="0" borderId="0" xfId="0" applyFont="1" applyAlignment="1">
      <alignment vertical="center"/>
    </xf>
    <xf numFmtId="0" fontId="19" fillId="0" borderId="0" xfId="0" applyFont="1" applyAlignment="1">
      <alignment vertical="center"/>
    </xf>
    <xf numFmtId="166" fontId="7" fillId="0" borderId="0" xfId="0" applyNumberFormat="1" applyFont="1"/>
    <xf numFmtId="0" fontId="24" fillId="0" borderId="0" xfId="0" applyFont="1"/>
    <xf numFmtId="165" fontId="7" fillId="0" borderId="0" xfId="0" applyNumberFormat="1" applyFont="1" applyAlignment="1">
      <alignment horizontal="center"/>
    </xf>
    <xf numFmtId="166" fontId="2" fillId="0" borderId="2" xfId="0" applyNumberFormat="1" applyFont="1" applyBorder="1" applyProtection="1">
      <protection locked="0"/>
    </xf>
    <xf numFmtId="164" fontId="2" fillId="0" borderId="0" xfId="0" applyNumberFormat="1" applyFont="1" applyProtection="1">
      <protection locked="0"/>
    </xf>
    <xf numFmtId="167" fontId="2" fillId="0" borderId="1" xfId="0" applyNumberFormat="1" applyFont="1" applyBorder="1" applyProtection="1">
      <protection locked="0"/>
    </xf>
    <xf numFmtId="167" fontId="2" fillId="0" borderId="2" xfId="0" applyNumberFormat="1" applyFont="1" applyBorder="1" applyProtection="1">
      <protection locked="0"/>
    </xf>
    <xf numFmtId="166" fontId="2" fillId="0" borderId="4" xfId="0" applyNumberFormat="1" applyFont="1" applyBorder="1" applyProtection="1">
      <protection locked="0"/>
    </xf>
    <xf numFmtId="167" fontId="2" fillId="0" borderId="3" xfId="0" applyNumberFormat="1" applyFont="1" applyBorder="1" applyProtection="1">
      <protection locked="0"/>
    </xf>
    <xf numFmtId="167" fontId="2" fillId="0" borderId="4" xfId="0" applyNumberFormat="1" applyFont="1" applyBorder="1" applyProtection="1">
      <protection locked="0"/>
    </xf>
    <xf numFmtId="167" fontId="2" fillId="0" borderId="5" xfId="0" applyNumberFormat="1" applyFont="1" applyBorder="1" applyProtection="1">
      <protection locked="0"/>
    </xf>
    <xf numFmtId="167" fontId="2" fillId="0" borderId="6" xfId="0" applyNumberFormat="1" applyFont="1" applyBorder="1" applyProtection="1">
      <protection locked="0"/>
    </xf>
    <xf numFmtId="0" fontId="6" fillId="0" borderId="0" xfId="0" applyFont="1"/>
    <xf numFmtId="166" fontId="2" fillId="0" borderId="7" xfId="0" applyNumberFormat="1" applyFont="1" applyBorder="1" applyProtection="1">
      <protection locked="0"/>
    </xf>
    <xf numFmtId="166" fontId="2" fillId="0" borderId="0" xfId="0" applyNumberFormat="1" applyFont="1" applyProtection="1">
      <protection locked="0"/>
    </xf>
    <xf numFmtId="166" fontId="2" fillId="0" borderId="8" xfId="0" applyNumberFormat="1" applyFont="1" applyBorder="1" applyProtection="1">
      <protection locked="0"/>
    </xf>
    <xf numFmtId="164" fontId="2" fillId="0" borderId="8" xfId="0" applyNumberFormat="1" applyFont="1" applyBorder="1" applyProtection="1">
      <protection locked="0"/>
    </xf>
    <xf numFmtId="166" fontId="2" fillId="0" borderId="0" xfId="0" applyNumberFormat="1" applyFont="1"/>
    <xf numFmtId="164" fontId="6" fillId="0" borderId="0" xfId="0" applyNumberFormat="1" applyFont="1"/>
    <xf numFmtId="0" fontId="15" fillId="0" borderId="0" xfId="0" applyFont="1" applyAlignment="1">
      <alignment horizontal="left"/>
    </xf>
    <xf numFmtId="3" fontId="6" fillId="0" borderId="0" xfId="0" applyNumberFormat="1" applyFont="1"/>
    <xf numFmtId="0" fontId="4" fillId="0" borderId="0" xfId="0" applyFont="1" applyAlignment="1">
      <alignment horizontal="right" wrapText="1"/>
    </xf>
    <xf numFmtId="0" fontId="16" fillId="0" borderId="0" xfId="0" applyFont="1" applyAlignment="1">
      <alignment horizontal="right" wrapText="1"/>
    </xf>
    <xf numFmtId="0" fontId="4" fillId="0" borderId="0" xfId="0" applyFont="1" applyAlignment="1">
      <alignment horizontal="right"/>
    </xf>
    <xf numFmtId="0" fontId="11" fillId="0" borderId="0" xfId="0" applyFont="1"/>
    <xf numFmtId="0" fontId="5" fillId="0" borderId="0" xfId="0" applyFont="1" applyAlignment="1">
      <alignment horizontal="right" wrapText="1"/>
    </xf>
    <xf numFmtId="3" fontId="22" fillId="0" borderId="0" xfId="0" applyNumberFormat="1" applyFont="1"/>
    <xf numFmtId="3" fontId="35" fillId="0" borderId="0" xfId="0" applyNumberFormat="1" applyFont="1"/>
    <xf numFmtId="0" fontId="2" fillId="0" borderId="10" xfId="0" applyFont="1" applyBorder="1"/>
    <xf numFmtId="0" fontId="2" fillId="0" borderId="11" xfId="0" applyFont="1" applyBorder="1"/>
    <xf numFmtId="0" fontId="6" fillId="0" borderId="11" xfId="0" applyFont="1" applyBorder="1" applyAlignment="1">
      <alignment vertical="center"/>
    </xf>
    <xf numFmtId="0" fontId="14" fillId="0" borderId="11" xfId="0" applyFont="1" applyBorder="1" applyAlignment="1">
      <alignment horizontal="center" wrapText="1"/>
    </xf>
    <xf numFmtId="0" fontId="2" fillId="0" borderId="13" xfId="0" applyFont="1" applyBorder="1"/>
    <xf numFmtId="4" fontId="7" fillId="0" borderId="14" xfId="0" applyNumberFormat="1" applyFont="1" applyBorder="1"/>
    <xf numFmtId="0" fontId="7" fillId="0" borderId="0" xfId="0" applyFont="1" applyAlignment="1">
      <alignment horizontal="center"/>
    </xf>
    <xf numFmtId="0" fontId="7" fillId="0" borderId="15" xfId="0" applyFont="1" applyBorder="1"/>
    <xf numFmtId="0" fontId="7" fillId="0" borderId="16" xfId="0" applyFont="1" applyBorder="1"/>
    <xf numFmtId="165" fontId="7" fillId="0" borderId="18" xfId="0" applyNumberFormat="1" applyFont="1" applyBorder="1" applyAlignment="1">
      <alignment horizontal="center"/>
    </xf>
    <xf numFmtId="0" fontId="12" fillId="5" borderId="0" xfId="0" applyFont="1" applyFill="1"/>
    <xf numFmtId="0" fontId="24" fillId="5" borderId="0" xfId="0" applyFont="1" applyFill="1"/>
    <xf numFmtId="0" fontId="2" fillId="5" borderId="0" xfId="0" applyFont="1" applyFill="1"/>
    <xf numFmtId="0" fontId="11" fillId="5" borderId="0" xfId="0" applyFont="1" applyFill="1" applyAlignment="1">
      <alignment wrapText="1"/>
    </xf>
    <xf numFmtId="164" fontId="2" fillId="5" borderId="0" xfId="0" applyNumberFormat="1" applyFont="1" applyFill="1"/>
    <xf numFmtId="0" fontId="7" fillId="5" borderId="0" xfId="0" applyFont="1" applyFill="1"/>
    <xf numFmtId="0" fontId="11" fillId="5" borderId="0" xfId="0" applyFont="1" applyFill="1" applyAlignment="1">
      <alignment horizontal="right" wrapText="1"/>
    </xf>
    <xf numFmtId="164" fontId="11" fillId="5" borderId="0" xfId="0" applyNumberFormat="1" applyFont="1" applyFill="1" applyAlignment="1">
      <alignment horizontal="right"/>
    </xf>
    <xf numFmtId="164" fontId="11" fillId="5" borderId="0" xfId="0" quotePrefix="1" applyNumberFormat="1" applyFont="1" applyFill="1" applyAlignment="1">
      <alignment horizontal="left"/>
    </xf>
    <xf numFmtId="164" fontId="23" fillId="5" borderId="0" xfId="0" applyNumberFormat="1" applyFont="1" applyFill="1"/>
    <xf numFmtId="0" fontId="26" fillId="5" borderId="0" xfId="0" applyFont="1" applyFill="1" applyAlignment="1">
      <alignment horizontal="left" wrapText="1"/>
    </xf>
    <xf numFmtId="3" fontId="2" fillId="5" borderId="0" xfId="0" applyNumberFormat="1" applyFont="1" applyFill="1"/>
    <xf numFmtId="164" fontId="8" fillId="5" borderId="0" xfId="0" applyNumberFormat="1" applyFont="1" applyFill="1" applyAlignment="1">
      <alignment vertical="top"/>
    </xf>
    <xf numFmtId="3" fontId="23" fillId="5" borderId="11" xfId="0" applyNumberFormat="1" applyFont="1" applyFill="1" applyBorder="1" applyAlignment="1">
      <alignment horizontal="center"/>
    </xf>
    <xf numFmtId="164" fontId="23" fillId="5" borderId="11" xfId="0" applyNumberFormat="1" applyFont="1" applyFill="1" applyBorder="1" applyAlignment="1">
      <alignment horizontal="center"/>
    </xf>
    <xf numFmtId="3" fontId="23" fillId="5" borderId="0" xfId="0" applyNumberFormat="1" applyFont="1" applyFill="1" applyAlignment="1">
      <alignment horizontal="center"/>
    </xf>
    <xf numFmtId="3" fontId="2" fillId="5" borderId="18" xfId="0" applyNumberFormat="1" applyFont="1" applyFill="1" applyBorder="1" applyAlignment="1">
      <alignment horizontal="center"/>
    </xf>
    <xf numFmtId="164" fontId="2" fillId="5" borderId="18" xfId="0" applyNumberFormat="1" applyFont="1" applyFill="1" applyBorder="1" applyAlignment="1">
      <alignment horizontal="center"/>
    </xf>
    <xf numFmtId="0" fontId="7" fillId="5" borderId="21" xfId="0" applyFont="1" applyFill="1" applyBorder="1" applyAlignment="1">
      <alignment horizontal="center"/>
    </xf>
    <xf numFmtId="4" fontId="7" fillId="0" borderId="22" xfId="0" applyNumberFormat="1" applyFont="1" applyBorder="1"/>
    <xf numFmtId="0" fontId="5" fillId="0" borderId="11" xfId="0" applyFont="1" applyBorder="1" applyAlignment="1">
      <alignment wrapText="1"/>
    </xf>
    <xf numFmtId="165" fontId="7" fillId="0" borderId="11" xfId="0" applyNumberFormat="1" applyFont="1" applyBorder="1" applyAlignment="1">
      <alignment horizontal="center"/>
    </xf>
    <xf numFmtId="164" fontId="2" fillId="0" borderId="11" xfId="0" applyNumberFormat="1" applyFont="1" applyBorder="1" applyProtection="1">
      <protection locked="0"/>
    </xf>
    <xf numFmtId="164" fontId="7" fillId="0" borderId="12" xfId="0" applyNumberFormat="1" applyFont="1" applyBorder="1"/>
    <xf numFmtId="164" fontId="7" fillId="0" borderId="15" xfId="0" applyNumberFormat="1" applyFont="1" applyBorder="1"/>
    <xf numFmtId="0" fontId="5" fillId="0" borderId="0" xfId="0" applyFont="1" applyAlignment="1">
      <alignment vertical="center" wrapText="1"/>
    </xf>
    <xf numFmtId="0" fontId="7" fillId="0" borderId="12" xfId="0" applyFont="1" applyBorder="1"/>
    <xf numFmtId="0" fontId="6" fillId="0" borderId="11" xfId="0" applyFont="1" applyBorder="1"/>
    <xf numFmtId="0" fontId="5" fillId="0" borderId="0" xfId="0" applyFont="1"/>
    <xf numFmtId="166" fontId="2" fillId="0" borderId="6" xfId="0" applyNumberFormat="1" applyFont="1" applyBorder="1" applyProtection="1">
      <protection locked="0"/>
    </xf>
    <xf numFmtId="166" fontId="2" fillId="0" borderId="11" xfId="0" applyNumberFormat="1" applyFont="1" applyBorder="1"/>
    <xf numFmtId="0" fontId="7" fillId="0" borderId="18" xfId="0" applyFont="1" applyBorder="1"/>
    <xf numFmtId="0" fontId="7" fillId="0" borderId="21" xfId="0" applyFont="1" applyBorder="1"/>
    <xf numFmtId="0" fontId="7" fillId="0" borderId="11" xfId="0" applyFont="1" applyBorder="1"/>
    <xf numFmtId="0" fontId="2" fillId="5" borderId="10" xfId="0" applyFont="1" applyFill="1" applyBorder="1"/>
    <xf numFmtId="0" fontId="6" fillId="5" borderId="11" xfId="0" applyFont="1" applyFill="1" applyBorder="1"/>
    <xf numFmtId="165" fontId="7" fillId="5" borderId="11" xfId="0" applyNumberFormat="1" applyFont="1" applyFill="1" applyBorder="1" applyAlignment="1">
      <alignment horizontal="center"/>
    </xf>
    <xf numFmtId="166" fontId="2" fillId="5" borderId="11" xfId="0" applyNumberFormat="1" applyFont="1" applyFill="1" applyBorder="1"/>
    <xf numFmtId="0" fontId="7" fillId="5" borderId="12" xfId="0" applyFont="1" applyFill="1" applyBorder="1"/>
    <xf numFmtId="0" fontId="7" fillId="0" borderId="17" xfId="0" applyFont="1" applyBorder="1"/>
    <xf numFmtId="0" fontId="4" fillId="0" borderId="18" xfId="0" applyFont="1" applyBorder="1" applyAlignment="1">
      <alignment wrapText="1"/>
    </xf>
    <xf numFmtId="166" fontId="7" fillId="0" borderId="18" xfId="0" applyNumberFormat="1" applyFont="1" applyBorder="1"/>
    <xf numFmtId="0" fontId="6" fillId="0" borderId="0" xfId="0" applyFont="1" applyAlignment="1">
      <alignment horizontal="right" vertical="center"/>
    </xf>
    <xf numFmtId="0" fontId="33" fillId="0" borderId="0" xfId="0" applyFont="1" applyAlignment="1">
      <alignment horizontal="right" vertical="center"/>
    </xf>
    <xf numFmtId="0" fontId="42" fillId="4" borderId="0" xfId="0" applyFont="1" applyFill="1"/>
    <xf numFmtId="0" fontId="6" fillId="5" borderId="17" xfId="0" applyFont="1" applyFill="1" applyBorder="1" applyAlignment="1">
      <alignment horizontal="right" vertical="center"/>
    </xf>
    <xf numFmtId="0" fontId="6" fillId="5" borderId="18" xfId="0" applyFont="1" applyFill="1" applyBorder="1" applyAlignment="1">
      <alignment horizontal="left" vertical="center"/>
    </xf>
    <xf numFmtId="0" fontId="6" fillId="5" borderId="18" xfId="0" applyFont="1" applyFill="1" applyBorder="1" applyAlignment="1">
      <alignment horizontal="right" vertical="center" wrapText="1"/>
    </xf>
    <xf numFmtId="165" fontId="6" fillId="5" borderId="18" xfId="0" applyNumberFormat="1" applyFont="1" applyFill="1" applyBorder="1" applyAlignment="1">
      <alignment horizontal="right" vertical="center"/>
    </xf>
    <xf numFmtId="166" fontId="6" fillId="5" borderId="18" xfId="0" applyNumberFormat="1" applyFont="1" applyFill="1" applyBorder="1" applyAlignment="1">
      <alignment horizontal="right" vertical="center"/>
    </xf>
    <xf numFmtId="0" fontId="6" fillId="5" borderId="21" xfId="0" applyFont="1" applyFill="1" applyBorder="1" applyAlignment="1">
      <alignment horizontal="right" vertical="center"/>
    </xf>
    <xf numFmtId="0" fontId="2" fillId="5" borderId="11" xfId="0" applyFont="1" applyFill="1" applyBorder="1"/>
    <xf numFmtId="0" fontId="5" fillId="5" borderId="11" xfId="0" applyFont="1" applyFill="1" applyBorder="1" applyAlignment="1">
      <alignment wrapText="1"/>
    </xf>
    <xf numFmtId="0" fontId="7" fillId="5" borderId="24" xfId="0" applyFont="1" applyFill="1" applyBorder="1"/>
    <xf numFmtId="0" fontId="2" fillId="5" borderId="17" xfId="0" applyFont="1" applyFill="1" applyBorder="1"/>
    <xf numFmtId="0" fontId="6" fillId="5" borderId="18" xfId="0" applyFont="1" applyFill="1" applyBorder="1"/>
    <xf numFmtId="165" fontId="7" fillId="5" borderId="18" xfId="0" applyNumberFormat="1" applyFont="1" applyFill="1" applyBorder="1" applyAlignment="1">
      <alignment horizontal="center"/>
    </xf>
    <xf numFmtId="4" fontId="7" fillId="5" borderId="20" xfId="0" applyNumberFormat="1" applyFont="1" applyFill="1" applyBorder="1"/>
    <xf numFmtId="0" fontId="7" fillId="5" borderId="11" xfId="0" applyFont="1" applyFill="1" applyBorder="1"/>
    <xf numFmtId="0" fontId="2" fillId="0" borderId="26" xfId="0" applyFont="1" applyBorder="1"/>
    <xf numFmtId="0" fontId="2" fillId="0" borderId="27" xfId="0" applyFont="1" applyBorder="1"/>
    <xf numFmtId="0" fontId="5" fillId="0" borderId="27" xfId="0" applyFont="1" applyBorder="1" applyAlignment="1">
      <alignment wrapText="1"/>
    </xf>
    <xf numFmtId="165" fontId="7" fillId="0" borderId="27" xfId="0" applyNumberFormat="1" applyFont="1" applyBorder="1" applyAlignment="1">
      <alignment horizontal="center"/>
    </xf>
    <xf numFmtId="166" fontId="2" fillId="0" borderId="27" xfId="0" applyNumberFormat="1" applyFont="1" applyBorder="1"/>
    <xf numFmtId="0" fontId="7" fillId="0" borderId="28" xfId="0" applyFont="1" applyBorder="1"/>
    <xf numFmtId="0" fontId="7" fillId="0" borderId="27" xfId="0" applyFont="1" applyBorder="1"/>
    <xf numFmtId="0" fontId="2" fillId="2" borderId="10" xfId="0" applyFont="1" applyFill="1" applyBorder="1"/>
    <xf numFmtId="0" fontId="6" fillId="2" borderId="11" xfId="0" applyFont="1" applyFill="1" applyBorder="1"/>
    <xf numFmtId="165" fontId="7" fillId="2" borderId="11" xfId="0" applyNumberFormat="1" applyFont="1" applyFill="1" applyBorder="1" applyAlignment="1">
      <alignment horizontal="center"/>
    </xf>
    <xf numFmtId="166" fontId="2" fillId="2" borderId="11" xfId="0" applyNumberFormat="1" applyFont="1" applyFill="1" applyBorder="1"/>
    <xf numFmtId="164" fontId="2" fillId="2" borderId="11" xfId="0" applyNumberFormat="1" applyFont="1" applyFill="1" applyBorder="1"/>
    <xf numFmtId="0" fontId="7" fillId="2" borderId="12" xfId="0" applyFont="1" applyFill="1" applyBorder="1"/>
    <xf numFmtId="0" fontId="7" fillId="2" borderId="17" xfId="0" applyFont="1" applyFill="1" applyBorder="1"/>
    <xf numFmtId="0" fontId="7" fillId="2" borderId="18" xfId="0" applyFont="1" applyFill="1" applyBorder="1"/>
    <xf numFmtId="0" fontId="4" fillId="2" borderId="18" xfId="0" applyFont="1" applyFill="1" applyBorder="1" applyAlignment="1">
      <alignment wrapText="1"/>
    </xf>
    <xf numFmtId="165" fontId="7" fillId="2" borderId="18" xfId="0" applyNumberFormat="1" applyFont="1" applyFill="1" applyBorder="1" applyAlignment="1">
      <alignment horizontal="center"/>
    </xf>
    <xf numFmtId="166" fontId="7" fillId="2" borderId="18" xfId="0" applyNumberFormat="1" applyFont="1" applyFill="1" applyBorder="1"/>
    <xf numFmtId="0" fontId="7" fillId="2" borderId="21" xfId="0" applyFont="1" applyFill="1" applyBorder="1"/>
    <xf numFmtId="166" fontId="2" fillId="0" borderId="5" xfId="0" applyNumberFormat="1" applyFont="1" applyBorder="1" applyProtection="1">
      <protection locked="0"/>
    </xf>
    <xf numFmtId="0" fontId="12" fillId="6" borderId="0" xfId="0" applyFont="1" applyFill="1"/>
    <xf numFmtId="0" fontId="24" fillId="6" borderId="0" xfId="0" applyFont="1" applyFill="1"/>
    <xf numFmtId="0" fontId="2" fillId="6" borderId="0" xfId="0" applyFont="1" applyFill="1"/>
    <xf numFmtId="0" fontId="11" fillId="6" borderId="0" xfId="0" applyFont="1" applyFill="1" applyAlignment="1">
      <alignment wrapText="1"/>
    </xf>
    <xf numFmtId="164" fontId="2" fillId="6" borderId="0" xfId="0" applyNumberFormat="1" applyFont="1" applyFill="1"/>
    <xf numFmtId="0" fontId="7" fillId="6" borderId="0" xfId="0" applyFont="1" applyFill="1"/>
    <xf numFmtId="0" fontId="11" fillId="6" borderId="0" xfId="0" applyFont="1" applyFill="1" applyAlignment="1">
      <alignment horizontal="right" wrapText="1"/>
    </xf>
    <xf numFmtId="164" fontId="11" fillId="6" borderId="0" xfId="0" applyNumberFormat="1" applyFont="1" applyFill="1" applyAlignment="1">
      <alignment horizontal="right"/>
    </xf>
    <xf numFmtId="164" fontId="11" fillId="6" borderId="0" xfId="0" quotePrefix="1" applyNumberFormat="1" applyFont="1" applyFill="1" applyAlignment="1">
      <alignment horizontal="left"/>
    </xf>
    <xf numFmtId="164" fontId="23" fillId="6" borderId="0" xfId="0" applyNumberFormat="1" applyFont="1" applyFill="1"/>
    <xf numFmtId="0" fontId="26" fillId="6" borderId="0" xfId="0" applyFont="1" applyFill="1" applyAlignment="1">
      <alignment horizontal="left" wrapText="1"/>
    </xf>
    <xf numFmtId="3" fontId="2" fillId="6" borderId="0" xfId="0" applyNumberFormat="1" applyFont="1" applyFill="1"/>
    <xf numFmtId="164" fontId="8" fillId="6" borderId="0" xfId="0" applyNumberFormat="1" applyFont="1" applyFill="1" applyAlignment="1">
      <alignment vertical="top"/>
    </xf>
    <xf numFmtId="3" fontId="23" fillId="6" borderId="11" xfId="0" applyNumberFormat="1" applyFont="1" applyFill="1" applyBorder="1" applyAlignment="1">
      <alignment horizontal="center"/>
    </xf>
    <xf numFmtId="164" fontId="23" fillId="6" borderId="11" xfId="0" applyNumberFormat="1" applyFont="1" applyFill="1" applyBorder="1" applyAlignment="1">
      <alignment horizontal="center"/>
    </xf>
    <xf numFmtId="3" fontId="23" fillId="6" borderId="0" xfId="0" applyNumberFormat="1" applyFont="1" applyFill="1" applyAlignment="1">
      <alignment horizontal="center"/>
    </xf>
    <xf numFmtId="3" fontId="2" fillId="6" borderId="18" xfId="0" applyNumberFormat="1" applyFont="1" applyFill="1" applyBorder="1" applyAlignment="1">
      <alignment horizontal="center"/>
    </xf>
    <xf numFmtId="164" fontId="2" fillId="6" borderId="18" xfId="0" applyNumberFormat="1" applyFont="1" applyFill="1" applyBorder="1" applyAlignment="1">
      <alignment horizontal="center"/>
    </xf>
    <xf numFmtId="0" fontId="7" fillId="6" borderId="21" xfId="0" applyFont="1" applyFill="1" applyBorder="1" applyAlignment="1">
      <alignment horizontal="center"/>
    </xf>
    <xf numFmtId="0" fontId="2" fillId="6" borderId="17" xfId="0" applyFont="1" applyFill="1" applyBorder="1"/>
    <xf numFmtId="0" fontId="6" fillId="6" borderId="18" xfId="0" applyFont="1" applyFill="1" applyBorder="1"/>
    <xf numFmtId="165" fontId="7" fillId="6" borderId="18" xfId="0" applyNumberFormat="1" applyFont="1" applyFill="1" applyBorder="1" applyAlignment="1">
      <alignment horizontal="center"/>
    </xf>
    <xf numFmtId="4" fontId="7" fillId="6" borderId="20" xfId="0" applyNumberFormat="1" applyFont="1" applyFill="1" applyBorder="1"/>
    <xf numFmtId="0" fontId="2" fillId="6" borderId="10" xfId="0" applyFont="1" applyFill="1" applyBorder="1"/>
    <xf numFmtId="0" fontId="2" fillId="6" borderId="11" xfId="0" applyFont="1" applyFill="1" applyBorder="1"/>
    <xf numFmtId="0" fontId="5" fillId="6" borderId="11" xfId="0" applyFont="1" applyFill="1" applyBorder="1" applyAlignment="1">
      <alignment wrapText="1"/>
    </xf>
    <xf numFmtId="165" fontId="7" fillId="6" borderId="11" xfId="0" applyNumberFormat="1" applyFont="1" applyFill="1" applyBorder="1" applyAlignment="1">
      <alignment horizontal="center"/>
    </xf>
    <xf numFmtId="0" fontId="7" fillId="6" borderId="12" xfId="0" applyFont="1" applyFill="1" applyBorder="1"/>
    <xf numFmtId="0" fontId="6" fillId="6" borderId="11" xfId="0" applyFont="1" applyFill="1" applyBorder="1"/>
    <xf numFmtId="166" fontId="2" fillId="6" borderId="11" xfId="0" applyNumberFormat="1" applyFont="1" applyFill="1" applyBorder="1"/>
    <xf numFmtId="0" fontId="6" fillId="6" borderId="17" xfId="0" applyFont="1" applyFill="1" applyBorder="1" applyAlignment="1">
      <alignment horizontal="right" vertical="center"/>
    </xf>
    <xf numFmtId="0" fontId="6" fillId="6" borderId="18" xfId="0" applyFont="1" applyFill="1" applyBorder="1" applyAlignment="1">
      <alignment horizontal="left" vertical="center"/>
    </xf>
    <xf numFmtId="0" fontId="6" fillId="6" borderId="18" xfId="0" applyFont="1" applyFill="1" applyBorder="1" applyAlignment="1">
      <alignment horizontal="right" vertical="center" wrapText="1"/>
    </xf>
    <xf numFmtId="165" fontId="6" fillId="6" borderId="18" xfId="0" applyNumberFormat="1" applyFont="1" applyFill="1" applyBorder="1" applyAlignment="1">
      <alignment horizontal="right" vertical="center"/>
    </xf>
    <xf numFmtId="166" fontId="6" fillId="6" borderId="18" xfId="0" applyNumberFormat="1" applyFont="1" applyFill="1" applyBorder="1" applyAlignment="1">
      <alignment horizontal="right" vertical="center"/>
    </xf>
    <xf numFmtId="0" fontId="6" fillId="6" borderId="21" xfId="0" applyFont="1" applyFill="1" applyBorder="1" applyAlignment="1">
      <alignment horizontal="right" vertical="center"/>
    </xf>
    <xf numFmtId="0" fontId="7" fillId="6" borderId="24" xfId="0" applyFont="1" applyFill="1" applyBorder="1"/>
    <xf numFmtId="0" fontId="12" fillId="0" borderId="0" xfId="0" applyFont="1"/>
    <xf numFmtId="0" fontId="11" fillId="0" borderId="0" xfId="0" applyFont="1" applyAlignment="1">
      <alignment horizontal="right" wrapText="1"/>
    </xf>
    <xf numFmtId="3" fontId="2" fillId="0" borderId="0" xfId="0" applyNumberFormat="1" applyFont="1" applyProtection="1">
      <protection locked="0"/>
    </xf>
    <xf numFmtId="3" fontId="23" fillId="0" borderId="0" xfId="0" applyNumberFormat="1" applyFont="1" applyAlignment="1">
      <alignment horizontal="center"/>
    </xf>
    <xf numFmtId="0" fontId="6" fillId="0" borderId="0" xfId="0" applyFont="1" applyAlignment="1">
      <alignment vertical="center"/>
    </xf>
    <xf numFmtId="0" fontId="2" fillId="0" borderId="9" xfId="0" applyFont="1" applyBorder="1" applyAlignment="1" applyProtection="1">
      <alignment horizontal="left" vertical="top" wrapText="1"/>
      <protection locked="0"/>
    </xf>
    <xf numFmtId="166" fontId="0" fillId="0" borderId="0" xfId="0" applyNumberFormat="1"/>
    <xf numFmtId="167" fontId="7" fillId="0" borderId="0" xfId="0" applyNumberFormat="1" applyFont="1"/>
    <xf numFmtId="167" fontId="2" fillId="0" borderId="2" xfId="0" applyNumberFormat="1" applyFont="1" applyBorder="1"/>
    <xf numFmtId="3" fontId="2" fillId="0" borderId="0" xfId="0" applyNumberFormat="1" applyFont="1" applyAlignment="1" applyProtection="1">
      <alignment horizontal="left" vertical="top" wrapText="1"/>
      <protection locked="0"/>
    </xf>
    <xf numFmtId="0" fontId="5" fillId="0" borderId="0" xfId="0" quotePrefix="1" applyFont="1" applyAlignment="1">
      <alignment wrapText="1"/>
    </xf>
    <xf numFmtId="167" fontId="2" fillId="0" borderId="0" xfId="0" applyNumberFormat="1" applyFont="1"/>
    <xf numFmtId="167" fontId="2" fillId="0" borderId="7" xfId="0" applyNumberFormat="1" applyFont="1" applyBorder="1"/>
    <xf numFmtId="167" fontId="2" fillId="0" borderId="4" xfId="0" applyNumberFormat="1" applyFont="1" applyBorder="1"/>
    <xf numFmtId="167" fontId="0" fillId="0" borderId="0" xfId="0" applyNumberFormat="1"/>
    <xf numFmtId="0" fontId="12" fillId="3" borderId="0" xfId="0" applyFont="1" applyFill="1"/>
    <xf numFmtId="0" fontId="24" fillId="3" borderId="0" xfId="0" applyFont="1" applyFill="1"/>
    <xf numFmtId="0" fontId="2" fillId="3" borderId="0" xfId="0" applyFont="1" applyFill="1"/>
    <xf numFmtId="0" fontId="11" fillId="3" borderId="0" xfId="0" applyFont="1" applyFill="1" applyAlignment="1">
      <alignment wrapText="1"/>
    </xf>
    <xf numFmtId="164" fontId="2" fillId="3" borderId="0" xfId="0" applyNumberFormat="1" applyFont="1" applyFill="1"/>
    <xf numFmtId="0" fontId="7" fillId="3" borderId="0" xfId="0" applyFont="1" applyFill="1"/>
    <xf numFmtId="0" fontId="11" fillId="3" borderId="0" xfId="0" applyFont="1" applyFill="1" applyAlignment="1">
      <alignment horizontal="right" wrapText="1"/>
    </xf>
    <xf numFmtId="164" fontId="11" fillId="3" borderId="0" xfId="0" applyNumberFormat="1" applyFont="1" applyFill="1" applyAlignment="1">
      <alignment horizontal="right"/>
    </xf>
    <xf numFmtId="164" fontId="11" fillId="3" borderId="0" xfId="0" quotePrefix="1" applyNumberFormat="1" applyFont="1" applyFill="1" applyAlignment="1">
      <alignment horizontal="left"/>
    </xf>
    <xf numFmtId="164" fontId="23" fillId="3" borderId="0" xfId="0" applyNumberFormat="1" applyFont="1" applyFill="1"/>
    <xf numFmtId="0" fontId="26" fillId="3" borderId="0" xfId="0" applyFont="1" applyFill="1" applyAlignment="1">
      <alignment horizontal="left" wrapText="1"/>
    </xf>
    <xf numFmtId="3" fontId="2" fillId="3" borderId="0" xfId="0" applyNumberFormat="1" applyFont="1" applyFill="1"/>
    <xf numFmtId="164" fontId="8" fillId="3" borderId="0" xfId="0" applyNumberFormat="1" applyFont="1" applyFill="1" applyAlignment="1">
      <alignment vertical="top"/>
    </xf>
    <xf numFmtId="164" fontId="23" fillId="3" borderId="11" xfId="0" applyNumberFormat="1" applyFont="1" applyFill="1" applyBorder="1" applyAlignment="1">
      <alignment horizontal="center"/>
    </xf>
    <xf numFmtId="3" fontId="2" fillId="3" borderId="18" xfId="0" applyNumberFormat="1" applyFont="1" applyFill="1" applyBorder="1" applyAlignment="1">
      <alignment horizontal="center"/>
    </xf>
    <xf numFmtId="164" fontId="2" fillId="3" borderId="18" xfId="0" applyNumberFormat="1" applyFont="1" applyFill="1" applyBorder="1" applyAlignment="1">
      <alignment horizontal="center"/>
    </xf>
    <xf numFmtId="0" fontId="7" fillId="3" borderId="21" xfId="0" applyFont="1" applyFill="1" applyBorder="1" applyAlignment="1">
      <alignment horizontal="center"/>
    </xf>
    <xf numFmtId="0" fontId="2" fillId="3" borderId="10" xfId="0" applyFont="1" applyFill="1" applyBorder="1"/>
    <xf numFmtId="0" fontId="2" fillId="3" borderId="11" xfId="0" applyFont="1" applyFill="1" applyBorder="1"/>
    <xf numFmtId="0" fontId="5" fillId="3" borderId="11" xfId="0" applyFont="1" applyFill="1" applyBorder="1" applyAlignment="1">
      <alignment wrapText="1"/>
    </xf>
    <xf numFmtId="165" fontId="7" fillId="3" borderId="11" xfId="0" applyNumberFormat="1" applyFont="1" applyFill="1" applyBorder="1" applyAlignment="1">
      <alignment horizontal="center"/>
    </xf>
    <xf numFmtId="166" fontId="2" fillId="3" borderId="23" xfId="0" applyNumberFormat="1" applyFont="1" applyFill="1" applyBorder="1" applyProtection="1">
      <protection locked="0"/>
    </xf>
    <xf numFmtId="0" fontId="7" fillId="3" borderId="24" xfId="0" applyFont="1" applyFill="1" applyBorder="1"/>
    <xf numFmtId="0" fontId="2" fillId="3" borderId="17" xfId="0" applyFont="1" applyFill="1" applyBorder="1"/>
    <xf numFmtId="0" fontId="6" fillId="3" borderId="18" xfId="0" applyFont="1" applyFill="1" applyBorder="1"/>
    <xf numFmtId="165" fontId="7" fillId="3" borderId="18" xfId="0" applyNumberFormat="1" applyFont="1" applyFill="1" applyBorder="1" applyAlignment="1">
      <alignment horizontal="center"/>
    </xf>
    <xf numFmtId="166" fontId="7" fillId="3" borderId="19" xfId="0" applyNumberFormat="1" applyFont="1" applyFill="1" applyBorder="1" applyProtection="1">
      <protection locked="0"/>
    </xf>
    <xf numFmtId="4" fontId="7" fillId="3" borderId="20" xfId="0" applyNumberFormat="1" applyFont="1" applyFill="1" applyBorder="1"/>
    <xf numFmtId="166" fontId="7" fillId="0" borderId="12" xfId="0" applyNumberFormat="1" applyFont="1" applyBorder="1"/>
    <xf numFmtId="166" fontId="7" fillId="0" borderId="15" xfId="0" applyNumberFormat="1" applyFont="1" applyBorder="1"/>
    <xf numFmtId="166" fontId="7" fillId="0" borderId="28" xfId="0" applyNumberFormat="1" applyFont="1" applyBorder="1"/>
    <xf numFmtId="166" fontId="7" fillId="0" borderId="21" xfId="0" applyNumberFormat="1" applyFont="1" applyBorder="1"/>
    <xf numFmtId="166" fontId="7" fillId="5" borderId="12" xfId="0" applyNumberFormat="1" applyFont="1" applyFill="1" applyBorder="1"/>
    <xf numFmtId="166" fontId="7" fillId="2" borderId="21" xfId="0" applyNumberFormat="1" applyFont="1" applyFill="1" applyBorder="1"/>
    <xf numFmtId="168" fontId="7" fillId="3" borderId="25" xfId="0" applyNumberFormat="1" applyFont="1" applyFill="1" applyBorder="1" applyProtection="1">
      <protection locked="0"/>
    </xf>
    <xf numFmtId="164" fontId="2" fillId="3" borderId="11" xfId="0" applyNumberFormat="1" applyFont="1" applyFill="1" applyBorder="1" applyProtection="1">
      <protection locked="0"/>
    </xf>
    <xf numFmtId="0" fontId="7" fillId="3" borderId="12" xfId="0" applyFont="1" applyFill="1" applyBorder="1"/>
    <xf numFmtId="0" fontId="6" fillId="3" borderId="11" xfId="0" applyFont="1" applyFill="1" applyBorder="1"/>
    <xf numFmtId="166" fontId="2" fillId="3" borderId="11" xfId="0" applyNumberFormat="1" applyFont="1" applyFill="1" applyBorder="1"/>
    <xf numFmtId="166" fontId="7" fillId="3" borderId="12" xfId="0" applyNumberFormat="1" applyFont="1" applyFill="1" applyBorder="1"/>
    <xf numFmtId="0" fontId="7" fillId="3" borderId="11" xfId="0" applyFont="1" applyFill="1" applyBorder="1"/>
    <xf numFmtId="0" fontId="6" fillId="3" borderId="17" xfId="0" applyFont="1" applyFill="1" applyBorder="1" applyAlignment="1">
      <alignment horizontal="right" vertical="center"/>
    </xf>
    <xf numFmtId="0" fontId="6" fillId="3" borderId="18" xfId="0" applyFont="1" applyFill="1" applyBorder="1" applyAlignment="1">
      <alignment horizontal="left" vertical="center"/>
    </xf>
    <xf numFmtId="0" fontId="6" fillId="3" borderId="18" xfId="0" applyFont="1" applyFill="1" applyBorder="1" applyAlignment="1">
      <alignment horizontal="right" vertical="center" wrapText="1"/>
    </xf>
    <xf numFmtId="165" fontId="6" fillId="3" borderId="18" xfId="0" applyNumberFormat="1" applyFont="1" applyFill="1" applyBorder="1" applyAlignment="1">
      <alignment horizontal="right" vertical="center"/>
    </xf>
    <xf numFmtId="166" fontId="6" fillId="3" borderId="18" xfId="0" applyNumberFormat="1" applyFont="1" applyFill="1" applyBorder="1" applyAlignment="1">
      <alignment horizontal="right" vertical="center"/>
    </xf>
    <xf numFmtId="166" fontId="6" fillId="3" borderId="21" xfId="0" applyNumberFormat="1" applyFont="1" applyFill="1" applyBorder="1" applyAlignment="1">
      <alignment horizontal="right" vertical="center"/>
    </xf>
    <xf numFmtId="0" fontId="16" fillId="0" borderId="0" xfId="0" applyFont="1" applyAlignment="1">
      <alignment horizontal="left" vertical="top" wrapText="1"/>
    </xf>
    <xf numFmtId="3" fontId="23" fillId="0" borderId="0" xfId="0" applyNumberFormat="1" applyFont="1"/>
    <xf numFmtId="167" fontId="2" fillId="0" borderId="39" xfId="0" applyNumberFormat="1" applyFont="1" applyBorder="1"/>
    <xf numFmtId="167" fontId="2" fillId="0" borderId="38" xfId="0" applyNumberFormat="1" applyFont="1" applyBorder="1"/>
    <xf numFmtId="167" fontId="2" fillId="0" borderId="41" xfId="0" applyNumberFormat="1" applyFont="1" applyBorder="1"/>
    <xf numFmtId="0" fontId="16" fillId="0" borderId="0" xfId="0" applyFont="1" applyAlignment="1">
      <alignment horizontal="left" vertical="center" wrapText="1"/>
    </xf>
    <xf numFmtId="0" fontId="2" fillId="0" borderId="0" xfId="0" applyFont="1" applyAlignment="1">
      <alignment horizontal="left" vertical="top" wrapText="1"/>
    </xf>
    <xf numFmtId="0" fontId="8" fillId="0" borderId="0" xfId="3" applyFont="1" applyAlignment="1">
      <alignment horizontal="center"/>
    </xf>
    <xf numFmtId="4" fontId="2" fillId="0" borderId="0" xfId="3" applyNumberFormat="1"/>
    <xf numFmtId="2" fontId="2" fillId="0" borderId="0" xfId="3" applyNumberFormat="1"/>
    <xf numFmtId="0" fontId="43" fillId="0" borderId="0" xfId="3" applyFont="1"/>
    <xf numFmtId="3" fontId="2" fillId="0" borderId="0" xfId="3" applyNumberFormat="1"/>
    <xf numFmtId="3" fontId="7" fillId="0" borderId="0" xfId="3" applyNumberFormat="1" applyFont="1" applyAlignment="1">
      <alignment horizontal="center"/>
    </xf>
    <xf numFmtId="4" fontId="7" fillId="0" borderId="0" xfId="3" applyNumberFormat="1" applyFont="1" applyAlignment="1">
      <alignment horizontal="center"/>
    </xf>
    <xf numFmtId="3" fontId="7" fillId="0" borderId="0" xfId="3" applyNumberFormat="1" applyFont="1" applyAlignment="1">
      <alignment horizontal="center" wrapText="1"/>
    </xf>
    <xf numFmtId="1" fontId="44" fillId="9" borderId="42" xfId="3" applyNumberFormat="1" applyFont="1" applyFill="1" applyBorder="1" applyAlignment="1">
      <alignment horizontal="left"/>
    </xf>
    <xf numFmtId="0" fontId="44" fillId="9" borderId="42" xfId="3" applyFont="1" applyFill="1" applyBorder="1" applyAlignment="1">
      <alignment horizontal="left"/>
    </xf>
    <xf numFmtId="4" fontId="2" fillId="0" borderId="43" xfId="3" applyNumberFormat="1" applyBorder="1"/>
    <xf numFmtId="0" fontId="45" fillId="0" borderId="0" xfId="3" applyFont="1"/>
    <xf numFmtId="43" fontId="2" fillId="0" borderId="0" xfId="2" applyFont="1" applyProtection="1"/>
    <xf numFmtId="0" fontId="7" fillId="0" borderId="0" xfId="3" applyFont="1"/>
    <xf numFmtId="43" fontId="7" fillId="0" borderId="0" xfId="2" applyFont="1" applyAlignment="1" applyProtection="1">
      <alignment horizontal="center"/>
    </xf>
    <xf numFmtId="0" fontId="2" fillId="0" borderId="0" xfId="3" applyAlignment="1">
      <alignment vertical="center"/>
    </xf>
    <xf numFmtId="0" fontId="2" fillId="11" borderId="0" xfId="3" applyFill="1"/>
    <xf numFmtId="0" fontId="7" fillId="11" borderId="0" xfId="3" applyFont="1" applyFill="1" applyAlignment="1">
      <alignment horizontal="center"/>
    </xf>
    <xf numFmtId="43" fontId="7" fillId="11" borderId="0" xfId="2" applyFont="1" applyFill="1" applyAlignment="1" applyProtection="1">
      <alignment horizontal="center"/>
    </xf>
    <xf numFmtId="43" fontId="2" fillId="11" borderId="0" xfId="2" applyFont="1" applyFill="1" applyAlignment="1" applyProtection="1"/>
    <xf numFmtId="0" fontId="7" fillId="11" borderId="0" xfId="3" applyFont="1" applyFill="1" applyAlignment="1">
      <alignment horizontal="center" vertical="center"/>
    </xf>
    <xf numFmtId="0" fontId="7" fillId="11" borderId="0" xfId="3" applyFont="1" applyFill="1" applyAlignment="1">
      <alignment vertical="center"/>
    </xf>
    <xf numFmtId="43" fontId="7" fillId="11" borderId="44" xfId="2" applyFont="1" applyFill="1" applyBorder="1" applyAlignment="1" applyProtection="1">
      <alignment vertical="center"/>
    </xf>
    <xf numFmtId="0" fontId="7" fillId="12" borderId="0" xfId="3" applyFont="1" applyFill="1"/>
    <xf numFmtId="0" fontId="2" fillId="12" borderId="0" xfId="3" applyFill="1"/>
    <xf numFmtId="0" fontId="7" fillId="12" borderId="0" xfId="3" applyFont="1" applyFill="1" applyAlignment="1">
      <alignment horizontal="center" vertical="center"/>
    </xf>
    <xf numFmtId="43" fontId="2" fillId="12" borderId="0" xfId="3" applyNumberFormat="1" applyFill="1"/>
    <xf numFmtId="43" fontId="7" fillId="12" borderId="44" xfId="3" applyNumberFormat="1" applyFont="1" applyFill="1" applyBorder="1"/>
    <xf numFmtId="43" fontId="2" fillId="12" borderId="0" xfId="2" applyFont="1" applyFill="1" applyProtection="1"/>
    <xf numFmtId="0" fontId="7" fillId="0" borderId="0" xfId="3" applyFont="1" applyProtection="1">
      <protection locked="0"/>
    </xf>
    <xf numFmtId="0" fontId="11" fillId="3" borderId="0" xfId="3" applyFont="1" applyFill="1" applyAlignment="1" applyProtection="1">
      <alignment horizontal="center" vertical="center" wrapText="1"/>
      <protection locked="0"/>
    </xf>
    <xf numFmtId="0" fontId="2" fillId="0" borderId="0" xfId="3" applyProtection="1">
      <protection locked="0"/>
    </xf>
    <xf numFmtId="0" fontId="11" fillId="2" borderId="0" xfId="3" applyFont="1" applyFill="1" applyAlignment="1" applyProtection="1">
      <alignment horizontal="center" vertical="center" wrapText="1"/>
      <protection locked="0"/>
    </xf>
    <xf numFmtId="166" fontId="2" fillId="0" borderId="2" xfId="0" applyNumberFormat="1" applyFont="1" applyBorder="1"/>
    <xf numFmtId="166" fontId="2" fillId="0" borderId="4" xfId="0" applyNumberFormat="1" applyFont="1" applyBorder="1"/>
    <xf numFmtId="166" fontId="2" fillId="0" borderId="7" xfId="0" applyNumberFormat="1" applyFont="1" applyBorder="1"/>
    <xf numFmtId="166" fontId="7" fillId="3" borderId="18" xfId="0" applyNumberFormat="1" applyFont="1" applyFill="1" applyBorder="1"/>
    <xf numFmtId="166" fontId="2" fillId="0" borderId="8" xfId="0" applyNumberFormat="1" applyFont="1" applyBorder="1"/>
    <xf numFmtId="166" fontId="2" fillId="0" borderId="6" xfId="0" applyNumberFormat="1" applyFont="1" applyBorder="1"/>
    <xf numFmtId="0" fontId="37" fillId="7" borderId="0" xfId="4" applyFont="1" applyFill="1" applyAlignment="1">
      <alignment horizontal="right"/>
    </xf>
    <xf numFmtId="0" fontId="7" fillId="3" borderId="31" xfId="0" applyFont="1" applyFill="1" applyBorder="1" applyAlignment="1">
      <alignment horizontal="center"/>
    </xf>
    <xf numFmtId="0" fontId="7" fillId="0" borderId="30" xfId="4" applyFont="1" applyBorder="1"/>
    <xf numFmtId="4" fontId="7" fillId="0" borderId="32" xfId="0" applyNumberFormat="1" applyFont="1" applyBorder="1"/>
    <xf numFmtId="0" fontId="7" fillId="0" borderId="30" xfId="0" applyFont="1" applyBorder="1"/>
    <xf numFmtId="4" fontId="7" fillId="0" borderId="33" xfId="0" applyNumberFormat="1" applyFont="1" applyBorder="1"/>
    <xf numFmtId="0" fontId="7" fillId="3" borderId="34" xfId="0" applyFont="1" applyFill="1" applyBorder="1"/>
    <xf numFmtId="4" fontId="7" fillId="3" borderId="35" xfId="0" applyNumberFormat="1" applyFont="1" applyFill="1" applyBorder="1"/>
    <xf numFmtId="164" fontId="7" fillId="0" borderId="29" xfId="0" applyNumberFormat="1" applyFont="1" applyBorder="1"/>
    <xf numFmtId="164" fontId="7" fillId="0" borderId="30" xfId="0" applyNumberFormat="1" applyFont="1" applyBorder="1"/>
    <xf numFmtId="0" fontId="7" fillId="0" borderId="36" xfId="0" applyFont="1" applyBorder="1"/>
    <xf numFmtId="0" fontId="7" fillId="3" borderId="29" xfId="0" applyFont="1" applyFill="1" applyBorder="1"/>
    <xf numFmtId="0" fontId="7" fillId="0" borderId="29" xfId="0" applyFont="1" applyBorder="1"/>
    <xf numFmtId="4" fontId="7" fillId="2" borderId="29" xfId="0" applyNumberFormat="1" applyFont="1" applyFill="1" applyBorder="1"/>
    <xf numFmtId="4" fontId="7" fillId="0" borderId="29" xfId="0" applyNumberFormat="1" applyFont="1" applyBorder="1"/>
    <xf numFmtId="4" fontId="7" fillId="0" borderId="30" xfId="0" applyNumberFormat="1" applyFont="1" applyBorder="1"/>
    <xf numFmtId="4" fontId="7" fillId="0" borderId="37" xfId="0" applyNumberFormat="1" applyFont="1" applyBorder="1"/>
    <xf numFmtId="4" fontId="7" fillId="0" borderId="31" xfId="0" applyNumberFormat="1" applyFont="1" applyBorder="1"/>
    <xf numFmtId="4" fontId="7" fillId="0" borderId="15" xfId="0" applyNumberFormat="1" applyFont="1" applyBorder="1"/>
    <xf numFmtId="4" fontId="7" fillId="5" borderId="29" xfId="0" applyNumberFormat="1" applyFont="1" applyFill="1" applyBorder="1"/>
    <xf numFmtId="4" fontId="7" fillId="2" borderId="31" xfId="0" applyNumberFormat="1" applyFont="1" applyFill="1" applyBorder="1"/>
    <xf numFmtId="4" fontId="7" fillId="0" borderId="0" xfId="0" applyNumberFormat="1" applyFont="1"/>
    <xf numFmtId="4" fontId="7" fillId="3" borderId="29" xfId="0" applyNumberFormat="1" applyFont="1" applyFill="1" applyBorder="1"/>
    <xf numFmtId="4" fontId="6" fillId="3" borderId="31" xfId="0" applyNumberFormat="1" applyFont="1" applyFill="1" applyBorder="1" applyAlignment="1">
      <alignment horizontal="right" vertical="center"/>
    </xf>
    <xf numFmtId="0" fontId="37" fillId="7" borderId="0" xfId="4" applyFont="1" applyFill="1" applyAlignment="1" applyProtection="1">
      <alignment horizontal="right" wrapText="1"/>
      <protection locked="0"/>
    </xf>
    <xf numFmtId="0" fontId="7" fillId="3" borderId="0" xfId="0" applyFont="1" applyFill="1" applyAlignment="1" applyProtection="1">
      <alignment wrapText="1"/>
      <protection locked="0"/>
    </xf>
    <xf numFmtId="0" fontId="7" fillId="3" borderId="31" xfId="0" applyFont="1" applyFill="1" applyBorder="1" applyAlignment="1" applyProtection="1">
      <alignment horizontal="center" wrapText="1"/>
      <protection locked="0"/>
    </xf>
    <xf numFmtId="0" fontId="7" fillId="0" borderId="30" xfId="4" applyFont="1" applyBorder="1" applyAlignment="1" applyProtection="1">
      <alignment wrapText="1"/>
      <protection locked="0"/>
    </xf>
    <xf numFmtId="4" fontId="7" fillId="0" borderId="32" xfId="0" applyNumberFormat="1" applyFont="1" applyBorder="1" applyAlignment="1" applyProtection="1">
      <alignment wrapText="1"/>
      <protection locked="0"/>
    </xf>
    <xf numFmtId="0" fontId="7" fillId="0" borderId="30" xfId="0" applyFont="1" applyBorder="1" applyAlignment="1" applyProtection="1">
      <alignment wrapText="1"/>
      <protection locked="0"/>
    </xf>
    <xf numFmtId="4" fontId="7" fillId="0" borderId="33" xfId="0" applyNumberFormat="1" applyFont="1" applyBorder="1" applyAlignment="1" applyProtection="1">
      <alignment wrapText="1"/>
      <protection locked="0"/>
    </xf>
    <xf numFmtId="0" fontId="7" fillId="3" borderId="34" xfId="0" applyFont="1" applyFill="1" applyBorder="1" applyAlignment="1" applyProtection="1">
      <alignment wrapText="1"/>
      <protection locked="0"/>
    </xf>
    <xf numFmtId="4" fontId="7" fillId="3" borderId="35" xfId="0" applyNumberFormat="1" applyFont="1" applyFill="1" applyBorder="1" applyAlignment="1" applyProtection="1">
      <alignment wrapText="1"/>
      <protection locked="0"/>
    </xf>
    <xf numFmtId="164" fontId="7" fillId="0" borderId="29" xfId="0" applyNumberFormat="1" applyFont="1" applyBorder="1" applyAlignment="1" applyProtection="1">
      <alignment wrapText="1"/>
      <protection locked="0"/>
    </xf>
    <xf numFmtId="164" fontId="7" fillId="0" borderId="30" xfId="0" applyNumberFormat="1" applyFont="1" applyBorder="1" applyAlignment="1" applyProtection="1">
      <alignment wrapText="1"/>
      <protection locked="0"/>
    </xf>
    <xf numFmtId="0" fontId="7" fillId="0" borderId="36" xfId="0" applyFont="1" applyBorder="1" applyAlignment="1" applyProtection="1">
      <alignment wrapText="1"/>
      <protection locked="0"/>
    </xf>
    <xf numFmtId="0" fontId="7" fillId="3" borderId="29" xfId="0" applyFont="1" applyFill="1" applyBorder="1" applyAlignment="1" applyProtection="1">
      <alignment wrapText="1"/>
      <protection locked="0"/>
    </xf>
    <xf numFmtId="164" fontId="7" fillId="0" borderId="0" xfId="0" applyNumberFormat="1" applyFont="1" applyAlignment="1" applyProtection="1">
      <alignment wrapText="1"/>
      <protection locked="0"/>
    </xf>
    <xf numFmtId="166" fontId="2" fillId="0" borderId="0" xfId="0" applyNumberFormat="1" applyFont="1" applyAlignment="1" applyProtection="1">
      <alignment wrapText="1"/>
      <protection locked="0"/>
    </xf>
    <xf numFmtId="0" fontId="7" fillId="0" borderId="29" xfId="0" applyFont="1" applyBorder="1" applyAlignment="1" applyProtection="1">
      <alignment wrapText="1"/>
      <protection locked="0"/>
    </xf>
    <xf numFmtId="0" fontId="7" fillId="0" borderId="0" xfId="0" applyFont="1" applyAlignment="1" applyProtection="1">
      <alignment wrapText="1"/>
      <protection locked="0"/>
    </xf>
    <xf numFmtId="0" fontId="7" fillId="2" borderId="29" xfId="0" applyFont="1" applyFill="1" applyBorder="1" applyAlignment="1" applyProtection="1">
      <alignment wrapText="1"/>
      <protection locked="0"/>
    </xf>
    <xf numFmtId="0" fontId="7" fillId="0" borderId="37" xfId="0" applyFont="1" applyBorder="1" applyAlignment="1" applyProtection="1">
      <alignment wrapText="1"/>
      <protection locked="0"/>
    </xf>
    <xf numFmtId="0" fontId="7" fillId="0" borderId="31" xfId="0" applyFont="1" applyBorder="1" applyAlignment="1" applyProtection="1">
      <alignment wrapText="1"/>
      <protection locked="0"/>
    </xf>
    <xf numFmtId="0" fontId="7" fillId="0" borderId="15" xfId="0" applyFont="1" applyBorder="1" applyAlignment="1" applyProtection="1">
      <alignment wrapText="1"/>
      <protection locked="0"/>
    </xf>
    <xf numFmtId="0" fontId="7" fillId="5" borderId="29" xfId="0" applyFont="1" applyFill="1" applyBorder="1" applyAlignment="1" applyProtection="1">
      <alignment wrapText="1"/>
      <protection locked="0"/>
    </xf>
    <xf numFmtId="0" fontId="7" fillId="2" borderId="31" xfId="0" applyFont="1" applyFill="1" applyBorder="1" applyAlignment="1" applyProtection="1">
      <alignment wrapText="1"/>
      <protection locked="0"/>
    </xf>
    <xf numFmtId="0" fontId="6" fillId="3" borderId="31" xfId="0" applyFont="1" applyFill="1" applyBorder="1" applyAlignment="1" applyProtection="1">
      <alignment horizontal="right" vertical="center" wrapText="1"/>
      <protection locked="0"/>
    </xf>
    <xf numFmtId="0" fontId="48" fillId="0" borderId="0" xfId="8" applyFont="1"/>
    <xf numFmtId="0" fontId="41" fillId="0" borderId="0" xfId="8"/>
    <xf numFmtId="0" fontId="41" fillId="0" borderId="0" xfId="8" applyAlignment="1">
      <alignment horizontal="left"/>
    </xf>
    <xf numFmtId="0" fontId="2" fillId="0" borderId="0" xfId="5"/>
    <xf numFmtId="0" fontId="49" fillId="0" borderId="0" xfId="8" applyFont="1" applyAlignment="1">
      <alignment horizontal="right" vertical="center"/>
    </xf>
    <xf numFmtId="0" fontId="49" fillId="13" borderId="0" xfId="8" applyFont="1" applyFill="1" applyAlignment="1">
      <alignment horizontal="right" vertical="center"/>
    </xf>
    <xf numFmtId="0" fontId="2" fillId="0" borderId="0" xfId="9"/>
    <xf numFmtId="0" fontId="30" fillId="0" borderId="0" xfId="3" applyFont="1"/>
    <xf numFmtId="0" fontId="30" fillId="0" borderId="0" xfId="3" applyFont="1" applyAlignment="1">
      <alignment horizontal="center" wrapText="1"/>
    </xf>
    <xf numFmtId="11" fontId="7" fillId="0" borderId="0" xfId="3" applyNumberFormat="1" applyFont="1"/>
    <xf numFmtId="167" fontId="2" fillId="0" borderId="1" xfId="0" applyNumberFormat="1" applyFont="1" applyBorder="1"/>
    <xf numFmtId="167" fontId="2" fillId="0" borderId="3" xfId="0" applyNumberFormat="1" applyFont="1" applyBorder="1"/>
    <xf numFmtId="167" fontId="2" fillId="0" borderId="5" xfId="0" applyNumberFormat="1" applyFont="1" applyBorder="1"/>
    <xf numFmtId="167" fontId="2" fillId="0" borderId="6" xfId="0" applyNumberFormat="1" applyFont="1" applyBorder="1"/>
    <xf numFmtId="166" fontId="2" fillId="5" borderId="23" xfId="0" applyNumberFormat="1" applyFont="1" applyFill="1" applyBorder="1"/>
    <xf numFmtId="166" fontId="7" fillId="5" borderId="18" xfId="0" applyNumberFormat="1" applyFont="1" applyFill="1" applyBorder="1"/>
    <xf numFmtId="166" fontId="7" fillId="5" borderId="19" xfId="0" applyNumberFormat="1" applyFont="1" applyFill="1" applyBorder="1"/>
    <xf numFmtId="164" fontId="2" fillId="0" borderId="11" xfId="0" applyNumberFormat="1" applyFont="1" applyBorder="1"/>
    <xf numFmtId="164" fontId="2" fillId="0" borderId="8" xfId="0" applyNumberFormat="1" applyFont="1" applyBorder="1"/>
    <xf numFmtId="164" fontId="2" fillId="5" borderId="11" xfId="0" applyNumberFormat="1" applyFont="1" applyFill="1" applyBorder="1"/>
    <xf numFmtId="168" fontId="7" fillId="5" borderId="25" xfId="0" applyNumberFormat="1" applyFont="1" applyFill="1" applyBorder="1"/>
    <xf numFmtId="166" fontId="2" fillId="0" borderId="5" xfId="0" applyNumberFormat="1" applyFont="1" applyBorder="1"/>
    <xf numFmtId="166" fontId="2" fillId="6" borderId="23" xfId="0" applyNumberFormat="1" applyFont="1" applyFill="1" applyBorder="1"/>
    <xf numFmtId="166" fontId="7" fillId="6" borderId="18" xfId="0" applyNumberFormat="1" applyFont="1" applyFill="1" applyBorder="1"/>
    <xf numFmtId="166" fontId="7" fillId="6" borderId="19" xfId="0" applyNumberFormat="1" applyFont="1" applyFill="1" applyBorder="1"/>
    <xf numFmtId="164" fontId="2" fillId="6" borderId="11" xfId="0" applyNumberFormat="1" applyFont="1" applyFill="1" applyBorder="1"/>
    <xf numFmtId="168" fontId="7" fillId="6" borderId="25" xfId="0" applyNumberFormat="1" applyFont="1" applyFill="1" applyBorder="1"/>
    <xf numFmtId="0" fontId="6" fillId="0" borderId="0" xfId="0" applyFont="1" applyProtection="1">
      <protection locked="0"/>
    </xf>
    <xf numFmtId="0" fontId="2" fillId="0" borderId="0" xfId="0" applyFont="1" applyProtection="1">
      <protection locked="0"/>
    </xf>
    <xf numFmtId="0" fontId="5" fillId="0" borderId="0" xfId="0" applyFont="1" applyAlignment="1" applyProtection="1">
      <alignment wrapText="1"/>
      <protection locked="0"/>
    </xf>
    <xf numFmtId="3" fontId="6" fillId="0" borderId="0" xfId="0" applyNumberFormat="1" applyFont="1" applyProtection="1">
      <protection locked="0"/>
    </xf>
    <xf numFmtId="164" fontId="6" fillId="0" borderId="0" xfId="0" applyNumberFormat="1" applyFont="1" applyProtection="1">
      <protection locked="0"/>
    </xf>
    <xf numFmtId="0" fontId="7" fillId="0" borderId="0" xfId="0" applyFont="1" applyProtection="1">
      <protection locked="0"/>
    </xf>
    <xf numFmtId="0" fontId="32" fillId="0" borderId="0" xfId="0" applyFont="1" applyProtection="1">
      <protection locked="0"/>
    </xf>
    <xf numFmtId="0" fontId="4" fillId="0" borderId="0" xfId="0" applyFont="1" applyAlignment="1" applyProtection="1">
      <alignment horizontal="right" wrapText="1"/>
      <protection locked="0"/>
    </xf>
    <xf numFmtId="0" fontId="16" fillId="0" borderId="0" xfId="0" applyFont="1" applyAlignment="1" applyProtection="1">
      <alignment horizontal="right" wrapText="1"/>
      <protection locked="0"/>
    </xf>
    <xf numFmtId="0" fontId="4" fillId="0" borderId="0" xfId="0" applyFont="1" applyAlignment="1" applyProtection="1">
      <alignment horizontal="right"/>
      <protection locked="0"/>
    </xf>
    <xf numFmtId="167" fontId="7" fillId="0" borderId="40" xfId="0" applyNumberFormat="1" applyFont="1" applyBorder="1"/>
    <xf numFmtId="167" fontId="7" fillId="0" borderId="52" xfId="0" applyNumberFormat="1" applyFont="1" applyBorder="1"/>
    <xf numFmtId="0" fontId="50" fillId="0" borderId="0" xfId="0" applyFont="1" applyAlignment="1">
      <alignment vertical="center"/>
    </xf>
    <xf numFmtId="3" fontId="2" fillId="0" borderId="0" xfId="0" applyNumberFormat="1" applyFont="1" applyAlignment="1">
      <alignment horizontal="center"/>
    </xf>
    <xf numFmtId="167" fontId="2" fillId="0" borderId="8" xfId="0" applyNumberFormat="1" applyFont="1" applyBorder="1"/>
    <xf numFmtId="167" fontId="2" fillId="0" borderId="0" xfId="0" applyNumberFormat="1" applyFont="1" applyAlignment="1" applyProtection="1">
      <alignment horizontal="left" vertical="top" wrapText="1"/>
      <protection locked="0"/>
    </xf>
    <xf numFmtId="167" fontId="2" fillId="0" borderId="51" xfId="0" applyNumberFormat="1" applyFont="1" applyBorder="1"/>
    <xf numFmtId="0" fontId="16" fillId="0" borderId="0" xfId="0" applyFont="1" applyAlignment="1">
      <alignment horizontal="left" vertical="center" wrapText="1"/>
    </xf>
    <xf numFmtId="0" fontId="18" fillId="8" borderId="0" xfId="0" applyFont="1" applyFill="1" applyAlignment="1">
      <alignment horizontal="center" vertical="center"/>
    </xf>
    <xf numFmtId="0" fontId="40" fillId="0" borderId="0" xfId="0" applyFont="1" applyAlignment="1">
      <alignment horizontal="center" vertical="center" wrapText="1"/>
    </xf>
    <xf numFmtId="0" fontId="2" fillId="0" borderId="0" xfId="0" applyFont="1" applyAlignment="1">
      <alignment horizontal="left"/>
    </xf>
    <xf numFmtId="0" fontId="2"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left" wrapText="1"/>
    </xf>
    <xf numFmtId="0" fontId="7" fillId="0" borderId="0" xfId="0" applyFont="1" applyAlignment="1">
      <alignment horizontal="left" vertical="center" wrapText="1"/>
    </xf>
    <xf numFmtId="0" fontId="18" fillId="8" borderId="0" xfId="0" applyFont="1" applyFill="1" applyAlignment="1">
      <alignment horizontal="center" wrapText="1"/>
    </xf>
    <xf numFmtId="0" fontId="0" fillId="0" borderId="0" xfId="0" applyAlignment="1">
      <alignment horizontal="left" wrapText="1"/>
    </xf>
    <xf numFmtId="0" fontId="24" fillId="5" borderId="0" xfId="0" applyFont="1" applyFill="1" applyAlignment="1">
      <alignment horizontal="center"/>
    </xf>
    <xf numFmtId="3" fontId="2" fillId="0" borderId="8" xfId="0" applyNumberFormat="1" applyFont="1" applyBorder="1" applyAlignment="1">
      <alignment horizontal="center"/>
    </xf>
    <xf numFmtId="0" fontId="2" fillId="0" borderId="8" xfId="0" applyFont="1" applyBorder="1" applyAlignment="1">
      <alignment horizontal="center"/>
    </xf>
    <xf numFmtId="3" fontId="3" fillId="0" borderId="11" xfId="0" applyNumberFormat="1" applyFont="1" applyBorder="1" applyAlignment="1">
      <alignment horizontal="center" vertical="center"/>
    </xf>
    <xf numFmtId="3" fontId="3" fillId="0" borderId="12" xfId="0" applyNumberFormat="1" applyFont="1" applyBorder="1" applyAlignment="1">
      <alignment horizontal="center" vertical="center"/>
    </xf>
    <xf numFmtId="0" fontId="11" fillId="5" borderId="0" xfId="0" applyFont="1" applyFill="1" applyAlignment="1">
      <alignment horizontal="left" wrapText="1"/>
    </xf>
    <xf numFmtId="0" fontId="27" fillId="5" borderId="10" xfId="0" applyFont="1" applyFill="1" applyBorder="1" applyAlignment="1">
      <alignment horizontal="left" vertical="center"/>
    </xf>
    <xf numFmtId="0" fontId="27" fillId="5" borderId="11" xfId="0" applyFont="1" applyFill="1" applyBorder="1" applyAlignment="1">
      <alignment horizontal="left" vertical="center"/>
    </xf>
    <xf numFmtId="0" fontId="11" fillId="5" borderId="12" xfId="0" applyFont="1" applyFill="1" applyBorder="1" applyAlignment="1">
      <alignment horizontal="center" wrapText="1"/>
    </xf>
    <xf numFmtId="0" fontId="11" fillId="5" borderId="15" xfId="0" applyFont="1" applyFill="1" applyBorder="1" applyAlignment="1">
      <alignment horizontal="center" wrapText="1"/>
    </xf>
    <xf numFmtId="0" fontId="27" fillId="5" borderId="13" xfId="0" applyFont="1" applyFill="1" applyBorder="1" applyAlignment="1">
      <alignment horizontal="left" vertical="center" wrapText="1"/>
    </xf>
    <xf numFmtId="0" fontId="27" fillId="5" borderId="0" xfId="0" applyFont="1" applyFill="1" applyAlignment="1">
      <alignment horizontal="left" vertical="center" wrapText="1"/>
    </xf>
    <xf numFmtId="0" fontId="27" fillId="5" borderId="17" xfId="0" applyFont="1" applyFill="1" applyBorder="1" applyAlignment="1">
      <alignment horizontal="left" vertical="center" wrapText="1"/>
    </xf>
    <xf numFmtId="0" fontId="27" fillId="5" borderId="18" xfId="0" applyFont="1" applyFill="1" applyBorder="1" applyAlignment="1">
      <alignment horizontal="left" vertical="center" wrapText="1"/>
    </xf>
    <xf numFmtId="0" fontId="46" fillId="10" borderId="0" xfId="3" applyFont="1" applyFill="1" applyAlignment="1">
      <alignment horizontal="center" vertical="center"/>
    </xf>
    <xf numFmtId="0" fontId="47" fillId="3" borderId="0" xfId="3" applyFont="1" applyFill="1" applyAlignment="1">
      <alignment horizontal="center"/>
    </xf>
    <xf numFmtId="0" fontId="48" fillId="0" borderId="0" xfId="3" applyFont="1" applyAlignment="1">
      <alignment horizontal="center" vertical="center"/>
    </xf>
    <xf numFmtId="0" fontId="2" fillId="0" borderId="45" xfId="3" applyBorder="1" applyAlignment="1">
      <alignment horizontal="center" vertical="center" wrapText="1"/>
    </xf>
    <xf numFmtId="0" fontId="2" fillId="0" borderId="46" xfId="3" applyBorder="1" applyAlignment="1">
      <alignment horizontal="center" vertical="center" wrapText="1"/>
    </xf>
    <xf numFmtId="0" fontId="2" fillId="0" borderId="47" xfId="3" applyBorder="1" applyAlignment="1">
      <alignment horizontal="center" vertical="center" wrapText="1"/>
    </xf>
    <xf numFmtId="0" fontId="2" fillId="0" borderId="48" xfId="3" applyBorder="1" applyAlignment="1">
      <alignment horizontal="center" vertical="center" wrapText="1"/>
    </xf>
    <xf numFmtId="0" fontId="2" fillId="0" borderId="49" xfId="3" applyBorder="1" applyAlignment="1">
      <alignment horizontal="center" vertical="center" wrapText="1"/>
    </xf>
    <xf numFmtId="0" fontId="2" fillId="0" borderId="50" xfId="3" applyBorder="1" applyAlignment="1">
      <alignment horizontal="center" vertical="center" wrapText="1"/>
    </xf>
    <xf numFmtId="0" fontId="2" fillId="0" borderId="45" xfId="3" applyBorder="1" applyAlignment="1">
      <alignment horizontal="center" wrapText="1"/>
    </xf>
    <xf numFmtId="0" fontId="2" fillId="0" borderId="46" xfId="3" applyBorder="1" applyAlignment="1">
      <alignment horizontal="center" wrapText="1"/>
    </xf>
    <xf numFmtId="0" fontId="2" fillId="0" borderId="47" xfId="3" applyBorder="1" applyAlignment="1">
      <alignment horizontal="center" wrapText="1"/>
    </xf>
    <xf numFmtId="0" fontId="2" fillId="0" borderId="48" xfId="3" applyBorder="1" applyAlignment="1">
      <alignment horizontal="center" wrapText="1"/>
    </xf>
    <xf numFmtId="0" fontId="2" fillId="0" borderId="49" xfId="3" applyBorder="1" applyAlignment="1">
      <alignment horizontal="center" wrapText="1"/>
    </xf>
    <xf numFmtId="0" fontId="2" fillId="0" borderId="50" xfId="3" applyBorder="1" applyAlignment="1">
      <alignment horizontal="center" wrapText="1"/>
    </xf>
    <xf numFmtId="3" fontId="2" fillId="0" borderId="8" xfId="0" applyNumberFormat="1" applyFont="1" applyBorder="1" applyAlignment="1" applyProtection="1">
      <alignment horizontal="center"/>
      <protection locked="0"/>
    </xf>
    <xf numFmtId="0" fontId="2" fillId="0" borderId="8" xfId="0" applyFont="1" applyBorder="1" applyAlignment="1" applyProtection="1">
      <alignment horizontal="center"/>
      <protection locked="0"/>
    </xf>
    <xf numFmtId="0" fontId="24" fillId="6" borderId="0" xfId="0" applyFont="1" applyFill="1" applyAlignment="1">
      <alignment horizontal="center"/>
    </xf>
    <xf numFmtId="0" fontId="11" fillId="6" borderId="0" xfId="0" applyFont="1" applyFill="1" applyAlignment="1">
      <alignment horizontal="left" wrapText="1"/>
    </xf>
    <xf numFmtId="0" fontId="27" fillId="6" borderId="10" xfId="0" applyFont="1" applyFill="1" applyBorder="1" applyAlignment="1">
      <alignment horizontal="left" vertical="center"/>
    </xf>
    <xf numFmtId="0" fontId="27" fillId="6" borderId="11" xfId="0" applyFont="1" applyFill="1" applyBorder="1" applyAlignment="1">
      <alignment horizontal="left" vertical="center"/>
    </xf>
    <xf numFmtId="0" fontId="11" fillId="6" borderId="12" xfId="0" applyFont="1" applyFill="1" applyBorder="1" applyAlignment="1">
      <alignment horizontal="center" wrapText="1"/>
    </xf>
    <xf numFmtId="0" fontId="11" fillId="6" borderId="15" xfId="0" applyFont="1" applyFill="1" applyBorder="1" applyAlignment="1">
      <alignment horizontal="center" wrapText="1"/>
    </xf>
    <xf numFmtId="0" fontId="27" fillId="6" borderId="13" xfId="0" applyFont="1" applyFill="1" applyBorder="1" applyAlignment="1">
      <alignment horizontal="left" vertical="center" wrapText="1"/>
    </xf>
    <xf numFmtId="0" fontId="27" fillId="6" borderId="0" xfId="0" applyFont="1" applyFill="1" applyAlignment="1">
      <alignment horizontal="left" vertical="center" wrapText="1"/>
    </xf>
    <xf numFmtId="0" fontId="27" fillId="6" borderId="17" xfId="0" applyFont="1" applyFill="1" applyBorder="1" applyAlignment="1">
      <alignment horizontal="left" vertical="center" wrapText="1"/>
    </xf>
    <xf numFmtId="0" fontId="27" fillId="6" borderId="18" xfId="0" applyFont="1" applyFill="1" applyBorder="1" applyAlignment="1">
      <alignment horizontal="left" vertical="center" wrapText="1"/>
    </xf>
    <xf numFmtId="0" fontId="12" fillId="0" borderId="0" xfId="0" applyFont="1" applyAlignment="1">
      <alignment horizontal="left" wrapText="1"/>
    </xf>
    <xf numFmtId="3" fontId="23" fillId="3" borderId="11" xfId="0" applyNumberFormat="1" applyFont="1" applyFill="1" applyBorder="1" applyAlignment="1">
      <alignment horizontal="center" wrapText="1"/>
    </xf>
    <xf numFmtId="3" fontId="23" fillId="3" borderId="0" xfId="0" applyNumberFormat="1" applyFont="1" applyFill="1" applyAlignment="1">
      <alignment horizontal="center" wrapText="1"/>
    </xf>
    <xf numFmtId="0" fontId="11" fillId="3" borderId="29" xfId="0" applyFont="1" applyFill="1" applyBorder="1" applyAlignment="1">
      <alignment horizontal="center" wrapText="1"/>
    </xf>
    <xf numFmtId="0" fontId="11" fillId="3" borderId="30" xfId="0" applyFont="1" applyFill="1" applyBorder="1" applyAlignment="1">
      <alignment horizontal="center" wrapText="1"/>
    </xf>
    <xf numFmtId="0" fontId="11" fillId="3" borderId="29" xfId="0" applyFont="1" applyFill="1" applyBorder="1" applyAlignment="1" applyProtection="1">
      <alignment horizontal="center" wrapText="1"/>
      <protection locked="0"/>
    </xf>
    <xf numFmtId="0" fontId="11" fillId="3" borderId="30" xfId="0" applyFont="1" applyFill="1" applyBorder="1" applyAlignment="1" applyProtection="1">
      <alignment horizontal="center" wrapText="1"/>
      <protection locked="0"/>
    </xf>
    <xf numFmtId="0" fontId="24" fillId="3" borderId="0" xfId="0" applyFont="1" applyFill="1" applyAlignment="1">
      <alignment horizontal="center"/>
    </xf>
    <xf numFmtId="0" fontId="11" fillId="3" borderId="0" xfId="0" applyFont="1" applyFill="1" applyAlignment="1" applyProtection="1">
      <alignment horizontal="left" wrapText="1"/>
      <protection locked="0"/>
    </xf>
    <xf numFmtId="0" fontId="27" fillId="3" borderId="10" xfId="0" applyFont="1" applyFill="1" applyBorder="1" applyAlignment="1">
      <alignment horizontal="left" vertical="center"/>
    </xf>
    <xf numFmtId="0" fontId="27" fillId="3" borderId="11" xfId="0" applyFont="1" applyFill="1" applyBorder="1" applyAlignment="1">
      <alignment horizontal="left" vertical="center"/>
    </xf>
    <xf numFmtId="0" fontId="11" fillId="3" borderId="12" xfId="0" applyFont="1" applyFill="1" applyBorder="1" applyAlignment="1">
      <alignment horizontal="center" wrapText="1"/>
    </xf>
    <xf numFmtId="0" fontId="11" fillId="3" borderId="15" xfId="0" applyFont="1" applyFill="1" applyBorder="1" applyAlignment="1">
      <alignment horizontal="center" wrapText="1"/>
    </xf>
    <xf numFmtId="0" fontId="27" fillId="3" borderId="13" xfId="0" applyFont="1" applyFill="1" applyBorder="1" applyAlignment="1" applyProtection="1">
      <alignment horizontal="left" vertical="center" wrapText="1"/>
      <protection locked="0"/>
    </xf>
    <xf numFmtId="0" fontId="27" fillId="3" borderId="0" xfId="0" applyFont="1" applyFill="1" applyAlignment="1" applyProtection="1">
      <alignment horizontal="left" vertical="center" wrapText="1"/>
      <protection locked="0"/>
    </xf>
    <xf numFmtId="0" fontId="27" fillId="3" borderId="17" xfId="0" applyFont="1" applyFill="1" applyBorder="1" applyAlignment="1" applyProtection="1">
      <alignment horizontal="left" vertical="center" wrapText="1"/>
      <protection locked="0"/>
    </xf>
    <xf numFmtId="0" fontId="27" fillId="3" borderId="18" xfId="0" applyFont="1" applyFill="1" applyBorder="1" applyAlignment="1" applyProtection="1">
      <alignment horizontal="left" vertical="center" wrapText="1"/>
      <protection locked="0"/>
    </xf>
  </cellXfs>
  <cellStyles count="10">
    <cellStyle name="Comma" xfId="1" builtinId="3"/>
    <cellStyle name="Comma 2" xfId="2" xr:uid="{00000000-0005-0000-0000-000001000000}"/>
    <cellStyle name="Normal" xfId="0" builtinId="0"/>
    <cellStyle name="Normal 2" xfId="3" xr:uid="{00000000-0005-0000-0000-000003000000}"/>
    <cellStyle name="Normal 2 2 3" xfId="4" xr:uid="{00000000-0005-0000-0000-000004000000}"/>
    <cellStyle name="Normal 3" xfId="5" xr:uid="{00000000-0005-0000-0000-000005000000}"/>
    <cellStyle name="Normal 4" xfId="6" xr:uid="{00000000-0005-0000-0000-000006000000}"/>
    <cellStyle name="Normal 4 2" xfId="7" xr:uid="{6C905200-FB62-4D4E-9BF7-5F48B66EE14C}"/>
    <cellStyle name="Normal 5" xfId="8" xr:uid="{326FB1C8-EF82-4EA5-B02E-CFEA88BA508C}"/>
    <cellStyle name="Normal 6" xfId="9" xr:uid="{896F0103-F73C-411F-BAC4-72321E77E66E}"/>
  </cellStyles>
  <dxfs count="123">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patternType="none">
          <bgColor auto="1"/>
        </patternFill>
      </fill>
    </dxf>
    <dxf>
      <fill>
        <patternFill>
          <bgColor rgb="FFFFFF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b/>
        <i val="0"/>
        <color rgb="FFFF0000"/>
      </font>
    </dxf>
    <dxf>
      <font>
        <color theme="1"/>
      </font>
    </dxf>
    <dxf>
      <font>
        <b/>
        <i val="0"/>
        <color rgb="FFFF0000"/>
      </font>
    </dxf>
    <dxf>
      <font>
        <color theme="1"/>
      </font>
    </dxf>
    <dxf>
      <font>
        <b/>
        <i val="0"/>
        <color rgb="FFFF0000"/>
      </font>
    </dxf>
    <dxf>
      <font>
        <color theme="1"/>
      </font>
    </dxf>
    <dxf>
      <font>
        <b/>
        <i val="0"/>
        <color rgb="FFFF0000"/>
      </font>
    </dxf>
    <dxf>
      <font>
        <color theme="1"/>
      </font>
    </dxf>
    <dxf>
      <font>
        <b/>
        <i val="0"/>
        <color rgb="FFFF0000"/>
      </font>
    </dxf>
    <dxf>
      <font>
        <color theme="1"/>
      </font>
    </dxf>
    <dxf>
      <font>
        <b/>
        <i val="0"/>
        <color rgb="FFFF0000"/>
      </font>
    </dxf>
    <dxf>
      <font>
        <color theme="1"/>
      </font>
    </dxf>
    <dxf>
      <font>
        <b/>
        <i val="0"/>
        <color rgb="FFFF0000"/>
      </font>
    </dxf>
    <dxf>
      <font>
        <color theme="1"/>
      </font>
    </dxf>
    <dxf>
      <font>
        <b/>
        <i val="0"/>
        <color rgb="FFFF0000"/>
      </font>
    </dxf>
    <dxf>
      <font>
        <color theme="1"/>
      </font>
    </dxf>
    <dxf>
      <font>
        <b/>
        <i val="0"/>
        <color rgb="FFFF0000"/>
      </font>
    </dxf>
    <dxf>
      <font>
        <color theme="1"/>
      </font>
    </dxf>
    <dxf>
      <font>
        <b/>
        <i val="0"/>
        <color rgb="FFFF0000"/>
      </font>
    </dxf>
    <dxf>
      <font>
        <color theme="1"/>
      </font>
    </dxf>
    <dxf>
      <font>
        <b/>
        <i val="0"/>
        <color rgb="FFFF0000"/>
      </font>
    </dxf>
    <dxf>
      <font>
        <color theme="1"/>
      </font>
    </dxf>
    <dxf>
      <font>
        <b/>
        <i val="0"/>
        <color theme="0"/>
      </font>
      <fill>
        <patternFill>
          <bgColor rgb="FFFF0000"/>
        </patternFill>
      </fill>
    </dxf>
    <dxf>
      <font>
        <b/>
        <i val="0"/>
        <color rgb="FFFF0000"/>
      </font>
    </dxf>
    <dxf>
      <font>
        <color theme="1"/>
      </font>
    </dxf>
    <dxf>
      <fill>
        <patternFill>
          <bgColor rgb="FFFF0000"/>
        </patternFill>
      </fill>
    </dxf>
    <dxf>
      <fill>
        <patternFill patternType="solid">
          <bgColor theme="6" tint="0.59996337778862885"/>
        </patternFill>
      </fill>
    </dxf>
    <dxf>
      <font>
        <b/>
        <i val="0"/>
        <color theme="0"/>
      </font>
      <fill>
        <patternFill>
          <bgColor rgb="FFFF0000"/>
        </patternFill>
      </fill>
    </dxf>
    <dxf>
      <fill>
        <patternFill>
          <bgColor rgb="FFFF0000"/>
        </patternFill>
      </fill>
    </dxf>
    <dxf>
      <fill>
        <patternFill patternType="solid">
          <bgColor theme="6" tint="0.59996337778862885"/>
        </patternFill>
      </fill>
    </dxf>
    <dxf>
      <fill>
        <patternFill>
          <bgColor rgb="FFFF0000"/>
        </patternFill>
      </fill>
    </dxf>
    <dxf>
      <fill>
        <patternFill patternType="solid">
          <bgColor theme="6" tint="0.59996337778862885"/>
        </patternFill>
      </fill>
    </dxf>
    <dxf>
      <fill>
        <patternFill>
          <bgColor rgb="FFFF0000"/>
        </patternFill>
      </fill>
    </dxf>
    <dxf>
      <fill>
        <patternFill patternType="solid">
          <bgColor theme="6" tint="0.59996337778862885"/>
        </patternFill>
      </fill>
    </dxf>
    <dxf>
      <fill>
        <patternFill>
          <bgColor rgb="FFFF0000"/>
        </patternFill>
      </fill>
    </dxf>
    <dxf>
      <fill>
        <patternFill patternType="solid">
          <bgColor theme="6" tint="0.59996337778862885"/>
        </patternFill>
      </fill>
    </dxf>
    <dxf>
      <fill>
        <patternFill>
          <bgColor rgb="FFFF0000"/>
        </patternFill>
      </fill>
    </dxf>
    <dxf>
      <fill>
        <patternFill patternType="solid">
          <bgColor theme="6" tint="0.59996337778862885"/>
        </patternFill>
      </fill>
    </dxf>
    <dxf>
      <fill>
        <patternFill>
          <bgColor rgb="FFFF0000"/>
        </patternFill>
      </fill>
    </dxf>
    <dxf>
      <fill>
        <patternFill patternType="solid">
          <bgColor theme="6" tint="0.59996337778862885"/>
        </patternFill>
      </fill>
    </dxf>
    <dxf>
      <font>
        <b/>
        <i val="0"/>
        <color rgb="FFFF0000"/>
      </font>
    </dxf>
    <dxf>
      <font>
        <color theme="1"/>
      </font>
    </dxf>
    <dxf>
      <font>
        <b/>
        <i val="0"/>
        <color rgb="FFFF0000"/>
      </font>
    </dxf>
    <dxf>
      <font>
        <color theme="1"/>
      </font>
    </dxf>
    <dxf>
      <font>
        <b/>
        <i val="0"/>
        <color rgb="FFFF0000"/>
      </font>
    </dxf>
    <dxf>
      <font>
        <color theme="1"/>
      </font>
    </dxf>
    <dxf>
      <fill>
        <patternFill>
          <bgColor rgb="FFFF0000"/>
        </patternFill>
      </fill>
    </dxf>
    <dxf>
      <fill>
        <patternFill patternType="solid">
          <bgColor theme="6" tint="0.59996337778862885"/>
        </patternFill>
      </fill>
    </dxf>
    <dxf>
      <fill>
        <patternFill>
          <bgColor rgb="FFFF0000"/>
        </patternFill>
      </fill>
    </dxf>
    <dxf>
      <fill>
        <patternFill patternType="solid">
          <bgColor theme="6" tint="0.59996337778862885"/>
        </patternFill>
      </fill>
    </dxf>
    <dxf>
      <font>
        <b/>
        <i val="0"/>
        <color rgb="FFFF0000"/>
      </font>
    </dxf>
    <dxf>
      <font>
        <color theme="1"/>
      </font>
    </dxf>
    <dxf>
      <font>
        <b/>
        <i val="0"/>
        <color theme="0"/>
        <name val="Cambria"/>
        <scheme val="none"/>
      </font>
      <fill>
        <patternFill>
          <bgColor rgb="FFFF0000"/>
        </patternFill>
      </fill>
    </dxf>
    <dxf>
      <font>
        <b val="0"/>
        <i/>
        <color theme="0"/>
        <name val="Cambria"/>
        <scheme val="none"/>
      </font>
      <fill>
        <patternFill>
          <bgColor rgb="FF00B05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patternType="none">
          <bgColor auto="1"/>
        </patternFill>
      </fill>
    </dxf>
    <dxf>
      <fill>
        <patternFill>
          <bgColor rgb="FFFFFF00"/>
        </patternFill>
      </fill>
    </dxf>
    <dxf>
      <font>
        <b val="0"/>
        <i/>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name val="Cambria"/>
        <scheme val="none"/>
      </font>
      <fill>
        <patternFill>
          <bgColor rgb="FFFF0000"/>
        </patternFill>
      </fill>
    </dxf>
    <dxf>
      <font>
        <b val="0"/>
        <i/>
        <color theme="0"/>
        <name val="Cambria"/>
        <scheme val="none"/>
      </font>
      <fill>
        <patternFill>
          <bgColor rgb="FF00B050"/>
        </patternFill>
      </fill>
    </dxf>
    <dxf>
      <font>
        <b/>
        <i val="0"/>
        <color theme="0"/>
        <name val="Cambria"/>
        <scheme val="none"/>
      </font>
      <fill>
        <patternFill>
          <bgColor rgb="FFFF0000"/>
        </patternFill>
      </fill>
    </dxf>
    <dxf>
      <font>
        <b val="0"/>
        <i/>
        <color theme="0"/>
        <name val="Cambria"/>
        <scheme val="none"/>
      </font>
      <fill>
        <patternFill>
          <bgColor rgb="FF00B050"/>
        </patternFill>
      </fill>
    </dxf>
    <dxf>
      <font>
        <b val="0"/>
        <i/>
        <color theme="0"/>
      </font>
      <fill>
        <patternFill>
          <bgColor rgb="FF00B050"/>
        </patternFill>
      </fill>
    </dxf>
    <dxf>
      <font>
        <b/>
        <i val="0"/>
        <color theme="0"/>
        <name val="Cambria"/>
        <scheme val="none"/>
      </font>
      <fill>
        <patternFill>
          <bgColor rgb="FFFF0000"/>
        </patternFill>
      </fill>
    </dxf>
    <dxf>
      <font>
        <b val="0"/>
        <i/>
        <color theme="0"/>
        <name val="Cambria"/>
        <scheme val="none"/>
      </font>
      <fill>
        <patternFill>
          <bgColor rgb="FF00B05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patternType="none">
          <bgColor auto="1"/>
        </patternFill>
      </fill>
    </dxf>
    <dxf>
      <fill>
        <patternFill>
          <bgColor rgb="FFFFFF00"/>
        </patternFill>
      </fill>
    </dxf>
    <dxf>
      <font>
        <b/>
        <i val="0"/>
        <color theme="0"/>
      </font>
      <fill>
        <patternFill>
          <bgColor rgb="FFFF0000"/>
        </patternFill>
      </fill>
    </dxf>
    <dxf>
      <font>
        <b val="0"/>
        <i/>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name val="Cambria"/>
        <scheme val="none"/>
      </font>
      <fill>
        <patternFill>
          <bgColor rgb="FFFF0000"/>
        </patternFill>
      </fill>
    </dxf>
    <dxf>
      <font>
        <b val="0"/>
        <i/>
        <color theme="0"/>
        <name val="Cambria"/>
        <scheme val="none"/>
      </font>
      <fill>
        <patternFill>
          <bgColor rgb="FF00B050"/>
        </patternFill>
      </fill>
    </dxf>
    <dxf>
      <fill>
        <patternFill>
          <bgColor indexed="13"/>
        </patternFill>
      </fill>
    </dxf>
  </dxfs>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99EA6-1D9D-49C4-BAC7-07BADF2D0B6B}">
  <sheetPr codeName="Sheet15">
    <tabColor theme="7" tint="0.79998168889431442"/>
  </sheetPr>
  <dimension ref="A1:T2412"/>
  <sheetViews>
    <sheetView workbookViewId="0">
      <selection activeCell="T1" sqref="T1"/>
    </sheetView>
  </sheetViews>
  <sheetFormatPr defaultColWidth="9.1796875" defaultRowHeight="15.5" x14ac:dyDescent="0.35"/>
  <cols>
    <col min="1" max="1" width="41.7265625" style="355" bestFit="1" customWidth="1"/>
    <col min="2" max="2" width="41.7265625" style="355" customWidth="1"/>
    <col min="3" max="3" width="9.1796875" style="355"/>
    <col min="4" max="4" width="72.453125" style="355" bestFit="1" customWidth="1"/>
    <col min="5" max="5" width="12.7265625" style="355" bestFit="1" customWidth="1"/>
    <col min="6" max="8" width="16.26953125" style="355" bestFit="1" customWidth="1"/>
    <col min="9" max="16384" width="9.1796875" style="355"/>
  </cols>
  <sheetData>
    <row r="1" spans="1:20" s="354" customFormat="1" x14ac:dyDescent="0.35">
      <c r="A1" s="354" t="s">
        <v>0</v>
      </c>
      <c r="C1" s="354" t="s">
        <v>1</v>
      </c>
      <c r="D1" s="354" t="s">
        <v>2</v>
      </c>
      <c r="E1" s="354" t="s">
        <v>3</v>
      </c>
      <c r="F1" s="354" t="s">
        <v>4</v>
      </c>
      <c r="G1" s="354" t="s">
        <v>5</v>
      </c>
      <c r="H1" s="354" t="s">
        <v>6</v>
      </c>
      <c r="I1" s="354" t="s">
        <v>7</v>
      </c>
      <c r="J1" s="354" t="s">
        <v>8</v>
      </c>
      <c r="K1" s="354" t="s">
        <v>9</v>
      </c>
      <c r="L1" s="354" t="s">
        <v>10</v>
      </c>
      <c r="M1" s="354" t="s">
        <v>11</v>
      </c>
      <c r="N1" s="354" t="s">
        <v>12</v>
      </c>
      <c r="O1" s="354" t="s">
        <v>13</v>
      </c>
      <c r="P1" s="354" t="s">
        <v>14</v>
      </c>
      <c r="Q1" s="354" t="s">
        <v>15</v>
      </c>
      <c r="R1" s="354" t="s">
        <v>16</v>
      </c>
      <c r="T1" s="355"/>
    </row>
    <row r="2" spans="1:20" x14ac:dyDescent="0.35">
      <c r="A2" s="355" t="s">
        <v>17</v>
      </c>
      <c r="C2" s="355" t="s">
        <v>17</v>
      </c>
      <c r="D2" s="355" t="s">
        <v>17</v>
      </c>
      <c r="E2" s="355" t="s">
        <v>17</v>
      </c>
      <c r="F2" s="355" t="s">
        <v>17</v>
      </c>
      <c r="G2" s="355" t="s">
        <v>17</v>
      </c>
      <c r="H2" s="355" t="s">
        <v>17</v>
      </c>
      <c r="I2" s="355" t="s">
        <v>17</v>
      </c>
      <c r="J2" s="355" t="s">
        <v>17</v>
      </c>
      <c r="K2" s="355" t="s">
        <v>17</v>
      </c>
      <c r="L2" s="355" t="s">
        <v>17</v>
      </c>
      <c r="M2" s="355" t="s">
        <v>17</v>
      </c>
      <c r="N2" s="355" t="s">
        <v>17</v>
      </c>
      <c r="O2" s="355" t="s">
        <v>17</v>
      </c>
      <c r="P2" s="355" t="s">
        <v>17</v>
      </c>
      <c r="Q2" s="355" t="s">
        <v>17</v>
      </c>
      <c r="R2" s="355" t="s">
        <v>17</v>
      </c>
    </row>
    <row r="3" spans="1:20" x14ac:dyDescent="0.35">
      <c r="A3" s="355" t="s">
        <v>18</v>
      </c>
      <c r="B3" s="355" t="str">
        <f>VLOOKUP(A3,'Web Based Remittances'!$A$2:$C$70,3,0)</f>
        <v>683x296j</v>
      </c>
      <c r="C3" s="355" t="s">
        <v>19</v>
      </c>
      <c r="D3" s="355" t="s">
        <v>20</v>
      </c>
      <c r="E3" s="355">
        <v>4190105</v>
      </c>
    </row>
    <row r="4" spans="1:20" x14ac:dyDescent="0.35">
      <c r="A4" s="355" t="s">
        <v>18</v>
      </c>
      <c r="B4" s="355" t="str">
        <f>VLOOKUP(A4,'Web Based Remittances'!$A$2:$C$70,3,0)</f>
        <v>683x296j</v>
      </c>
      <c r="C4" s="355" t="s">
        <v>21</v>
      </c>
      <c r="D4" s="355" t="s">
        <v>22</v>
      </c>
      <c r="E4" s="355">
        <v>4190120</v>
      </c>
    </row>
    <row r="5" spans="1:20" x14ac:dyDescent="0.35">
      <c r="A5" s="355" t="s">
        <v>18</v>
      </c>
      <c r="B5" s="355" t="str">
        <f>VLOOKUP(A5,'Web Based Remittances'!$A$2:$C$70,3,0)</f>
        <v>683x296j</v>
      </c>
      <c r="C5" s="355" t="s">
        <v>23</v>
      </c>
      <c r="D5" s="355" t="s">
        <v>24</v>
      </c>
      <c r="E5" s="355">
        <v>4190140</v>
      </c>
    </row>
    <row r="6" spans="1:20" x14ac:dyDescent="0.35">
      <c r="A6" s="355" t="s">
        <v>18</v>
      </c>
      <c r="B6" s="355" t="str">
        <f>VLOOKUP(A6,'Web Based Remittances'!$A$2:$C$70,3,0)</f>
        <v>683x296j</v>
      </c>
      <c r="C6" s="355" t="s">
        <v>25</v>
      </c>
      <c r="D6" s="355" t="s">
        <v>26</v>
      </c>
      <c r="E6" s="355">
        <v>4190390</v>
      </c>
    </row>
    <row r="7" spans="1:20" x14ac:dyDescent="0.35">
      <c r="A7" s="355" t="s">
        <v>18</v>
      </c>
      <c r="B7" s="355" t="str">
        <f>VLOOKUP(A7,'Web Based Remittances'!$A$2:$C$70,3,0)</f>
        <v>683x296j</v>
      </c>
      <c r="C7" s="355" t="s">
        <v>27</v>
      </c>
      <c r="D7" s="355" t="s">
        <v>28</v>
      </c>
      <c r="E7" s="355">
        <v>4191900</v>
      </c>
    </row>
    <row r="8" spans="1:20" x14ac:dyDescent="0.35">
      <c r="A8" s="355" t="s">
        <v>18</v>
      </c>
      <c r="B8" s="355" t="str">
        <f>VLOOKUP(A8,'Web Based Remittances'!$A$2:$C$70,3,0)</f>
        <v>683x296j</v>
      </c>
      <c r="C8" s="355" t="s">
        <v>29</v>
      </c>
      <c r="D8" s="355" t="s">
        <v>30</v>
      </c>
      <c r="E8" s="355">
        <v>4191100</v>
      </c>
    </row>
    <row r="9" spans="1:20" x14ac:dyDescent="0.35">
      <c r="A9" s="355" t="s">
        <v>18</v>
      </c>
      <c r="B9" s="355" t="str">
        <f>VLOOKUP(A9,'Web Based Remittances'!$A$2:$C$70,3,0)</f>
        <v>683x296j</v>
      </c>
      <c r="C9" s="355" t="s">
        <v>31</v>
      </c>
      <c r="D9" s="355" t="s">
        <v>32</v>
      </c>
      <c r="E9" s="355">
        <v>4191110</v>
      </c>
    </row>
    <row r="10" spans="1:20" x14ac:dyDescent="0.35">
      <c r="A10" s="355" t="s">
        <v>18</v>
      </c>
      <c r="B10" s="355" t="str">
        <f>VLOOKUP(A10,'Web Based Remittances'!$A$2:$C$70,3,0)</f>
        <v>683x296j</v>
      </c>
      <c r="C10" s="355" t="s">
        <v>33</v>
      </c>
      <c r="D10" s="355" t="s">
        <v>34</v>
      </c>
      <c r="E10" s="355">
        <v>4190410</v>
      </c>
    </row>
    <row r="11" spans="1:20" x14ac:dyDescent="0.35">
      <c r="A11" s="355" t="s">
        <v>18</v>
      </c>
      <c r="B11" s="355" t="str">
        <f>VLOOKUP(A11,'Web Based Remittances'!$A$2:$C$70,3,0)</f>
        <v>683x296j</v>
      </c>
      <c r="C11" s="355" t="s">
        <v>35</v>
      </c>
      <c r="D11" s="355" t="s">
        <v>36</v>
      </c>
      <c r="E11" s="355">
        <v>4190420</v>
      </c>
    </row>
    <row r="12" spans="1:20" x14ac:dyDescent="0.35">
      <c r="A12" s="355" t="s">
        <v>18</v>
      </c>
      <c r="B12" s="355" t="str">
        <f>VLOOKUP(A12,'Web Based Remittances'!$A$2:$C$70,3,0)</f>
        <v>683x296j</v>
      </c>
      <c r="C12" s="355" t="s">
        <v>37</v>
      </c>
      <c r="D12" s="355" t="s">
        <v>38</v>
      </c>
      <c r="E12" s="355">
        <v>4190388</v>
      </c>
    </row>
    <row r="13" spans="1:20" x14ac:dyDescent="0.35">
      <c r="A13" s="355" t="s">
        <v>18</v>
      </c>
      <c r="B13" s="355" t="str">
        <f>VLOOKUP(A13,'Web Based Remittances'!$A$2:$C$70,3,0)</f>
        <v>683x296j</v>
      </c>
      <c r="C13" s="355" t="s">
        <v>39</v>
      </c>
      <c r="D13" s="355" t="s">
        <v>40</v>
      </c>
      <c r="E13" s="355">
        <v>4190380</v>
      </c>
    </row>
    <row r="14" spans="1:20" x14ac:dyDescent="0.35">
      <c r="A14" s="355" t="s">
        <v>18</v>
      </c>
      <c r="B14" s="355" t="str">
        <f>VLOOKUP(A14,'Web Based Remittances'!$A$2:$C$70,3,0)</f>
        <v>683x296j</v>
      </c>
      <c r="C14" s="355" t="s">
        <v>41</v>
      </c>
      <c r="D14" s="355" t="s">
        <v>42</v>
      </c>
      <c r="E14" s="355">
        <v>4190210</v>
      </c>
    </row>
    <row r="15" spans="1:20" x14ac:dyDescent="0.35">
      <c r="A15" s="355" t="s">
        <v>18</v>
      </c>
      <c r="B15" s="355" t="str">
        <f>VLOOKUP(A15,'Web Based Remittances'!$A$2:$C$70,3,0)</f>
        <v>683x296j</v>
      </c>
      <c r="C15" s="355" t="s">
        <v>43</v>
      </c>
      <c r="D15" s="355" t="s">
        <v>44</v>
      </c>
      <c r="E15" s="355">
        <v>6110000</v>
      </c>
    </row>
    <row r="16" spans="1:20" x14ac:dyDescent="0.35">
      <c r="A16" s="355" t="s">
        <v>18</v>
      </c>
      <c r="B16" s="355" t="str">
        <f>VLOOKUP(A16,'Web Based Remittances'!$A$2:$C$70,3,0)</f>
        <v>683x296j</v>
      </c>
      <c r="C16" s="355" t="s">
        <v>45</v>
      </c>
      <c r="D16" s="355" t="s">
        <v>46</v>
      </c>
      <c r="E16" s="355">
        <v>6110600</v>
      </c>
    </row>
    <row r="17" spans="1:5" x14ac:dyDescent="0.35">
      <c r="A17" s="355" t="s">
        <v>18</v>
      </c>
      <c r="B17" s="355" t="str">
        <f>VLOOKUP(A17,'Web Based Remittances'!$A$2:$C$70,3,0)</f>
        <v>683x296j</v>
      </c>
      <c r="C17" s="355" t="s">
        <v>47</v>
      </c>
      <c r="D17" s="355" t="s">
        <v>48</v>
      </c>
      <c r="E17" s="355">
        <v>6110720</v>
      </c>
    </row>
    <row r="18" spans="1:5" x14ac:dyDescent="0.35">
      <c r="A18" s="355" t="s">
        <v>18</v>
      </c>
      <c r="B18" s="355" t="str">
        <f>VLOOKUP(A18,'Web Based Remittances'!$A$2:$C$70,3,0)</f>
        <v>683x296j</v>
      </c>
      <c r="C18" s="355" t="s">
        <v>49</v>
      </c>
      <c r="D18" s="355" t="s">
        <v>50</v>
      </c>
      <c r="E18" s="355">
        <v>6110860</v>
      </c>
    </row>
    <row r="19" spans="1:5" x14ac:dyDescent="0.35">
      <c r="A19" s="355" t="s">
        <v>18</v>
      </c>
      <c r="B19" s="355" t="str">
        <f>VLOOKUP(A19,'Web Based Remittances'!$A$2:$C$70,3,0)</f>
        <v>683x296j</v>
      </c>
      <c r="C19" s="355" t="s">
        <v>51</v>
      </c>
      <c r="D19" s="355" t="s">
        <v>52</v>
      </c>
      <c r="E19" s="355">
        <v>6110800</v>
      </c>
    </row>
    <row r="20" spans="1:5" x14ac:dyDescent="0.35">
      <c r="A20" s="355" t="s">
        <v>18</v>
      </c>
      <c r="B20" s="355" t="str">
        <f>VLOOKUP(A20,'Web Based Remittances'!$A$2:$C$70,3,0)</f>
        <v>683x296j</v>
      </c>
      <c r="C20" s="355" t="s">
        <v>53</v>
      </c>
      <c r="D20" s="355" t="s">
        <v>54</v>
      </c>
      <c r="E20" s="355">
        <v>6110640</v>
      </c>
    </row>
    <row r="21" spans="1:5" x14ac:dyDescent="0.35">
      <c r="A21" s="355" t="s">
        <v>18</v>
      </c>
      <c r="B21" s="355" t="str">
        <f>VLOOKUP(A21,'Web Based Remittances'!$A$2:$C$70,3,0)</f>
        <v>683x296j</v>
      </c>
      <c r="C21" s="355" t="s">
        <v>55</v>
      </c>
      <c r="D21" s="355" t="s">
        <v>56</v>
      </c>
      <c r="E21" s="355">
        <v>6116300</v>
      </c>
    </row>
    <row r="22" spans="1:5" x14ac:dyDescent="0.35">
      <c r="A22" s="355" t="s">
        <v>18</v>
      </c>
      <c r="B22" s="355" t="str">
        <f>VLOOKUP(A22,'Web Based Remittances'!$A$2:$C$70,3,0)</f>
        <v>683x296j</v>
      </c>
      <c r="C22" s="355" t="s">
        <v>57</v>
      </c>
      <c r="D22" s="355" t="s">
        <v>58</v>
      </c>
      <c r="E22" s="355">
        <v>6116200</v>
      </c>
    </row>
    <row r="23" spans="1:5" x14ac:dyDescent="0.35">
      <c r="A23" s="355" t="s">
        <v>18</v>
      </c>
      <c r="B23" s="355" t="str">
        <f>VLOOKUP(A23,'Web Based Remittances'!$A$2:$C$70,3,0)</f>
        <v>683x296j</v>
      </c>
      <c r="C23" s="355" t="s">
        <v>59</v>
      </c>
      <c r="D23" s="355" t="s">
        <v>60</v>
      </c>
      <c r="E23" s="355">
        <v>6116610</v>
      </c>
    </row>
    <row r="24" spans="1:5" x14ac:dyDescent="0.35">
      <c r="A24" s="355" t="s">
        <v>18</v>
      </c>
      <c r="B24" s="355" t="str">
        <f>VLOOKUP(A24,'Web Based Remittances'!$A$2:$C$70,3,0)</f>
        <v>683x296j</v>
      </c>
      <c r="C24" s="355" t="s">
        <v>61</v>
      </c>
      <c r="D24" s="355" t="s">
        <v>62</v>
      </c>
      <c r="E24" s="355">
        <v>6116600</v>
      </c>
    </row>
    <row r="25" spans="1:5" x14ac:dyDescent="0.35">
      <c r="A25" s="355" t="s">
        <v>18</v>
      </c>
      <c r="B25" s="355" t="str">
        <f>VLOOKUP(A25,'Web Based Remittances'!$A$2:$C$70,3,0)</f>
        <v>683x296j</v>
      </c>
      <c r="C25" s="355" t="s">
        <v>63</v>
      </c>
      <c r="D25" s="355" t="s">
        <v>64</v>
      </c>
      <c r="E25" s="355">
        <v>6121000</v>
      </c>
    </row>
    <row r="26" spans="1:5" x14ac:dyDescent="0.35">
      <c r="A26" s="355" t="s">
        <v>18</v>
      </c>
      <c r="B26" s="355" t="str">
        <f>VLOOKUP(A26,'Web Based Remittances'!$A$2:$C$70,3,0)</f>
        <v>683x296j</v>
      </c>
      <c r="C26" s="355" t="s">
        <v>65</v>
      </c>
      <c r="D26" s="355" t="s">
        <v>66</v>
      </c>
      <c r="E26" s="355">
        <v>6122310</v>
      </c>
    </row>
    <row r="27" spans="1:5" x14ac:dyDescent="0.35">
      <c r="A27" s="355" t="s">
        <v>18</v>
      </c>
      <c r="B27" s="355" t="str">
        <f>VLOOKUP(A27,'Web Based Remittances'!$A$2:$C$70,3,0)</f>
        <v>683x296j</v>
      </c>
      <c r="C27" s="355" t="s">
        <v>67</v>
      </c>
      <c r="D27" s="355" t="s">
        <v>68</v>
      </c>
      <c r="E27" s="355">
        <v>6122110</v>
      </c>
    </row>
    <row r="28" spans="1:5" x14ac:dyDescent="0.35">
      <c r="A28" s="355" t="s">
        <v>18</v>
      </c>
      <c r="B28" s="355" t="str">
        <f>VLOOKUP(A28,'Web Based Remittances'!$A$2:$C$70,3,0)</f>
        <v>683x296j</v>
      </c>
      <c r="C28" s="355" t="s">
        <v>69</v>
      </c>
      <c r="D28" s="355" t="s">
        <v>70</v>
      </c>
      <c r="E28" s="355">
        <v>6120800</v>
      </c>
    </row>
    <row r="29" spans="1:5" x14ac:dyDescent="0.35">
      <c r="A29" s="355" t="s">
        <v>18</v>
      </c>
      <c r="B29" s="355" t="str">
        <f>VLOOKUP(A29,'Web Based Remittances'!$A$2:$C$70,3,0)</f>
        <v>683x296j</v>
      </c>
      <c r="C29" s="355" t="s">
        <v>71</v>
      </c>
      <c r="D29" s="355" t="s">
        <v>72</v>
      </c>
      <c r="E29" s="355">
        <v>6120220</v>
      </c>
    </row>
    <row r="30" spans="1:5" x14ac:dyDescent="0.35">
      <c r="A30" s="355" t="s">
        <v>18</v>
      </c>
      <c r="B30" s="355" t="str">
        <f>VLOOKUP(A30,'Web Based Remittances'!$A$2:$C$70,3,0)</f>
        <v>683x296j</v>
      </c>
      <c r="C30" s="355" t="s">
        <v>73</v>
      </c>
      <c r="D30" s="355" t="s">
        <v>74</v>
      </c>
      <c r="E30" s="355">
        <v>6120600</v>
      </c>
    </row>
    <row r="31" spans="1:5" x14ac:dyDescent="0.35">
      <c r="A31" s="355" t="s">
        <v>18</v>
      </c>
      <c r="B31" s="355" t="str">
        <f>VLOOKUP(A31,'Web Based Remittances'!$A$2:$C$70,3,0)</f>
        <v>683x296j</v>
      </c>
      <c r="C31" s="355" t="s">
        <v>75</v>
      </c>
      <c r="D31" s="355" t="s">
        <v>76</v>
      </c>
      <c r="E31" s="355">
        <v>6120400</v>
      </c>
    </row>
    <row r="32" spans="1:5" x14ac:dyDescent="0.35">
      <c r="A32" s="355" t="s">
        <v>18</v>
      </c>
      <c r="B32" s="355" t="str">
        <f>VLOOKUP(A32,'Web Based Remittances'!$A$2:$C$70,3,0)</f>
        <v>683x296j</v>
      </c>
      <c r="C32" s="355" t="s">
        <v>77</v>
      </c>
      <c r="D32" s="355" t="s">
        <v>78</v>
      </c>
      <c r="E32" s="355">
        <v>6140130</v>
      </c>
    </row>
    <row r="33" spans="1:5" x14ac:dyDescent="0.35">
      <c r="A33" s="355" t="s">
        <v>18</v>
      </c>
      <c r="B33" s="355" t="str">
        <f>VLOOKUP(A33,'Web Based Remittances'!$A$2:$C$70,3,0)</f>
        <v>683x296j</v>
      </c>
      <c r="C33" s="355" t="s">
        <v>79</v>
      </c>
      <c r="D33" s="355" t="s">
        <v>80</v>
      </c>
      <c r="E33" s="355">
        <v>6142430</v>
      </c>
    </row>
    <row r="34" spans="1:5" x14ac:dyDescent="0.35">
      <c r="A34" s="355" t="s">
        <v>18</v>
      </c>
      <c r="B34" s="355" t="str">
        <f>VLOOKUP(A34,'Web Based Remittances'!$A$2:$C$70,3,0)</f>
        <v>683x296j</v>
      </c>
      <c r="C34" s="355" t="s">
        <v>81</v>
      </c>
      <c r="D34" s="355" t="s">
        <v>82</v>
      </c>
      <c r="E34" s="355">
        <v>6140000</v>
      </c>
    </row>
    <row r="35" spans="1:5" x14ac:dyDescent="0.35">
      <c r="A35" s="357" t="s">
        <v>18</v>
      </c>
      <c r="B35" s="355" t="str">
        <f>VLOOKUP(A35,'Web Based Remittances'!$A$2:$C$70,3,0)</f>
        <v>683x296j</v>
      </c>
      <c r="C35" s="355" t="s">
        <v>83</v>
      </c>
      <c r="D35" s="355" t="s">
        <v>84</v>
      </c>
      <c r="E35" s="355">
        <v>6121600</v>
      </c>
    </row>
    <row r="36" spans="1:5" x14ac:dyDescent="0.35">
      <c r="A36" s="357" t="s">
        <v>18</v>
      </c>
      <c r="B36" s="355" t="str">
        <f>VLOOKUP(A36,'Web Based Remittances'!$A$2:$C$70,3,0)</f>
        <v>683x296j</v>
      </c>
      <c r="C36" s="355" t="s">
        <v>85</v>
      </c>
      <c r="D36" s="355" t="s">
        <v>86</v>
      </c>
      <c r="E36" s="355">
        <v>6140200</v>
      </c>
    </row>
    <row r="37" spans="1:5" x14ac:dyDescent="0.35">
      <c r="A37" s="357" t="s">
        <v>18</v>
      </c>
      <c r="B37" s="355" t="str">
        <f>VLOOKUP(A37,'Web Based Remittances'!$A$2:$C$70,3,0)</f>
        <v>683x296j</v>
      </c>
      <c r="C37" s="355" t="s">
        <v>87</v>
      </c>
      <c r="D37" s="355" t="s">
        <v>88</v>
      </c>
      <c r="E37" s="355">
        <v>6111000</v>
      </c>
    </row>
    <row r="38" spans="1:5" x14ac:dyDescent="0.35">
      <c r="A38" s="357" t="s">
        <v>18</v>
      </c>
      <c r="B38" s="355" t="str">
        <f>VLOOKUP(A38,'Web Based Remittances'!$A$2:$C$70,3,0)</f>
        <v>683x296j</v>
      </c>
      <c r="C38" s="355" t="s">
        <v>89</v>
      </c>
      <c r="D38" s="355" t="s">
        <v>90</v>
      </c>
      <c r="E38" s="355">
        <v>6170100</v>
      </c>
    </row>
    <row r="39" spans="1:5" x14ac:dyDescent="0.35">
      <c r="A39" s="357" t="s">
        <v>18</v>
      </c>
      <c r="B39" s="355" t="str">
        <f>VLOOKUP(A39,'Web Based Remittances'!$A$2:$C$70,3,0)</f>
        <v>683x296j</v>
      </c>
      <c r="C39" s="355" t="s">
        <v>91</v>
      </c>
      <c r="D39" s="355" t="s">
        <v>92</v>
      </c>
      <c r="E39" s="355">
        <v>6170110</v>
      </c>
    </row>
    <row r="40" spans="1:5" x14ac:dyDescent="0.35">
      <c r="A40" s="357" t="s">
        <v>18</v>
      </c>
      <c r="B40" s="355" t="str">
        <f>VLOOKUP(A40,'Web Based Remittances'!$A$2:$C$70,3,0)</f>
        <v>683x296j</v>
      </c>
      <c r="C40" s="355" t="s">
        <v>93</v>
      </c>
      <c r="D40" s="355" t="s">
        <v>94</v>
      </c>
      <c r="E40" s="355">
        <v>6181500</v>
      </c>
    </row>
    <row r="41" spans="1:5" x14ac:dyDescent="0.35">
      <c r="A41" s="357" t="s">
        <v>18</v>
      </c>
      <c r="B41" s="355" t="str">
        <f>VLOOKUP(A41,'Web Based Remittances'!$A$2:$C$70,3,0)</f>
        <v>683x296j</v>
      </c>
      <c r="C41" s="355" t="s">
        <v>95</v>
      </c>
      <c r="D41" s="355" t="s">
        <v>96</v>
      </c>
      <c r="E41" s="355">
        <v>6110610</v>
      </c>
    </row>
    <row r="42" spans="1:5" x14ac:dyDescent="0.35">
      <c r="A42" s="357" t="s">
        <v>18</v>
      </c>
      <c r="B42" s="355" t="str">
        <f>VLOOKUP(A42,'Web Based Remittances'!$A$2:$C$70,3,0)</f>
        <v>683x296j</v>
      </c>
      <c r="C42" s="355" t="s">
        <v>97</v>
      </c>
      <c r="D42" s="355" t="s">
        <v>98</v>
      </c>
      <c r="E42" s="355">
        <v>6122340</v>
      </c>
    </row>
    <row r="43" spans="1:5" x14ac:dyDescent="0.35">
      <c r="A43" s="357" t="s">
        <v>18</v>
      </c>
      <c r="B43" s="355" t="str">
        <f>VLOOKUP(A43,'Web Based Remittances'!$A$2:$C$70,3,0)</f>
        <v>683x296j</v>
      </c>
      <c r="C43" s="355" t="s">
        <v>99</v>
      </c>
      <c r="D43" s="355" t="s">
        <v>100</v>
      </c>
      <c r="E43" s="355">
        <v>4190170</v>
      </c>
    </row>
    <row r="44" spans="1:5" x14ac:dyDescent="0.35">
      <c r="A44" s="357" t="s">
        <v>18</v>
      </c>
      <c r="B44" s="355" t="str">
        <f>VLOOKUP(A44,'Web Based Remittances'!$A$2:$C$70,3,0)</f>
        <v>683x296j</v>
      </c>
      <c r="C44" s="355" t="s">
        <v>101</v>
      </c>
      <c r="D44" s="355" t="s">
        <v>102</v>
      </c>
      <c r="E44" s="355">
        <v>6181510</v>
      </c>
    </row>
    <row r="45" spans="1:5" x14ac:dyDescent="0.35">
      <c r="A45" s="357" t="s">
        <v>18</v>
      </c>
      <c r="B45" s="355" t="str">
        <f>VLOOKUP(A45,'Web Based Remittances'!$A$2:$C$70,3,0)</f>
        <v>683x296j</v>
      </c>
      <c r="C45" s="355" t="s">
        <v>103</v>
      </c>
      <c r="D45" s="355" t="s">
        <v>104</v>
      </c>
      <c r="E45" s="355">
        <v>6180200</v>
      </c>
    </row>
    <row r="46" spans="1:5" x14ac:dyDescent="0.35">
      <c r="A46" s="357" t="s">
        <v>105</v>
      </c>
      <c r="B46" s="355" t="str">
        <f>VLOOKUP(A46,'Web Based Remittances'!$A$2:$C$70,3,0)</f>
        <v>1xH34pR7</v>
      </c>
      <c r="C46" s="355" t="s">
        <v>19</v>
      </c>
      <c r="D46" s="355" t="s">
        <v>20</v>
      </c>
      <c r="E46" s="355">
        <v>4190105</v>
      </c>
    </row>
    <row r="47" spans="1:5" x14ac:dyDescent="0.35">
      <c r="A47" s="357" t="s">
        <v>105</v>
      </c>
      <c r="B47" s="355" t="str">
        <f>VLOOKUP(A47,'Web Based Remittances'!$A$2:$C$70,3,0)</f>
        <v>1xH34pR7</v>
      </c>
      <c r="C47" s="355" t="s">
        <v>21</v>
      </c>
      <c r="D47" s="355" t="s">
        <v>22</v>
      </c>
      <c r="E47" s="355">
        <v>4190120</v>
      </c>
    </row>
    <row r="48" spans="1:5" x14ac:dyDescent="0.35">
      <c r="A48" s="357" t="s">
        <v>105</v>
      </c>
      <c r="B48" s="355" t="str">
        <f>VLOOKUP(A48,'Web Based Remittances'!$A$2:$C$70,3,0)</f>
        <v>1xH34pR7</v>
      </c>
      <c r="C48" s="355" t="s">
        <v>23</v>
      </c>
      <c r="D48" s="355" t="s">
        <v>24</v>
      </c>
      <c r="E48" s="355">
        <v>4190140</v>
      </c>
    </row>
    <row r="49" spans="1:5" x14ac:dyDescent="0.35">
      <c r="A49" s="357" t="s">
        <v>105</v>
      </c>
      <c r="B49" s="355" t="str">
        <f>VLOOKUP(A49,'Web Based Remittances'!$A$2:$C$70,3,0)</f>
        <v>1xH34pR7</v>
      </c>
      <c r="C49" s="355" t="s">
        <v>25</v>
      </c>
      <c r="D49" s="355" t="s">
        <v>26</v>
      </c>
      <c r="E49" s="355">
        <v>4190390</v>
      </c>
    </row>
    <row r="50" spans="1:5" x14ac:dyDescent="0.35">
      <c r="A50" s="357" t="s">
        <v>105</v>
      </c>
      <c r="B50" s="355" t="str">
        <f>VLOOKUP(A50,'Web Based Remittances'!$A$2:$C$70,3,0)</f>
        <v>1xH34pR7</v>
      </c>
      <c r="C50" s="355" t="s">
        <v>27</v>
      </c>
      <c r="D50" s="355" t="s">
        <v>28</v>
      </c>
      <c r="E50" s="355">
        <v>4191900</v>
      </c>
    </row>
    <row r="51" spans="1:5" x14ac:dyDescent="0.35">
      <c r="A51" s="357" t="s">
        <v>105</v>
      </c>
      <c r="B51" s="355" t="str">
        <f>VLOOKUP(A51,'Web Based Remittances'!$A$2:$C$70,3,0)</f>
        <v>1xH34pR7</v>
      </c>
      <c r="C51" s="355" t="s">
        <v>29</v>
      </c>
      <c r="D51" s="355" t="s">
        <v>30</v>
      </c>
      <c r="E51" s="355">
        <v>4191100</v>
      </c>
    </row>
    <row r="52" spans="1:5" x14ac:dyDescent="0.35">
      <c r="A52" s="357" t="s">
        <v>105</v>
      </c>
      <c r="B52" s="355" t="str">
        <f>VLOOKUP(A52,'Web Based Remittances'!$A$2:$C$70,3,0)</f>
        <v>1xH34pR7</v>
      </c>
      <c r="C52" s="355" t="s">
        <v>31</v>
      </c>
      <c r="D52" s="355" t="s">
        <v>32</v>
      </c>
      <c r="E52" s="355">
        <v>4191110</v>
      </c>
    </row>
    <row r="53" spans="1:5" x14ac:dyDescent="0.35">
      <c r="A53" s="357" t="s">
        <v>105</v>
      </c>
      <c r="B53" s="355" t="str">
        <f>VLOOKUP(A53,'Web Based Remittances'!$A$2:$C$70,3,0)</f>
        <v>1xH34pR7</v>
      </c>
      <c r="C53" s="355" t="s">
        <v>33</v>
      </c>
      <c r="D53" s="355" t="s">
        <v>34</v>
      </c>
      <c r="E53" s="355">
        <v>4190410</v>
      </c>
    </row>
    <row r="54" spans="1:5" x14ac:dyDescent="0.35">
      <c r="A54" s="357" t="s">
        <v>105</v>
      </c>
      <c r="B54" s="355" t="str">
        <f>VLOOKUP(A54,'Web Based Remittances'!$A$2:$C$70,3,0)</f>
        <v>1xH34pR7</v>
      </c>
      <c r="C54" s="355" t="s">
        <v>106</v>
      </c>
      <c r="D54" s="355" t="s">
        <v>107</v>
      </c>
      <c r="E54" s="355">
        <v>4190200</v>
      </c>
    </row>
    <row r="55" spans="1:5" x14ac:dyDescent="0.35">
      <c r="A55" s="357" t="s">
        <v>105</v>
      </c>
      <c r="B55" s="355" t="str">
        <f>VLOOKUP(A55,'Web Based Remittances'!$A$2:$C$70,3,0)</f>
        <v>1xH34pR7</v>
      </c>
      <c r="C55" s="355" t="s">
        <v>37</v>
      </c>
      <c r="D55" s="355" t="s">
        <v>38</v>
      </c>
      <c r="E55" s="355">
        <v>4190388</v>
      </c>
    </row>
    <row r="56" spans="1:5" x14ac:dyDescent="0.35">
      <c r="A56" s="357" t="s">
        <v>105</v>
      </c>
      <c r="B56" s="355" t="str">
        <f>VLOOKUP(A56,'Web Based Remittances'!$A$2:$C$70,3,0)</f>
        <v>1xH34pR7</v>
      </c>
      <c r="C56" s="355" t="s">
        <v>39</v>
      </c>
      <c r="D56" s="355" t="s">
        <v>40</v>
      </c>
      <c r="E56" s="355">
        <v>4190380</v>
      </c>
    </row>
    <row r="57" spans="1:5" x14ac:dyDescent="0.35">
      <c r="A57" s="357" t="s">
        <v>105</v>
      </c>
      <c r="B57" s="355" t="str">
        <f>VLOOKUP(A57,'Web Based Remittances'!$A$2:$C$70,3,0)</f>
        <v>1xH34pR7</v>
      </c>
      <c r="C57" s="355" t="s">
        <v>43</v>
      </c>
      <c r="D57" s="355" t="s">
        <v>44</v>
      </c>
      <c r="E57" s="355">
        <v>6110000</v>
      </c>
    </row>
    <row r="58" spans="1:5" x14ac:dyDescent="0.35">
      <c r="A58" s="357" t="s">
        <v>105</v>
      </c>
      <c r="B58" s="355" t="str">
        <f>VLOOKUP(A58,'Web Based Remittances'!$A$2:$C$70,3,0)</f>
        <v>1xH34pR7</v>
      </c>
      <c r="C58" s="355" t="s">
        <v>45</v>
      </c>
      <c r="D58" s="355" t="s">
        <v>46</v>
      </c>
      <c r="E58" s="355">
        <v>6110600</v>
      </c>
    </row>
    <row r="59" spans="1:5" x14ac:dyDescent="0.35">
      <c r="A59" s="357" t="s">
        <v>105</v>
      </c>
      <c r="B59" s="355" t="str">
        <f>VLOOKUP(A59,'Web Based Remittances'!$A$2:$C$70,3,0)</f>
        <v>1xH34pR7</v>
      </c>
      <c r="C59" s="355" t="s">
        <v>47</v>
      </c>
      <c r="D59" s="355" t="s">
        <v>48</v>
      </c>
      <c r="E59" s="355">
        <v>6110720</v>
      </c>
    </row>
    <row r="60" spans="1:5" x14ac:dyDescent="0.35">
      <c r="A60" s="357" t="s">
        <v>105</v>
      </c>
      <c r="B60" s="355" t="str">
        <f>VLOOKUP(A60,'Web Based Remittances'!$A$2:$C$70,3,0)</f>
        <v>1xH34pR7</v>
      </c>
      <c r="C60" s="355" t="s">
        <v>49</v>
      </c>
      <c r="D60" s="355" t="s">
        <v>50</v>
      </c>
      <c r="E60" s="355">
        <v>6110860</v>
      </c>
    </row>
    <row r="61" spans="1:5" x14ac:dyDescent="0.35">
      <c r="A61" s="357" t="s">
        <v>105</v>
      </c>
      <c r="B61" s="355" t="str">
        <f>VLOOKUP(A61,'Web Based Remittances'!$A$2:$C$70,3,0)</f>
        <v>1xH34pR7</v>
      </c>
      <c r="C61" s="355" t="s">
        <v>51</v>
      </c>
      <c r="D61" s="355" t="s">
        <v>52</v>
      </c>
      <c r="E61" s="355">
        <v>6110800</v>
      </c>
    </row>
    <row r="62" spans="1:5" x14ac:dyDescent="0.35">
      <c r="A62" s="357" t="s">
        <v>105</v>
      </c>
      <c r="B62" s="355" t="str">
        <f>VLOOKUP(A62,'Web Based Remittances'!$A$2:$C$70,3,0)</f>
        <v>1xH34pR7</v>
      </c>
      <c r="C62" s="355" t="s">
        <v>55</v>
      </c>
      <c r="D62" s="355" t="s">
        <v>56</v>
      </c>
      <c r="E62" s="355">
        <v>6116300</v>
      </c>
    </row>
    <row r="63" spans="1:5" x14ac:dyDescent="0.35">
      <c r="A63" s="357" t="s">
        <v>105</v>
      </c>
      <c r="B63" s="355" t="str">
        <f>VLOOKUP(A63,'Web Based Remittances'!$A$2:$C$70,3,0)</f>
        <v>1xH34pR7</v>
      </c>
      <c r="C63" s="355" t="s">
        <v>57</v>
      </c>
      <c r="D63" s="355" t="s">
        <v>58</v>
      </c>
      <c r="E63" s="355">
        <v>6116200</v>
      </c>
    </row>
    <row r="64" spans="1:5" x14ac:dyDescent="0.35">
      <c r="A64" s="357" t="s">
        <v>105</v>
      </c>
      <c r="B64" s="355" t="str">
        <f>VLOOKUP(A64,'Web Based Remittances'!$A$2:$C$70,3,0)</f>
        <v>1xH34pR7</v>
      </c>
      <c r="C64" s="355" t="s">
        <v>61</v>
      </c>
      <c r="D64" s="355" t="s">
        <v>62</v>
      </c>
      <c r="E64" s="355">
        <v>6116600</v>
      </c>
    </row>
    <row r="65" spans="1:5" x14ac:dyDescent="0.35">
      <c r="A65" s="357" t="s">
        <v>105</v>
      </c>
      <c r="B65" s="355" t="str">
        <f>VLOOKUP(A65,'Web Based Remittances'!$A$2:$C$70,3,0)</f>
        <v>1xH34pR7</v>
      </c>
      <c r="C65" s="355" t="s">
        <v>63</v>
      </c>
      <c r="D65" s="355" t="s">
        <v>64</v>
      </c>
      <c r="E65" s="355">
        <v>6121000</v>
      </c>
    </row>
    <row r="66" spans="1:5" x14ac:dyDescent="0.35">
      <c r="A66" s="357" t="s">
        <v>105</v>
      </c>
      <c r="B66" s="355" t="str">
        <f>VLOOKUP(A66,'Web Based Remittances'!$A$2:$C$70,3,0)</f>
        <v>1xH34pR7</v>
      </c>
      <c r="C66" s="355" t="s">
        <v>65</v>
      </c>
      <c r="D66" s="355" t="s">
        <v>66</v>
      </c>
      <c r="E66" s="355">
        <v>6122310</v>
      </c>
    </row>
    <row r="67" spans="1:5" x14ac:dyDescent="0.35">
      <c r="A67" s="357" t="s">
        <v>105</v>
      </c>
      <c r="B67" s="355" t="str">
        <f>VLOOKUP(A67,'Web Based Remittances'!$A$2:$C$70,3,0)</f>
        <v>1xH34pR7</v>
      </c>
      <c r="C67" s="355" t="s">
        <v>67</v>
      </c>
      <c r="D67" s="355" t="s">
        <v>68</v>
      </c>
      <c r="E67" s="355">
        <v>6122110</v>
      </c>
    </row>
    <row r="68" spans="1:5" x14ac:dyDescent="0.35">
      <c r="A68" s="357" t="s">
        <v>105</v>
      </c>
      <c r="B68" s="355" t="str">
        <f>VLOOKUP(A68,'Web Based Remittances'!$A$2:$C$70,3,0)</f>
        <v>1xH34pR7</v>
      </c>
      <c r="C68" s="355" t="s">
        <v>69</v>
      </c>
      <c r="D68" s="355" t="s">
        <v>70</v>
      </c>
      <c r="E68" s="355">
        <v>6120800</v>
      </c>
    </row>
    <row r="69" spans="1:5" x14ac:dyDescent="0.35">
      <c r="A69" s="357" t="s">
        <v>105</v>
      </c>
      <c r="B69" s="355" t="str">
        <f>VLOOKUP(A69,'Web Based Remittances'!$A$2:$C$70,3,0)</f>
        <v>1xH34pR7</v>
      </c>
      <c r="C69" s="355" t="s">
        <v>71</v>
      </c>
      <c r="D69" s="355" t="s">
        <v>72</v>
      </c>
      <c r="E69" s="355">
        <v>6120220</v>
      </c>
    </row>
    <row r="70" spans="1:5" x14ac:dyDescent="0.35">
      <c r="A70" s="357" t="s">
        <v>105</v>
      </c>
      <c r="B70" s="355" t="str">
        <f>VLOOKUP(A70,'Web Based Remittances'!$A$2:$C$70,3,0)</f>
        <v>1xH34pR7</v>
      </c>
      <c r="C70" s="355" t="s">
        <v>73</v>
      </c>
      <c r="D70" s="355" t="s">
        <v>74</v>
      </c>
      <c r="E70" s="355">
        <v>6120600</v>
      </c>
    </row>
    <row r="71" spans="1:5" x14ac:dyDescent="0.35">
      <c r="A71" s="357" t="s">
        <v>105</v>
      </c>
      <c r="B71" s="355" t="str">
        <f>VLOOKUP(A71,'Web Based Remittances'!$A$2:$C$70,3,0)</f>
        <v>1xH34pR7</v>
      </c>
      <c r="C71" s="355" t="s">
        <v>75</v>
      </c>
      <c r="D71" s="355" t="s">
        <v>76</v>
      </c>
      <c r="E71" s="355">
        <v>6120400</v>
      </c>
    </row>
    <row r="72" spans="1:5" x14ac:dyDescent="0.35">
      <c r="A72" s="357" t="s">
        <v>105</v>
      </c>
      <c r="B72" s="355" t="str">
        <f>VLOOKUP(A72,'Web Based Remittances'!$A$2:$C$70,3,0)</f>
        <v>1xH34pR7</v>
      </c>
      <c r="C72" s="355" t="s">
        <v>77</v>
      </c>
      <c r="D72" s="355" t="s">
        <v>78</v>
      </c>
      <c r="E72" s="355">
        <v>6140130</v>
      </c>
    </row>
    <row r="73" spans="1:5" x14ac:dyDescent="0.35">
      <c r="A73" s="357" t="s">
        <v>105</v>
      </c>
      <c r="B73" s="355" t="str">
        <f>VLOOKUP(A73,'Web Based Remittances'!$A$2:$C$70,3,0)</f>
        <v>1xH34pR7</v>
      </c>
      <c r="C73" s="355" t="s">
        <v>79</v>
      </c>
      <c r="D73" s="355" t="s">
        <v>80</v>
      </c>
      <c r="E73" s="355">
        <v>6142430</v>
      </c>
    </row>
    <row r="74" spans="1:5" x14ac:dyDescent="0.35">
      <c r="A74" s="357" t="s">
        <v>105</v>
      </c>
      <c r="B74" s="355" t="str">
        <f>VLOOKUP(A74,'Web Based Remittances'!$A$2:$C$70,3,0)</f>
        <v>1xH34pR7</v>
      </c>
      <c r="C74" s="355" t="s">
        <v>81</v>
      </c>
      <c r="D74" s="355" t="s">
        <v>82</v>
      </c>
      <c r="E74" s="355">
        <v>6140000</v>
      </c>
    </row>
    <row r="75" spans="1:5" x14ac:dyDescent="0.35">
      <c r="A75" s="357" t="s">
        <v>105</v>
      </c>
      <c r="B75" s="355" t="str">
        <f>VLOOKUP(A75,'Web Based Remittances'!$A$2:$C$70,3,0)</f>
        <v>1xH34pR7</v>
      </c>
      <c r="C75" s="355" t="s">
        <v>83</v>
      </c>
      <c r="D75" s="355" t="s">
        <v>84</v>
      </c>
      <c r="E75" s="355">
        <v>6121600</v>
      </c>
    </row>
    <row r="76" spans="1:5" x14ac:dyDescent="0.35">
      <c r="A76" s="357" t="s">
        <v>105</v>
      </c>
      <c r="B76" s="355" t="str">
        <f>VLOOKUP(A76,'Web Based Remittances'!$A$2:$C$70,3,0)</f>
        <v>1xH34pR7</v>
      </c>
      <c r="C76" s="355" t="s">
        <v>85</v>
      </c>
      <c r="D76" s="355" t="s">
        <v>86</v>
      </c>
      <c r="E76" s="355">
        <v>6140200</v>
      </c>
    </row>
    <row r="77" spans="1:5" x14ac:dyDescent="0.35">
      <c r="A77" s="356" t="s">
        <v>105</v>
      </c>
      <c r="B77" s="355" t="str">
        <f>VLOOKUP(A77,'Web Based Remittances'!$A$2:$C$70,3,0)</f>
        <v>1xH34pR7</v>
      </c>
      <c r="C77" s="355" t="s">
        <v>89</v>
      </c>
      <c r="D77" s="355" t="s">
        <v>90</v>
      </c>
      <c r="E77" s="355">
        <v>6170100</v>
      </c>
    </row>
    <row r="78" spans="1:5" x14ac:dyDescent="0.35">
      <c r="A78" s="356" t="s">
        <v>105</v>
      </c>
      <c r="B78" s="355" t="str">
        <f>VLOOKUP(A78,'Web Based Remittances'!$A$2:$C$70,3,0)</f>
        <v>1xH34pR7</v>
      </c>
      <c r="C78" s="355" t="s">
        <v>91</v>
      </c>
      <c r="D78" s="355" t="s">
        <v>92</v>
      </c>
      <c r="E78" s="355">
        <v>6170110</v>
      </c>
    </row>
    <row r="79" spans="1:5" x14ac:dyDescent="0.35">
      <c r="A79" s="356" t="s">
        <v>105</v>
      </c>
      <c r="B79" s="355" t="str">
        <f>VLOOKUP(A79,'Web Based Remittances'!$A$2:$C$70,3,0)</f>
        <v>1xH34pR7</v>
      </c>
      <c r="C79" s="355" t="s">
        <v>99</v>
      </c>
      <c r="D79" s="355" t="s">
        <v>100</v>
      </c>
      <c r="E79" s="355">
        <v>4190170</v>
      </c>
    </row>
    <row r="80" spans="1:5" x14ac:dyDescent="0.35">
      <c r="A80" s="356" t="s">
        <v>105</v>
      </c>
      <c r="B80" s="355" t="str">
        <f>VLOOKUP(A80,'Web Based Remittances'!$A$2:$C$70,3,0)</f>
        <v>1xH34pR7</v>
      </c>
      <c r="C80" s="355" t="s">
        <v>103</v>
      </c>
      <c r="D80" s="355" t="s">
        <v>104</v>
      </c>
      <c r="E80" s="355">
        <v>6180200</v>
      </c>
    </row>
    <row r="81" spans="1:5" x14ac:dyDescent="0.35">
      <c r="A81" s="356" t="s">
        <v>105</v>
      </c>
      <c r="B81" s="355" t="str">
        <f>VLOOKUP(A81,'Web Based Remittances'!$A$2:$C$70,3,0)</f>
        <v>1xH34pR7</v>
      </c>
      <c r="C81" s="355" t="s">
        <v>108</v>
      </c>
      <c r="D81" s="355" t="s">
        <v>109</v>
      </c>
      <c r="E81" s="355">
        <v>6180230</v>
      </c>
    </row>
    <row r="82" spans="1:5" x14ac:dyDescent="0.35">
      <c r="A82" s="356" t="s">
        <v>105</v>
      </c>
      <c r="B82" s="355" t="str">
        <f>VLOOKUP(A82,'Web Based Remittances'!$A$2:$C$70,3,0)</f>
        <v>1xH34pR7</v>
      </c>
      <c r="C82" s="355" t="s">
        <v>110</v>
      </c>
      <c r="D82" s="355" t="s">
        <v>111</v>
      </c>
      <c r="E82" s="355">
        <v>6180260</v>
      </c>
    </row>
    <row r="83" spans="1:5" x14ac:dyDescent="0.35">
      <c r="A83" s="356" t="s">
        <v>112</v>
      </c>
      <c r="B83" s="355" t="str">
        <f>VLOOKUP(A83,'Web Based Remittances'!$A$2:$C$70,3,0)</f>
        <v>544h335u</v>
      </c>
      <c r="C83" s="355" t="s">
        <v>19</v>
      </c>
      <c r="D83" s="355" t="s">
        <v>20</v>
      </c>
      <c r="E83" s="355">
        <v>4190105</v>
      </c>
    </row>
    <row r="84" spans="1:5" x14ac:dyDescent="0.35">
      <c r="A84" s="356" t="s">
        <v>112</v>
      </c>
      <c r="B84" s="355" t="str">
        <f>VLOOKUP(A84,'Web Based Remittances'!$A$2:$C$70,3,0)</f>
        <v>544h335u</v>
      </c>
      <c r="C84" s="355" t="s">
        <v>21</v>
      </c>
      <c r="D84" s="355" t="s">
        <v>22</v>
      </c>
      <c r="E84" s="355">
        <v>4190120</v>
      </c>
    </row>
    <row r="85" spans="1:5" x14ac:dyDescent="0.35">
      <c r="A85" s="356" t="s">
        <v>112</v>
      </c>
      <c r="B85" s="355" t="str">
        <f>VLOOKUP(A85,'Web Based Remittances'!$A$2:$C$70,3,0)</f>
        <v>544h335u</v>
      </c>
      <c r="C85" s="355" t="s">
        <v>23</v>
      </c>
      <c r="D85" s="355" t="s">
        <v>24</v>
      </c>
      <c r="E85" s="355">
        <v>4190140</v>
      </c>
    </row>
    <row r="86" spans="1:5" x14ac:dyDescent="0.35">
      <c r="A86" s="356" t="s">
        <v>112</v>
      </c>
      <c r="B86" s="355" t="str">
        <f>VLOOKUP(A86,'Web Based Remittances'!$A$2:$C$70,3,0)</f>
        <v>544h335u</v>
      </c>
      <c r="C86" s="355" t="s">
        <v>27</v>
      </c>
      <c r="D86" s="355" t="s">
        <v>28</v>
      </c>
      <c r="E86" s="355">
        <v>4191900</v>
      </c>
    </row>
    <row r="87" spans="1:5" x14ac:dyDescent="0.35">
      <c r="A87" s="356" t="s">
        <v>112</v>
      </c>
      <c r="B87" s="355" t="str">
        <f>VLOOKUP(A87,'Web Based Remittances'!$A$2:$C$70,3,0)</f>
        <v>544h335u</v>
      </c>
      <c r="C87" s="355" t="s">
        <v>29</v>
      </c>
      <c r="D87" s="355" t="s">
        <v>30</v>
      </c>
      <c r="E87" s="355">
        <v>4191100</v>
      </c>
    </row>
    <row r="88" spans="1:5" x14ac:dyDescent="0.35">
      <c r="A88" s="356" t="s">
        <v>112</v>
      </c>
      <c r="B88" s="355" t="str">
        <f>VLOOKUP(A88,'Web Based Remittances'!$A$2:$C$70,3,0)</f>
        <v>544h335u</v>
      </c>
      <c r="C88" s="355" t="s">
        <v>31</v>
      </c>
      <c r="D88" s="355" t="s">
        <v>32</v>
      </c>
      <c r="E88" s="355">
        <v>4191110</v>
      </c>
    </row>
    <row r="89" spans="1:5" x14ac:dyDescent="0.35">
      <c r="A89" s="356" t="s">
        <v>112</v>
      </c>
      <c r="B89" s="355" t="str">
        <f>VLOOKUP(A89,'Web Based Remittances'!$A$2:$C$70,3,0)</f>
        <v>544h335u</v>
      </c>
      <c r="C89" s="355" t="s">
        <v>37</v>
      </c>
      <c r="D89" s="355" t="s">
        <v>38</v>
      </c>
      <c r="E89" s="355">
        <v>4190388</v>
      </c>
    </row>
    <row r="90" spans="1:5" x14ac:dyDescent="0.35">
      <c r="A90" s="356" t="s">
        <v>112</v>
      </c>
      <c r="B90" s="355" t="str">
        <f>VLOOKUP(A90,'Web Based Remittances'!$A$2:$C$70,3,0)</f>
        <v>544h335u</v>
      </c>
      <c r="C90" s="355" t="s">
        <v>39</v>
      </c>
      <c r="D90" s="355" t="s">
        <v>40</v>
      </c>
      <c r="E90" s="355">
        <v>4190380</v>
      </c>
    </row>
    <row r="91" spans="1:5" x14ac:dyDescent="0.35">
      <c r="A91" s="356" t="s">
        <v>112</v>
      </c>
      <c r="B91" s="355" t="str">
        <f>VLOOKUP(A91,'Web Based Remittances'!$A$2:$C$70,3,0)</f>
        <v>544h335u</v>
      </c>
      <c r="C91" s="355" t="s">
        <v>43</v>
      </c>
      <c r="D91" s="355" t="s">
        <v>44</v>
      </c>
      <c r="E91" s="355">
        <v>6110000</v>
      </c>
    </row>
    <row r="92" spans="1:5" x14ac:dyDescent="0.35">
      <c r="A92" s="356" t="s">
        <v>112</v>
      </c>
      <c r="B92" s="355" t="str">
        <f>VLOOKUP(A92,'Web Based Remittances'!$A$2:$C$70,3,0)</f>
        <v>544h335u</v>
      </c>
      <c r="C92" s="355" t="s">
        <v>45</v>
      </c>
      <c r="D92" s="355" t="s">
        <v>46</v>
      </c>
      <c r="E92" s="355">
        <v>6110600</v>
      </c>
    </row>
    <row r="93" spans="1:5" x14ac:dyDescent="0.35">
      <c r="A93" s="356" t="s">
        <v>112</v>
      </c>
      <c r="B93" s="355" t="str">
        <f>VLOOKUP(A93,'Web Based Remittances'!$A$2:$C$70,3,0)</f>
        <v>544h335u</v>
      </c>
      <c r="C93" s="355" t="s">
        <v>47</v>
      </c>
      <c r="D93" s="355" t="s">
        <v>48</v>
      </c>
      <c r="E93" s="355">
        <v>6110720</v>
      </c>
    </row>
    <row r="94" spans="1:5" x14ac:dyDescent="0.35">
      <c r="A94" s="356" t="s">
        <v>112</v>
      </c>
      <c r="B94" s="355" t="str">
        <f>VLOOKUP(A94,'Web Based Remittances'!$A$2:$C$70,3,0)</f>
        <v>544h335u</v>
      </c>
      <c r="C94" s="355" t="s">
        <v>49</v>
      </c>
      <c r="D94" s="355" t="s">
        <v>50</v>
      </c>
      <c r="E94" s="355">
        <v>6110860</v>
      </c>
    </row>
    <row r="95" spans="1:5" x14ac:dyDescent="0.35">
      <c r="A95" s="356" t="s">
        <v>112</v>
      </c>
      <c r="B95" s="355" t="str">
        <f>VLOOKUP(A95,'Web Based Remittances'!$A$2:$C$70,3,0)</f>
        <v>544h335u</v>
      </c>
      <c r="C95" s="355" t="s">
        <v>51</v>
      </c>
      <c r="D95" s="355" t="s">
        <v>52</v>
      </c>
      <c r="E95" s="355">
        <v>6110800</v>
      </c>
    </row>
    <row r="96" spans="1:5" x14ac:dyDescent="0.35">
      <c r="A96" s="356" t="s">
        <v>112</v>
      </c>
      <c r="B96" s="355" t="str">
        <f>VLOOKUP(A96,'Web Based Remittances'!$A$2:$C$70,3,0)</f>
        <v>544h335u</v>
      </c>
      <c r="C96" s="355" t="s">
        <v>53</v>
      </c>
      <c r="D96" s="355" t="s">
        <v>54</v>
      </c>
      <c r="E96" s="355">
        <v>6110640</v>
      </c>
    </row>
    <row r="97" spans="1:5" x14ac:dyDescent="0.35">
      <c r="A97" s="356" t="s">
        <v>112</v>
      </c>
      <c r="B97" s="355" t="str">
        <f>VLOOKUP(A97,'Web Based Remittances'!$A$2:$C$70,3,0)</f>
        <v>544h335u</v>
      </c>
      <c r="C97" s="355" t="s">
        <v>55</v>
      </c>
      <c r="D97" s="355" t="s">
        <v>56</v>
      </c>
      <c r="E97" s="355">
        <v>6116300</v>
      </c>
    </row>
    <row r="98" spans="1:5" x14ac:dyDescent="0.35">
      <c r="A98" s="356" t="s">
        <v>112</v>
      </c>
      <c r="B98" s="355" t="str">
        <f>VLOOKUP(A98,'Web Based Remittances'!$A$2:$C$70,3,0)</f>
        <v>544h335u</v>
      </c>
      <c r="C98" s="355" t="s">
        <v>57</v>
      </c>
      <c r="D98" s="355" t="s">
        <v>58</v>
      </c>
      <c r="E98" s="355">
        <v>6116200</v>
      </c>
    </row>
    <row r="99" spans="1:5" x14ac:dyDescent="0.35">
      <c r="A99" s="356" t="s">
        <v>112</v>
      </c>
      <c r="B99" s="355" t="str">
        <f>VLOOKUP(A99,'Web Based Remittances'!$A$2:$C$70,3,0)</f>
        <v>544h335u</v>
      </c>
      <c r="C99" s="355" t="s">
        <v>61</v>
      </c>
      <c r="D99" s="355" t="s">
        <v>62</v>
      </c>
      <c r="E99" s="355">
        <v>6116600</v>
      </c>
    </row>
    <row r="100" spans="1:5" x14ac:dyDescent="0.35">
      <c r="A100" s="356" t="s">
        <v>112</v>
      </c>
      <c r="B100" s="355" t="str">
        <f>VLOOKUP(A100,'Web Based Remittances'!$A$2:$C$70,3,0)</f>
        <v>544h335u</v>
      </c>
      <c r="C100" s="355" t="s">
        <v>63</v>
      </c>
      <c r="D100" s="355" t="s">
        <v>64</v>
      </c>
      <c r="E100" s="355">
        <v>6121000</v>
      </c>
    </row>
    <row r="101" spans="1:5" x14ac:dyDescent="0.35">
      <c r="A101" s="356" t="s">
        <v>112</v>
      </c>
      <c r="B101" s="355" t="str">
        <f>VLOOKUP(A101,'Web Based Remittances'!$A$2:$C$70,3,0)</f>
        <v>544h335u</v>
      </c>
      <c r="C101" s="355" t="s">
        <v>65</v>
      </c>
      <c r="D101" s="355" t="s">
        <v>66</v>
      </c>
      <c r="E101" s="355">
        <v>6122310</v>
      </c>
    </row>
    <row r="102" spans="1:5" x14ac:dyDescent="0.35">
      <c r="A102" s="356" t="s">
        <v>112</v>
      </c>
      <c r="B102" s="355" t="str">
        <f>VLOOKUP(A102,'Web Based Remittances'!$A$2:$C$70,3,0)</f>
        <v>544h335u</v>
      </c>
      <c r="C102" s="355" t="s">
        <v>67</v>
      </c>
      <c r="D102" s="355" t="s">
        <v>68</v>
      </c>
      <c r="E102" s="355">
        <v>6122110</v>
      </c>
    </row>
    <row r="103" spans="1:5" x14ac:dyDescent="0.35">
      <c r="A103" s="356" t="s">
        <v>112</v>
      </c>
      <c r="B103" s="355" t="str">
        <f>VLOOKUP(A103,'Web Based Remittances'!$A$2:$C$70,3,0)</f>
        <v>544h335u</v>
      </c>
      <c r="C103" s="355" t="s">
        <v>69</v>
      </c>
      <c r="D103" s="355" t="s">
        <v>70</v>
      </c>
      <c r="E103" s="355">
        <v>6120800</v>
      </c>
    </row>
    <row r="104" spans="1:5" x14ac:dyDescent="0.35">
      <c r="A104" s="356" t="s">
        <v>112</v>
      </c>
      <c r="B104" s="355" t="str">
        <f>VLOOKUP(A104,'Web Based Remittances'!$A$2:$C$70,3,0)</f>
        <v>544h335u</v>
      </c>
      <c r="C104" s="355" t="s">
        <v>71</v>
      </c>
      <c r="D104" s="355" t="s">
        <v>72</v>
      </c>
      <c r="E104" s="355">
        <v>6120220</v>
      </c>
    </row>
    <row r="105" spans="1:5" x14ac:dyDescent="0.35">
      <c r="A105" s="356" t="s">
        <v>112</v>
      </c>
      <c r="B105" s="355" t="str">
        <f>VLOOKUP(A105,'Web Based Remittances'!$A$2:$C$70,3,0)</f>
        <v>544h335u</v>
      </c>
      <c r="C105" s="355" t="s">
        <v>73</v>
      </c>
      <c r="D105" s="355" t="s">
        <v>74</v>
      </c>
      <c r="E105" s="355">
        <v>6120600</v>
      </c>
    </row>
    <row r="106" spans="1:5" x14ac:dyDescent="0.35">
      <c r="A106" s="356" t="s">
        <v>112</v>
      </c>
      <c r="B106" s="355" t="str">
        <f>VLOOKUP(A106,'Web Based Remittances'!$A$2:$C$70,3,0)</f>
        <v>544h335u</v>
      </c>
      <c r="C106" s="355" t="s">
        <v>75</v>
      </c>
      <c r="D106" s="355" t="s">
        <v>76</v>
      </c>
      <c r="E106" s="355">
        <v>6120400</v>
      </c>
    </row>
    <row r="107" spans="1:5" x14ac:dyDescent="0.35">
      <c r="A107" s="356" t="s">
        <v>112</v>
      </c>
      <c r="B107" s="355" t="str">
        <f>VLOOKUP(A107,'Web Based Remittances'!$A$2:$C$70,3,0)</f>
        <v>544h335u</v>
      </c>
      <c r="C107" s="355" t="s">
        <v>77</v>
      </c>
      <c r="D107" s="355" t="s">
        <v>78</v>
      </c>
      <c r="E107" s="355">
        <v>6140130</v>
      </c>
    </row>
    <row r="108" spans="1:5" x14ac:dyDescent="0.35">
      <c r="A108" s="356" t="s">
        <v>112</v>
      </c>
      <c r="B108" s="355" t="str">
        <f>VLOOKUP(A108,'Web Based Remittances'!$A$2:$C$70,3,0)</f>
        <v>544h335u</v>
      </c>
      <c r="C108" s="355" t="s">
        <v>79</v>
      </c>
      <c r="D108" s="355" t="s">
        <v>80</v>
      </c>
      <c r="E108" s="355">
        <v>6142430</v>
      </c>
    </row>
    <row r="109" spans="1:5" x14ac:dyDescent="0.35">
      <c r="A109" s="356" t="s">
        <v>112</v>
      </c>
      <c r="B109" s="355" t="str">
        <f>VLOOKUP(A109,'Web Based Remittances'!$A$2:$C$70,3,0)</f>
        <v>544h335u</v>
      </c>
      <c r="C109" s="355" t="s">
        <v>81</v>
      </c>
      <c r="D109" s="355" t="s">
        <v>82</v>
      </c>
      <c r="E109" s="355">
        <v>6140000</v>
      </c>
    </row>
    <row r="110" spans="1:5" x14ac:dyDescent="0.35">
      <c r="A110" s="356" t="s">
        <v>112</v>
      </c>
      <c r="B110" s="355" t="str">
        <f>VLOOKUP(A110,'Web Based Remittances'!$A$2:$C$70,3,0)</f>
        <v>544h335u</v>
      </c>
      <c r="C110" s="355" t="s">
        <v>83</v>
      </c>
      <c r="D110" s="355" t="s">
        <v>84</v>
      </c>
      <c r="E110" s="355">
        <v>6121600</v>
      </c>
    </row>
    <row r="111" spans="1:5" x14ac:dyDescent="0.35">
      <c r="A111" s="356" t="s">
        <v>112</v>
      </c>
      <c r="B111" s="355" t="str">
        <f>VLOOKUP(A111,'Web Based Remittances'!$A$2:$C$70,3,0)</f>
        <v>544h335u</v>
      </c>
      <c r="C111" s="355" t="s">
        <v>113</v>
      </c>
      <c r="D111" s="355" t="s">
        <v>114</v>
      </c>
      <c r="E111" s="355">
        <v>6151110</v>
      </c>
    </row>
    <row r="112" spans="1:5" x14ac:dyDescent="0.35">
      <c r="A112" s="355" t="s">
        <v>112</v>
      </c>
      <c r="B112" s="355" t="str">
        <f>VLOOKUP(A112,'Web Based Remittances'!$A$2:$C$70,3,0)</f>
        <v>544h335u</v>
      </c>
      <c r="C112" s="355" t="s">
        <v>85</v>
      </c>
      <c r="D112" s="355" t="s">
        <v>86</v>
      </c>
      <c r="E112" s="355">
        <v>6140200</v>
      </c>
    </row>
    <row r="113" spans="1:5" x14ac:dyDescent="0.35">
      <c r="A113" s="355" t="s">
        <v>112</v>
      </c>
      <c r="B113" s="355" t="str">
        <f>VLOOKUP(A113,'Web Based Remittances'!$A$2:$C$70,3,0)</f>
        <v>544h335u</v>
      </c>
      <c r="C113" s="355" t="s">
        <v>89</v>
      </c>
      <c r="D113" s="355" t="s">
        <v>90</v>
      </c>
      <c r="E113" s="355">
        <v>6170100</v>
      </c>
    </row>
    <row r="114" spans="1:5" x14ac:dyDescent="0.35">
      <c r="A114" s="355" t="s">
        <v>112</v>
      </c>
      <c r="B114" s="355" t="str">
        <f>VLOOKUP(A114,'Web Based Remittances'!$A$2:$C$70,3,0)</f>
        <v>544h335u</v>
      </c>
      <c r="C114" s="355" t="s">
        <v>91</v>
      </c>
      <c r="D114" s="355" t="s">
        <v>92</v>
      </c>
      <c r="E114" s="355">
        <v>6170110</v>
      </c>
    </row>
    <row r="115" spans="1:5" x14ac:dyDescent="0.35">
      <c r="A115" s="355" t="s">
        <v>112</v>
      </c>
      <c r="B115" s="355" t="str">
        <f>VLOOKUP(A115,'Web Based Remittances'!$A$2:$C$70,3,0)</f>
        <v>544h335u</v>
      </c>
      <c r="C115" s="355" t="s">
        <v>99</v>
      </c>
      <c r="D115" s="355" t="s">
        <v>100</v>
      </c>
      <c r="E115" s="355">
        <v>4190170</v>
      </c>
    </row>
    <row r="116" spans="1:5" x14ac:dyDescent="0.35">
      <c r="A116" s="355" t="s">
        <v>112</v>
      </c>
      <c r="B116" s="355" t="str">
        <f>VLOOKUP(A116,'Web Based Remittances'!$A$2:$C$70,3,0)</f>
        <v>544h335u</v>
      </c>
      <c r="C116" s="355" t="s">
        <v>103</v>
      </c>
      <c r="D116" s="355" t="s">
        <v>104</v>
      </c>
      <c r="E116" s="355">
        <v>6180200</v>
      </c>
    </row>
    <row r="117" spans="1:5" x14ac:dyDescent="0.35">
      <c r="A117" s="355" t="s">
        <v>112</v>
      </c>
      <c r="B117" s="355" t="str">
        <f>VLOOKUP(A117,'Web Based Remittances'!$A$2:$C$70,3,0)</f>
        <v>544h335u</v>
      </c>
      <c r="C117" s="355" t="s">
        <v>108</v>
      </c>
      <c r="D117" s="355" t="s">
        <v>109</v>
      </c>
      <c r="E117" s="355">
        <v>6180230</v>
      </c>
    </row>
    <row r="118" spans="1:5" x14ac:dyDescent="0.35">
      <c r="A118" s="355" t="s">
        <v>115</v>
      </c>
      <c r="B118" s="355" t="str">
        <f>VLOOKUP(A118,'Web Based Remittances'!$A$2:$C$70,3,0)</f>
        <v>208w746y</v>
      </c>
      <c r="C118" s="355" t="s">
        <v>19</v>
      </c>
      <c r="D118" s="355" t="s">
        <v>20</v>
      </c>
      <c r="E118" s="355">
        <v>4190105</v>
      </c>
    </row>
    <row r="119" spans="1:5" x14ac:dyDescent="0.35">
      <c r="A119" s="355" t="s">
        <v>115</v>
      </c>
      <c r="B119" s="355" t="str">
        <f>VLOOKUP(A119,'Web Based Remittances'!$A$2:$C$70,3,0)</f>
        <v>208w746y</v>
      </c>
      <c r="C119" s="355" t="s">
        <v>21</v>
      </c>
      <c r="D119" s="355" t="s">
        <v>22</v>
      </c>
      <c r="E119" s="355">
        <v>4190120</v>
      </c>
    </row>
    <row r="120" spans="1:5" x14ac:dyDescent="0.35">
      <c r="A120" s="355" t="s">
        <v>115</v>
      </c>
      <c r="B120" s="355" t="str">
        <f>VLOOKUP(A120,'Web Based Remittances'!$A$2:$C$70,3,0)</f>
        <v>208w746y</v>
      </c>
      <c r="C120" s="355" t="s">
        <v>23</v>
      </c>
      <c r="D120" s="355" t="s">
        <v>24</v>
      </c>
      <c r="E120" s="355">
        <v>4190140</v>
      </c>
    </row>
    <row r="121" spans="1:5" x14ac:dyDescent="0.35">
      <c r="A121" s="355" t="s">
        <v>115</v>
      </c>
      <c r="B121" s="355" t="str">
        <f>VLOOKUP(A121,'Web Based Remittances'!$A$2:$C$70,3,0)</f>
        <v>208w746y</v>
      </c>
      <c r="C121" s="355" t="s">
        <v>29</v>
      </c>
      <c r="D121" s="355" t="s">
        <v>30</v>
      </c>
      <c r="E121" s="355">
        <v>4191100</v>
      </c>
    </row>
    <row r="122" spans="1:5" x14ac:dyDescent="0.35">
      <c r="A122" s="355" t="s">
        <v>115</v>
      </c>
      <c r="B122" s="355" t="str">
        <f>VLOOKUP(A122,'Web Based Remittances'!$A$2:$C$70,3,0)</f>
        <v>208w746y</v>
      </c>
      <c r="C122" s="355" t="s">
        <v>33</v>
      </c>
      <c r="D122" s="355" t="s">
        <v>34</v>
      </c>
      <c r="E122" s="355">
        <v>4190410</v>
      </c>
    </row>
    <row r="123" spans="1:5" x14ac:dyDescent="0.35">
      <c r="A123" s="355" t="s">
        <v>115</v>
      </c>
      <c r="B123" s="355" t="str">
        <f>VLOOKUP(A123,'Web Based Remittances'!$A$2:$C$70,3,0)</f>
        <v>208w746y</v>
      </c>
      <c r="C123" s="355" t="s">
        <v>37</v>
      </c>
      <c r="D123" s="355" t="s">
        <v>38</v>
      </c>
      <c r="E123" s="355">
        <v>4190388</v>
      </c>
    </row>
    <row r="124" spans="1:5" x14ac:dyDescent="0.35">
      <c r="A124" s="355" t="s">
        <v>115</v>
      </c>
      <c r="B124" s="355" t="str">
        <f>VLOOKUP(A124,'Web Based Remittances'!$A$2:$C$70,3,0)</f>
        <v>208w746y</v>
      </c>
      <c r="C124" s="355" t="s">
        <v>39</v>
      </c>
      <c r="D124" s="355" t="s">
        <v>40</v>
      </c>
      <c r="E124" s="355">
        <v>4190380</v>
      </c>
    </row>
    <row r="125" spans="1:5" x14ac:dyDescent="0.35">
      <c r="A125" s="355" t="s">
        <v>115</v>
      </c>
      <c r="B125" s="355" t="str">
        <f>VLOOKUP(A125,'Web Based Remittances'!$A$2:$C$70,3,0)</f>
        <v>208w746y</v>
      </c>
      <c r="C125" s="355" t="s">
        <v>43</v>
      </c>
      <c r="D125" s="355" t="s">
        <v>44</v>
      </c>
      <c r="E125" s="355">
        <v>6110000</v>
      </c>
    </row>
    <row r="126" spans="1:5" x14ac:dyDescent="0.35">
      <c r="A126" s="355" t="s">
        <v>115</v>
      </c>
      <c r="B126" s="355" t="str">
        <f>VLOOKUP(A126,'Web Based Remittances'!$A$2:$C$70,3,0)</f>
        <v>208w746y</v>
      </c>
      <c r="C126" s="355" t="s">
        <v>45</v>
      </c>
      <c r="D126" s="355" t="s">
        <v>46</v>
      </c>
      <c r="E126" s="355">
        <v>6110600</v>
      </c>
    </row>
    <row r="127" spans="1:5" x14ac:dyDescent="0.35">
      <c r="A127" s="355" t="s">
        <v>115</v>
      </c>
      <c r="B127" s="355" t="str">
        <f>VLOOKUP(A127,'Web Based Remittances'!$A$2:$C$70,3,0)</f>
        <v>208w746y</v>
      </c>
      <c r="C127" s="355" t="s">
        <v>47</v>
      </c>
      <c r="D127" s="355" t="s">
        <v>48</v>
      </c>
      <c r="E127" s="355">
        <v>6110720</v>
      </c>
    </row>
    <row r="128" spans="1:5" x14ac:dyDescent="0.35">
      <c r="A128" s="355" t="s">
        <v>115</v>
      </c>
      <c r="B128" s="355" t="str">
        <f>VLOOKUP(A128,'Web Based Remittances'!$A$2:$C$70,3,0)</f>
        <v>208w746y</v>
      </c>
      <c r="C128" s="355" t="s">
        <v>49</v>
      </c>
      <c r="D128" s="355" t="s">
        <v>50</v>
      </c>
      <c r="E128" s="355">
        <v>6110860</v>
      </c>
    </row>
    <row r="129" spans="1:5" x14ac:dyDescent="0.35">
      <c r="A129" s="355" t="s">
        <v>115</v>
      </c>
      <c r="B129" s="355" t="str">
        <f>VLOOKUP(A129,'Web Based Remittances'!$A$2:$C$70,3,0)</f>
        <v>208w746y</v>
      </c>
      <c r="C129" s="355" t="s">
        <v>53</v>
      </c>
      <c r="D129" s="355" t="s">
        <v>54</v>
      </c>
      <c r="E129" s="355">
        <v>6110640</v>
      </c>
    </row>
    <row r="130" spans="1:5" x14ac:dyDescent="0.35">
      <c r="A130" s="355" t="s">
        <v>115</v>
      </c>
      <c r="B130" s="355" t="str">
        <f>VLOOKUP(A130,'Web Based Remittances'!$A$2:$C$70,3,0)</f>
        <v>208w746y</v>
      </c>
      <c r="C130" s="355" t="s">
        <v>55</v>
      </c>
      <c r="D130" s="355" t="s">
        <v>56</v>
      </c>
      <c r="E130" s="355">
        <v>6116300</v>
      </c>
    </row>
    <row r="131" spans="1:5" x14ac:dyDescent="0.35">
      <c r="A131" s="355" t="s">
        <v>115</v>
      </c>
      <c r="B131" s="355" t="str">
        <f>VLOOKUP(A131,'Web Based Remittances'!$A$2:$C$70,3,0)</f>
        <v>208w746y</v>
      </c>
      <c r="C131" s="355" t="s">
        <v>57</v>
      </c>
      <c r="D131" s="355" t="s">
        <v>58</v>
      </c>
      <c r="E131" s="355">
        <v>6116200</v>
      </c>
    </row>
    <row r="132" spans="1:5" x14ac:dyDescent="0.35">
      <c r="A132" s="355" t="s">
        <v>115</v>
      </c>
      <c r="B132" s="355" t="str">
        <f>VLOOKUP(A132,'Web Based Remittances'!$A$2:$C$70,3,0)</f>
        <v>208w746y</v>
      </c>
      <c r="C132" s="355" t="s">
        <v>61</v>
      </c>
      <c r="D132" s="355" t="s">
        <v>62</v>
      </c>
      <c r="E132" s="355">
        <v>6116600</v>
      </c>
    </row>
    <row r="133" spans="1:5" x14ac:dyDescent="0.35">
      <c r="A133" s="355" t="s">
        <v>115</v>
      </c>
      <c r="B133" s="355" t="str">
        <f>VLOOKUP(A133,'Web Based Remittances'!$A$2:$C$70,3,0)</f>
        <v>208w746y</v>
      </c>
      <c r="C133" s="355" t="s">
        <v>63</v>
      </c>
      <c r="D133" s="355" t="s">
        <v>64</v>
      </c>
      <c r="E133" s="355">
        <v>6121000</v>
      </c>
    </row>
    <row r="134" spans="1:5" x14ac:dyDescent="0.35">
      <c r="A134" s="355" t="s">
        <v>115</v>
      </c>
      <c r="B134" s="355" t="str">
        <f>VLOOKUP(A134,'Web Based Remittances'!$A$2:$C$70,3,0)</f>
        <v>208w746y</v>
      </c>
      <c r="C134" s="355" t="s">
        <v>65</v>
      </c>
      <c r="D134" s="355" t="s">
        <v>66</v>
      </c>
      <c r="E134" s="355">
        <v>6122310</v>
      </c>
    </row>
    <row r="135" spans="1:5" x14ac:dyDescent="0.35">
      <c r="A135" s="355" t="s">
        <v>115</v>
      </c>
      <c r="B135" s="355" t="str">
        <f>VLOOKUP(A135,'Web Based Remittances'!$A$2:$C$70,3,0)</f>
        <v>208w746y</v>
      </c>
      <c r="C135" s="355" t="s">
        <v>67</v>
      </c>
      <c r="D135" s="355" t="s">
        <v>68</v>
      </c>
      <c r="E135" s="355">
        <v>6122110</v>
      </c>
    </row>
    <row r="136" spans="1:5" x14ac:dyDescent="0.35">
      <c r="A136" s="355" t="s">
        <v>115</v>
      </c>
      <c r="B136" s="355" t="str">
        <f>VLOOKUP(A136,'Web Based Remittances'!$A$2:$C$70,3,0)</f>
        <v>208w746y</v>
      </c>
      <c r="C136" s="355" t="s">
        <v>69</v>
      </c>
      <c r="D136" s="355" t="s">
        <v>70</v>
      </c>
      <c r="E136" s="355">
        <v>6120800</v>
      </c>
    </row>
    <row r="137" spans="1:5" x14ac:dyDescent="0.35">
      <c r="A137" s="355" t="s">
        <v>115</v>
      </c>
      <c r="B137" s="355" t="str">
        <f>VLOOKUP(A137,'Web Based Remittances'!$A$2:$C$70,3,0)</f>
        <v>208w746y</v>
      </c>
      <c r="C137" s="355" t="s">
        <v>71</v>
      </c>
      <c r="D137" s="355" t="s">
        <v>72</v>
      </c>
      <c r="E137" s="355">
        <v>6120220</v>
      </c>
    </row>
    <row r="138" spans="1:5" x14ac:dyDescent="0.35">
      <c r="A138" s="355" t="s">
        <v>115</v>
      </c>
      <c r="B138" s="355" t="str">
        <f>VLOOKUP(A138,'Web Based Remittances'!$A$2:$C$70,3,0)</f>
        <v>208w746y</v>
      </c>
      <c r="C138" s="355" t="s">
        <v>73</v>
      </c>
      <c r="D138" s="355" t="s">
        <v>74</v>
      </c>
      <c r="E138" s="355">
        <v>6120600</v>
      </c>
    </row>
    <row r="139" spans="1:5" x14ac:dyDescent="0.35">
      <c r="A139" s="355" t="s">
        <v>115</v>
      </c>
      <c r="B139" s="355" t="str">
        <f>VLOOKUP(A139,'Web Based Remittances'!$A$2:$C$70,3,0)</f>
        <v>208w746y</v>
      </c>
      <c r="C139" s="355" t="s">
        <v>75</v>
      </c>
      <c r="D139" s="355" t="s">
        <v>76</v>
      </c>
      <c r="E139" s="355">
        <v>6120400</v>
      </c>
    </row>
    <row r="140" spans="1:5" x14ac:dyDescent="0.35">
      <c r="A140" s="355" t="s">
        <v>115</v>
      </c>
      <c r="B140" s="355" t="str">
        <f>VLOOKUP(A140,'Web Based Remittances'!$A$2:$C$70,3,0)</f>
        <v>208w746y</v>
      </c>
      <c r="C140" s="355" t="s">
        <v>77</v>
      </c>
      <c r="D140" s="355" t="s">
        <v>78</v>
      </c>
      <c r="E140" s="355">
        <v>6140130</v>
      </c>
    </row>
    <row r="141" spans="1:5" x14ac:dyDescent="0.35">
      <c r="A141" s="355" t="s">
        <v>115</v>
      </c>
      <c r="B141" s="355" t="str">
        <f>VLOOKUP(A141,'Web Based Remittances'!$A$2:$C$70,3,0)</f>
        <v>208w746y</v>
      </c>
      <c r="C141" s="355" t="s">
        <v>79</v>
      </c>
      <c r="D141" s="355" t="s">
        <v>80</v>
      </c>
      <c r="E141" s="355">
        <v>6142430</v>
      </c>
    </row>
    <row r="142" spans="1:5" x14ac:dyDescent="0.35">
      <c r="A142" s="355" t="s">
        <v>115</v>
      </c>
      <c r="B142" s="355" t="str">
        <f>VLOOKUP(A142,'Web Based Remittances'!$A$2:$C$70,3,0)</f>
        <v>208w746y</v>
      </c>
      <c r="C142" s="355" t="s">
        <v>81</v>
      </c>
      <c r="D142" s="355" t="s">
        <v>82</v>
      </c>
      <c r="E142" s="355">
        <v>6140000</v>
      </c>
    </row>
    <row r="143" spans="1:5" x14ac:dyDescent="0.35">
      <c r="A143" s="355" t="s">
        <v>115</v>
      </c>
      <c r="B143" s="355" t="str">
        <f>VLOOKUP(A143,'Web Based Remittances'!$A$2:$C$70,3,0)</f>
        <v>208w746y</v>
      </c>
      <c r="C143" s="355" t="s">
        <v>83</v>
      </c>
      <c r="D143" s="355" t="s">
        <v>84</v>
      </c>
      <c r="E143" s="355">
        <v>6121600</v>
      </c>
    </row>
    <row r="144" spans="1:5" x14ac:dyDescent="0.35">
      <c r="A144" s="355" t="s">
        <v>115</v>
      </c>
      <c r="B144" s="355" t="str">
        <f>VLOOKUP(A144,'Web Based Remittances'!$A$2:$C$70,3,0)</f>
        <v>208w746y</v>
      </c>
      <c r="C144" s="355" t="s">
        <v>113</v>
      </c>
      <c r="D144" s="355" t="s">
        <v>114</v>
      </c>
      <c r="E144" s="355">
        <v>6151110</v>
      </c>
    </row>
    <row r="145" spans="1:5" x14ac:dyDescent="0.35">
      <c r="A145" s="355" t="s">
        <v>115</v>
      </c>
      <c r="B145" s="355" t="str">
        <f>VLOOKUP(A145,'Web Based Remittances'!$A$2:$C$70,3,0)</f>
        <v>208w746y</v>
      </c>
      <c r="C145" s="355" t="s">
        <v>85</v>
      </c>
      <c r="D145" s="355" t="s">
        <v>86</v>
      </c>
      <c r="E145" s="355">
        <v>6140200</v>
      </c>
    </row>
    <row r="146" spans="1:5" x14ac:dyDescent="0.35">
      <c r="A146" s="355" t="s">
        <v>115</v>
      </c>
      <c r="B146" s="355" t="str">
        <f>VLOOKUP(A146,'Web Based Remittances'!$A$2:$C$70,3,0)</f>
        <v>208w746y</v>
      </c>
      <c r="C146" s="355" t="s">
        <v>87</v>
      </c>
      <c r="D146" s="355" t="s">
        <v>88</v>
      </c>
      <c r="E146" s="355">
        <v>6111000</v>
      </c>
    </row>
    <row r="147" spans="1:5" x14ac:dyDescent="0.35">
      <c r="A147" s="355" t="s">
        <v>115</v>
      </c>
      <c r="B147" s="355" t="str">
        <f>VLOOKUP(A147,'Web Based Remittances'!$A$2:$C$70,3,0)</f>
        <v>208w746y</v>
      </c>
      <c r="C147" s="355" t="s">
        <v>89</v>
      </c>
      <c r="D147" s="355" t="s">
        <v>90</v>
      </c>
      <c r="E147" s="355">
        <v>6170100</v>
      </c>
    </row>
    <row r="148" spans="1:5" x14ac:dyDescent="0.35">
      <c r="A148" s="355" t="s">
        <v>115</v>
      </c>
      <c r="B148" s="355" t="str">
        <f>VLOOKUP(A148,'Web Based Remittances'!$A$2:$C$70,3,0)</f>
        <v>208w746y</v>
      </c>
      <c r="C148" s="355" t="s">
        <v>91</v>
      </c>
      <c r="D148" s="355" t="s">
        <v>92</v>
      </c>
      <c r="E148" s="355">
        <v>6170110</v>
      </c>
    </row>
    <row r="149" spans="1:5" x14ac:dyDescent="0.35">
      <c r="A149" s="355" t="s">
        <v>116</v>
      </c>
      <c r="B149" s="355" t="str">
        <f>VLOOKUP(A149,'Web Based Remittances'!$A$2:$C$70,3,0)</f>
        <v>785w778f</v>
      </c>
      <c r="C149" s="355" t="s">
        <v>19</v>
      </c>
      <c r="D149" s="355" t="s">
        <v>20</v>
      </c>
      <c r="E149" s="355">
        <v>4190105</v>
      </c>
    </row>
    <row r="150" spans="1:5" x14ac:dyDescent="0.35">
      <c r="A150" s="355" t="s">
        <v>116</v>
      </c>
      <c r="B150" s="355" t="str">
        <f>VLOOKUP(A150,'Web Based Remittances'!$A$2:$C$70,3,0)</f>
        <v>785w778f</v>
      </c>
      <c r="C150" s="355" t="s">
        <v>21</v>
      </c>
      <c r="D150" s="355" t="s">
        <v>22</v>
      </c>
      <c r="E150" s="355">
        <v>4190120</v>
      </c>
    </row>
    <row r="151" spans="1:5" x14ac:dyDescent="0.35">
      <c r="A151" s="355" t="s">
        <v>116</v>
      </c>
      <c r="B151" s="355" t="str">
        <f>VLOOKUP(A151,'Web Based Remittances'!$A$2:$C$70,3,0)</f>
        <v>785w778f</v>
      </c>
      <c r="C151" s="355" t="s">
        <v>23</v>
      </c>
      <c r="D151" s="355" t="s">
        <v>24</v>
      </c>
      <c r="E151" s="355">
        <v>4190140</v>
      </c>
    </row>
    <row r="152" spans="1:5" x14ac:dyDescent="0.35">
      <c r="A152" s="355" t="s">
        <v>116</v>
      </c>
      <c r="B152" s="355" t="str">
        <f>VLOOKUP(A152,'Web Based Remittances'!$A$2:$C$70,3,0)</f>
        <v>785w778f</v>
      </c>
      <c r="C152" s="355" t="s">
        <v>29</v>
      </c>
      <c r="D152" s="355" t="s">
        <v>30</v>
      </c>
      <c r="E152" s="355">
        <v>4191100</v>
      </c>
    </row>
    <row r="153" spans="1:5" x14ac:dyDescent="0.35">
      <c r="A153" s="355" t="s">
        <v>116</v>
      </c>
      <c r="B153" s="355" t="str">
        <f>VLOOKUP(A153,'Web Based Remittances'!$A$2:$C$70,3,0)</f>
        <v>785w778f</v>
      </c>
      <c r="C153" s="355" t="s">
        <v>37</v>
      </c>
      <c r="D153" s="355" t="s">
        <v>38</v>
      </c>
      <c r="E153" s="355">
        <v>4190388</v>
      </c>
    </row>
    <row r="154" spans="1:5" x14ac:dyDescent="0.35">
      <c r="A154" s="355" t="s">
        <v>116</v>
      </c>
      <c r="B154" s="355" t="str">
        <f>VLOOKUP(A154,'Web Based Remittances'!$A$2:$C$70,3,0)</f>
        <v>785w778f</v>
      </c>
      <c r="C154" s="355" t="s">
        <v>39</v>
      </c>
      <c r="D154" s="355" t="s">
        <v>40</v>
      </c>
      <c r="E154" s="355">
        <v>4190380</v>
      </c>
    </row>
    <row r="155" spans="1:5" x14ac:dyDescent="0.35">
      <c r="A155" s="355" t="s">
        <v>116</v>
      </c>
      <c r="B155" s="355" t="str">
        <f>VLOOKUP(A155,'Web Based Remittances'!$A$2:$C$70,3,0)</f>
        <v>785w778f</v>
      </c>
      <c r="C155" s="355" t="s">
        <v>43</v>
      </c>
      <c r="D155" s="355" t="s">
        <v>44</v>
      </c>
      <c r="E155" s="355">
        <v>6110000</v>
      </c>
    </row>
    <row r="156" spans="1:5" x14ac:dyDescent="0.35">
      <c r="A156" s="355" t="s">
        <v>116</v>
      </c>
      <c r="B156" s="355" t="str">
        <f>VLOOKUP(A156,'Web Based Remittances'!$A$2:$C$70,3,0)</f>
        <v>785w778f</v>
      </c>
      <c r="C156" s="355" t="s">
        <v>45</v>
      </c>
      <c r="D156" s="355" t="s">
        <v>46</v>
      </c>
      <c r="E156" s="355">
        <v>6110600</v>
      </c>
    </row>
    <row r="157" spans="1:5" x14ac:dyDescent="0.35">
      <c r="A157" s="355" t="s">
        <v>116</v>
      </c>
      <c r="B157" s="355" t="str">
        <f>VLOOKUP(A157,'Web Based Remittances'!$A$2:$C$70,3,0)</f>
        <v>785w778f</v>
      </c>
      <c r="C157" s="355" t="s">
        <v>47</v>
      </c>
      <c r="D157" s="355" t="s">
        <v>48</v>
      </c>
      <c r="E157" s="355">
        <v>6110720</v>
      </c>
    </row>
    <row r="158" spans="1:5" x14ac:dyDescent="0.35">
      <c r="A158" s="355" t="s">
        <v>116</v>
      </c>
      <c r="B158" s="355" t="str">
        <f>VLOOKUP(A158,'Web Based Remittances'!$A$2:$C$70,3,0)</f>
        <v>785w778f</v>
      </c>
      <c r="C158" s="355" t="s">
        <v>49</v>
      </c>
      <c r="D158" s="355" t="s">
        <v>50</v>
      </c>
      <c r="E158" s="355">
        <v>6110860</v>
      </c>
    </row>
    <row r="159" spans="1:5" x14ac:dyDescent="0.35">
      <c r="A159" s="355" t="s">
        <v>116</v>
      </c>
      <c r="B159" s="355" t="str">
        <f>VLOOKUP(A159,'Web Based Remittances'!$A$2:$C$70,3,0)</f>
        <v>785w778f</v>
      </c>
      <c r="C159" s="355" t="s">
        <v>53</v>
      </c>
      <c r="D159" s="355" t="s">
        <v>54</v>
      </c>
      <c r="E159" s="355">
        <v>6110640</v>
      </c>
    </row>
    <row r="160" spans="1:5" x14ac:dyDescent="0.35">
      <c r="A160" s="355" t="s">
        <v>116</v>
      </c>
      <c r="B160" s="355" t="str">
        <f>VLOOKUP(A160,'Web Based Remittances'!$A$2:$C$70,3,0)</f>
        <v>785w778f</v>
      </c>
      <c r="C160" s="355" t="s">
        <v>55</v>
      </c>
      <c r="D160" s="355" t="s">
        <v>56</v>
      </c>
      <c r="E160" s="355">
        <v>6116300</v>
      </c>
    </row>
    <row r="161" spans="1:5" x14ac:dyDescent="0.35">
      <c r="A161" s="355" t="s">
        <v>116</v>
      </c>
      <c r="B161" s="355" t="str">
        <f>VLOOKUP(A161,'Web Based Remittances'!$A$2:$C$70,3,0)</f>
        <v>785w778f</v>
      </c>
      <c r="C161" s="355" t="s">
        <v>57</v>
      </c>
      <c r="D161" s="355" t="s">
        <v>58</v>
      </c>
      <c r="E161" s="355">
        <v>6116200</v>
      </c>
    </row>
    <row r="162" spans="1:5" x14ac:dyDescent="0.35">
      <c r="A162" s="355" t="s">
        <v>116</v>
      </c>
      <c r="B162" s="355" t="str">
        <f>VLOOKUP(A162,'Web Based Remittances'!$A$2:$C$70,3,0)</f>
        <v>785w778f</v>
      </c>
      <c r="C162" s="355" t="s">
        <v>61</v>
      </c>
      <c r="D162" s="355" t="s">
        <v>62</v>
      </c>
      <c r="E162" s="355">
        <v>6116600</v>
      </c>
    </row>
    <row r="163" spans="1:5" x14ac:dyDescent="0.35">
      <c r="A163" s="355" t="s">
        <v>116</v>
      </c>
      <c r="B163" s="355" t="str">
        <f>VLOOKUP(A163,'Web Based Remittances'!$A$2:$C$70,3,0)</f>
        <v>785w778f</v>
      </c>
      <c r="C163" s="355" t="s">
        <v>63</v>
      </c>
      <c r="D163" s="355" t="s">
        <v>64</v>
      </c>
      <c r="E163" s="355">
        <v>6121000</v>
      </c>
    </row>
    <row r="164" spans="1:5" x14ac:dyDescent="0.35">
      <c r="A164" s="355" t="s">
        <v>116</v>
      </c>
      <c r="B164" s="355" t="str">
        <f>VLOOKUP(A164,'Web Based Remittances'!$A$2:$C$70,3,0)</f>
        <v>785w778f</v>
      </c>
      <c r="C164" s="355" t="s">
        <v>65</v>
      </c>
      <c r="D164" s="355" t="s">
        <v>66</v>
      </c>
      <c r="E164" s="355">
        <v>6122310</v>
      </c>
    </row>
    <row r="165" spans="1:5" x14ac:dyDescent="0.35">
      <c r="A165" s="355" t="s">
        <v>116</v>
      </c>
      <c r="B165" s="355" t="str">
        <f>VLOOKUP(A165,'Web Based Remittances'!$A$2:$C$70,3,0)</f>
        <v>785w778f</v>
      </c>
      <c r="C165" s="355" t="s">
        <v>67</v>
      </c>
      <c r="D165" s="355" t="s">
        <v>68</v>
      </c>
      <c r="E165" s="355">
        <v>6122110</v>
      </c>
    </row>
    <row r="166" spans="1:5" x14ac:dyDescent="0.35">
      <c r="A166" s="355" t="s">
        <v>116</v>
      </c>
      <c r="B166" s="355" t="str">
        <f>VLOOKUP(A166,'Web Based Remittances'!$A$2:$C$70,3,0)</f>
        <v>785w778f</v>
      </c>
      <c r="C166" s="355" t="s">
        <v>69</v>
      </c>
      <c r="D166" s="355" t="s">
        <v>70</v>
      </c>
      <c r="E166" s="355">
        <v>6120800</v>
      </c>
    </row>
    <row r="167" spans="1:5" x14ac:dyDescent="0.35">
      <c r="A167" s="355" t="s">
        <v>116</v>
      </c>
      <c r="B167" s="355" t="str">
        <f>VLOOKUP(A167,'Web Based Remittances'!$A$2:$C$70,3,0)</f>
        <v>785w778f</v>
      </c>
      <c r="C167" s="355" t="s">
        <v>71</v>
      </c>
      <c r="D167" s="355" t="s">
        <v>72</v>
      </c>
      <c r="E167" s="355">
        <v>6120220</v>
      </c>
    </row>
    <row r="168" spans="1:5" x14ac:dyDescent="0.35">
      <c r="A168" s="355" t="s">
        <v>116</v>
      </c>
      <c r="B168" s="355" t="str">
        <f>VLOOKUP(A168,'Web Based Remittances'!$A$2:$C$70,3,0)</f>
        <v>785w778f</v>
      </c>
      <c r="C168" s="355" t="s">
        <v>73</v>
      </c>
      <c r="D168" s="355" t="s">
        <v>74</v>
      </c>
      <c r="E168" s="355">
        <v>6120600</v>
      </c>
    </row>
    <row r="169" spans="1:5" x14ac:dyDescent="0.35">
      <c r="A169" s="355" t="s">
        <v>116</v>
      </c>
      <c r="B169" s="355" t="str">
        <f>VLOOKUP(A169,'Web Based Remittances'!$A$2:$C$70,3,0)</f>
        <v>785w778f</v>
      </c>
      <c r="C169" s="355" t="s">
        <v>75</v>
      </c>
      <c r="D169" s="355" t="s">
        <v>76</v>
      </c>
      <c r="E169" s="355">
        <v>6120400</v>
      </c>
    </row>
    <row r="170" spans="1:5" x14ac:dyDescent="0.35">
      <c r="A170" s="355" t="s">
        <v>116</v>
      </c>
      <c r="B170" s="355" t="str">
        <f>VLOOKUP(A170,'Web Based Remittances'!$A$2:$C$70,3,0)</f>
        <v>785w778f</v>
      </c>
      <c r="C170" s="355" t="s">
        <v>77</v>
      </c>
      <c r="D170" s="355" t="s">
        <v>78</v>
      </c>
      <c r="E170" s="355">
        <v>6140130</v>
      </c>
    </row>
    <row r="171" spans="1:5" x14ac:dyDescent="0.35">
      <c r="A171" s="355" t="s">
        <v>116</v>
      </c>
      <c r="B171" s="355" t="str">
        <f>VLOOKUP(A171,'Web Based Remittances'!$A$2:$C$70,3,0)</f>
        <v>785w778f</v>
      </c>
      <c r="C171" s="355" t="s">
        <v>79</v>
      </c>
      <c r="D171" s="355" t="s">
        <v>80</v>
      </c>
      <c r="E171" s="355">
        <v>6142430</v>
      </c>
    </row>
    <row r="172" spans="1:5" x14ac:dyDescent="0.35">
      <c r="A172" s="355" t="s">
        <v>116</v>
      </c>
      <c r="B172" s="355" t="str">
        <f>VLOOKUP(A172,'Web Based Remittances'!$A$2:$C$70,3,0)</f>
        <v>785w778f</v>
      </c>
      <c r="C172" s="355" t="s">
        <v>81</v>
      </c>
      <c r="D172" s="355" t="s">
        <v>82</v>
      </c>
      <c r="E172" s="355">
        <v>6140000</v>
      </c>
    </row>
    <row r="173" spans="1:5" x14ac:dyDescent="0.35">
      <c r="A173" s="355" t="s">
        <v>116</v>
      </c>
      <c r="B173" s="355" t="str">
        <f>VLOOKUP(A173,'Web Based Remittances'!$A$2:$C$70,3,0)</f>
        <v>785w778f</v>
      </c>
      <c r="C173" s="355" t="s">
        <v>83</v>
      </c>
      <c r="D173" s="355" t="s">
        <v>84</v>
      </c>
      <c r="E173" s="355">
        <v>6121600</v>
      </c>
    </row>
    <row r="174" spans="1:5" x14ac:dyDescent="0.35">
      <c r="A174" s="355" t="s">
        <v>116</v>
      </c>
      <c r="B174" s="355" t="str">
        <f>VLOOKUP(A174,'Web Based Remittances'!$A$2:$C$70,3,0)</f>
        <v>785w778f</v>
      </c>
      <c r="C174" s="355" t="s">
        <v>85</v>
      </c>
      <c r="D174" s="355" t="s">
        <v>86</v>
      </c>
      <c r="E174" s="355">
        <v>6140200</v>
      </c>
    </row>
    <row r="175" spans="1:5" x14ac:dyDescent="0.35">
      <c r="A175" s="355" t="s">
        <v>116</v>
      </c>
      <c r="B175" s="355" t="str">
        <f>VLOOKUP(A175,'Web Based Remittances'!$A$2:$C$70,3,0)</f>
        <v>785w778f</v>
      </c>
      <c r="C175" s="355" t="s">
        <v>87</v>
      </c>
      <c r="D175" s="355" t="s">
        <v>88</v>
      </c>
      <c r="E175" s="355">
        <v>6111000</v>
      </c>
    </row>
    <row r="176" spans="1:5" x14ac:dyDescent="0.35">
      <c r="A176" s="355" t="s">
        <v>116</v>
      </c>
      <c r="B176" s="355" t="str">
        <f>VLOOKUP(A176,'Web Based Remittances'!$A$2:$C$70,3,0)</f>
        <v>785w778f</v>
      </c>
      <c r="C176" s="355" t="s">
        <v>89</v>
      </c>
      <c r="D176" s="355" t="s">
        <v>90</v>
      </c>
      <c r="E176" s="355">
        <v>6170100</v>
      </c>
    </row>
    <row r="177" spans="1:5" x14ac:dyDescent="0.35">
      <c r="A177" s="355" t="s">
        <v>116</v>
      </c>
      <c r="B177" s="355" t="str">
        <f>VLOOKUP(A177,'Web Based Remittances'!$A$2:$C$70,3,0)</f>
        <v>785w778f</v>
      </c>
      <c r="C177" s="355" t="s">
        <v>91</v>
      </c>
      <c r="D177" s="355" t="s">
        <v>92</v>
      </c>
      <c r="E177" s="355">
        <v>6170110</v>
      </c>
    </row>
    <row r="178" spans="1:5" x14ac:dyDescent="0.35">
      <c r="A178" s="355" t="s">
        <v>117</v>
      </c>
      <c r="B178" s="355" t="str">
        <f>VLOOKUP(A178,'Web Based Remittances'!$A$2:$C$70,3,0)</f>
        <v>356i515x</v>
      </c>
      <c r="C178" s="355" t="s">
        <v>19</v>
      </c>
      <c r="D178" s="355" t="s">
        <v>20</v>
      </c>
      <c r="E178" s="355">
        <v>4190105</v>
      </c>
    </row>
    <row r="179" spans="1:5" x14ac:dyDescent="0.35">
      <c r="A179" s="355" t="s">
        <v>117</v>
      </c>
      <c r="B179" s="355" t="str">
        <f>VLOOKUP(A179,'Web Based Remittances'!$A$2:$C$70,3,0)</f>
        <v>356i515x</v>
      </c>
      <c r="C179" s="355" t="s">
        <v>21</v>
      </c>
      <c r="D179" s="355" t="s">
        <v>22</v>
      </c>
      <c r="E179" s="355">
        <v>4190120</v>
      </c>
    </row>
    <row r="180" spans="1:5" x14ac:dyDescent="0.35">
      <c r="A180" s="355" t="s">
        <v>117</v>
      </c>
      <c r="B180" s="355" t="str">
        <f>VLOOKUP(A180,'Web Based Remittances'!$A$2:$C$70,3,0)</f>
        <v>356i515x</v>
      </c>
      <c r="C180" s="355" t="s">
        <v>23</v>
      </c>
      <c r="D180" s="355" t="s">
        <v>24</v>
      </c>
      <c r="E180" s="355">
        <v>4190140</v>
      </c>
    </row>
    <row r="181" spans="1:5" x14ac:dyDescent="0.35">
      <c r="A181" s="355" t="s">
        <v>117</v>
      </c>
      <c r="B181" s="355" t="str">
        <f>VLOOKUP(A181,'Web Based Remittances'!$A$2:$C$70,3,0)</f>
        <v>356i515x</v>
      </c>
      <c r="C181" s="355" t="s">
        <v>27</v>
      </c>
      <c r="D181" s="355" t="s">
        <v>28</v>
      </c>
      <c r="E181" s="355">
        <v>4191900</v>
      </c>
    </row>
    <row r="182" spans="1:5" x14ac:dyDescent="0.35">
      <c r="A182" s="355" t="s">
        <v>117</v>
      </c>
      <c r="B182" s="355" t="str">
        <f>VLOOKUP(A182,'Web Based Remittances'!$A$2:$C$70,3,0)</f>
        <v>356i515x</v>
      </c>
      <c r="C182" s="355" t="s">
        <v>37</v>
      </c>
      <c r="D182" s="355" t="s">
        <v>38</v>
      </c>
      <c r="E182" s="355">
        <v>4190388</v>
      </c>
    </row>
    <row r="183" spans="1:5" x14ac:dyDescent="0.35">
      <c r="A183" s="355" t="s">
        <v>117</v>
      </c>
      <c r="B183" s="355" t="str">
        <f>VLOOKUP(A183,'Web Based Remittances'!$A$2:$C$70,3,0)</f>
        <v>356i515x</v>
      </c>
      <c r="C183" s="355" t="s">
        <v>39</v>
      </c>
      <c r="D183" s="355" t="s">
        <v>40</v>
      </c>
      <c r="E183" s="355">
        <v>4190380</v>
      </c>
    </row>
    <row r="184" spans="1:5" x14ac:dyDescent="0.35">
      <c r="A184" s="355" t="s">
        <v>117</v>
      </c>
      <c r="B184" s="355" t="str">
        <f>VLOOKUP(A184,'Web Based Remittances'!$A$2:$C$70,3,0)</f>
        <v>356i515x</v>
      </c>
      <c r="C184" s="355" t="s">
        <v>43</v>
      </c>
      <c r="D184" s="355" t="s">
        <v>44</v>
      </c>
      <c r="E184" s="355">
        <v>6110000</v>
      </c>
    </row>
    <row r="185" spans="1:5" x14ac:dyDescent="0.35">
      <c r="A185" s="355" t="s">
        <v>117</v>
      </c>
      <c r="B185" s="355" t="str">
        <f>VLOOKUP(A185,'Web Based Remittances'!$A$2:$C$70,3,0)</f>
        <v>356i515x</v>
      </c>
      <c r="C185" s="355" t="s">
        <v>45</v>
      </c>
      <c r="D185" s="355" t="s">
        <v>46</v>
      </c>
      <c r="E185" s="355">
        <v>6110600</v>
      </c>
    </row>
    <row r="186" spans="1:5" x14ac:dyDescent="0.35">
      <c r="A186" s="355" t="s">
        <v>117</v>
      </c>
      <c r="B186" s="355" t="str">
        <f>VLOOKUP(A186,'Web Based Remittances'!$A$2:$C$70,3,0)</f>
        <v>356i515x</v>
      </c>
      <c r="C186" s="355" t="s">
        <v>47</v>
      </c>
      <c r="D186" s="355" t="s">
        <v>48</v>
      </c>
      <c r="E186" s="355">
        <v>6110720</v>
      </c>
    </row>
    <row r="187" spans="1:5" x14ac:dyDescent="0.35">
      <c r="A187" s="355" t="s">
        <v>117</v>
      </c>
      <c r="B187" s="355" t="str">
        <f>VLOOKUP(A187,'Web Based Remittances'!$A$2:$C$70,3,0)</f>
        <v>356i515x</v>
      </c>
      <c r="C187" s="355" t="s">
        <v>49</v>
      </c>
      <c r="D187" s="355" t="s">
        <v>50</v>
      </c>
      <c r="E187" s="355">
        <v>6110860</v>
      </c>
    </row>
    <row r="188" spans="1:5" x14ac:dyDescent="0.35">
      <c r="A188" s="355" t="s">
        <v>117</v>
      </c>
      <c r="B188" s="355" t="str">
        <f>VLOOKUP(A188,'Web Based Remittances'!$A$2:$C$70,3,0)</f>
        <v>356i515x</v>
      </c>
      <c r="C188" s="355" t="s">
        <v>55</v>
      </c>
      <c r="D188" s="355" t="s">
        <v>56</v>
      </c>
      <c r="E188" s="355">
        <v>6116300</v>
      </c>
    </row>
    <row r="189" spans="1:5" x14ac:dyDescent="0.35">
      <c r="A189" s="355" t="s">
        <v>117</v>
      </c>
      <c r="B189" s="355" t="str">
        <f>VLOOKUP(A189,'Web Based Remittances'!$A$2:$C$70,3,0)</f>
        <v>356i515x</v>
      </c>
      <c r="C189" s="355" t="s">
        <v>57</v>
      </c>
      <c r="D189" s="355" t="s">
        <v>58</v>
      </c>
      <c r="E189" s="355">
        <v>6116200</v>
      </c>
    </row>
    <row r="190" spans="1:5" x14ac:dyDescent="0.35">
      <c r="A190" s="355" t="s">
        <v>117</v>
      </c>
      <c r="B190" s="355" t="str">
        <f>VLOOKUP(A190,'Web Based Remittances'!$A$2:$C$70,3,0)</f>
        <v>356i515x</v>
      </c>
      <c r="C190" s="355" t="s">
        <v>61</v>
      </c>
      <c r="D190" s="355" t="s">
        <v>62</v>
      </c>
      <c r="E190" s="355">
        <v>6116600</v>
      </c>
    </row>
    <row r="191" spans="1:5" x14ac:dyDescent="0.35">
      <c r="A191" s="355" t="s">
        <v>117</v>
      </c>
      <c r="B191" s="355" t="str">
        <f>VLOOKUP(A191,'Web Based Remittances'!$A$2:$C$70,3,0)</f>
        <v>356i515x</v>
      </c>
      <c r="C191" s="355" t="s">
        <v>63</v>
      </c>
      <c r="D191" s="355" t="s">
        <v>64</v>
      </c>
      <c r="E191" s="355">
        <v>6121000</v>
      </c>
    </row>
    <row r="192" spans="1:5" x14ac:dyDescent="0.35">
      <c r="A192" s="355" t="s">
        <v>117</v>
      </c>
      <c r="B192" s="355" t="str">
        <f>VLOOKUP(A192,'Web Based Remittances'!$A$2:$C$70,3,0)</f>
        <v>356i515x</v>
      </c>
      <c r="C192" s="355" t="s">
        <v>65</v>
      </c>
      <c r="D192" s="355" t="s">
        <v>66</v>
      </c>
      <c r="E192" s="355">
        <v>6122310</v>
      </c>
    </row>
    <row r="193" spans="1:5" x14ac:dyDescent="0.35">
      <c r="A193" s="355" t="s">
        <v>117</v>
      </c>
      <c r="B193" s="355" t="str">
        <f>VLOOKUP(A193,'Web Based Remittances'!$A$2:$C$70,3,0)</f>
        <v>356i515x</v>
      </c>
      <c r="C193" s="355" t="s">
        <v>67</v>
      </c>
      <c r="D193" s="355" t="s">
        <v>68</v>
      </c>
      <c r="E193" s="355">
        <v>6122110</v>
      </c>
    </row>
    <row r="194" spans="1:5" x14ac:dyDescent="0.35">
      <c r="A194" s="355" t="s">
        <v>117</v>
      </c>
      <c r="B194" s="355" t="str">
        <f>VLOOKUP(A194,'Web Based Remittances'!$A$2:$C$70,3,0)</f>
        <v>356i515x</v>
      </c>
      <c r="C194" s="355" t="s">
        <v>69</v>
      </c>
      <c r="D194" s="355" t="s">
        <v>70</v>
      </c>
      <c r="E194" s="355">
        <v>6120800</v>
      </c>
    </row>
    <row r="195" spans="1:5" x14ac:dyDescent="0.35">
      <c r="A195" s="355" t="s">
        <v>117</v>
      </c>
      <c r="B195" s="355" t="str">
        <f>VLOOKUP(A195,'Web Based Remittances'!$A$2:$C$70,3,0)</f>
        <v>356i515x</v>
      </c>
      <c r="C195" s="355" t="s">
        <v>71</v>
      </c>
      <c r="D195" s="355" t="s">
        <v>72</v>
      </c>
      <c r="E195" s="355">
        <v>6120220</v>
      </c>
    </row>
    <row r="196" spans="1:5" x14ac:dyDescent="0.35">
      <c r="A196" s="355" t="s">
        <v>117</v>
      </c>
      <c r="B196" s="355" t="str">
        <f>VLOOKUP(A196,'Web Based Remittances'!$A$2:$C$70,3,0)</f>
        <v>356i515x</v>
      </c>
      <c r="C196" s="355" t="s">
        <v>73</v>
      </c>
      <c r="D196" s="355" t="s">
        <v>74</v>
      </c>
      <c r="E196" s="355">
        <v>6120600</v>
      </c>
    </row>
    <row r="197" spans="1:5" x14ac:dyDescent="0.35">
      <c r="A197" s="355" t="s">
        <v>117</v>
      </c>
      <c r="B197" s="355" t="str">
        <f>VLOOKUP(A197,'Web Based Remittances'!$A$2:$C$70,3,0)</f>
        <v>356i515x</v>
      </c>
      <c r="C197" s="355" t="s">
        <v>75</v>
      </c>
      <c r="D197" s="355" t="s">
        <v>76</v>
      </c>
      <c r="E197" s="355">
        <v>6120400</v>
      </c>
    </row>
    <row r="198" spans="1:5" x14ac:dyDescent="0.35">
      <c r="A198" s="355" t="s">
        <v>117</v>
      </c>
      <c r="B198" s="355" t="str">
        <f>VLOOKUP(A198,'Web Based Remittances'!$A$2:$C$70,3,0)</f>
        <v>356i515x</v>
      </c>
      <c r="C198" s="355" t="s">
        <v>77</v>
      </c>
      <c r="D198" s="355" t="s">
        <v>78</v>
      </c>
      <c r="E198" s="355">
        <v>6140130</v>
      </c>
    </row>
    <row r="199" spans="1:5" x14ac:dyDescent="0.35">
      <c r="A199" s="355" t="s">
        <v>117</v>
      </c>
      <c r="B199" s="355" t="str">
        <f>VLOOKUP(A199,'Web Based Remittances'!$A$2:$C$70,3,0)</f>
        <v>356i515x</v>
      </c>
      <c r="C199" s="355" t="s">
        <v>79</v>
      </c>
      <c r="D199" s="355" t="s">
        <v>80</v>
      </c>
      <c r="E199" s="355">
        <v>6142430</v>
      </c>
    </row>
    <row r="200" spans="1:5" x14ac:dyDescent="0.35">
      <c r="A200" s="355" t="s">
        <v>117</v>
      </c>
      <c r="B200" s="355" t="str">
        <f>VLOOKUP(A200,'Web Based Remittances'!$A$2:$C$70,3,0)</f>
        <v>356i515x</v>
      </c>
      <c r="C200" s="355" t="s">
        <v>81</v>
      </c>
      <c r="D200" s="355" t="s">
        <v>82</v>
      </c>
      <c r="E200" s="355">
        <v>6140000</v>
      </c>
    </row>
    <row r="201" spans="1:5" x14ac:dyDescent="0.35">
      <c r="A201" s="355" t="s">
        <v>117</v>
      </c>
      <c r="B201" s="355" t="str">
        <f>VLOOKUP(A201,'Web Based Remittances'!$A$2:$C$70,3,0)</f>
        <v>356i515x</v>
      </c>
      <c r="C201" s="355" t="s">
        <v>83</v>
      </c>
      <c r="D201" s="355" t="s">
        <v>84</v>
      </c>
      <c r="E201" s="355">
        <v>6121600</v>
      </c>
    </row>
    <row r="202" spans="1:5" x14ac:dyDescent="0.35">
      <c r="A202" s="355" t="s">
        <v>117</v>
      </c>
      <c r="B202" s="355" t="str">
        <f>VLOOKUP(A202,'Web Based Remittances'!$A$2:$C$70,3,0)</f>
        <v>356i515x</v>
      </c>
      <c r="C202" s="355" t="s">
        <v>85</v>
      </c>
      <c r="D202" s="355" t="s">
        <v>86</v>
      </c>
      <c r="E202" s="355">
        <v>6140200</v>
      </c>
    </row>
    <row r="203" spans="1:5" x14ac:dyDescent="0.35">
      <c r="A203" s="355" t="s">
        <v>117</v>
      </c>
      <c r="B203" s="355" t="str">
        <f>VLOOKUP(A203,'Web Based Remittances'!$A$2:$C$70,3,0)</f>
        <v>356i515x</v>
      </c>
      <c r="C203" s="355" t="s">
        <v>87</v>
      </c>
      <c r="D203" s="355" t="s">
        <v>88</v>
      </c>
      <c r="E203" s="355">
        <v>6111000</v>
      </c>
    </row>
    <row r="204" spans="1:5" x14ac:dyDescent="0.35">
      <c r="A204" s="355" t="s">
        <v>117</v>
      </c>
      <c r="B204" s="355" t="str">
        <f>VLOOKUP(A204,'Web Based Remittances'!$A$2:$C$70,3,0)</f>
        <v>356i515x</v>
      </c>
      <c r="C204" s="355" t="s">
        <v>89</v>
      </c>
      <c r="D204" s="355" t="s">
        <v>90</v>
      </c>
      <c r="E204" s="355">
        <v>6170100</v>
      </c>
    </row>
    <row r="205" spans="1:5" x14ac:dyDescent="0.35">
      <c r="A205" s="355" t="s">
        <v>117</v>
      </c>
      <c r="B205" s="355" t="str">
        <f>VLOOKUP(A205,'Web Based Remittances'!$A$2:$C$70,3,0)</f>
        <v>356i515x</v>
      </c>
      <c r="C205" s="355" t="s">
        <v>91</v>
      </c>
      <c r="D205" s="355" t="s">
        <v>92</v>
      </c>
      <c r="E205" s="355">
        <v>6170110</v>
      </c>
    </row>
    <row r="206" spans="1:5" x14ac:dyDescent="0.35">
      <c r="A206" s="355" t="s">
        <v>117</v>
      </c>
      <c r="B206" s="355" t="str">
        <f>VLOOKUP(A206,'Web Based Remittances'!$A$2:$C$70,3,0)</f>
        <v>356i515x</v>
      </c>
      <c r="C206" s="355" t="s">
        <v>99</v>
      </c>
      <c r="D206" s="355" t="s">
        <v>100</v>
      </c>
      <c r="E206" s="355">
        <v>4190170</v>
      </c>
    </row>
    <row r="207" spans="1:5" x14ac:dyDescent="0.35">
      <c r="A207" s="355" t="s">
        <v>117</v>
      </c>
      <c r="B207" s="355" t="str">
        <f>VLOOKUP(A207,'Web Based Remittances'!$A$2:$C$70,3,0)</f>
        <v>356i515x</v>
      </c>
      <c r="C207" s="355" t="s">
        <v>110</v>
      </c>
      <c r="D207" s="355" t="s">
        <v>111</v>
      </c>
      <c r="E207" s="355">
        <v>6180260</v>
      </c>
    </row>
    <row r="208" spans="1:5" x14ac:dyDescent="0.35">
      <c r="A208" s="355" t="s">
        <v>118</v>
      </c>
      <c r="B208" s="355" t="str">
        <f>VLOOKUP(A208,'Web Based Remittances'!$A$2:$C$70,3,0)</f>
        <v>367k15d</v>
      </c>
      <c r="C208" s="355" t="s">
        <v>19</v>
      </c>
      <c r="D208" s="355" t="s">
        <v>20</v>
      </c>
      <c r="E208" s="355">
        <v>4190105</v>
      </c>
    </row>
    <row r="209" spans="1:18" x14ac:dyDescent="0.35">
      <c r="A209" s="355" t="s">
        <v>118</v>
      </c>
      <c r="B209" s="355" t="str">
        <f>VLOOKUP(A209,'Web Based Remittances'!$A$2:$C$70,3,0)</f>
        <v>367k15d</v>
      </c>
      <c r="C209" s="355" t="s">
        <v>21</v>
      </c>
      <c r="D209" s="355" t="s">
        <v>22</v>
      </c>
      <c r="E209" s="355">
        <v>4190120</v>
      </c>
    </row>
    <row r="210" spans="1:18" x14ac:dyDescent="0.35">
      <c r="A210" s="355" t="s">
        <v>118</v>
      </c>
      <c r="B210" s="355" t="str">
        <f>VLOOKUP(A210,'Web Based Remittances'!$A$2:$C$70,3,0)</f>
        <v>367k15d</v>
      </c>
      <c r="C210" s="355" t="s">
        <v>23</v>
      </c>
      <c r="D210" s="355" t="s">
        <v>24</v>
      </c>
      <c r="E210" s="355">
        <v>4190140</v>
      </c>
    </row>
    <row r="211" spans="1:18" x14ac:dyDescent="0.35">
      <c r="A211" s="355" t="s">
        <v>118</v>
      </c>
      <c r="B211" s="355" t="str">
        <f>VLOOKUP(A211,'Web Based Remittances'!$A$2:$C$70,3,0)</f>
        <v>367k15d</v>
      </c>
      <c r="C211" s="355" t="s">
        <v>27</v>
      </c>
      <c r="D211" s="355" t="s">
        <v>28</v>
      </c>
      <c r="E211" s="355">
        <v>4191900</v>
      </c>
    </row>
    <row r="212" spans="1:18" x14ac:dyDescent="0.35">
      <c r="A212" s="355" t="s">
        <v>118</v>
      </c>
      <c r="B212" s="355" t="str">
        <f>VLOOKUP(A212,'Web Based Remittances'!$A$2:$C$70,3,0)</f>
        <v>367k15d</v>
      </c>
      <c r="C212" s="355" t="s">
        <v>29</v>
      </c>
      <c r="D212" s="355" t="s">
        <v>30</v>
      </c>
      <c r="E212" s="355">
        <v>4191100</v>
      </c>
    </row>
    <row r="213" spans="1:18" x14ac:dyDescent="0.35">
      <c r="A213" s="355" t="s">
        <v>118</v>
      </c>
      <c r="B213" s="355" t="str">
        <f>VLOOKUP(A213,'Web Based Remittances'!$A$2:$C$70,3,0)</f>
        <v>367k15d</v>
      </c>
      <c r="C213" s="355" t="s">
        <v>31</v>
      </c>
      <c r="D213" s="355" t="s">
        <v>32</v>
      </c>
      <c r="E213" s="355">
        <v>4191110</v>
      </c>
      <c r="F213" s="358"/>
      <c r="G213" s="358"/>
      <c r="H213" s="358"/>
      <c r="I213" s="358"/>
      <c r="J213" s="358"/>
      <c r="K213" s="358"/>
      <c r="L213" s="358"/>
      <c r="M213" s="358"/>
      <c r="N213" s="358"/>
      <c r="O213" s="358"/>
      <c r="P213" s="358"/>
      <c r="Q213" s="358"/>
      <c r="R213" s="358"/>
    </row>
    <row r="214" spans="1:18" x14ac:dyDescent="0.35">
      <c r="A214" s="355" t="s">
        <v>118</v>
      </c>
      <c r="B214" s="355" t="str">
        <f>VLOOKUP(A214,'Web Based Remittances'!$A$2:$C$70,3,0)</f>
        <v>367k15d</v>
      </c>
      <c r="C214" s="355" t="s">
        <v>33</v>
      </c>
      <c r="D214" s="355" t="s">
        <v>34</v>
      </c>
      <c r="E214" s="355">
        <v>4190410</v>
      </c>
      <c r="F214" s="358"/>
      <c r="G214" s="359"/>
      <c r="H214" s="359"/>
      <c r="I214" s="359"/>
      <c r="J214" s="359"/>
      <c r="K214" s="359"/>
      <c r="L214" s="359"/>
      <c r="M214" s="359"/>
      <c r="N214" s="359"/>
      <c r="O214" s="359"/>
      <c r="P214" s="359"/>
      <c r="Q214" s="359"/>
      <c r="R214" s="359"/>
    </row>
    <row r="215" spans="1:18" x14ac:dyDescent="0.35">
      <c r="A215" s="355" t="s">
        <v>118</v>
      </c>
      <c r="B215" s="355" t="str">
        <f>VLOOKUP(A215,'Web Based Remittances'!$A$2:$C$70,3,0)</f>
        <v>367k15d</v>
      </c>
      <c r="C215" s="355" t="s">
        <v>37</v>
      </c>
      <c r="D215" s="355" t="s">
        <v>38</v>
      </c>
      <c r="E215" s="355">
        <v>4190388</v>
      </c>
    </row>
    <row r="216" spans="1:18" x14ac:dyDescent="0.35">
      <c r="A216" s="355" t="s">
        <v>118</v>
      </c>
      <c r="B216" s="355" t="str">
        <f>VLOOKUP(A216,'Web Based Remittances'!$A$2:$C$70,3,0)</f>
        <v>367k15d</v>
      </c>
      <c r="C216" s="355" t="s">
        <v>39</v>
      </c>
      <c r="D216" s="355" t="s">
        <v>40</v>
      </c>
      <c r="E216" s="355">
        <v>4190380</v>
      </c>
    </row>
    <row r="217" spans="1:18" x14ac:dyDescent="0.35">
      <c r="A217" s="355" t="s">
        <v>118</v>
      </c>
      <c r="B217" s="355" t="str">
        <f>VLOOKUP(A217,'Web Based Remittances'!$A$2:$C$70,3,0)</f>
        <v>367k15d</v>
      </c>
      <c r="C217" s="355" t="s">
        <v>43</v>
      </c>
      <c r="D217" s="355" t="s">
        <v>44</v>
      </c>
      <c r="E217" s="355">
        <v>6110000</v>
      </c>
    </row>
    <row r="218" spans="1:18" x14ac:dyDescent="0.35">
      <c r="A218" s="355" t="s">
        <v>118</v>
      </c>
      <c r="B218" s="355" t="str">
        <f>VLOOKUP(A218,'Web Based Remittances'!$A$2:$C$70,3,0)</f>
        <v>367k15d</v>
      </c>
      <c r="C218" s="355" t="s">
        <v>45</v>
      </c>
      <c r="D218" s="355" t="s">
        <v>46</v>
      </c>
      <c r="E218" s="355">
        <v>6110600</v>
      </c>
    </row>
    <row r="219" spans="1:18" x14ac:dyDescent="0.35">
      <c r="A219" s="355" t="s">
        <v>118</v>
      </c>
      <c r="B219" s="355" t="str">
        <f>VLOOKUP(A219,'Web Based Remittances'!$A$2:$C$70,3,0)</f>
        <v>367k15d</v>
      </c>
      <c r="C219" s="355" t="s">
        <v>47</v>
      </c>
      <c r="D219" s="355" t="s">
        <v>48</v>
      </c>
      <c r="E219" s="355">
        <v>6110720</v>
      </c>
    </row>
    <row r="220" spans="1:18" x14ac:dyDescent="0.35">
      <c r="A220" s="355" t="s">
        <v>118</v>
      </c>
      <c r="B220" s="355" t="str">
        <f>VLOOKUP(A220,'Web Based Remittances'!$A$2:$C$70,3,0)</f>
        <v>367k15d</v>
      </c>
      <c r="C220" s="355" t="s">
        <v>49</v>
      </c>
      <c r="D220" s="355" t="s">
        <v>50</v>
      </c>
      <c r="E220" s="355">
        <v>6110860</v>
      </c>
    </row>
    <row r="221" spans="1:18" x14ac:dyDescent="0.35">
      <c r="A221" s="355" t="s">
        <v>118</v>
      </c>
      <c r="B221" s="355" t="str">
        <f>VLOOKUP(A221,'Web Based Remittances'!$A$2:$C$70,3,0)</f>
        <v>367k15d</v>
      </c>
      <c r="C221" s="355" t="s">
        <v>53</v>
      </c>
      <c r="D221" s="355" t="s">
        <v>54</v>
      </c>
      <c r="E221" s="355">
        <v>6110640</v>
      </c>
    </row>
    <row r="222" spans="1:18" x14ac:dyDescent="0.35">
      <c r="A222" s="355" t="s">
        <v>118</v>
      </c>
      <c r="B222" s="355" t="str">
        <f>VLOOKUP(A222,'Web Based Remittances'!$A$2:$C$70,3,0)</f>
        <v>367k15d</v>
      </c>
      <c r="C222" s="355" t="s">
        <v>55</v>
      </c>
      <c r="D222" s="355" t="s">
        <v>56</v>
      </c>
      <c r="E222" s="355">
        <v>6116300</v>
      </c>
    </row>
    <row r="223" spans="1:18" x14ac:dyDescent="0.35">
      <c r="A223" s="355" t="s">
        <v>118</v>
      </c>
      <c r="B223" s="355" t="str">
        <f>VLOOKUP(A223,'Web Based Remittances'!$A$2:$C$70,3,0)</f>
        <v>367k15d</v>
      </c>
      <c r="C223" s="355" t="s">
        <v>57</v>
      </c>
      <c r="D223" s="355" t="s">
        <v>58</v>
      </c>
      <c r="E223" s="355">
        <v>6116200</v>
      </c>
    </row>
    <row r="224" spans="1:18" x14ac:dyDescent="0.35">
      <c r="A224" s="355" t="s">
        <v>118</v>
      </c>
      <c r="B224" s="355" t="str">
        <f>VLOOKUP(A224,'Web Based Remittances'!$A$2:$C$70,3,0)</f>
        <v>367k15d</v>
      </c>
      <c r="C224" s="355" t="s">
        <v>61</v>
      </c>
      <c r="D224" s="355" t="s">
        <v>62</v>
      </c>
      <c r="E224" s="355">
        <v>6116600</v>
      </c>
    </row>
    <row r="225" spans="1:5" x14ac:dyDescent="0.35">
      <c r="A225" s="355" t="s">
        <v>118</v>
      </c>
      <c r="B225" s="355" t="str">
        <f>VLOOKUP(A225,'Web Based Remittances'!$A$2:$C$70,3,0)</f>
        <v>367k15d</v>
      </c>
      <c r="C225" s="355" t="s">
        <v>63</v>
      </c>
      <c r="D225" s="355" t="s">
        <v>64</v>
      </c>
      <c r="E225" s="355">
        <v>6121000</v>
      </c>
    </row>
    <row r="226" spans="1:5" x14ac:dyDescent="0.35">
      <c r="A226" s="355" t="s">
        <v>118</v>
      </c>
      <c r="B226" s="355" t="str">
        <f>VLOOKUP(A226,'Web Based Remittances'!$A$2:$C$70,3,0)</f>
        <v>367k15d</v>
      </c>
      <c r="C226" s="355" t="s">
        <v>65</v>
      </c>
      <c r="D226" s="355" t="s">
        <v>66</v>
      </c>
      <c r="E226" s="355">
        <v>6122310</v>
      </c>
    </row>
    <row r="227" spans="1:5" x14ac:dyDescent="0.35">
      <c r="A227" s="355" t="s">
        <v>118</v>
      </c>
      <c r="B227" s="355" t="str">
        <f>VLOOKUP(A227,'Web Based Remittances'!$A$2:$C$70,3,0)</f>
        <v>367k15d</v>
      </c>
      <c r="C227" s="355" t="s">
        <v>67</v>
      </c>
      <c r="D227" s="355" t="s">
        <v>68</v>
      </c>
      <c r="E227" s="355">
        <v>6122110</v>
      </c>
    </row>
    <row r="228" spans="1:5" x14ac:dyDescent="0.35">
      <c r="A228" s="355" t="s">
        <v>118</v>
      </c>
      <c r="B228" s="355" t="str">
        <f>VLOOKUP(A228,'Web Based Remittances'!$A$2:$C$70,3,0)</f>
        <v>367k15d</v>
      </c>
      <c r="C228" s="355" t="s">
        <v>69</v>
      </c>
      <c r="D228" s="355" t="s">
        <v>70</v>
      </c>
      <c r="E228" s="355">
        <v>6120800</v>
      </c>
    </row>
    <row r="229" spans="1:5" x14ac:dyDescent="0.35">
      <c r="A229" s="355" t="s">
        <v>118</v>
      </c>
      <c r="B229" s="355" t="str">
        <f>VLOOKUP(A229,'Web Based Remittances'!$A$2:$C$70,3,0)</f>
        <v>367k15d</v>
      </c>
      <c r="C229" s="355" t="s">
        <v>71</v>
      </c>
      <c r="D229" s="355" t="s">
        <v>72</v>
      </c>
      <c r="E229" s="355">
        <v>6120220</v>
      </c>
    </row>
    <row r="230" spans="1:5" x14ac:dyDescent="0.35">
      <c r="A230" s="355" t="s">
        <v>118</v>
      </c>
      <c r="B230" s="355" t="str">
        <f>VLOOKUP(A230,'Web Based Remittances'!$A$2:$C$70,3,0)</f>
        <v>367k15d</v>
      </c>
      <c r="C230" s="355" t="s">
        <v>73</v>
      </c>
      <c r="D230" s="355" t="s">
        <v>74</v>
      </c>
      <c r="E230" s="355">
        <v>6120600</v>
      </c>
    </row>
    <row r="231" spans="1:5" x14ac:dyDescent="0.35">
      <c r="A231" s="355" t="s">
        <v>118</v>
      </c>
      <c r="B231" s="355" t="str">
        <f>VLOOKUP(A231,'Web Based Remittances'!$A$2:$C$70,3,0)</f>
        <v>367k15d</v>
      </c>
      <c r="C231" s="355" t="s">
        <v>75</v>
      </c>
      <c r="D231" s="355" t="s">
        <v>76</v>
      </c>
      <c r="E231" s="355">
        <v>6120400</v>
      </c>
    </row>
    <row r="232" spans="1:5" x14ac:dyDescent="0.35">
      <c r="A232" s="355" t="s">
        <v>118</v>
      </c>
      <c r="B232" s="355" t="str">
        <f>VLOOKUP(A232,'Web Based Remittances'!$A$2:$C$70,3,0)</f>
        <v>367k15d</v>
      </c>
      <c r="C232" s="355" t="s">
        <v>77</v>
      </c>
      <c r="D232" s="355" t="s">
        <v>78</v>
      </c>
      <c r="E232" s="355">
        <v>6140130</v>
      </c>
    </row>
    <row r="233" spans="1:5" x14ac:dyDescent="0.35">
      <c r="A233" s="355" t="s">
        <v>118</v>
      </c>
      <c r="B233" s="355" t="str">
        <f>VLOOKUP(A233,'Web Based Remittances'!$A$2:$C$70,3,0)</f>
        <v>367k15d</v>
      </c>
      <c r="C233" s="355" t="s">
        <v>79</v>
      </c>
      <c r="D233" s="355" t="s">
        <v>80</v>
      </c>
      <c r="E233" s="355">
        <v>6142430</v>
      </c>
    </row>
    <row r="234" spans="1:5" x14ac:dyDescent="0.35">
      <c r="A234" s="355" t="s">
        <v>118</v>
      </c>
      <c r="B234" s="355" t="str">
        <f>VLOOKUP(A234,'Web Based Remittances'!$A$2:$C$70,3,0)</f>
        <v>367k15d</v>
      </c>
      <c r="C234" s="355" t="s">
        <v>81</v>
      </c>
      <c r="D234" s="355" t="s">
        <v>82</v>
      </c>
      <c r="E234" s="355">
        <v>6140000</v>
      </c>
    </row>
    <row r="235" spans="1:5" x14ac:dyDescent="0.35">
      <c r="A235" s="355" t="s">
        <v>118</v>
      </c>
      <c r="B235" s="355" t="str">
        <f>VLOOKUP(A235,'Web Based Remittances'!$A$2:$C$70,3,0)</f>
        <v>367k15d</v>
      </c>
      <c r="C235" s="355" t="s">
        <v>83</v>
      </c>
      <c r="D235" s="355" t="s">
        <v>84</v>
      </c>
      <c r="E235" s="355">
        <v>6121600</v>
      </c>
    </row>
    <row r="236" spans="1:5" x14ac:dyDescent="0.35">
      <c r="A236" s="355" t="s">
        <v>118</v>
      </c>
      <c r="B236" s="355" t="str">
        <f>VLOOKUP(A236,'Web Based Remittances'!$A$2:$C$70,3,0)</f>
        <v>367k15d</v>
      </c>
      <c r="C236" s="355" t="s">
        <v>113</v>
      </c>
      <c r="D236" s="355" t="s">
        <v>114</v>
      </c>
      <c r="E236" s="355">
        <v>6151110</v>
      </c>
    </row>
    <row r="237" spans="1:5" x14ac:dyDescent="0.35">
      <c r="A237" s="355" t="s">
        <v>118</v>
      </c>
      <c r="B237" s="355" t="str">
        <f>VLOOKUP(A237,'Web Based Remittances'!$A$2:$C$70,3,0)</f>
        <v>367k15d</v>
      </c>
      <c r="C237" s="355" t="s">
        <v>85</v>
      </c>
      <c r="D237" s="355" t="s">
        <v>86</v>
      </c>
      <c r="E237" s="355">
        <v>6140200</v>
      </c>
    </row>
    <row r="238" spans="1:5" x14ac:dyDescent="0.35">
      <c r="A238" s="355" t="s">
        <v>118</v>
      </c>
      <c r="B238" s="355" t="str">
        <f>VLOOKUP(A238,'Web Based Remittances'!$A$2:$C$70,3,0)</f>
        <v>367k15d</v>
      </c>
      <c r="C238" s="355" t="s">
        <v>87</v>
      </c>
      <c r="D238" s="355" t="s">
        <v>88</v>
      </c>
      <c r="E238" s="355">
        <v>6111000</v>
      </c>
    </row>
    <row r="239" spans="1:5" x14ac:dyDescent="0.35">
      <c r="A239" s="355" t="s">
        <v>118</v>
      </c>
      <c r="B239" s="355" t="str">
        <f>VLOOKUP(A239,'Web Based Remittances'!$A$2:$C$70,3,0)</f>
        <v>367k15d</v>
      </c>
      <c r="C239" s="355" t="s">
        <v>89</v>
      </c>
      <c r="D239" s="355" t="s">
        <v>90</v>
      </c>
      <c r="E239" s="355">
        <v>6170100</v>
      </c>
    </row>
    <row r="240" spans="1:5" x14ac:dyDescent="0.35">
      <c r="A240" s="355" t="s">
        <v>118</v>
      </c>
      <c r="B240" s="355" t="str">
        <f>VLOOKUP(A240,'Web Based Remittances'!$A$2:$C$70,3,0)</f>
        <v>367k15d</v>
      </c>
      <c r="C240" s="355" t="s">
        <v>91</v>
      </c>
      <c r="D240" s="355" t="s">
        <v>92</v>
      </c>
      <c r="E240" s="355">
        <v>6170110</v>
      </c>
    </row>
    <row r="241" spans="1:5" x14ac:dyDescent="0.35">
      <c r="A241" s="355" t="s">
        <v>118</v>
      </c>
      <c r="B241" s="355" t="str">
        <f>VLOOKUP(A241,'Web Based Remittances'!$A$2:$C$70,3,0)</f>
        <v>367k15d</v>
      </c>
      <c r="C241" s="355" t="s">
        <v>99</v>
      </c>
      <c r="D241" s="355" t="s">
        <v>100</v>
      </c>
      <c r="E241" s="355">
        <v>4190170</v>
      </c>
    </row>
    <row r="242" spans="1:5" x14ac:dyDescent="0.35">
      <c r="A242" s="355" t="s">
        <v>118</v>
      </c>
      <c r="B242" s="355" t="str">
        <f>VLOOKUP(A242,'Web Based Remittances'!$A$2:$C$70,3,0)</f>
        <v>367k15d</v>
      </c>
      <c r="C242" s="355" t="s">
        <v>108</v>
      </c>
      <c r="D242" s="355" t="s">
        <v>109</v>
      </c>
      <c r="E242" s="355">
        <v>6180230</v>
      </c>
    </row>
    <row r="243" spans="1:5" x14ac:dyDescent="0.35">
      <c r="A243" s="355" t="s">
        <v>118</v>
      </c>
      <c r="B243" s="355" t="str">
        <f>VLOOKUP(A243,'Web Based Remittances'!$A$2:$C$70,3,0)</f>
        <v>367k15d</v>
      </c>
      <c r="C243" s="355" t="s">
        <v>110</v>
      </c>
      <c r="D243" s="355" t="s">
        <v>111</v>
      </c>
      <c r="E243" s="355">
        <v>6180260</v>
      </c>
    </row>
    <row r="244" spans="1:5" x14ac:dyDescent="0.35">
      <c r="A244" s="355" t="s">
        <v>119</v>
      </c>
      <c r="B244" s="355" t="str">
        <f>VLOOKUP(A244,'Web Based Remittances'!$A$2:$C$70,3,0)</f>
        <v>784t223m</v>
      </c>
      <c r="C244" s="355" t="s">
        <v>19</v>
      </c>
      <c r="D244" s="355" t="s">
        <v>20</v>
      </c>
      <c r="E244" s="355">
        <v>4190105</v>
      </c>
    </row>
    <row r="245" spans="1:5" x14ac:dyDescent="0.35">
      <c r="A245" s="355" t="s">
        <v>119</v>
      </c>
      <c r="B245" s="355" t="str">
        <f>VLOOKUP(A245,'Web Based Remittances'!$A$2:$C$70,3,0)</f>
        <v>784t223m</v>
      </c>
      <c r="C245" s="355" t="s">
        <v>21</v>
      </c>
      <c r="D245" s="355" t="s">
        <v>22</v>
      </c>
      <c r="E245" s="355">
        <v>4190120</v>
      </c>
    </row>
    <row r="246" spans="1:5" x14ac:dyDescent="0.35">
      <c r="A246" s="355" t="s">
        <v>119</v>
      </c>
      <c r="B246" s="355" t="str">
        <f>VLOOKUP(A246,'Web Based Remittances'!$A$2:$C$70,3,0)</f>
        <v>784t223m</v>
      </c>
      <c r="C246" s="355" t="s">
        <v>23</v>
      </c>
      <c r="D246" s="355" t="s">
        <v>24</v>
      </c>
      <c r="E246" s="355">
        <v>4190140</v>
      </c>
    </row>
    <row r="247" spans="1:5" x14ac:dyDescent="0.35">
      <c r="A247" s="355" t="s">
        <v>119</v>
      </c>
      <c r="B247" s="355" t="str">
        <f>VLOOKUP(A247,'Web Based Remittances'!$A$2:$C$70,3,0)</f>
        <v>784t223m</v>
      </c>
      <c r="C247" s="355" t="s">
        <v>25</v>
      </c>
      <c r="D247" s="355" t="s">
        <v>26</v>
      </c>
      <c r="E247" s="355">
        <v>4190390</v>
      </c>
    </row>
    <row r="248" spans="1:5" x14ac:dyDescent="0.35">
      <c r="A248" s="355" t="s">
        <v>119</v>
      </c>
      <c r="B248" s="355" t="str">
        <f>VLOOKUP(A248,'Web Based Remittances'!$A$2:$C$70,3,0)</f>
        <v>784t223m</v>
      </c>
      <c r="C248" s="355" t="s">
        <v>27</v>
      </c>
      <c r="D248" s="355" t="s">
        <v>28</v>
      </c>
      <c r="E248" s="355">
        <v>4191900</v>
      </c>
    </row>
    <row r="249" spans="1:5" x14ac:dyDescent="0.35">
      <c r="A249" s="355" t="s">
        <v>119</v>
      </c>
      <c r="B249" s="355" t="str">
        <f>VLOOKUP(A249,'Web Based Remittances'!$A$2:$C$70,3,0)</f>
        <v>784t223m</v>
      </c>
      <c r="C249" s="355" t="s">
        <v>29</v>
      </c>
      <c r="D249" s="355" t="s">
        <v>30</v>
      </c>
      <c r="E249" s="355">
        <v>4191100</v>
      </c>
    </row>
    <row r="250" spans="1:5" x14ac:dyDescent="0.35">
      <c r="A250" s="355" t="s">
        <v>119</v>
      </c>
      <c r="B250" s="355" t="str">
        <f>VLOOKUP(A250,'Web Based Remittances'!$A$2:$C$70,3,0)</f>
        <v>784t223m</v>
      </c>
      <c r="C250" s="355" t="s">
        <v>31</v>
      </c>
      <c r="D250" s="355" t="s">
        <v>32</v>
      </c>
      <c r="E250" s="355">
        <v>4191110</v>
      </c>
    </row>
    <row r="251" spans="1:5" x14ac:dyDescent="0.35">
      <c r="A251" s="355" t="s">
        <v>119</v>
      </c>
      <c r="B251" s="355" t="str">
        <f>VLOOKUP(A251,'Web Based Remittances'!$A$2:$C$70,3,0)</f>
        <v>784t223m</v>
      </c>
      <c r="C251" s="355" t="s">
        <v>120</v>
      </c>
      <c r="D251" s="355" t="s">
        <v>121</v>
      </c>
      <c r="E251" s="355">
        <v>4191600</v>
      </c>
    </row>
    <row r="252" spans="1:5" x14ac:dyDescent="0.35">
      <c r="A252" s="355" t="s">
        <v>119</v>
      </c>
      <c r="B252" s="355" t="str">
        <f>VLOOKUP(A252,'Web Based Remittances'!$A$2:$C$70,3,0)</f>
        <v>784t223m</v>
      </c>
      <c r="C252" s="355" t="s">
        <v>33</v>
      </c>
      <c r="D252" s="355" t="s">
        <v>34</v>
      </c>
      <c r="E252" s="355">
        <v>4190410</v>
      </c>
    </row>
    <row r="253" spans="1:5" x14ac:dyDescent="0.35">
      <c r="A253" s="355" t="s">
        <v>119</v>
      </c>
      <c r="B253" s="355" t="str">
        <f>VLOOKUP(A253,'Web Based Remittances'!$A$2:$C$70,3,0)</f>
        <v>784t223m</v>
      </c>
      <c r="C253" s="355" t="s">
        <v>37</v>
      </c>
      <c r="D253" s="355" t="s">
        <v>38</v>
      </c>
      <c r="E253" s="355">
        <v>4190388</v>
      </c>
    </row>
    <row r="254" spans="1:5" x14ac:dyDescent="0.35">
      <c r="A254" s="355" t="s">
        <v>119</v>
      </c>
      <c r="B254" s="355" t="str">
        <f>VLOOKUP(A254,'Web Based Remittances'!$A$2:$C$70,3,0)</f>
        <v>784t223m</v>
      </c>
      <c r="C254" s="355" t="s">
        <v>39</v>
      </c>
      <c r="D254" s="355" t="s">
        <v>40</v>
      </c>
      <c r="E254" s="355">
        <v>4190380</v>
      </c>
    </row>
    <row r="255" spans="1:5" x14ac:dyDescent="0.35">
      <c r="A255" s="355" t="s">
        <v>119</v>
      </c>
      <c r="B255" s="355" t="str">
        <f>VLOOKUP(A255,'Web Based Remittances'!$A$2:$C$70,3,0)</f>
        <v>784t223m</v>
      </c>
      <c r="C255" s="355" t="s">
        <v>43</v>
      </c>
      <c r="D255" s="355" t="s">
        <v>44</v>
      </c>
      <c r="E255" s="355">
        <v>6110000</v>
      </c>
    </row>
    <row r="256" spans="1:5" x14ac:dyDescent="0.35">
      <c r="A256" s="355" t="s">
        <v>119</v>
      </c>
      <c r="B256" s="355" t="str">
        <f>VLOOKUP(A256,'Web Based Remittances'!$A$2:$C$70,3,0)</f>
        <v>784t223m</v>
      </c>
      <c r="C256" s="355" t="s">
        <v>45</v>
      </c>
      <c r="D256" s="355" t="s">
        <v>46</v>
      </c>
      <c r="E256" s="355">
        <v>6110600</v>
      </c>
    </row>
    <row r="257" spans="1:5" x14ac:dyDescent="0.35">
      <c r="A257" s="355" t="s">
        <v>119</v>
      </c>
      <c r="B257" s="355" t="str">
        <f>VLOOKUP(A257,'Web Based Remittances'!$A$2:$C$70,3,0)</f>
        <v>784t223m</v>
      </c>
      <c r="C257" s="355" t="s">
        <v>47</v>
      </c>
      <c r="D257" s="355" t="s">
        <v>48</v>
      </c>
      <c r="E257" s="355">
        <v>6110720</v>
      </c>
    </row>
    <row r="258" spans="1:5" x14ac:dyDescent="0.35">
      <c r="A258" s="355" t="s">
        <v>119</v>
      </c>
      <c r="B258" s="355" t="str">
        <f>VLOOKUP(A258,'Web Based Remittances'!$A$2:$C$70,3,0)</f>
        <v>784t223m</v>
      </c>
      <c r="C258" s="355" t="s">
        <v>49</v>
      </c>
      <c r="D258" s="355" t="s">
        <v>50</v>
      </c>
      <c r="E258" s="355">
        <v>6110860</v>
      </c>
    </row>
    <row r="259" spans="1:5" x14ac:dyDescent="0.35">
      <c r="A259" s="355" t="s">
        <v>119</v>
      </c>
      <c r="B259" s="355" t="str">
        <f>VLOOKUP(A259,'Web Based Remittances'!$A$2:$C$70,3,0)</f>
        <v>784t223m</v>
      </c>
      <c r="C259" s="355" t="s">
        <v>51</v>
      </c>
      <c r="D259" s="355" t="s">
        <v>52</v>
      </c>
      <c r="E259" s="355">
        <v>6110800</v>
      </c>
    </row>
    <row r="260" spans="1:5" x14ac:dyDescent="0.35">
      <c r="A260" s="355" t="s">
        <v>119</v>
      </c>
      <c r="B260" s="355" t="str">
        <f>VLOOKUP(A260,'Web Based Remittances'!$A$2:$C$70,3,0)</f>
        <v>784t223m</v>
      </c>
      <c r="C260" s="355" t="s">
        <v>53</v>
      </c>
      <c r="D260" s="355" t="s">
        <v>54</v>
      </c>
      <c r="E260" s="355">
        <v>6110640</v>
      </c>
    </row>
    <row r="261" spans="1:5" x14ac:dyDescent="0.35">
      <c r="A261" s="355" t="s">
        <v>119</v>
      </c>
      <c r="B261" s="355" t="str">
        <f>VLOOKUP(A261,'Web Based Remittances'!$A$2:$C$70,3,0)</f>
        <v>784t223m</v>
      </c>
      <c r="C261" s="355" t="s">
        <v>55</v>
      </c>
      <c r="D261" s="355" t="s">
        <v>56</v>
      </c>
      <c r="E261" s="355">
        <v>6116300</v>
      </c>
    </row>
    <row r="262" spans="1:5" x14ac:dyDescent="0.35">
      <c r="A262" s="355" t="s">
        <v>119</v>
      </c>
      <c r="B262" s="355" t="str">
        <f>VLOOKUP(A262,'Web Based Remittances'!$A$2:$C$70,3,0)</f>
        <v>784t223m</v>
      </c>
      <c r="C262" s="355" t="s">
        <v>57</v>
      </c>
      <c r="D262" s="355" t="s">
        <v>58</v>
      </c>
      <c r="E262" s="355">
        <v>6116200</v>
      </c>
    </row>
    <row r="263" spans="1:5" x14ac:dyDescent="0.35">
      <c r="A263" s="355" t="s">
        <v>119</v>
      </c>
      <c r="B263" s="355" t="str">
        <f>VLOOKUP(A263,'Web Based Remittances'!$A$2:$C$70,3,0)</f>
        <v>784t223m</v>
      </c>
      <c r="C263" s="355" t="s">
        <v>59</v>
      </c>
      <c r="D263" s="355" t="s">
        <v>60</v>
      </c>
      <c r="E263" s="355">
        <v>6116610</v>
      </c>
    </row>
    <row r="264" spans="1:5" x14ac:dyDescent="0.35">
      <c r="A264" s="355" t="s">
        <v>119</v>
      </c>
      <c r="B264" s="355" t="str">
        <f>VLOOKUP(A264,'Web Based Remittances'!$A$2:$C$70,3,0)</f>
        <v>784t223m</v>
      </c>
      <c r="C264" s="355" t="s">
        <v>61</v>
      </c>
      <c r="D264" s="355" t="s">
        <v>62</v>
      </c>
      <c r="E264" s="355">
        <v>6116600</v>
      </c>
    </row>
    <row r="265" spans="1:5" x14ac:dyDescent="0.35">
      <c r="A265" s="355" t="s">
        <v>119</v>
      </c>
      <c r="B265" s="355" t="str">
        <f>VLOOKUP(A265,'Web Based Remittances'!$A$2:$C$70,3,0)</f>
        <v>784t223m</v>
      </c>
      <c r="C265" s="355" t="s">
        <v>63</v>
      </c>
      <c r="D265" s="355" t="s">
        <v>64</v>
      </c>
      <c r="E265" s="355">
        <v>6121000</v>
      </c>
    </row>
    <row r="266" spans="1:5" x14ac:dyDescent="0.35">
      <c r="A266" s="355" t="s">
        <v>119</v>
      </c>
      <c r="B266" s="355" t="str">
        <f>VLOOKUP(A266,'Web Based Remittances'!$A$2:$C$70,3,0)</f>
        <v>784t223m</v>
      </c>
      <c r="C266" s="355" t="s">
        <v>65</v>
      </c>
      <c r="D266" s="355" t="s">
        <v>66</v>
      </c>
      <c r="E266" s="355">
        <v>6122310</v>
      </c>
    </row>
    <row r="267" spans="1:5" x14ac:dyDescent="0.35">
      <c r="A267" s="355" t="s">
        <v>119</v>
      </c>
      <c r="B267" s="355" t="str">
        <f>VLOOKUP(A267,'Web Based Remittances'!$A$2:$C$70,3,0)</f>
        <v>784t223m</v>
      </c>
      <c r="C267" s="355" t="s">
        <v>67</v>
      </c>
      <c r="D267" s="355" t="s">
        <v>68</v>
      </c>
      <c r="E267" s="355">
        <v>6122110</v>
      </c>
    </row>
    <row r="268" spans="1:5" x14ac:dyDescent="0.35">
      <c r="A268" s="355" t="s">
        <v>119</v>
      </c>
      <c r="B268" s="355" t="str">
        <f>VLOOKUP(A268,'Web Based Remittances'!$A$2:$C$70,3,0)</f>
        <v>784t223m</v>
      </c>
      <c r="C268" s="355" t="s">
        <v>69</v>
      </c>
      <c r="D268" s="355" t="s">
        <v>70</v>
      </c>
      <c r="E268" s="355">
        <v>6120800</v>
      </c>
    </row>
    <row r="269" spans="1:5" x14ac:dyDescent="0.35">
      <c r="A269" s="355" t="s">
        <v>119</v>
      </c>
      <c r="B269" s="355" t="str">
        <f>VLOOKUP(A269,'Web Based Remittances'!$A$2:$C$70,3,0)</f>
        <v>784t223m</v>
      </c>
      <c r="C269" s="355" t="s">
        <v>71</v>
      </c>
      <c r="D269" s="355" t="s">
        <v>72</v>
      </c>
      <c r="E269" s="355">
        <v>6120220</v>
      </c>
    </row>
    <row r="270" spans="1:5" x14ac:dyDescent="0.35">
      <c r="A270" s="355" t="s">
        <v>119</v>
      </c>
      <c r="B270" s="355" t="str">
        <f>VLOOKUP(A270,'Web Based Remittances'!$A$2:$C$70,3,0)</f>
        <v>784t223m</v>
      </c>
      <c r="C270" s="355" t="s">
        <v>73</v>
      </c>
      <c r="D270" s="355" t="s">
        <v>74</v>
      </c>
      <c r="E270" s="355">
        <v>6120600</v>
      </c>
    </row>
    <row r="271" spans="1:5" x14ac:dyDescent="0.35">
      <c r="A271" s="355" t="s">
        <v>119</v>
      </c>
      <c r="B271" s="355" t="str">
        <f>VLOOKUP(A271,'Web Based Remittances'!$A$2:$C$70,3,0)</f>
        <v>784t223m</v>
      </c>
      <c r="C271" s="355" t="s">
        <v>75</v>
      </c>
      <c r="D271" s="355" t="s">
        <v>76</v>
      </c>
      <c r="E271" s="355">
        <v>6120400</v>
      </c>
    </row>
    <row r="272" spans="1:5" x14ac:dyDescent="0.35">
      <c r="A272" s="355" t="s">
        <v>119</v>
      </c>
      <c r="B272" s="355" t="str">
        <f>VLOOKUP(A272,'Web Based Remittances'!$A$2:$C$70,3,0)</f>
        <v>784t223m</v>
      </c>
      <c r="C272" s="355" t="s">
        <v>77</v>
      </c>
      <c r="D272" s="355" t="s">
        <v>78</v>
      </c>
      <c r="E272" s="355">
        <v>6140130</v>
      </c>
    </row>
    <row r="273" spans="1:5" x14ac:dyDescent="0.35">
      <c r="A273" s="355" t="s">
        <v>119</v>
      </c>
      <c r="B273" s="355" t="str">
        <f>VLOOKUP(A273,'Web Based Remittances'!$A$2:$C$70,3,0)</f>
        <v>784t223m</v>
      </c>
      <c r="C273" s="355" t="s">
        <v>79</v>
      </c>
      <c r="D273" s="355" t="s">
        <v>80</v>
      </c>
      <c r="E273" s="355">
        <v>6142430</v>
      </c>
    </row>
    <row r="274" spans="1:5" x14ac:dyDescent="0.35">
      <c r="A274" s="355" t="s">
        <v>119</v>
      </c>
      <c r="B274" s="355" t="str">
        <f>VLOOKUP(A274,'Web Based Remittances'!$A$2:$C$70,3,0)</f>
        <v>784t223m</v>
      </c>
      <c r="C274" s="355" t="s">
        <v>81</v>
      </c>
      <c r="D274" s="355" t="s">
        <v>82</v>
      </c>
      <c r="E274" s="355">
        <v>6140000</v>
      </c>
    </row>
    <row r="275" spans="1:5" x14ac:dyDescent="0.35">
      <c r="A275" s="355" t="s">
        <v>119</v>
      </c>
      <c r="B275" s="355" t="str">
        <f>VLOOKUP(A275,'Web Based Remittances'!$A$2:$C$70,3,0)</f>
        <v>784t223m</v>
      </c>
      <c r="C275" s="355" t="s">
        <v>83</v>
      </c>
      <c r="D275" s="355" t="s">
        <v>84</v>
      </c>
      <c r="E275" s="355">
        <v>6121600</v>
      </c>
    </row>
    <row r="276" spans="1:5" x14ac:dyDescent="0.35">
      <c r="A276" s="355" t="s">
        <v>119</v>
      </c>
      <c r="B276" s="355" t="str">
        <f>VLOOKUP(A276,'Web Based Remittances'!$A$2:$C$70,3,0)</f>
        <v>784t223m</v>
      </c>
      <c r="C276" s="355" t="s">
        <v>85</v>
      </c>
      <c r="D276" s="355" t="s">
        <v>86</v>
      </c>
      <c r="E276" s="355">
        <v>6140200</v>
      </c>
    </row>
    <row r="277" spans="1:5" x14ac:dyDescent="0.35">
      <c r="A277" s="355" t="s">
        <v>119</v>
      </c>
      <c r="B277" s="355" t="str">
        <f>VLOOKUP(A277,'Web Based Remittances'!$A$2:$C$70,3,0)</f>
        <v>784t223m</v>
      </c>
      <c r="C277" s="355" t="s">
        <v>87</v>
      </c>
      <c r="D277" s="355" t="s">
        <v>88</v>
      </c>
      <c r="E277" s="355">
        <v>6111000</v>
      </c>
    </row>
    <row r="278" spans="1:5" x14ac:dyDescent="0.35">
      <c r="A278" s="355" t="s">
        <v>119</v>
      </c>
      <c r="B278" s="355" t="str">
        <f>VLOOKUP(A278,'Web Based Remittances'!$A$2:$C$70,3,0)</f>
        <v>784t223m</v>
      </c>
      <c r="C278" s="355" t="s">
        <v>89</v>
      </c>
      <c r="D278" s="355" t="s">
        <v>90</v>
      </c>
      <c r="E278" s="355">
        <v>6170100</v>
      </c>
    </row>
    <row r="279" spans="1:5" x14ac:dyDescent="0.35">
      <c r="A279" s="355" t="s">
        <v>119</v>
      </c>
      <c r="B279" s="355" t="str">
        <f>VLOOKUP(A279,'Web Based Remittances'!$A$2:$C$70,3,0)</f>
        <v>784t223m</v>
      </c>
      <c r="C279" s="355" t="s">
        <v>91</v>
      </c>
      <c r="D279" s="355" t="s">
        <v>92</v>
      </c>
      <c r="E279" s="355">
        <v>6170110</v>
      </c>
    </row>
    <row r="280" spans="1:5" x14ac:dyDescent="0.35">
      <c r="A280" s="355" t="s">
        <v>119</v>
      </c>
      <c r="B280" s="355" t="str">
        <f>VLOOKUP(A280,'Web Based Remittances'!$A$2:$C$70,3,0)</f>
        <v>784t223m</v>
      </c>
      <c r="C280" s="355" t="s">
        <v>99</v>
      </c>
      <c r="D280" s="355" t="s">
        <v>100</v>
      </c>
      <c r="E280" s="355">
        <v>4190170</v>
      </c>
    </row>
    <row r="281" spans="1:5" x14ac:dyDescent="0.35">
      <c r="A281" s="355" t="s">
        <v>119</v>
      </c>
      <c r="B281" s="355" t="str">
        <f>VLOOKUP(A281,'Web Based Remittances'!$A$2:$C$70,3,0)</f>
        <v>784t223m</v>
      </c>
      <c r="C281" s="355" t="s">
        <v>110</v>
      </c>
      <c r="D281" s="355" t="s">
        <v>111</v>
      </c>
      <c r="E281" s="355">
        <v>6180260</v>
      </c>
    </row>
    <row r="282" spans="1:5" x14ac:dyDescent="0.35">
      <c r="A282" s="355" t="s">
        <v>122</v>
      </c>
      <c r="B282" s="355" t="str">
        <f>VLOOKUP(A282,'Web Based Remittances'!$A$2:$C$70,3,0)</f>
        <v>593d393f</v>
      </c>
      <c r="C282" s="355" t="s">
        <v>19</v>
      </c>
      <c r="D282" s="355" t="s">
        <v>20</v>
      </c>
      <c r="E282" s="355">
        <v>4190105</v>
      </c>
    </row>
    <row r="283" spans="1:5" x14ac:dyDescent="0.35">
      <c r="A283" s="355" t="s">
        <v>122</v>
      </c>
      <c r="B283" s="355" t="str">
        <f>VLOOKUP(A283,'Web Based Remittances'!$A$2:$C$70,3,0)</f>
        <v>593d393f</v>
      </c>
      <c r="C283" s="355" t="s">
        <v>21</v>
      </c>
      <c r="D283" s="355" t="s">
        <v>22</v>
      </c>
      <c r="E283" s="355">
        <v>4190120</v>
      </c>
    </row>
    <row r="284" spans="1:5" x14ac:dyDescent="0.35">
      <c r="A284" s="355" t="s">
        <v>122</v>
      </c>
      <c r="B284" s="355" t="str">
        <f>VLOOKUP(A284,'Web Based Remittances'!$A$2:$C$70,3,0)</f>
        <v>593d393f</v>
      </c>
      <c r="C284" s="355" t="s">
        <v>23</v>
      </c>
      <c r="D284" s="355" t="s">
        <v>24</v>
      </c>
      <c r="E284" s="355">
        <v>4190140</v>
      </c>
    </row>
    <row r="285" spans="1:5" x14ac:dyDescent="0.35">
      <c r="A285" s="355" t="s">
        <v>122</v>
      </c>
      <c r="B285" s="355" t="str">
        <f>VLOOKUP(A285,'Web Based Remittances'!$A$2:$C$70,3,0)</f>
        <v>593d393f</v>
      </c>
      <c r="C285" s="355" t="s">
        <v>25</v>
      </c>
      <c r="D285" s="355" t="s">
        <v>26</v>
      </c>
      <c r="E285" s="355">
        <v>4190390</v>
      </c>
    </row>
    <row r="286" spans="1:5" x14ac:dyDescent="0.35">
      <c r="A286" s="355" t="s">
        <v>122</v>
      </c>
      <c r="B286" s="355" t="str">
        <f>VLOOKUP(A286,'Web Based Remittances'!$A$2:$C$70,3,0)</f>
        <v>593d393f</v>
      </c>
      <c r="C286" s="355" t="s">
        <v>27</v>
      </c>
      <c r="D286" s="355" t="s">
        <v>28</v>
      </c>
      <c r="E286" s="355">
        <v>4191900</v>
      </c>
    </row>
    <row r="287" spans="1:5" x14ac:dyDescent="0.35">
      <c r="A287" s="355" t="s">
        <v>122</v>
      </c>
      <c r="B287" s="355" t="str">
        <f>VLOOKUP(A287,'Web Based Remittances'!$A$2:$C$70,3,0)</f>
        <v>593d393f</v>
      </c>
      <c r="C287" s="355" t="s">
        <v>29</v>
      </c>
      <c r="D287" s="355" t="s">
        <v>30</v>
      </c>
      <c r="E287" s="355">
        <v>4191100</v>
      </c>
    </row>
    <row r="288" spans="1:5" x14ac:dyDescent="0.35">
      <c r="A288" s="355" t="s">
        <v>122</v>
      </c>
      <c r="B288" s="355" t="str">
        <f>VLOOKUP(A288,'Web Based Remittances'!$A$2:$C$70,3,0)</f>
        <v>593d393f</v>
      </c>
      <c r="C288" s="355" t="s">
        <v>33</v>
      </c>
      <c r="D288" s="355" t="s">
        <v>34</v>
      </c>
      <c r="E288" s="355">
        <v>4190410</v>
      </c>
    </row>
    <row r="289" spans="1:5" x14ac:dyDescent="0.35">
      <c r="A289" s="355" t="s">
        <v>122</v>
      </c>
      <c r="B289" s="355" t="str">
        <f>VLOOKUP(A289,'Web Based Remittances'!$A$2:$C$70,3,0)</f>
        <v>593d393f</v>
      </c>
      <c r="C289" s="355" t="s">
        <v>35</v>
      </c>
      <c r="D289" s="355" t="s">
        <v>36</v>
      </c>
      <c r="E289" s="355">
        <v>4190420</v>
      </c>
    </row>
    <row r="290" spans="1:5" x14ac:dyDescent="0.35">
      <c r="A290" s="355" t="s">
        <v>122</v>
      </c>
      <c r="B290" s="355" t="str">
        <f>VLOOKUP(A290,'Web Based Remittances'!$A$2:$C$70,3,0)</f>
        <v>593d393f</v>
      </c>
      <c r="C290" s="355" t="s">
        <v>37</v>
      </c>
      <c r="D290" s="355" t="s">
        <v>38</v>
      </c>
      <c r="E290" s="355">
        <v>4190388</v>
      </c>
    </row>
    <row r="291" spans="1:5" x14ac:dyDescent="0.35">
      <c r="A291" s="355" t="s">
        <v>122</v>
      </c>
      <c r="B291" s="355" t="str">
        <f>VLOOKUP(A291,'Web Based Remittances'!$A$2:$C$70,3,0)</f>
        <v>593d393f</v>
      </c>
      <c r="C291" s="355" t="s">
        <v>39</v>
      </c>
      <c r="D291" s="355" t="s">
        <v>40</v>
      </c>
      <c r="E291" s="355">
        <v>4190380</v>
      </c>
    </row>
    <row r="292" spans="1:5" x14ac:dyDescent="0.35">
      <c r="A292" s="355" t="s">
        <v>122</v>
      </c>
      <c r="B292" s="355" t="str">
        <f>VLOOKUP(A292,'Web Based Remittances'!$A$2:$C$70,3,0)</f>
        <v>593d393f</v>
      </c>
      <c r="C292" s="355" t="s">
        <v>43</v>
      </c>
      <c r="D292" s="355" t="s">
        <v>44</v>
      </c>
      <c r="E292" s="355">
        <v>6110000</v>
      </c>
    </row>
    <row r="293" spans="1:5" x14ac:dyDescent="0.35">
      <c r="A293" s="355" t="s">
        <v>122</v>
      </c>
      <c r="B293" s="355" t="str">
        <f>VLOOKUP(A293,'Web Based Remittances'!$A$2:$C$70,3,0)</f>
        <v>593d393f</v>
      </c>
      <c r="C293" s="355" t="s">
        <v>123</v>
      </c>
      <c r="D293" s="355" t="s">
        <v>124</v>
      </c>
      <c r="E293" s="355">
        <v>6110020</v>
      </c>
    </row>
    <row r="294" spans="1:5" x14ac:dyDescent="0.35">
      <c r="A294" s="355" t="s">
        <v>122</v>
      </c>
      <c r="B294" s="355" t="str">
        <f>VLOOKUP(A294,'Web Based Remittances'!$A$2:$C$70,3,0)</f>
        <v>593d393f</v>
      </c>
      <c r="C294" s="355" t="s">
        <v>45</v>
      </c>
      <c r="D294" s="355" t="s">
        <v>46</v>
      </c>
      <c r="E294" s="355">
        <v>6110600</v>
      </c>
    </row>
    <row r="295" spans="1:5" x14ac:dyDescent="0.35">
      <c r="A295" s="355" t="s">
        <v>122</v>
      </c>
      <c r="B295" s="355" t="str">
        <f>VLOOKUP(A295,'Web Based Remittances'!$A$2:$C$70,3,0)</f>
        <v>593d393f</v>
      </c>
      <c r="C295" s="355" t="s">
        <v>47</v>
      </c>
      <c r="D295" s="355" t="s">
        <v>48</v>
      </c>
      <c r="E295" s="355">
        <v>6110720</v>
      </c>
    </row>
    <row r="296" spans="1:5" x14ac:dyDescent="0.35">
      <c r="A296" s="355" t="s">
        <v>122</v>
      </c>
      <c r="B296" s="355" t="str">
        <f>VLOOKUP(A296,'Web Based Remittances'!$A$2:$C$70,3,0)</f>
        <v>593d393f</v>
      </c>
      <c r="C296" s="355" t="s">
        <v>49</v>
      </c>
      <c r="D296" s="355" t="s">
        <v>50</v>
      </c>
      <c r="E296" s="355">
        <v>6110860</v>
      </c>
    </row>
    <row r="297" spans="1:5" x14ac:dyDescent="0.35">
      <c r="A297" s="355" t="s">
        <v>122</v>
      </c>
      <c r="B297" s="355" t="str">
        <f>VLOOKUP(A297,'Web Based Remittances'!$A$2:$C$70,3,0)</f>
        <v>593d393f</v>
      </c>
      <c r="C297" s="355" t="s">
        <v>53</v>
      </c>
      <c r="D297" s="355" t="s">
        <v>54</v>
      </c>
      <c r="E297" s="355">
        <v>6110640</v>
      </c>
    </row>
    <row r="298" spans="1:5" x14ac:dyDescent="0.35">
      <c r="A298" s="355" t="s">
        <v>122</v>
      </c>
      <c r="B298" s="355" t="str">
        <f>VLOOKUP(A298,'Web Based Remittances'!$A$2:$C$70,3,0)</f>
        <v>593d393f</v>
      </c>
      <c r="C298" s="355" t="s">
        <v>55</v>
      </c>
      <c r="D298" s="355" t="s">
        <v>56</v>
      </c>
      <c r="E298" s="355">
        <v>6116300</v>
      </c>
    </row>
    <row r="299" spans="1:5" x14ac:dyDescent="0.35">
      <c r="A299" s="355" t="s">
        <v>122</v>
      </c>
      <c r="B299" s="355" t="str">
        <f>VLOOKUP(A299,'Web Based Remittances'!$A$2:$C$70,3,0)</f>
        <v>593d393f</v>
      </c>
      <c r="C299" s="355" t="s">
        <v>57</v>
      </c>
      <c r="D299" s="355" t="s">
        <v>58</v>
      </c>
      <c r="E299" s="355">
        <v>6116200</v>
      </c>
    </row>
    <row r="300" spans="1:5" x14ac:dyDescent="0.35">
      <c r="A300" s="355" t="s">
        <v>122</v>
      </c>
      <c r="B300" s="355" t="str">
        <f>VLOOKUP(A300,'Web Based Remittances'!$A$2:$C$70,3,0)</f>
        <v>593d393f</v>
      </c>
      <c r="C300" s="355" t="s">
        <v>61</v>
      </c>
      <c r="D300" s="355" t="s">
        <v>62</v>
      </c>
      <c r="E300" s="355">
        <v>6116600</v>
      </c>
    </row>
    <row r="301" spans="1:5" x14ac:dyDescent="0.35">
      <c r="A301" s="355" t="s">
        <v>122</v>
      </c>
      <c r="B301" s="355" t="str">
        <f>VLOOKUP(A301,'Web Based Remittances'!$A$2:$C$70,3,0)</f>
        <v>593d393f</v>
      </c>
      <c r="C301" s="355" t="s">
        <v>63</v>
      </c>
      <c r="D301" s="355" t="s">
        <v>64</v>
      </c>
      <c r="E301" s="355">
        <v>6121000</v>
      </c>
    </row>
    <row r="302" spans="1:5" x14ac:dyDescent="0.35">
      <c r="A302" s="355" t="s">
        <v>122</v>
      </c>
      <c r="B302" s="355" t="str">
        <f>VLOOKUP(A302,'Web Based Remittances'!$A$2:$C$70,3,0)</f>
        <v>593d393f</v>
      </c>
      <c r="C302" s="355" t="s">
        <v>65</v>
      </c>
      <c r="D302" s="355" t="s">
        <v>66</v>
      </c>
      <c r="E302" s="355">
        <v>6122310</v>
      </c>
    </row>
    <row r="303" spans="1:5" x14ac:dyDescent="0.35">
      <c r="A303" s="355" t="s">
        <v>122</v>
      </c>
      <c r="B303" s="355" t="str">
        <f>VLOOKUP(A303,'Web Based Remittances'!$A$2:$C$70,3,0)</f>
        <v>593d393f</v>
      </c>
      <c r="C303" s="355" t="s">
        <v>67</v>
      </c>
      <c r="D303" s="355" t="s">
        <v>68</v>
      </c>
      <c r="E303" s="355">
        <v>6122110</v>
      </c>
    </row>
    <row r="304" spans="1:5" x14ac:dyDescent="0.35">
      <c r="A304" s="355" t="s">
        <v>122</v>
      </c>
      <c r="B304" s="355" t="str">
        <f>VLOOKUP(A304,'Web Based Remittances'!$A$2:$C$70,3,0)</f>
        <v>593d393f</v>
      </c>
      <c r="C304" s="355" t="s">
        <v>69</v>
      </c>
      <c r="D304" s="355" t="s">
        <v>70</v>
      </c>
      <c r="E304" s="355">
        <v>6120800</v>
      </c>
    </row>
    <row r="305" spans="1:5" x14ac:dyDescent="0.35">
      <c r="A305" s="355" t="s">
        <v>122</v>
      </c>
      <c r="B305" s="355" t="str">
        <f>VLOOKUP(A305,'Web Based Remittances'!$A$2:$C$70,3,0)</f>
        <v>593d393f</v>
      </c>
      <c r="C305" s="355" t="s">
        <v>71</v>
      </c>
      <c r="D305" s="355" t="s">
        <v>72</v>
      </c>
      <c r="E305" s="355">
        <v>6120220</v>
      </c>
    </row>
    <row r="306" spans="1:5" x14ac:dyDescent="0.35">
      <c r="A306" s="355" t="s">
        <v>122</v>
      </c>
      <c r="B306" s="355" t="str">
        <f>VLOOKUP(A306,'Web Based Remittances'!$A$2:$C$70,3,0)</f>
        <v>593d393f</v>
      </c>
      <c r="C306" s="355" t="s">
        <v>73</v>
      </c>
      <c r="D306" s="355" t="s">
        <v>74</v>
      </c>
      <c r="E306" s="355">
        <v>6120600</v>
      </c>
    </row>
    <row r="307" spans="1:5" x14ac:dyDescent="0.35">
      <c r="A307" s="355" t="s">
        <v>122</v>
      </c>
      <c r="B307" s="355" t="str">
        <f>VLOOKUP(A307,'Web Based Remittances'!$A$2:$C$70,3,0)</f>
        <v>593d393f</v>
      </c>
      <c r="C307" s="355" t="s">
        <v>75</v>
      </c>
      <c r="D307" s="355" t="s">
        <v>76</v>
      </c>
      <c r="E307" s="355">
        <v>6120400</v>
      </c>
    </row>
    <row r="308" spans="1:5" x14ac:dyDescent="0.35">
      <c r="A308" s="355" t="s">
        <v>122</v>
      </c>
      <c r="B308" s="355" t="str">
        <f>VLOOKUP(A308,'Web Based Remittances'!$A$2:$C$70,3,0)</f>
        <v>593d393f</v>
      </c>
      <c r="C308" s="355" t="s">
        <v>77</v>
      </c>
      <c r="D308" s="355" t="s">
        <v>78</v>
      </c>
      <c r="E308" s="355">
        <v>6140130</v>
      </c>
    </row>
    <row r="309" spans="1:5" x14ac:dyDescent="0.35">
      <c r="A309" s="355" t="s">
        <v>122</v>
      </c>
      <c r="B309" s="355" t="str">
        <f>VLOOKUP(A309,'Web Based Remittances'!$A$2:$C$70,3,0)</f>
        <v>593d393f</v>
      </c>
      <c r="C309" s="355" t="s">
        <v>79</v>
      </c>
      <c r="D309" s="355" t="s">
        <v>80</v>
      </c>
      <c r="E309" s="355">
        <v>6142430</v>
      </c>
    </row>
    <row r="310" spans="1:5" x14ac:dyDescent="0.35">
      <c r="A310" s="355" t="s">
        <v>122</v>
      </c>
      <c r="B310" s="355" t="str">
        <f>VLOOKUP(A310,'Web Based Remittances'!$A$2:$C$70,3,0)</f>
        <v>593d393f</v>
      </c>
      <c r="C310" s="355" t="s">
        <v>81</v>
      </c>
      <c r="D310" s="355" t="s">
        <v>82</v>
      </c>
      <c r="E310" s="355">
        <v>6140000</v>
      </c>
    </row>
    <row r="311" spans="1:5" x14ac:dyDescent="0.35">
      <c r="A311" s="355" t="s">
        <v>122</v>
      </c>
      <c r="B311" s="355" t="str">
        <f>VLOOKUP(A311,'Web Based Remittances'!$A$2:$C$70,3,0)</f>
        <v>593d393f</v>
      </c>
      <c r="C311" s="355" t="s">
        <v>83</v>
      </c>
      <c r="D311" s="355" t="s">
        <v>84</v>
      </c>
      <c r="E311" s="355">
        <v>6121600</v>
      </c>
    </row>
    <row r="312" spans="1:5" x14ac:dyDescent="0.35">
      <c r="A312" s="355" t="s">
        <v>122</v>
      </c>
      <c r="B312" s="355" t="str">
        <f>VLOOKUP(A312,'Web Based Remittances'!$A$2:$C$70,3,0)</f>
        <v>593d393f</v>
      </c>
      <c r="C312" s="355" t="s">
        <v>85</v>
      </c>
      <c r="D312" s="355" t="s">
        <v>86</v>
      </c>
      <c r="E312" s="355">
        <v>6140200</v>
      </c>
    </row>
    <row r="313" spans="1:5" x14ac:dyDescent="0.35">
      <c r="A313" s="355" t="s">
        <v>122</v>
      </c>
      <c r="B313" s="355" t="str">
        <f>VLOOKUP(A313,'Web Based Remittances'!$A$2:$C$70,3,0)</f>
        <v>593d393f</v>
      </c>
      <c r="C313" s="355" t="s">
        <v>87</v>
      </c>
      <c r="D313" s="355" t="s">
        <v>88</v>
      </c>
      <c r="E313" s="355">
        <v>6111000</v>
      </c>
    </row>
    <row r="314" spans="1:5" x14ac:dyDescent="0.35">
      <c r="A314" s="355" t="s">
        <v>122</v>
      </c>
      <c r="B314" s="355" t="str">
        <f>VLOOKUP(A314,'Web Based Remittances'!$A$2:$C$70,3,0)</f>
        <v>593d393f</v>
      </c>
      <c r="C314" s="355" t="s">
        <v>89</v>
      </c>
      <c r="D314" s="355" t="s">
        <v>90</v>
      </c>
      <c r="E314" s="355">
        <v>6170100</v>
      </c>
    </row>
    <row r="315" spans="1:5" x14ac:dyDescent="0.35">
      <c r="A315" s="355" t="s">
        <v>122</v>
      </c>
      <c r="B315" s="355" t="str">
        <f>VLOOKUP(A315,'Web Based Remittances'!$A$2:$C$70,3,0)</f>
        <v>593d393f</v>
      </c>
      <c r="C315" s="355" t="s">
        <v>91</v>
      </c>
      <c r="D315" s="355" t="s">
        <v>92</v>
      </c>
      <c r="E315" s="355">
        <v>6170110</v>
      </c>
    </row>
    <row r="316" spans="1:5" x14ac:dyDescent="0.35">
      <c r="A316" s="355" t="s">
        <v>122</v>
      </c>
      <c r="B316" s="355" t="str">
        <f>VLOOKUP(A316,'Web Based Remittances'!$A$2:$C$70,3,0)</f>
        <v>593d393f</v>
      </c>
      <c r="C316" s="355" t="s">
        <v>99</v>
      </c>
      <c r="D316" s="355" t="s">
        <v>100</v>
      </c>
      <c r="E316" s="355">
        <v>4190170</v>
      </c>
    </row>
    <row r="317" spans="1:5" x14ac:dyDescent="0.35">
      <c r="A317" s="355" t="s">
        <v>122</v>
      </c>
      <c r="B317" s="355" t="str">
        <f>VLOOKUP(A317,'Web Based Remittances'!$A$2:$C$70,3,0)</f>
        <v>593d393f</v>
      </c>
      <c r="C317" s="355" t="s">
        <v>103</v>
      </c>
      <c r="D317" s="355" t="s">
        <v>104</v>
      </c>
      <c r="E317" s="355">
        <v>6180200</v>
      </c>
    </row>
    <row r="318" spans="1:5" x14ac:dyDescent="0.35">
      <c r="A318" s="355" t="s">
        <v>122</v>
      </c>
      <c r="B318" s="355" t="str">
        <f>VLOOKUP(A318,'Web Based Remittances'!$A$2:$C$70,3,0)</f>
        <v>593d393f</v>
      </c>
      <c r="C318" s="355" t="s">
        <v>110</v>
      </c>
      <c r="D318" s="355" t="s">
        <v>111</v>
      </c>
      <c r="E318" s="355">
        <v>6180260</v>
      </c>
    </row>
    <row r="319" spans="1:5" x14ac:dyDescent="0.35">
      <c r="A319" s="355" t="s">
        <v>125</v>
      </c>
      <c r="B319" s="355" t="str">
        <f>VLOOKUP(A319,'Web Based Remittances'!$A$2:$C$70,3,0)</f>
        <v>966x438s</v>
      </c>
      <c r="C319" s="355" t="s">
        <v>19</v>
      </c>
      <c r="D319" s="355" t="s">
        <v>20</v>
      </c>
      <c r="E319" s="355">
        <v>4190105</v>
      </c>
    </row>
    <row r="320" spans="1:5" x14ac:dyDescent="0.35">
      <c r="A320" s="355" t="s">
        <v>125</v>
      </c>
      <c r="B320" s="355" t="str">
        <f>VLOOKUP(A320,'Web Based Remittances'!$A$2:$C$70,3,0)</f>
        <v>966x438s</v>
      </c>
      <c r="C320" s="355" t="s">
        <v>21</v>
      </c>
      <c r="D320" s="355" t="s">
        <v>22</v>
      </c>
      <c r="E320" s="355">
        <v>4190120</v>
      </c>
    </row>
    <row r="321" spans="1:5" x14ac:dyDescent="0.35">
      <c r="A321" s="355" t="s">
        <v>125</v>
      </c>
      <c r="B321" s="355" t="str">
        <f>VLOOKUP(A321,'Web Based Remittances'!$A$2:$C$70,3,0)</f>
        <v>966x438s</v>
      </c>
      <c r="C321" s="355" t="s">
        <v>23</v>
      </c>
      <c r="D321" s="355" t="s">
        <v>24</v>
      </c>
      <c r="E321" s="355">
        <v>4190140</v>
      </c>
    </row>
    <row r="322" spans="1:5" x14ac:dyDescent="0.35">
      <c r="A322" s="355" t="s">
        <v>125</v>
      </c>
      <c r="B322" s="355" t="str">
        <f>VLOOKUP(A322,'Web Based Remittances'!$A$2:$C$70,3,0)</f>
        <v>966x438s</v>
      </c>
      <c r="C322" s="355" t="s">
        <v>27</v>
      </c>
      <c r="D322" s="355" t="s">
        <v>28</v>
      </c>
      <c r="E322" s="355">
        <v>4191900</v>
      </c>
    </row>
    <row r="323" spans="1:5" x14ac:dyDescent="0.35">
      <c r="A323" s="355" t="s">
        <v>125</v>
      </c>
      <c r="B323" s="355" t="str">
        <f>VLOOKUP(A323,'Web Based Remittances'!$A$2:$C$70,3,0)</f>
        <v>966x438s</v>
      </c>
      <c r="C323" s="355" t="s">
        <v>29</v>
      </c>
      <c r="D323" s="355" t="s">
        <v>30</v>
      </c>
      <c r="E323" s="355">
        <v>4191100</v>
      </c>
    </row>
    <row r="324" spans="1:5" x14ac:dyDescent="0.35">
      <c r="A324" s="355" t="s">
        <v>125</v>
      </c>
      <c r="B324" s="355" t="str">
        <f>VLOOKUP(A324,'Web Based Remittances'!$A$2:$C$70,3,0)</f>
        <v>966x438s</v>
      </c>
      <c r="C324" s="355" t="s">
        <v>37</v>
      </c>
      <c r="D324" s="355" t="s">
        <v>38</v>
      </c>
      <c r="E324" s="355">
        <v>4190388</v>
      </c>
    </row>
    <row r="325" spans="1:5" x14ac:dyDescent="0.35">
      <c r="A325" s="355" t="s">
        <v>125</v>
      </c>
      <c r="B325" s="355" t="str">
        <f>VLOOKUP(A325,'Web Based Remittances'!$A$2:$C$70,3,0)</f>
        <v>966x438s</v>
      </c>
      <c r="C325" s="355" t="s">
        <v>39</v>
      </c>
      <c r="D325" s="355" t="s">
        <v>40</v>
      </c>
      <c r="E325" s="355">
        <v>4190380</v>
      </c>
    </row>
    <row r="326" spans="1:5" x14ac:dyDescent="0.35">
      <c r="A326" s="355" t="s">
        <v>125</v>
      </c>
      <c r="B326" s="355" t="str">
        <f>VLOOKUP(A326,'Web Based Remittances'!$A$2:$C$70,3,0)</f>
        <v>966x438s</v>
      </c>
      <c r="C326" s="355" t="s">
        <v>43</v>
      </c>
      <c r="D326" s="355" t="s">
        <v>44</v>
      </c>
      <c r="E326" s="355">
        <v>6110000</v>
      </c>
    </row>
    <row r="327" spans="1:5" x14ac:dyDescent="0.35">
      <c r="A327" s="355" t="s">
        <v>125</v>
      </c>
      <c r="B327" s="355" t="str">
        <f>VLOOKUP(A327,'Web Based Remittances'!$A$2:$C$70,3,0)</f>
        <v>966x438s</v>
      </c>
      <c r="C327" s="355" t="s">
        <v>123</v>
      </c>
      <c r="D327" s="355" t="s">
        <v>124</v>
      </c>
      <c r="E327" s="355">
        <v>6110020</v>
      </c>
    </row>
    <row r="328" spans="1:5" x14ac:dyDescent="0.35">
      <c r="A328" s="355" t="s">
        <v>125</v>
      </c>
      <c r="B328" s="355" t="str">
        <f>VLOOKUP(A328,'Web Based Remittances'!$A$2:$C$70,3,0)</f>
        <v>966x438s</v>
      </c>
      <c r="C328" s="355" t="s">
        <v>45</v>
      </c>
      <c r="D328" s="355" t="s">
        <v>46</v>
      </c>
      <c r="E328" s="355">
        <v>6110600</v>
      </c>
    </row>
    <row r="329" spans="1:5" x14ac:dyDescent="0.35">
      <c r="A329" s="355" t="s">
        <v>125</v>
      </c>
      <c r="B329" s="355" t="str">
        <f>VLOOKUP(A329,'Web Based Remittances'!$A$2:$C$70,3,0)</f>
        <v>966x438s</v>
      </c>
      <c r="C329" s="355" t="s">
        <v>47</v>
      </c>
      <c r="D329" s="355" t="s">
        <v>48</v>
      </c>
      <c r="E329" s="355">
        <v>6110720</v>
      </c>
    </row>
    <row r="330" spans="1:5" x14ac:dyDescent="0.35">
      <c r="A330" s="355" t="s">
        <v>125</v>
      </c>
      <c r="B330" s="355" t="str">
        <f>VLOOKUP(A330,'Web Based Remittances'!$A$2:$C$70,3,0)</f>
        <v>966x438s</v>
      </c>
      <c r="C330" s="355" t="s">
        <v>49</v>
      </c>
      <c r="D330" s="355" t="s">
        <v>50</v>
      </c>
      <c r="E330" s="355">
        <v>6110860</v>
      </c>
    </row>
    <row r="331" spans="1:5" x14ac:dyDescent="0.35">
      <c r="A331" s="355" t="s">
        <v>125</v>
      </c>
      <c r="B331" s="355" t="str">
        <f>VLOOKUP(A331,'Web Based Remittances'!$A$2:$C$70,3,0)</f>
        <v>966x438s</v>
      </c>
      <c r="C331" s="355" t="s">
        <v>51</v>
      </c>
      <c r="D331" s="355" t="s">
        <v>52</v>
      </c>
      <c r="E331" s="355">
        <v>6110800</v>
      </c>
    </row>
    <row r="332" spans="1:5" x14ac:dyDescent="0.35">
      <c r="A332" s="355" t="s">
        <v>125</v>
      </c>
      <c r="B332" s="355" t="str">
        <f>VLOOKUP(A332,'Web Based Remittances'!$A$2:$C$70,3,0)</f>
        <v>966x438s</v>
      </c>
      <c r="C332" s="355" t="s">
        <v>53</v>
      </c>
      <c r="D332" s="355" t="s">
        <v>54</v>
      </c>
      <c r="E332" s="355">
        <v>6110640</v>
      </c>
    </row>
    <row r="333" spans="1:5" x14ac:dyDescent="0.35">
      <c r="A333" s="355" t="s">
        <v>125</v>
      </c>
      <c r="B333" s="355" t="str">
        <f>VLOOKUP(A333,'Web Based Remittances'!$A$2:$C$70,3,0)</f>
        <v>966x438s</v>
      </c>
      <c r="C333" s="355" t="s">
        <v>55</v>
      </c>
      <c r="D333" s="355" t="s">
        <v>56</v>
      </c>
      <c r="E333" s="355">
        <v>6116300</v>
      </c>
    </row>
    <row r="334" spans="1:5" x14ac:dyDescent="0.35">
      <c r="A334" s="355" t="s">
        <v>125</v>
      </c>
      <c r="B334" s="355" t="str">
        <f>VLOOKUP(A334,'Web Based Remittances'!$A$2:$C$70,3,0)</f>
        <v>966x438s</v>
      </c>
      <c r="C334" s="355" t="s">
        <v>57</v>
      </c>
      <c r="D334" s="355" t="s">
        <v>58</v>
      </c>
      <c r="E334" s="355">
        <v>6116200</v>
      </c>
    </row>
    <row r="335" spans="1:5" x14ac:dyDescent="0.35">
      <c r="A335" s="355" t="s">
        <v>125</v>
      </c>
      <c r="B335" s="355" t="str">
        <f>VLOOKUP(A335,'Web Based Remittances'!$A$2:$C$70,3,0)</f>
        <v>966x438s</v>
      </c>
      <c r="C335" s="355" t="s">
        <v>61</v>
      </c>
      <c r="D335" s="355" t="s">
        <v>62</v>
      </c>
      <c r="E335" s="355">
        <v>6116600</v>
      </c>
    </row>
    <row r="336" spans="1:5" x14ac:dyDescent="0.35">
      <c r="A336" s="355" t="s">
        <v>125</v>
      </c>
      <c r="B336" s="355" t="str">
        <f>VLOOKUP(A336,'Web Based Remittances'!$A$2:$C$70,3,0)</f>
        <v>966x438s</v>
      </c>
      <c r="C336" s="355" t="s">
        <v>63</v>
      </c>
      <c r="D336" s="355" t="s">
        <v>64</v>
      </c>
      <c r="E336" s="355">
        <v>6121000</v>
      </c>
    </row>
    <row r="337" spans="1:5" x14ac:dyDescent="0.35">
      <c r="A337" s="355" t="s">
        <v>125</v>
      </c>
      <c r="B337" s="355" t="str">
        <f>VLOOKUP(A337,'Web Based Remittances'!$A$2:$C$70,3,0)</f>
        <v>966x438s</v>
      </c>
      <c r="C337" s="355" t="s">
        <v>65</v>
      </c>
      <c r="D337" s="355" t="s">
        <v>66</v>
      </c>
      <c r="E337" s="355">
        <v>6122310</v>
      </c>
    </row>
    <row r="338" spans="1:5" x14ac:dyDescent="0.35">
      <c r="A338" s="355" t="s">
        <v>125</v>
      </c>
      <c r="B338" s="355" t="str">
        <f>VLOOKUP(A338,'Web Based Remittances'!$A$2:$C$70,3,0)</f>
        <v>966x438s</v>
      </c>
      <c r="C338" s="355" t="s">
        <v>67</v>
      </c>
      <c r="D338" s="355" t="s">
        <v>68</v>
      </c>
      <c r="E338" s="355">
        <v>6122110</v>
      </c>
    </row>
    <row r="339" spans="1:5" x14ac:dyDescent="0.35">
      <c r="A339" s="355" t="s">
        <v>125</v>
      </c>
      <c r="B339" s="355" t="str">
        <f>VLOOKUP(A339,'Web Based Remittances'!$A$2:$C$70,3,0)</f>
        <v>966x438s</v>
      </c>
      <c r="C339" s="355" t="s">
        <v>69</v>
      </c>
      <c r="D339" s="355" t="s">
        <v>70</v>
      </c>
      <c r="E339" s="355">
        <v>6120800</v>
      </c>
    </row>
    <row r="340" spans="1:5" x14ac:dyDescent="0.35">
      <c r="A340" s="355" t="s">
        <v>125</v>
      </c>
      <c r="B340" s="355" t="str">
        <f>VLOOKUP(A340,'Web Based Remittances'!$A$2:$C$70,3,0)</f>
        <v>966x438s</v>
      </c>
      <c r="C340" s="355" t="s">
        <v>71</v>
      </c>
      <c r="D340" s="355" t="s">
        <v>72</v>
      </c>
      <c r="E340" s="355">
        <v>6120220</v>
      </c>
    </row>
    <row r="341" spans="1:5" x14ac:dyDescent="0.35">
      <c r="A341" s="355" t="s">
        <v>125</v>
      </c>
      <c r="B341" s="355" t="str">
        <f>VLOOKUP(A341,'Web Based Remittances'!$A$2:$C$70,3,0)</f>
        <v>966x438s</v>
      </c>
      <c r="C341" s="355" t="s">
        <v>73</v>
      </c>
      <c r="D341" s="355" t="s">
        <v>74</v>
      </c>
      <c r="E341" s="355">
        <v>6120600</v>
      </c>
    </row>
    <row r="342" spans="1:5" x14ac:dyDescent="0.35">
      <c r="A342" s="355" t="s">
        <v>125</v>
      </c>
      <c r="B342" s="355" t="str">
        <f>VLOOKUP(A342,'Web Based Remittances'!$A$2:$C$70,3,0)</f>
        <v>966x438s</v>
      </c>
      <c r="C342" s="355" t="s">
        <v>75</v>
      </c>
      <c r="D342" s="355" t="s">
        <v>76</v>
      </c>
      <c r="E342" s="355">
        <v>6120400</v>
      </c>
    </row>
    <row r="343" spans="1:5" x14ac:dyDescent="0.35">
      <c r="A343" s="355" t="s">
        <v>125</v>
      </c>
      <c r="B343" s="355" t="str">
        <f>VLOOKUP(A343,'Web Based Remittances'!$A$2:$C$70,3,0)</f>
        <v>966x438s</v>
      </c>
      <c r="C343" s="355" t="s">
        <v>77</v>
      </c>
      <c r="D343" s="355" t="s">
        <v>78</v>
      </c>
      <c r="E343" s="355">
        <v>6140130</v>
      </c>
    </row>
    <row r="344" spans="1:5" x14ac:dyDescent="0.35">
      <c r="A344" s="355" t="s">
        <v>125</v>
      </c>
      <c r="B344" s="355" t="str">
        <f>VLOOKUP(A344,'Web Based Remittances'!$A$2:$C$70,3,0)</f>
        <v>966x438s</v>
      </c>
      <c r="C344" s="355" t="s">
        <v>79</v>
      </c>
      <c r="D344" s="355" t="s">
        <v>80</v>
      </c>
      <c r="E344" s="355">
        <v>6142430</v>
      </c>
    </row>
    <row r="345" spans="1:5" x14ac:dyDescent="0.35">
      <c r="A345" s="355" t="s">
        <v>125</v>
      </c>
      <c r="B345" s="355" t="str">
        <f>VLOOKUP(A345,'Web Based Remittances'!$A$2:$C$70,3,0)</f>
        <v>966x438s</v>
      </c>
      <c r="C345" s="355" t="s">
        <v>81</v>
      </c>
      <c r="D345" s="355" t="s">
        <v>82</v>
      </c>
      <c r="E345" s="355">
        <v>6140000</v>
      </c>
    </row>
    <row r="346" spans="1:5" x14ac:dyDescent="0.35">
      <c r="A346" s="355" t="s">
        <v>125</v>
      </c>
      <c r="B346" s="355" t="str">
        <f>VLOOKUP(A346,'Web Based Remittances'!$A$2:$C$70,3,0)</f>
        <v>966x438s</v>
      </c>
      <c r="C346" s="355" t="s">
        <v>83</v>
      </c>
      <c r="D346" s="355" t="s">
        <v>84</v>
      </c>
      <c r="E346" s="355">
        <v>6121600</v>
      </c>
    </row>
    <row r="347" spans="1:5" x14ac:dyDescent="0.35">
      <c r="A347" s="355" t="s">
        <v>125</v>
      </c>
      <c r="B347" s="355" t="str">
        <f>VLOOKUP(A347,'Web Based Remittances'!$A$2:$C$70,3,0)</f>
        <v>966x438s</v>
      </c>
      <c r="C347" s="355" t="s">
        <v>85</v>
      </c>
      <c r="D347" s="355" t="s">
        <v>86</v>
      </c>
      <c r="E347" s="355">
        <v>6140200</v>
      </c>
    </row>
    <row r="348" spans="1:5" x14ac:dyDescent="0.35">
      <c r="A348" s="355" t="s">
        <v>125</v>
      </c>
      <c r="B348" s="355" t="str">
        <f>VLOOKUP(A348,'Web Based Remittances'!$A$2:$C$70,3,0)</f>
        <v>966x438s</v>
      </c>
      <c r="C348" s="355" t="s">
        <v>87</v>
      </c>
      <c r="D348" s="355" t="s">
        <v>88</v>
      </c>
      <c r="E348" s="355">
        <v>6111000</v>
      </c>
    </row>
    <row r="349" spans="1:5" x14ac:dyDescent="0.35">
      <c r="A349" s="355" t="s">
        <v>125</v>
      </c>
      <c r="B349" s="355" t="str">
        <f>VLOOKUP(A349,'Web Based Remittances'!$A$2:$C$70,3,0)</f>
        <v>966x438s</v>
      </c>
      <c r="C349" s="355" t="s">
        <v>89</v>
      </c>
      <c r="D349" s="355" t="s">
        <v>90</v>
      </c>
      <c r="E349" s="355">
        <v>6170100</v>
      </c>
    </row>
    <row r="350" spans="1:5" x14ac:dyDescent="0.35">
      <c r="A350" s="355" t="s">
        <v>125</v>
      </c>
      <c r="B350" s="355" t="str">
        <f>VLOOKUP(A350,'Web Based Remittances'!$A$2:$C$70,3,0)</f>
        <v>966x438s</v>
      </c>
      <c r="C350" s="355" t="s">
        <v>91</v>
      </c>
      <c r="D350" s="355" t="s">
        <v>92</v>
      </c>
      <c r="E350" s="355">
        <v>6170110</v>
      </c>
    </row>
    <row r="351" spans="1:5" x14ac:dyDescent="0.35">
      <c r="A351" s="355" t="s">
        <v>125</v>
      </c>
      <c r="B351" s="355" t="str">
        <f>VLOOKUP(A351,'Web Based Remittances'!$A$2:$C$70,3,0)</f>
        <v>966x438s</v>
      </c>
      <c r="C351" s="355" t="s">
        <v>93</v>
      </c>
      <c r="D351" s="355" t="s">
        <v>94</v>
      </c>
      <c r="E351" s="355">
        <v>6181500</v>
      </c>
    </row>
    <row r="352" spans="1:5" x14ac:dyDescent="0.35">
      <c r="A352" s="355" t="s">
        <v>125</v>
      </c>
      <c r="B352" s="355" t="str">
        <f>VLOOKUP(A352,'Web Based Remittances'!$A$2:$C$70,3,0)</f>
        <v>966x438s</v>
      </c>
      <c r="C352" s="355" t="s">
        <v>99</v>
      </c>
      <c r="D352" s="355" t="s">
        <v>100</v>
      </c>
      <c r="E352" s="355">
        <v>4190170</v>
      </c>
    </row>
    <row r="353" spans="1:5" x14ac:dyDescent="0.35">
      <c r="A353" s="355" t="s">
        <v>125</v>
      </c>
      <c r="B353" s="355" t="str">
        <f>VLOOKUP(A353,'Web Based Remittances'!$A$2:$C$70,3,0)</f>
        <v>966x438s</v>
      </c>
      <c r="C353" s="355" t="s">
        <v>101</v>
      </c>
      <c r="D353" s="355" t="s">
        <v>102</v>
      </c>
      <c r="E353" s="355">
        <v>6181510</v>
      </c>
    </row>
    <row r="354" spans="1:5" x14ac:dyDescent="0.35">
      <c r="A354" s="355" t="s">
        <v>125</v>
      </c>
      <c r="B354" s="355" t="str">
        <f>VLOOKUP(A354,'Web Based Remittances'!$A$2:$C$70,3,0)</f>
        <v>966x438s</v>
      </c>
      <c r="C354" s="355" t="s">
        <v>103</v>
      </c>
      <c r="D354" s="355" t="s">
        <v>104</v>
      </c>
      <c r="E354" s="355">
        <v>6180200</v>
      </c>
    </row>
    <row r="355" spans="1:5" x14ac:dyDescent="0.35">
      <c r="A355" s="355" t="s">
        <v>126</v>
      </c>
      <c r="B355" s="355" t="str">
        <f>VLOOKUP(A355,'Web Based Remittances'!$A$2:$C$70,3,0)</f>
        <v>576m105i</v>
      </c>
      <c r="C355" s="355" t="s">
        <v>19</v>
      </c>
      <c r="D355" s="355" t="s">
        <v>20</v>
      </c>
      <c r="E355" s="355">
        <v>4190105</v>
      </c>
    </row>
    <row r="356" spans="1:5" x14ac:dyDescent="0.35">
      <c r="A356" s="355" t="s">
        <v>126</v>
      </c>
      <c r="B356" s="355" t="str">
        <f>VLOOKUP(A356,'Web Based Remittances'!$A$2:$C$70,3,0)</f>
        <v>576m105i</v>
      </c>
      <c r="C356" s="355" t="s">
        <v>21</v>
      </c>
      <c r="D356" s="355" t="s">
        <v>22</v>
      </c>
      <c r="E356" s="355">
        <v>4190120</v>
      </c>
    </row>
    <row r="357" spans="1:5" x14ac:dyDescent="0.35">
      <c r="A357" s="355" t="s">
        <v>126</v>
      </c>
      <c r="B357" s="355" t="str">
        <f>VLOOKUP(A357,'Web Based Remittances'!$A$2:$C$70,3,0)</f>
        <v>576m105i</v>
      </c>
      <c r="C357" s="355" t="s">
        <v>23</v>
      </c>
      <c r="D357" s="355" t="s">
        <v>24</v>
      </c>
      <c r="E357" s="355">
        <v>4190140</v>
      </c>
    </row>
    <row r="358" spans="1:5" x14ac:dyDescent="0.35">
      <c r="A358" s="355" t="s">
        <v>126</v>
      </c>
      <c r="B358" s="355" t="str">
        <f>VLOOKUP(A358,'Web Based Remittances'!$A$2:$C$70,3,0)</f>
        <v>576m105i</v>
      </c>
      <c r="C358" s="355" t="s">
        <v>127</v>
      </c>
      <c r="D358" s="355" t="s">
        <v>128</v>
      </c>
      <c r="E358" s="355">
        <v>4190160</v>
      </c>
    </row>
    <row r="359" spans="1:5" x14ac:dyDescent="0.35">
      <c r="A359" s="355" t="s">
        <v>126</v>
      </c>
      <c r="B359" s="355" t="str">
        <f>VLOOKUP(A359,'Web Based Remittances'!$A$2:$C$70,3,0)</f>
        <v>576m105i</v>
      </c>
      <c r="C359" s="355" t="s">
        <v>25</v>
      </c>
      <c r="D359" s="355" t="s">
        <v>26</v>
      </c>
      <c r="E359" s="355">
        <v>4190390</v>
      </c>
    </row>
    <row r="360" spans="1:5" x14ac:dyDescent="0.35">
      <c r="A360" s="355" t="s">
        <v>126</v>
      </c>
      <c r="B360" s="355" t="str">
        <f>VLOOKUP(A360,'Web Based Remittances'!$A$2:$C$70,3,0)</f>
        <v>576m105i</v>
      </c>
      <c r="C360" s="355" t="s">
        <v>27</v>
      </c>
      <c r="D360" s="355" t="s">
        <v>28</v>
      </c>
      <c r="E360" s="355">
        <v>4191900</v>
      </c>
    </row>
    <row r="361" spans="1:5" x14ac:dyDescent="0.35">
      <c r="A361" s="355" t="s">
        <v>126</v>
      </c>
      <c r="B361" s="355" t="str">
        <f>VLOOKUP(A361,'Web Based Remittances'!$A$2:$C$70,3,0)</f>
        <v>576m105i</v>
      </c>
      <c r="C361" s="355" t="s">
        <v>29</v>
      </c>
      <c r="D361" s="355" t="s">
        <v>30</v>
      </c>
      <c r="E361" s="355">
        <v>4191100</v>
      </c>
    </row>
    <row r="362" spans="1:5" x14ac:dyDescent="0.35">
      <c r="A362" s="355" t="s">
        <v>126</v>
      </c>
      <c r="B362" s="355" t="str">
        <f>VLOOKUP(A362,'Web Based Remittances'!$A$2:$C$70,3,0)</f>
        <v>576m105i</v>
      </c>
      <c r="C362" s="355" t="s">
        <v>31</v>
      </c>
      <c r="D362" s="355" t="s">
        <v>32</v>
      </c>
      <c r="E362" s="355">
        <v>4191110</v>
      </c>
    </row>
    <row r="363" spans="1:5" x14ac:dyDescent="0.35">
      <c r="A363" s="355" t="s">
        <v>126</v>
      </c>
      <c r="B363" s="355" t="str">
        <f>VLOOKUP(A363,'Web Based Remittances'!$A$2:$C$70,3,0)</f>
        <v>576m105i</v>
      </c>
      <c r="C363" s="355" t="s">
        <v>35</v>
      </c>
      <c r="D363" s="355" t="s">
        <v>36</v>
      </c>
      <c r="E363" s="355">
        <v>4190420</v>
      </c>
    </row>
    <row r="364" spans="1:5" x14ac:dyDescent="0.35">
      <c r="A364" s="355" t="s">
        <v>126</v>
      </c>
      <c r="B364" s="355" t="str">
        <f>VLOOKUP(A364,'Web Based Remittances'!$A$2:$C$70,3,0)</f>
        <v>576m105i</v>
      </c>
      <c r="C364" s="355" t="s">
        <v>129</v>
      </c>
      <c r="D364" s="355" t="s">
        <v>130</v>
      </c>
      <c r="E364" s="355">
        <v>4190387</v>
      </c>
    </row>
    <row r="365" spans="1:5" x14ac:dyDescent="0.35">
      <c r="A365" s="355" t="s">
        <v>126</v>
      </c>
      <c r="B365" s="355" t="str">
        <f>VLOOKUP(A365,'Web Based Remittances'!$A$2:$C$70,3,0)</f>
        <v>576m105i</v>
      </c>
      <c r="C365" s="355" t="s">
        <v>37</v>
      </c>
      <c r="D365" s="355" t="s">
        <v>38</v>
      </c>
      <c r="E365" s="355">
        <v>4190388</v>
      </c>
    </row>
    <row r="366" spans="1:5" x14ac:dyDescent="0.35">
      <c r="A366" s="355" t="s">
        <v>126</v>
      </c>
      <c r="B366" s="355" t="str">
        <f>VLOOKUP(A366,'Web Based Remittances'!$A$2:$C$70,3,0)</f>
        <v>576m105i</v>
      </c>
      <c r="C366" s="355" t="s">
        <v>39</v>
      </c>
      <c r="D366" s="355" t="s">
        <v>40</v>
      </c>
      <c r="E366" s="355">
        <v>4190380</v>
      </c>
    </row>
    <row r="367" spans="1:5" x14ac:dyDescent="0.35">
      <c r="A367" s="355" t="s">
        <v>126</v>
      </c>
      <c r="B367" s="355" t="str">
        <f>VLOOKUP(A367,'Web Based Remittances'!$A$2:$C$70,3,0)</f>
        <v>576m105i</v>
      </c>
      <c r="C367" s="355" t="s">
        <v>41</v>
      </c>
      <c r="D367" s="355" t="s">
        <v>42</v>
      </c>
      <c r="E367" s="355">
        <v>4190210</v>
      </c>
    </row>
    <row r="368" spans="1:5" x14ac:dyDescent="0.35">
      <c r="A368" s="355" t="s">
        <v>126</v>
      </c>
      <c r="B368" s="355" t="str">
        <f>VLOOKUP(A368,'Web Based Remittances'!$A$2:$C$70,3,0)</f>
        <v>576m105i</v>
      </c>
      <c r="C368" s="355" t="s">
        <v>43</v>
      </c>
      <c r="D368" s="355" t="s">
        <v>44</v>
      </c>
      <c r="E368" s="355">
        <v>6110000</v>
      </c>
    </row>
    <row r="369" spans="1:5" x14ac:dyDescent="0.35">
      <c r="A369" s="355" t="s">
        <v>126</v>
      </c>
      <c r="B369" s="355" t="str">
        <f>VLOOKUP(A369,'Web Based Remittances'!$A$2:$C$70,3,0)</f>
        <v>576m105i</v>
      </c>
      <c r="C369" s="355" t="s">
        <v>123</v>
      </c>
      <c r="D369" s="355" t="s">
        <v>124</v>
      </c>
      <c r="E369" s="355">
        <v>6110020</v>
      </c>
    </row>
    <row r="370" spans="1:5" x14ac:dyDescent="0.35">
      <c r="A370" s="355" t="s">
        <v>126</v>
      </c>
      <c r="B370" s="355" t="str">
        <f>VLOOKUP(A370,'Web Based Remittances'!$A$2:$C$70,3,0)</f>
        <v>576m105i</v>
      </c>
      <c r="C370" s="355" t="s">
        <v>45</v>
      </c>
      <c r="D370" s="355" t="s">
        <v>46</v>
      </c>
      <c r="E370" s="355">
        <v>6110600</v>
      </c>
    </row>
    <row r="371" spans="1:5" x14ac:dyDescent="0.35">
      <c r="A371" s="355" t="s">
        <v>126</v>
      </c>
      <c r="B371" s="355" t="str">
        <f>VLOOKUP(A371,'Web Based Remittances'!$A$2:$C$70,3,0)</f>
        <v>576m105i</v>
      </c>
      <c r="C371" s="355" t="s">
        <v>47</v>
      </c>
      <c r="D371" s="355" t="s">
        <v>48</v>
      </c>
      <c r="E371" s="355">
        <v>6110720</v>
      </c>
    </row>
    <row r="372" spans="1:5" x14ac:dyDescent="0.35">
      <c r="A372" s="355" t="s">
        <v>126</v>
      </c>
      <c r="B372" s="355" t="str">
        <f>VLOOKUP(A372,'Web Based Remittances'!$A$2:$C$70,3,0)</f>
        <v>576m105i</v>
      </c>
      <c r="C372" s="355" t="s">
        <v>49</v>
      </c>
      <c r="D372" s="355" t="s">
        <v>50</v>
      </c>
      <c r="E372" s="355">
        <v>6110860</v>
      </c>
    </row>
    <row r="373" spans="1:5" x14ac:dyDescent="0.35">
      <c r="A373" s="355" t="s">
        <v>126</v>
      </c>
      <c r="B373" s="355" t="str">
        <f>VLOOKUP(A373,'Web Based Remittances'!$A$2:$C$70,3,0)</f>
        <v>576m105i</v>
      </c>
      <c r="C373" s="355" t="s">
        <v>51</v>
      </c>
      <c r="D373" s="355" t="s">
        <v>52</v>
      </c>
      <c r="E373" s="355">
        <v>6110800</v>
      </c>
    </row>
    <row r="374" spans="1:5" x14ac:dyDescent="0.35">
      <c r="A374" s="355" t="s">
        <v>126</v>
      </c>
      <c r="B374" s="355" t="str">
        <f>VLOOKUP(A374,'Web Based Remittances'!$A$2:$C$70,3,0)</f>
        <v>576m105i</v>
      </c>
      <c r="C374" s="355" t="s">
        <v>53</v>
      </c>
      <c r="D374" s="355" t="s">
        <v>54</v>
      </c>
      <c r="E374" s="355">
        <v>6110640</v>
      </c>
    </row>
    <row r="375" spans="1:5" x14ac:dyDescent="0.35">
      <c r="A375" s="355" t="s">
        <v>126</v>
      </c>
      <c r="B375" s="355" t="str">
        <f>VLOOKUP(A375,'Web Based Remittances'!$A$2:$C$70,3,0)</f>
        <v>576m105i</v>
      </c>
      <c r="C375" s="355" t="s">
        <v>55</v>
      </c>
      <c r="D375" s="355" t="s">
        <v>56</v>
      </c>
      <c r="E375" s="355">
        <v>6116300</v>
      </c>
    </row>
    <row r="376" spans="1:5" x14ac:dyDescent="0.35">
      <c r="A376" s="355" t="s">
        <v>126</v>
      </c>
      <c r="B376" s="355" t="str">
        <f>VLOOKUP(A376,'Web Based Remittances'!$A$2:$C$70,3,0)</f>
        <v>576m105i</v>
      </c>
      <c r="C376" s="355" t="s">
        <v>57</v>
      </c>
      <c r="D376" s="355" t="s">
        <v>58</v>
      </c>
      <c r="E376" s="355">
        <v>6116200</v>
      </c>
    </row>
    <row r="377" spans="1:5" x14ac:dyDescent="0.35">
      <c r="A377" s="355" t="s">
        <v>126</v>
      </c>
      <c r="B377" s="355" t="str">
        <f>VLOOKUP(A377,'Web Based Remittances'!$A$2:$C$70,3,0)</f>
        <v>576m105i</v>
      </c>
      <c r="C377" s="355" t="s">
        <v>61</v>
      </c>
      <c r="D377" s="355" t="s">
        <v>62</v>
      </c>
      <c r="E377" s="355">
        <v>6116600</v>
      </c>
    </row>
    <row r="378" spans="1:5" x14ac:dyDescent="0.35">
      <c r="A378" s="355" t="s">
        <v>126</v>
      </c>
      <c r="B378" s="355" t="str">
        <f>VLOOKUP(A378,'Web Based Remittances'!$A$2:$C$70,3,0)</f>
        <v>576m105i</v>
      </c>
      <c r="C378" s="355" t="s">
        <v>63</v>
      </c>
      <c r="D378" s="355" t="s">
        <v>64</v>
      </c>
      <c r="E378" s="355">
        <v>6121000</v>
      </c>
    </row>
    <row r="379" spans="1:5" x14ac:dyDescent="0.35">
      <c r="A379" s="355" t="s">
        <v>126</v>
      </c>
      <c r="B379" s="355" t="str">
        <f>VLOOKUP(A379,'Web Based Remittances'!$A$2:$C$70,3,0)</f>
        <v>576m105i</v>
      </c>
      <c r="C379" s="355" t="s">
        <v>65</v>
      </c>
      <c r="D379" s="355" t="s">
        <v>66</v>
      </c>
      <c r="E379" s="355">
        <v>6122310</v>
      </c>
    </row>
    <row r="380" spans="1:5" x14ac:dyDescent="0.35">
      <c r="A380" s="355" t="s">
        <v>126</v>
      </c>
      <c r="B380" s="355" t="str">
        <f>VLOOKUP(A380,'Web Based Remittances'!$A$2:$C$70,3,0)</f>
        <v>576m105i</v>
      </c>
      <c r="C380" s="355" t="s">
        <v>67</v>
      </c>
      <c r="D380" s="355" t="s">
        <v>68</v>
      </c>
      <c r="E380" s="355">
        <v>6122110</v>
      </c>
    </row>
    <row r="381" spans="1:5" x14ac:dyDescent="0.35">
      <c r="A381" s="355" t="s">
        <v>126</v>
      </c>
      <c r="B381" s="355" t="str">
        <f>VLOOKUP(A381,'Web Based Remittances'!$A$2:$C$70,3,0)</f>
        <v>576m105i</v>
      </c>
      <c r="C381" s="355" t="s">
        <v>69</v>
      </c>
      <c r="D381" s="355" t="s">
        <v>70</v>
      </c>
      <c r="E381" s="355">
        <v>6120800</v>
      </c>
    </row>
    <row r="382" spans="1:5" x14ac:dyDescent="0.35">
      <c r="A382" s="355" t="s">
        <v>126</v>
      </c>
      <c r="B382" s="355" t="str">
        <f>VLOOKUP(A382,'Web Based Remittances'!$A$2:$C$70,3,0)</f>
        <v>576m105i</v>
      </c>
      <c r="C382" s="355" t="s">
        <v>71</v>
      </c>
      <c r="D382" s="355" t="s">
        <v>72</v>
      </c>
      <c r="E382" s="355">
        <v>6120220</v>
      </c>
    </row>
    <row r="383" spans="1:5" x14ac:dyDescent="0.35">
      <c r="A383" s="355" t="s">
        <v>126</v>
      </c>
      <c r="B383" s="355" t="str">
        <f>VLOOKUP(A383,'Web Based Remittances'!$A$2:$C$70,3,0)</f>
        <v>576m105i</v>
      </c>
      <c r="C383" s="355" t="s">
        <v>73</v>
      </c>
      <c r="D383" s="355" t="s">
        <v>74</v>
      </c>
      <c r="E383" s="355">
        <v>6120600</v>
      </c>
    </row>
    <row r="384" spans="1:5" x14ac:dyDescent="0.35">
      <c r="A384" s="355" t="s">
        <v>126</v>
      </c>
      <c r="B384" s="355" t="str">
        <f>VLOOKUP(A384,'Web Based Remittances'!$A$2:$C$70,3,0)</f>
        <v>576m105i</v>
      </c>
      <c r="C384" s="355" t="s">
        <v>75</v>
      </c>
      <c r="D384" s="355" t="s">
        <v>76</v>
      </c>
      <c r="E384" s="355">
        <v>6120400</v>
      </c>
    </row>
    <row r="385" spans="1:5" x14ac:dyDescent="0.35">
      <c r="A385" s="355" t="s">
        <v>126</v>
      </c>
      <c r="B385" s="355" t="str">
        <f>VLOOKUP(A385,'Web Based Remittances'!$A$2:$C$70,3,0)</f>
        <v>576m105i</v>
      </c>
      <c r="C385" s="355" t="s">
        <v>77</v>
      </c>
      <c r="D385" s="355" t="s">
        <v>78</v>
      </c>
      <c r="E385" s="355">
        <v>6140130</v>
      </c>
    </row>
    <row r="386" spans="1:5" x14ac:dyDescent="0.35">
      <c r="A386" s="355" t="s">
        <v>126</v>
      </c>
      <c r="B386" s="355" t="str">
        <f>VLOOKUP(A386,'Web Based Remittances'!$A$2:$C$70,3,0)</f>
        <v>576m105i</v>
      </c>
      <c r="C386" s="355" t="s">
        <v>79</v>
      </c>
      <c r="D386" s="355" t="s">
        <v>80</v>
      </c>
      <c r="E386" s="355">
        <v>6142430</v>
      </c>
    </row>
    <row r="387" spans="1:5" x14ac:dyDescent="0.35">
      <c r="A387" s="355" t="s">
        <v>126</v>
      </c>
      <c r="B387" s="355" t="str">
        <f>VLOOKUP(A387,'Web Based Remittances'!$A$2:$C$70,3,0)</f>
        <v>576m105i</v>
      </c>
      <c r="C387" s="355" t="s">
        <v>81</v>
      </c>
      <c r="D387" s="355" t="s">
        <v>82</v>
      </c>
      <c r="E387" s="355">
        <v>6140000</v>
      </c>
    </row>
    <row r="388" spans="1:5" x14ac:dyDescent="0.35">
      <c r="A388" s="355" t="s">
        <v>126</v>
      </c>
      <c r="B388" s="355" t="str">
        <f>VLOOKUP(A388,'Web Based Remittances'!$A$2:$C$70,3,0)</f>
        <v>576m105i</v>
      </c>
      <c r="C388" s="355" t="s">
        <v>83</v>
      </c>
      <c r="D388" s="355" t="s">
        <v>84</v>
      </c>
      <c r="E388" s="355">
        <v>6121600</v>
      </c>
    </row>
    <row r="389" spans="1:5" x14ac:dyDescent="0.35">
      <c r="A389" s="355" t="s">
        <v>126</v>
      </c>
      <c r="B389" s="355" t="str">
        <f>VLOOKUP(A389,'Web Based Remittances'!$A$2:$C$70,3,0)</f>
        <v>576m105i</v>
      </c>
      <c r="C389" s="355" t="s">
        <v>85</v>
      </c>
      <c r="D389" s="355" t="s">
        <v>86</v>
      </c>
      <c r="E389" s="355">
        <v>6140200</v>
      </c>
    </row>
    <row r="390" spans="1:5" x14ac:dyDescent="0.35">
      <c r="A390" s="355" t="s">
        <v>126</v>
      </c>
      <c r="B390" s="355" t="str">
        <f>VLOOKUP(A390,'Web Based Remittances'!$A$2:$C$70,3,0)</f>
        <v>576m105i</v>
      </c>
      <c r="C390" s="355" t="s">
        <v>87</v>
      </c>
      <c r="D390" s="355" t="s">
        <v>88</v>
      </c>
      <c r="E390" s="355">
        <v>6111000</v>
      </c>
    </row>
    <row r="391" spans="1:5" x14ac:dyDescent="0.35">
      <c r="A391" s="355" t="s">
        <v>126</v>
      </c>
      <c r="B391" s="355" t="str">
        <f>VLOOKUP(A391,'Web Based Remittances'!$A$2:$C$70,3,0)</f>
        <v>576m105i</v>
      </c>
      <c r="C391" s="355" t="s">
        <v>89</v>
      </c>
      <c r="D391" s="355" t="s">
        <v>90</v>
      </c>
      <c r="E391" s="355">
        <v>6170100</v>
      </c>
    </row>
    <row r="392" spans="1:5" x14ac:dyDescent="0.35">
      <c r="A392" s="355" t="s">
        <v>126</v>
      </c>
      <c r="B392" s="355" t="str">
        <f>VLOOKUP(A392,'Web Based Remittances'!$A$2:$C$70,3,0)</f>
        <v>576m105i</v>
      </c>
      <c r="C392" s="355" t="s">
        <v>91</v>
      </c>
      <c r="D392" s="355" t="s">
        <v>92</v>
      </c>
      <c r="E392" s="355">
        <v>6170110</v>
      </c>
    </row>
    <row r="393" spans="1:5" x14ac:dyDescent="0.35">
      <c r="A393" s="355" t="s">
        <v>126</v>
      </c>
      <c r="B393" s="355" t="str">
        <f>VLOOKUP(A393,'Web Based Remittances'!$A$2:$C$70,3,0)</f>
        <v>576m105i</v>
      </c>
      <c r="C393" s="355" t="s">
        <v>93</v>
      </c>
      <c r="D393" s="355" t="s">
        <v>94</v>
      </c>
      <c r="E393" s="355">
        <v>6181500</v>
      </c>
    </row>
    <row r="394" spans="1:5" x14ac:dyDescent="0.35">
      <c r="A394" s="355" t="s">
        <v>126</v>
      </c>
      <c r="B394" s="355" t="str">
        <f>VLOOKUP(A394,'Web Based Remittances'!$A$2:$C$70,3,0)</f>
        <v>576m105i</v>
      </c>
      <c r="C394" s="355" t="s">
        <v>95</v>
      </c>
      <c r="D394" s="355" t="s">
        <v>96</v>
      </c>
      <c r="E394" s="355">
        <v>6110610</v>
      </c>
    </row>
    <row r="395" spans="1:5" x14ac:dyDescent="0.35">
      <c r="A395" s="355" t="s">
        <v>126</v>
      </c>
      <c r="B395" s="355" t="str">
        <f>VLOOKUP(A395,'Web Based Remittances'!$A$2:$C$70,3,0)</f>
        <v>576m105i</v>
      </c>
      <c r="C395" s="355" t="s">
        <v>99</v>
      </c>
      <c r="D395" s="355" t="s">
        <v>100</v>
      </c>
      <c r="E395" s="355">
        <v>4190170</v>
      </c>
    </row>
    <row r="396" spans="1:5" x14ac:dyDescent="0.35">
      <c r="A396" s="355" t="s">
        <v>126</v>
      </c>
      <c r="B396" s="355" t="str">
        <f>VLOOKUP(A396,'Web Based Remittances'!$A$2:$C$70,3,0)</f>
        <v>576m105i</v>
      </c>
      <c r="C396" s="355" t="s">
        <v>101</v>
      </c>
      <c r="D396" s="355" t="s">
        <v>102</v>
      </c>
      <c r="E396" s="355">
        <v>6181510</v>
      </c>
    </row>
    <row r="397" spans="1:5" x14ac:dyDescent="0.35">
      <c r="A397" s="355" t="s">
        <v>126</v>
      </c>
      <c r="B397" s="355" t="str">
        <f>VLOOKUP(A397,'Web Based Remittances'!$A$2:$C$70,3,0)</f>
        <v>576m105i</v>
      </c>
      <c r="C397" s="355" t="s">
        <v>103</v>
      </c>
      <c r="D397" s="355" t="s">
        <v>104</v>
      </c>
      <c r="E397" s="355">
        <v>6180200</v>
      </c>
    </row>
    <row r="398" spans="1:5" x14ac:dyDescent="0.35">
      <c r="A398" s="355" t="s">
        <v>126</v>
      </c>
      <c r="B398" s="355" t="str">
        <f>VLOOKUP(A398,'Web Based Remittances'!$A$2:$C$70,3,0)</f>
        <v>576m105i</v>
      </c>
      <c r="C398" s="355" t="s">
        <v>110</v>
      </c>
      <c r="D398" s="355" t="s">
        <v>111</v>
      </c>
      <c r="E398" s="355">
        <v>6180260</v>
      </c>
    </row>
    <row r="399" spans="1:5" x14ac:dyDescent="0.35">
      <c r="A399" s="355" t="s">
        <v>131</v>
      </c>
      <c r="B399" s="355" t="str">
        <f>VLOOKUP(A399,'Web Based Remittances'!$A$2:$C$70,3,0)</f>
        <v>567s135u</v>
      </c>
      <c r="C399" s="355" t="s">
        <v>19</v>
      </c>
      <c r="D399" s="355" t="s">
        <v>20</v>
      </c>
      <c r="E399" s="355">
        <v>4190105</v>
      </c>
    </row>
    <row r="400" spans="1:5" x14ac:dyDescent="0.35">
      <c r="A400" s="355" t="s">
        <v>131</v>
      </c>
      <c r="B400" s="355" t="str">
        <f>VLOOKUP(A400,'Web Based Remittances'!$A$2:$C$70,3,0)</f>
        <v>567s135u</v>
      </c>
      <c r="C400" s="355" t="s">
        <v>23</v>
      </c>
      <c r="D400" s="355" t="s">
        <v>24</v>
      </c>
      <c r="E400" s="355">
        <v>4190140</v>
      </c>
    </row>
    <row r="401" spans="1:5" x14ac:dyDescent="0.35">
      <c r="A401" s="355" t="s">
        <v>131</v>
      </c>
      <c r="B401" s="355" t="str">
        <f>VLOOKUP(A401,'Web Based Remittances'!$A$2:$C$70,3,0)</f>
        <v>567s135u</v>
      </c>
      <c r="C401" s="355" t="s">
        <v>27</v>
      </c>
      <c r="D401" s="355" t="s">
        <v>28</v>
      </c>
      <c r="E401" s="355">
        <v>4191900</v>
      </c>
    </row>
    <row r="402" spans="1:5" x14ac:dyDescent="0.35">
      <c r="A402" s="355" t="s">
        <v>131</v>
      </c>
      <c r="B402" s="355" t="str">
        <f>VLOOKUP(A402,'Web Based Remittances'!$A$2:$C$70,3,0)</f>
        <v>567s135u</v>
      </c>
      <c r="C402" s="355" t="s">
        <v>31</v>
      </c>
      <c r="D402" s="355" t="s">
        <v>32</v>
      </c>
      <c r="E402" s="355">
        <v>4191110</v>
      </c>
    </row>
    <row r="403" spans="1:5" x14ac:dyDescent="0.35">
      <c r="A403" s="355" t="s">
        <v>131</v>
      </c>
      <c r="B403" s="355" t="str">
        <f>VLOOKUP(A403,'Web Based Remittances'!$A$2:$C$70,3,0)</f>
        <v>567s135u</v>
      </c>
      <c r="C403" s="355" t="s">
        <v>37</v>
      </c>
      <c r="D403" s="355" t="s">
        <v>38</v>
      </c>
      <c r="E403" s="355">
        <v>4190388</v>
      </c>
    </row>
    <row r="404" spans="1:5" x14ac:dyDescent="0.35">
      <c r="A404" s="355" t="s">
        <v>131</v>
      </c>
      <c r="B404" s="355" t="str">
        <f>VLOOKUP(A404,'Web Based Remittances'!$A$2:$C$70,3,0)</f>
        <v>567s135u</v>
      </c>
      <c r="C404" s="355" t="s">
        <v>39</v>
      </c>
      <c r="D404" s="355" t="s">
        <v>40</v>
      </c>
      <c r="E404" s="355">
        <v>4190380</v>
      </c>
    </row>
    <row r="405" spans="1:5" x14ac:dyDescent="0.35">
      <c r="A405" s="355" t="s">
        <v>131</v>
      </c>
      <c r="B405" s="355" t="str">
        <f>VLOOKUP(A405,'Web Based Remittances'!$A$2:$C$70,3,0)</f>
        <v>567s135u</v>
      </c>
      <c r="C405" s="355" t="s">
        <v>43</v>
      </c>
      <c r="D405" s="355" t="s">
        <v>44</v>
      </c>
      <c r="E405" s="355">
        <v>6110000</v>
      </c>
    </row>
    <row r="406" spans="1:5" x14ac:dyDescent="0.35">
      <c r="A406" s="355" t="s">
        <v>131</v>
      </c>
      <c r="B406" s="355" t="str">
        <f>VLOOKUP(A406,'Web Based Remittances'!$A$2:$C$70,3,0)</f>
        <v>567s135u</v>
      </c>
      <c r="C406" s="355" t="s">
        <v>123</v>
      </c>
      <c r="D406" s="355" t="s">
        <v>124</v>
      </c>
      <c r="E406" s="355">
        <v>6110020</v>
      </c>
    </row>
    <row r="407" spans="1:5" x14ac:dyDescent="0.35">
      <c r="A407" s="355" t="s">
        <v>131</v>
      </c>
      <c r="B407" s="355" t="str">
        <f>VLOOKUP(A407,'Web Based Remittances'!$A$2:$C$70,3,0)</f>
        <v>567s135u</v>
      </c>
      <c r="C407" s="355" t="s">
        <v>45</v>
      </c>
      <c r="D407" s="355" t="s">
        <v>46</v>
      </c>
      <c r="E407" s="355">
        <v>6110600</v>
      </c>
    </row>
    <row r="408" spans="1:5" x14ac:dyDescent="0.35">
      <c r="A408" s="355" t="s">
        <v>131</v>
      </c>
      <c r="B408" s="355" t="str">
        <f>VLOOKUP(A408,'Web Based Remittances'!$A$2:$C$70,3,0)</f>
        <v>567s135u</v>
      </c>
      <c r="C408" s="355" t="s">
        <v>47</v>
      </c>
      <c r="D408" s="355" t="s">
        <v>48</v>
      </c>
      <c r="E408" s="355">
        <v>6110720</v>
      </c>
    </row>
    <row r="409" spans="1:5" x14ac:dyDescent="0.35">
      <c r="A409" s="355" t="s">
        <v>131</v>
      </c>
      <c r="B409" s="355" t="str">
        <f>VLOOKUP(A409,'Web Based Remittances'!$A$2:$C$70,3,0)</f>
        <v>567s135u</v>
      </c>
      <c r="C409" s="355" t="s">
        <v>49</v>
      </c>
      <c r="D409" s="355" t="s">
        <v>50</v>
      </c>
      <c r="E409" s="355">
        <v>6110860</v>
      </c>
    </row>
    <row r="410" spans="1:5" x14ac:dyDescent="0.35">
      <c r="A410" s="355" t="s">
        <v>131</v>
      </c>
      <c r="B410" s="355" t="str">
        <f>VLOOKUP(A410,'Web Based Remittances'!$A$2:$C$70,3,0)</f>
        <v>567s135u</v>
      </c>
      <c r="C410" s="355" t="s">
        <v>53</v>
      </c>
      <c r="D410" s="355" t="s">
        <v>54</v>
      </c>
      <c r="E410" s="355">
        <v>6110640</v>
      </c>
    </row>
    <row r="411" spans="1:5" x14ac:dyDescent="0.35">
      <c r="A411" s="355" t="s">
        <v>131</v>
      </c>
      <c r="B411" s="355" t="str">
        <f>VLOOKUP(A411,'Web Based Remittances'!$A$2:$C$70,3,0)</f>
        <v>567s135u</v>
      </c>
      <c r="C411" s="355" t="s">
        <v>55</v>
      </c>
      <c r="D411" s="355" t="s">
        <v>56</v>
      </c>
      <c r="E411" s="355">
        <v>6116300</v>
      </c>
    </row>
    <row r="412" spans="1:5" x14ac:dyDescent="0.35">
      <c r="A412" s="355" t="s">
        <v>131</v>
      </c>
      <c r="B412" s="355" t="str">
        <f>VLOOKUP(A412,'Web Based Remittances'!$A$2:$C$70,3,0)</f>
        <v>567s135u</v>
      </c>
      <c r="C412" s="355" t="s">
        <v>57</v>
      </c>
      <c r="D412" s="355" t="s">
        <v>58</v>
      </c>
      <c r="E412" s="355">
        <v>6116200</v>
      </c>
    </row>
    <row r="413" spans="1:5" x14ac:dyDescent="0.35">
      <c r="A413" s="355" t="s">
        <v>131</v>
      </c>
      <c r="B413" s="355" t="str">
        <f>VLOOKUP(A413,'Web Based Remittances'!$A$2:$C$70,3,0)</f>
        <v>567s135u</v>
      </c>
      <c r="C413" s="355" t="s">
        <v>61</v>
      </c>
      <c r="D413" s="355" t="s">
        <v>62</v>
      </c>
      <c r="E413" s="355">
        <v>6116600</v>
      </c>
    </row>
    <row r="414" spans="1:5" x14ac:dyDescent="0.35">
      <c r="A414" s="355" t="s">
        <v>131</v>
      </c>
      <c r="B414" s="355" t="str">
        <f>VLOOKUP(A414,'Web Based Remittances'!$A$2:$C$70,3,0)</f>
        <v>567s135u</v>
      </c>
      <c r="C414" s="355" t="s">
        <v>63</v>
      </c>
      <c r="D414" s="355" t="s">
        <v>64</v>
      </c>
      <c r="E414" s="355">
        <v>6121000</v>
      </c>
    </row>
    <row r="415" spans="1:5" x14ac:dyDescent="0.35">
      <c r="A415" s="355" t="s">
        <v>131</v>
      </c>
      <c r="B415" s="355" t="str">
        <f>VLOOKUP(A415,'Web Based Remittances'!$A$2:$C$70,3,0)</f>
        <v>567s135u</v>
      </c>
      <c r="C415" s="355" t="s">
        <v>67</v>
      </c>
      <c r="D415" s="355" t="s">
        <v>68</v>
      </c>
      <c r="E415" s="355">
        <v>6122110</v>
      </c>
    </row>
    <row r="416" spans="1:5" x14ac:dyDescent="0.35">
      <c r="A416" s="355" t="s">
        <v>131</v>
      </c>
      <c r="B416" s="355" t="str">
        <f>VLOOKUP(A416,'Web Based Remittances'!$A$2:$C$70,3,0)</f>
        <v>567s135u</v>
      </c>
      <c r="C416" s="355" t="s">
        <v>69</v>
      </c>
      <c r="D416" s="355" t="s">
        <v>70</v>
      </c>
      <c r="E416" s="355">
        <v>6120800</v>
      </c>
    </row>
    <row r="417" spans="1:5" x14ac:dyDescent="0.35">
      <c r="A417" s="355" t="s">
        <v>131</v>
      </c>
      <c r="B417" s="355" t="str">
        <f>VLOOKUP(A417,'Web Based Remittances'!$A$2:$C$70,3,0)</f>
        <v>567s135u</v>
      </c>
      <c r="C417" s="355" t="s">
        <v>71</v>
      </c>
      <c r="D417" s="355" t="s">
        <v>72</v>
      </c>
      <c r="E417" s="355">
        <v>6120220</v>
      </c>
    </row>
    <row r="418" spans="1:5" x14ac:dyDescent="0.35">
      <c r="A418" s="355" t="s">
        <v>131</v>
      </c>
      <c r="B418" s="355" t="str">
        <f>VLOOKUP(A418,'Web Based Remittances'!$A$2:$C$70,3,0)</f>
        <v>567s135u</v>
      </c>
      <c r="C418" s="355" t="s">
        <v>75</v>
      </c>
      <c r="D418" s="355" t="s">
        <v>76</v>
      </c>
      <c r="E418" s="355">
        <v>6120400</v>
      </c>
    </row>
    <row r="419" spans="1:5" x14ac:dyDescent="0.35">
      <c r="A419" s="355" t="s">
        <v>131</v>
      </c>
      <c r="B419" s="355" t="str">
        <f>VLOOKUP(A419,'Web Based Remittances'!$A$2:$C$70,3,0)</f>
        <v>567s135u</v>
      </c>
      <c r="C419" s="355" t="s">
        <v>77</v>
      </c>
      <c r="D419" s="355" t="s">
        <v>78</v>
      </c>
      <c r="E419" s="355">
        <v>6140130</v>
      </c>
    </row>
    <row r="420" spans="1:5" x14ac:dyDescent="0.35">
      <c r="A420" s="355" t="s">
        <v>131</v>
      </c>
      <c r="B420" s="355" t="str">
        <f>VLOOKUP(A420,'Web Based Remittances'!$A$2:$C$70,3,0)</f>
        <v>567s135u</v>
      </c>
      <c r="C420" s="355" t="s">
        <v>79</v>
      </c>
      <c r="D420" s="355" t="s">
        <v>80</v>
      </c>
      <c r="E420" s="355">
        <v>6142430</v>
      </c>
    </row>
    <row r="421" spans="1:5" x14ac:dyDescent="0.35">
      <c r="A421" s="355" t="s">
        <v>131</v>
      </c>
      <c r="B421" s="355" t="str">
        <f>VLOOKUP(A421,'Web Based Remittances'!$A$2:$C$70,3,0)</f>
        <v>567s135u</v>
      </c>
      <c r="C421" s="355" t="s">
        <v>81</v>
      </c>
      <c r="D421" s="355" t="s">
        <v>82</v>
      </c>
      <c r="E421" s="355">
        <v>6140000</v>
      </c>
    </row>
    <row r="422" spans="1:5" x14ac:dyDescent="0.35">
      <c r="A422" s="355" t="s">
        <v>131</v>
      </c>
      <c r="B422" s="355" t="str">
        <f>VLOOKUP(A422,'Web Based Remittances'!$A$2:$C$70,3,0)</f>
        <v>567s135u</v>
      </c>
      <c r="C422" s="355" t="s">
        <v>83</v>
      </c>
      <c r="D422" s="355" t="s">
        <v>84</v>
      </c>
      <c r="E422" s="355">
        <v>6121600</v>
      </c>
    </row>
    <row r="423" spans="1:5" x14ac:dyDescent="0.35">
      <c r="A423" s="355" t="s">
        <v>131</v>
      </c>
      <c r="B423" s="355" t="str">
        <f>VLOOKUP(A423,'Web Based Remittances'!$A$2:$C$70,3,0)</f>
        <v>567s135u</v>
      </c>
      <c r="C423" s="355" t="s">
        <v>85</v>
      </c>
      <c r="D423" s="355" t="s">
        <v>86</v>
      </c>
      <c r="E423" s="355">
        <v>6140200</v>
      </c>
    </row>
    <row r="424" spans="1:5" x14ac:dyDescent="0.35">
      <c r="A424" s="355" t="s">
        <v>131</v>
      </c>
      <c r="B424" s="355" t="str">
        <f>VLOOKUP(A424,'Web Based Remittances'!$A$2:$C$70,3,0)</f>
        <v>567s135u</v>
      </c>
      <c r="C424" s="355" t="s">
        <v>89</v>
      </c>
      <c r="D424" s="355" t="s">
        <v>90</v>
      </c>
      <c r="E424" s="355">
        <v>6170100</v>
      </c>
    </row>
    <row r="425" spans="1:5" x14ac:dyDescent="0.35">
      <c r="A425" s="355" t="s">
        <v>131</v>
      </c>
      <c r="B425" s="355" t="str">
        <f>VLOOKUP(A425,'Web Based Remittances'!$A$2:$C$70,3,0)</f>
        <v>567s135u</v>
      </c>
      <c r="C425" s="355" t="s">
        <v>91</v>
      </c>
      <c r="D425" s="355" t="s">
        <v>92</v>
      </c>
      <c r="E425" s="355">
        <v>6170110</v>
      </c>
    </row>
    <row r="426" spans="1:5" x14ac:dyDescent="0.35">
      <c r="A426" s="355" t="s">
        <v>131</v>
      </c>
      <c r="B426" s="355" t="str">
        <f>VLOOKUP(A426,'Web Based Remittances'!$A$2:$C$70,3,0)</f>
        <v>567s135u</v>
      </c>
      <c r="C426" s="355" t="s">
        <v>99</v>
      </c>
      <c r="D426" s="355" t="s">
        <v>100</v>
      </c>
      <c r="E426" s="355">
        <v>4190170</v>
      </c>
    </row>
    <row r="427" spans="1:5" x14ac:dyDescent="0.35">
      <c r="A427" s="355" t="s">
        <v>131</v>
      </c>
      <c r="B427" s="355" t="str">
        <f>VLOOKUP(A427,'Web Based Remittances'!$A$2:$C$70,3,0)</f>
        <v>567s135u</v>
      </c>
      <c r="C427" s="355" t="s">
        <v>103</v>
      </c>
      <c r="D427" s="355" t="s">
        <v>104</v>
      </c>
      <c r="E427" s="355">
        <v>6180200</v>
      </c>
    </row>
    <row r="428" spans="1:5" x14ac:dyDescent="0.35">
      <c r="A428" s="355" t="s">
        <v>132</v>
      </c>
      <c r="B428" s="355" t="str">
        <f>VLOOKUP(A428,'Web Based Remittances'!$A$2:$C$70,3,0)</f>
        <v>192u596h</v>
      </c>
      <c r="C428" s="355" t="s">
        <v>19</v>
      </c>
      <c r="D428" s="355" t="s">
        <v>20</v>
      </c>
      <c r="E428" s="355">
        <v>4190105</v>
      </c>
    </row>
    <row r="429" spans="1:5" x14ac:dyDescent="0.35">
      <c r="A429" s="355" t="s">
        <v>132</v>
      </c>
      <c r="B429" s="355" t="str">
        <f>VLOOKUP(A429,'Web Based Remittances'!$A$2:$C$70,3,0)</f>
        <v>192u596h</v>
      </c>
      <c r="C429" s="355" t="s">
        <v>21</v>
      </c>
      <c r="D429" s="355" t="s">
        <v>22</v>
      </c>
      <c r="E429" s="355">
        <v>4190120</v>
      </c>
    </row>
    <row r="430" spans="1:5" x14ac:dyDescent="0.35">
      <c r="A430" s="355" t="s">
        <v>132</v>
      </c>
      <c r="B430" s="355" t="str">
        <f>VLOOKUP(A430,'Web Based Remittances'!$A$2:$C$70,3,0)</f>
        <v>192u596h</v>
      </c>
      <c r="C430" s="355" t="s">
        <v>23</v>
      </c>
      <c r="D430" s="355" t="s">
        <v>24</v>
      </c>
      <c r="E430" s="355">
        <v>4190140</v>
      </c>
    </row>
    <row r="431" spans="1:5" x14ac:dyDescent="0.35">
      <c r="A431" s="355" t="s">
        <v>132</v>
      </c>
      <c r="B431" s="355" t="str">
        <f>VLOOKUP(A431,'Web Based Remittances'!$A$2:$C$70,3,0)</f>
        <v>192u596h</v>
      </c>
      <c r="C431" s="355" t="s">
        <v>127</v>
      </c>
      <c r="D431" s="355" t="s">
        <v>128</v>
      </c>
      <c r="E431" s="355">
        <v>4190160</v>
      </c>
    </row>
    <row r="432" spans="1:5" x14ac:dyDescent="0.35">
      <c r="A432" s="355" t="s">
        <v>132</v>
      </c>
      <c r="B432" s="355" t="str">
        <f>VLOOKUP(A432,'Web Based Remittances'!$A$2:$C$70,3,0)</f>
        <v>192u596h</v>
      </c>
      <c r="C432" s="355" t="s">
        <v>27</v>
      </c>
      <c r="D432" s="355" t="s">
        <v>28</v>
      </c>
      <c r="E432" s="355">
        <v>4191900</v>
      </c>
    </row>
    <row r="433" spans="1:5" x14ac:dyDescent="0.35">
      <c r="A433" s="355" t="s">
        <v>132</v>
      </c>
      <c r="B433" s="355" t="str">
        <f>VLOOKUP(A433,'Web Based Remittances'!$A$2:$C$70,3,0)</f>
        <v>192u596h</v>
      </c>
      <c r="C433" s="355" t="s">
        <v>29</v>
      </c>
      <c r="D433" s="355" t="s">
        <v>30</v>
      </c>
      <c r="E433" s="355">
        <v>4191100</v>
      </c>
    </row>
    <row r="434" spans="1:5" x14ac:dyDescent="0.35">
      <c r="A434" s="355" t="s">
        <v>132</v>
      </c>
      <c r="B434" s="355" t="str">
        <f>VLOOKUP(A434,'Web Based Remittances'!$A$2:$C$70,3,0)</f>
        <v>192u596h</v>
      </c>
      <c r="C434" s="355" t="s">
        <v>120</v>
      </c>
      <c r="D434" s="355" t="s">
        <v>121</v>
      </c>
      <c r="E434" s="355">
        <v>4191600</v>
      </c>
    </row>
    <row r="435" spans="1:5" x14ac:dyDescent="0.35">
      <c r="A435" s="355" t="s">
        <v>132</v>
      </c>
      <c r="B435" s="355" t="str">
        <f>VLOOKUP(A435,'Web Based Remittances'!$A$2:$C$70,3,0)</f>
        <v>192u596h</v>
      </c>
      <c r="C435" s="355" t="s">
        <v>133</v>
      </c>
      <c r="D435" s="355" t="s">
        <v>134</v>
      </c>
      <c r="E435" s="355">
        <v>4191610</v>
      </c>
    </row>
    <row r="436" spans="1:5" x14ac:dyDescent="0.35">
      <c r="A436" s="355" t="s">
        <v>132</v>
      </c>
      <c r="B436" s="355" t="str">
        <f>VLOOKUP(A436,'Web Based Remittances'!$A$2:$C$70,3,0)</f>
        <v>192u596h</v>
      </c>
      <c r="C436" s="355" t="s">
        <v>33</v>
      </c>
      <c r="D436" s="355" t="s">
        <v>34</v>
      </c>
      <c r="E436" s="355">
        <v>4190410</v>
      </c>
    </row>
    <row r="437" spans="1:5" x14ac:dyDescent="0.35">
      <c r="A437" s="355" t="s">
        <v>132</v>
      </c>
      <c r="B437" s="355" t="str">
        <f>VLOOKUP(A437,'Web Based Remittances'!$A$2:$C$70,3,0)</f>
        <v>192u596h</v>
      </c>
      <c r="C437" s="355" t="s">
        <v>35</v>
      </c>
      <c r="D437" s="355" t="s">
        <v>36</v>
      </c>
      <c r="E437" s="355">
        <v>4190420</v>
      </c>
    </row>
    <row r="438" spans="1:5" x14ac:dyDescent="0.35">
      <c r="A438" s="355" t="s">
        <v>132</v>
      </c>
      <c r="B438" s="355" t="str">
        <f>VLOOKUP(A438,'Web Based Remittances'!$A$2:$C$70,3,0)</f>
        <v>192u596h</v>
      </c>
      <c r="C438" s="355" t="s">
        <v>37</v>
      </c>
      <c r="D438" s="355" t="s">
        <v>38</v>
      </c>
      <c r="E438" s="355">
        <v>4190388</v>
      </c>
    </row>
    <row r="439" spans="1:5" x14ac:dyDescent="0.35">
      <c r="A439" s="355" t="s">
        <v>132</v>
      </c>
      <c r="B439" s="355" t="str">
        <f>VLOOKUP(A439,'Web Based Remittances'!$A$2:$C$70,3,0)</f>
        <v>192u596h</v>
      </c>
      <c r="C439" s="355" t="s">
        <v>39</v>
      </c>
      <c r="D439" s="355" t="s">
        <v>40</v>
      </c>
      <c r="E439" s="355">
        <v>4190380</v>
      </c>
    </row>
    <row r="440" spans="1:5" x14ac:dyDescent="0.35">
      <c r="A440" s="355" t="s">
        <v>132</v>
      </c>
      <c r="B440" s="355" t="str">
        <f>VLOOKUP(A440,'Web Based Remittances'!$A$2:$C$70,3,0)</f>
        <v>192u596h</v>
      </c>
      <c r="C440" s="355" t="s">
        <v>43</v>
      </c>
      <c r="D440" s="355" t="s">
        <v>44</v>
      </c>
      <c r="E440" s="355">
        <v>6110000</v>
      </c>
    </row>
    <row r="441" spans="1:5" x14ac:dyDescent="0.35">
      <c r="A441" s="355" t="s">
        <v>132</v>
      </c>
      <c r="B441" s="355" t="str">
        <f>VLOOKUP(A441,'Web Based Remittances'!$A$2:$C$70,3,0)</f>
        <v>192u596h</v>
      </c>
      <c r="C441" s="355" t="s">
        <v>123</v>
      </c>
      <c r="D441" s="355" t="s">
        <v>124</v>
      </c>
      <c r="E441" s="355">
        <v>6110020</v>
      </c>
    </row>
    <row r="442" spans="1:5" x14ac:dyDescent="0.35">
      <c r="A442" s="355" t="s">
        <v>132</v>
      </c>
      <c r="B442" s="355" t="str">
        <f>VLOOKUP(A442,'Web Based Remittances'!$A$2:$C$70,3,0)</f>
        <v>192u596h</v>
      </c>
      <c r="C442" s="355" t="s">
        <v>45</v>
      </c>
      <c r="D442" s="355" t="s">
        <v>46</v>
      </c>
      <c r="E442" s="355">
        <v>6110600</v>
      </c>
    </row>
    <row r="443" spans="1:5" x14ac:dyDescent="0.35">
      <c r="A443" s="355" t="s">
        <v>132</v>
      </c>
      <c r="B443" s="355" t="str">
        <f>VLOOKUP(A443,'Web Based Remittances'!$A$2:$C$70,3,0)</f>
        <v>192u596h</v>
      </c>
      <c r="C443" s="355" t="s">
        <v>47</v>
      </c>
      <c r="D443" s="355" t="s">
        <v>48</v>
      </c>
      <c r="E443" s="355">
        <v>6110720</v>
      </c>
    </row>
    <row r="444" spans="1:5" x14ac:dyDescent="0.35">
      <c r="A444" s="355" t="s">
        <v>132</v>
      </c>
      <c r="B444" s="355" t="str">
        <f>VLOOKUP(A444,'Web Based Remittances'!$A$2:$C$70,3,0)</f>
        <v>192u596h</v>
      </c>
      <c r="C444" s="355" t="s">
        <v>49</v>
      </c>
      <c r="D444" s="355" t="s">
        <v>50</v>
      </c>
      <c r="E444" s="355">
        <v>6110860</v>
      </c>
    </row>
    <row r="445" spans="1:5" x14ac:dyDescent="0.35">
      <c r="A445" s="355" t="s">
        <v>132</v>
      </c>
      <c r="B445" s="355" t="str">
        <f>VLOOKUP(A445,'Web Based Remittances'!$A$2:$C$70,3,0)</f>
        <v>192u596h</v>
      </c>
      <c r="C445" s="355" t="s">
        <v>53</v>
      </c>
      <c r="D445" s="355" t="s">
        <v>54</v>
      </c>
      <c r="E445" s="355">
        <v>6110640</v>
      </c>
    </row>
    <row r="446" spans="1:5" x14ac:dyDescent="0.35">
      <c r="A446" s="355" t="s">
        <v>132</v>
      </c>
      <c r="B446" s="355" t="str">
        <f>VLOOKUP(A446,'Web Based Remittances'!$A$2:$C$70,3,0)</f>
        <v>192u596h</v>
      </c>
      <c r="C446" s="355" t="s">
        <v>55</v>
      </c>
      <c r="D446" s="355" t="s">
        <v>56</v>
      </c>
      <c r="E446" s="355">
        <v>6116300</v>
      </c>
    </row>
    <row r="447" spans="1:5" x14ac:dyDescent="0.35">
      <c r="A447" s="355" t="s">
        <v>132</v>
      </c>
      <c r="B447" s="355" t="str">
        <f>VLOOKUP(A447,'Web Based Remittances'!$A$2:$C$70,3,0)</f>
        <v>192u596h</v>
      </c>
      <c r="C447" s="355" t="s">
        <v>57</v>
      </c>
      <c r="D447" s="355" t="s">
        <v>58</v>
      </c>
      <c r="E447" s="355">
        <v>6116200</v>
      </c>
    </row>
    <row r="448" spans="1:5" x14ac:dyDescent="0.35">
      <c r="A448" s="355" t="s">
        <v>132</v>
      </c>
      <c r="B448" s="355" t="str">
        <f>VLOOKUP(A448,'Web Based Remittances'!$A$2:$C$70,3,0)</f>
        <v>192u596h</v>
      </c>
      <c r="C448" s="355" t="s">
        <v>59</v>
      </c>
      <c r="D448" s="355" t="s">
        <v>60</v>
      </c>
      <c r="E448" s="355">
        <v>6116610</v>
      </c>
    </row>
    <row r="449" spans="1:5" x14ac:dyDescent="0.35">
      <c r="A449" s="355" t="s">
        <v>132</v>
      </c>
      <c r="B449" s="355" t="str">
        <f>VLOOKUP(A449,'Web Based Remittances'!$A$2:$C$70,3,0)</f>
        <v>192u596h</v>
      </c>
      <c r="C449" s="355" t="s">
        <v>61</v>
      </c>
      <c r="D449" s="355" t="s">
        <v>62</v>
      </c>
      <c r="E449" s="355">
        <v>6116600</v>
      </c>
    </row>
    <row r="450" spans="1:5" x14ac:dyDescent="0.35">
      <c r="A450" s="355" t="s">
        <v>132</v>
      </c>
      <c r="B450" s="355" t="str">
        <f>VLOOKUP(A450,'Web Based Remittances'!$A$2:$C$70,3,0)</f>
        <v>192u596h</v>
      </c>
      <c r="C450" s="355" t="s">
        <v>63</v>
      </c>
      <c r="D450" s="355" t="s">
        <v>64</v>
      </c>
      <c r="E450" s="355">
        <v>6121000</v>
      </c>
    </row>
    <row r="451" spans="1:5" x14ac:dyDescent="0.35">
      <c r="A451" s="355" t="s">
        <v>132</v>
      </c>
      <c r="B451" s="355" t="str">
        <f>VLOOKUP(A451,'Web Based Remittances'!$A$2:$C$70,3,0)</f>
        <v>192u596h</v>
      </c>
      <c r="C451" s="355" t="s">
        <v>65</v>
      </c>
      <c r="D451" s="355" t="s">
        <v>66</v>
      </c>
      <c r="E451" s="355">
        <v>6122310</v>
      </c>
    </row>
    <row r="452" spans="1:5" x14ac:dyDescent="0.35">
      <c r="A452" s="355" t="s">
        <v>132</v>
      </c>
      <c r="B452" s="355" t="str">
        <f>VLOOKUP(A452,'Web Based Remittances'!$A$2:$C$70,3,0)</f>
        <v>192u596h</v>
      </c>
      <c r="C452" s="355" t="s">
        <v>67</v>
      </c>
      <c r="D452" s="355" t="s">
        <v>68</v>
      </c>
      <c r="E452" s="355">
        <v>6122110</v>
      </c>
    </row>
    <row r="453" spans="1:5" x14ac:dyDescent="0.35">
      <c r="A453" s="355" t="s">
        <v>132</v>
      </c>
      <c r="B453" s="355" t="str">
        <f>VLOOKUP(A453,'Web Based Remittances'!$A$2:$C$70,3,0)</f>
        <v>192u596h</v>
      </c>
      <c r="C453" s="355" t="s">
        <v>69</v>
      </c>
      <c r="D453" s="355" t="s">
        <v>70</v>
      </c>
      <c r="E453" s="355">
        <v>6120800</v>
      </c>
    </row>
    <row r="454" spans="1:5" x14ac:dyDescent="0.35">
      <c r="A454" s="355" t="s">
        <v>132</v>
      </c>
      <c r="B454" s="355" t="str">
        <f>VLOOKUP(A454,'Web Based Remittances'!$A$2:$C$70,3,0)</f>
        <v>192u596h</v>
      </c>
      <c r="C454" s="355" t="s">
        <v>71</v>
      </c>
      <c r="D454" s="355" t="s">
        <v>72</v>
      </c>
      <c r="E454" s="355">
        <v>6120220</v>
      </c>
    </row>
    <row r="455" spans="1:5" x14ac:dyDescent="0.35">
      <c r="A455" s="355" t="s">
        <v>132</v>
      </c>
      <c r="B455" s="355" t="str">
        <f>VLOOKUP(A455,'Web Based Remittances'!$A$2:$C$70,3,0)</f>
        <v>192u596h</v>
      </c>
      <c r="C455" s="355" t="s">
        <v>73</v>
      </c>
      <c r="D455" s="355" t="s">
        <v>74</v>
      </c>
      <c r="E455" s="355">
        <v>6120600</v>
      </c>
    </row>
    <row r="456" spans="1:5" x14ac:dyDescent="0.35">
      <c r="A456" s="355" t="s">
        <v>132</v>
      </c>
      <c r="B456" s="355" t="str">
        <f>VLOOKUP(A456,'Web Based Remittances'!$A$2:$C$70,3,0)</f>
        <v>192u596h</v>
      </c>
      <c r="C456" s="355" t="s">
        <v>77</v>
      </c>
      <c r="D456" s="355" t="s">
        <v>78</v>
      </c>
      <c r="E456" s="355">
        <v>6140130</v>
      </c>
    </row>
    <row r="457" spans="1:5" x14ac:dyDescent="0.35">
      <c r="A457" s="355" t="s">
        <v>132</v>
      </c>
      <c r="B457" s="355" t="str">
        <f>VLOOKUP(A457,'Web Based Remittances'!$A$2:$C$70,3,0)</f>
        <v>192u596h</v>
      </c>
      <c r="C457" s="355" t="s">
        <v>79</v>
      </c>
      <c r="D457" s="355" t="s">
        <v>80</v>
      </c>
      <c r="E457" s="355">
        <v>6142430</v>
      </c>
    </row>
    <row r="458" spans="1:5" x14ac:dyDescent="0.35">
      <c r="A458" s="355" t="s">
        <v>132</v>
      </c>
      <c r="B458" s="355" t="str">
        <f>VLOOKUP(A458,'Web Based Remittances'!$A$2:$C$70,3,0)</f>
        <v>192u596h</v>
      </c>
      <c r="C458" s="355" t="s">
        <v>81</v>
      </c>
      <c r="D458" s="355" t="s">
        <v>82</v>
      </c>
      <c r="E458" s="355">
        <v>6140000</v>
      </c>
    </row>
    <row r="459" spans="1:5" x14ac:dyDescent="0.35">
      <c r="A459" s="355" t="s">
        <v>132</v>
      </c>
      <c r="B459" s="355" t="str">
        <f>VLOOKUP(A459,'Web Based Remittances'!$A$2:$C$70,3,0)</f>
        <v>192u596h</v>
      </c>
      <c r="C459" s="355" t="s">
        <v>83</v>
      </c>
      <c r="D459" s="355" t="s">
        <v>84</v>
      </c>
      <c r="E459" s="355">
        <v>6121600</v>
      </c>
    </row>
    <row r="460" spans="1:5" x14ac:dyDescent="0.35">
      <c r="A460" s="355" t="s">
        <v>132</v>
      </c>
      <c r="B460" s="355" t="str">
        <f>VLOOKUP(A460,'Web Based Remittances'!$A$2:$C$70,3,0)</f>
        <v>192u596h</v>
      </c>
      <c r="C460" s="355" t="s">
        <v>85</v>
      </c>
      <c r="D460" s="355" t="s">
        <v>86</v>
      </c>
      <c r="E460" s="355">
        <v>6140200</v>
      </c>
    </row>
    <row r="461" spans="1:5" x14ac:dyDescent="0.35">
      <c r="A461" s="355" t="s">
        <v>132</v>
      </c>
      <c r="B461" s="355" t="str">
        <f>VLOOKUP(A461,'Web Based Remittances'!$A$2:$C$70,3,0)</f>
        <v>192u596h</v>
      </c>
      <c r="C461" s="355" t="s">
        <v>87</v>
      </c>
      <c r="D461" s="355" t="s">
        <v>88</v>
      </c>
      <c r="E461" s="355">
        <v>6111000</v>
      </c>
    </row>
    <row r="462" spans="1:5" x14ac:dyDescent="0.35">
      <c r="A462" s="355" t="s">
        <v>132</v>
      </c>
      <c r="B462" s="355" t="str">
        <f>VLOOKUP(A462,'Web Based Remittances'!$A$2:$C$70,3,0)</f>
        <v>192u596h</v>
      </c>
      <c r="C462" s="355" t="s">
        <v>89</v>
      </c>
      <c r="D462" s="355" t="s">
        <v>90</v>
      </c>
      <c r="E462" s="355">
        <v>6170100</v>
      </c>
    </row>
    <row r="463" spans="1:5" x14ac:dyDescent="0.35">
      <c r="A463" s="355" t="s">
        <v>132</v>
      </c>
      <c r="B463" s="355" t="str">
        <f>VLOOKUP(A463,'Web Based Remittances'!$A$2:$C$70,3,0)</f>
        <v>192u596h</v>
      </c>
      <c r="C463" s="355" t="s">
        <v>91</v>
      </c>
      <c r="D463" s="355" t="s">
        <v>92</v>
      </c>
      <c r="E463" s="355">
        <v>6170110</v>
      </c>
    </row>
    <row r="464" spans="1:5" x14ac:dyDescent="0.35">
      <c r="A464" s="355" t="s">
        <v>132</v>
      </c>
      <c r="B464" s="355" t="str">
        <f>VLOOKUP(A464,'Web Based Remittances'!$A$2:$C$70,3,0)</f>
        <v>192u596h</v>
      </c>
      <c r="C464" s="355" t="s">
        <v>99</v>
      </c>
      <c r="D464" s="355" t="s">
        <v>100</v>
      </c>
      <c r="E464" s="355">
        <v>4190170</v>
      </c>
    </row>
    <row r="465" spans="1:5" x14ac:dyDescent="0.35">
      <c r="A465" s="355" t="s">
        <v>132</v>
      </c>
      <c r="B465" s="355" t="str">
        <f>VLOOKUP(A465,'Web Based Remittances'!$A$2:$C$70,3,0)</f>
        <v>192u596h</v>
      </c>
      <c r="C465" s="355" t="s">
        <v>103</v>
      </c>
      <c r="D465" s="355" t="s">
        <v>104</v>
      </c>
      <c r="E465" s="355">
        <v>6180200</v>
      </c>
    </row>
    <row r="466" spans="1:5" x14ac:dyDescent="0.35">
      <c r="A466" s="355" t="s">
        <v>135</v>
      </c>
      <c r="B466" s="355" t="str">
        <f>VLOOKUP(A466,'Web Based Remittances'!$A$2:$C$70,3,0)</f>
        <v>188b616h</v>
      </c>
      <c r="C466" s="355" t="s">
        <v>19</v>
      </c>
      <c r="D466" s="355" t="s">
        <v>20</v>
      </c>
      <c r="E466" s="355">
        <v>4190105</v>
      </c>
    </row>
    <row r="467" spans="1:5" x14ac:dyDescent="0.35">
      <c r="A467" s="355" t="s">
        <v>135</v>
      </c>
      <c r="B467" s="355" t="str">
        <f>VLOOKUP(A467,'Web Based Remittances'!$A$2:$C$70,3,0)</f>
        <v>188b616h</v>
      </c>
      <c r="C467" s="355" t="s">
        <v>21</v>
      </c>
      <c r="D467" s="355" t="s">
        <v>22</v>
      </c>
      <c r="E467" s="355">
        <v>4190120</v>
      </c>
    </row>
    <row r="468" spans="1:5" x14ac:dyDescent="0.35">
      <c r="A468" s="355" t="s">
        <v>135</v>
      </c>
      <c r="B468" s="355" t="str">
        <f>VLOOKUP(A468,'Web Based Remittances'!$A$2:$C$70,3,0)</f>
        <v>188b616h</v>
      </c>
      <c r="C468" s="355" t="s">
        <v>23</v>
      </c>
      <c r="D468" s="355" t="s">
        <v>24</v>
      </c>
      <c r="E468" s="355">
        <v>4190140</v>
      </c>
    </row>
    <row r="469" spans="1:5" x14ac:dyDescent="0.35">
      <c r="A469" s="355" t="s">
        <v>135</v>
      </c>
      <c r="B469" s="355" t="str">
        <f>VLOOKUP(A469,'Web Based Remittances'!$A$2:$C$70,3,0)</f>
        <v>188b616h</v>
      </c>
      <c r="C469" s="355" t="s">
        <v>25</v>
      </c>
      <c r="D469" s="355" t="s">
        <v>26</v>
      </c>
      <c r="E469" s="355">
        <v>4190390</v>
      </c>
    </row>
    <row r="470" spans="1:5" x14ac:dyDescent="0.35">
      <c r="A470" s="355" t="s">
        <v>135</v>
      </c>
      <c r="B470" s="355" t="str">
        <f>VLOOKUP(A470,'Web Based Remittances'!$A$2:$C$70,3,0)</f>
        <v>188b616h</v>
      </c>
      <c r="C470" s="355" t="s">
        <v>27</v>
      </c>
      <c r="D470" s="355" t="s">
        <v>28</v>
      </c>
      <c r="E470" s="355">
        <v>4191900</v>
      </c>
    </row>
    <row r="471" spans="1:5" x14ac:dyDescent="0.35">
      <c r="A471" s="355" t="s">
        <v>135</v>
      </c>
      <c r="B471" s="355" t="str">
        <f>VLOOKUP(A471,'Web Based Remittances'!$A$2:$C$70,3,0)</f>
        <v>188b616h</v>
      </c>
      <c r="C471" s="355" t="s">
        <v>29</v>
      </c>
      <c r="D471" s="355" t="s">
        <v>30</v>
      </c>
      <c r="E471" s="355">
        <v>4191100</v>
      </c>
    </row>
    <row r="472" spans="1:5" x14ac:dyDescent="0.35">
      <c r="A472" s="355" t="s">
        <v>135</v>
      </c>
      <c r="B472" s="355" t="str">
        <f>VLOOKUP(A472,'Web Based Remittances'!$A$2:$C$70,3,0)</f>
        <v>188b616h</v>
      </c>
      <c r="C472" s="355" t="s">
        <v>33</v>
      </c>
      <c r="D472" s="355" t="s">
        <v>34</v>
      </c>
      <c r="E472" s="355">
        <v>4190410</v>
      </c>
    </row>
    <row r="473" spans="1:5" x14ac:dyDescent="0.35">
      <c r="A473" s="355" t="s">
        <v>135</v>
      </c>
      <c r="B473" s="355" t="str">
        <f>VLOOKUP(A473,'Web Based Remittances'!$A$2:$C$70,3,0)</f>
        <v>188b616h</v>
      </c>
      <c r="C473" s="355" t="s">
        <v>37</v>
      </c>
      <c r="D473" s="355" t="s">
        <v>38</v>
      </c>
      <c r="E473" s="355">
        <v>4190388</v>
      </c>
    </row>
    <row r="474" spans="1:5" x14ac:dyDescent="0.35">
      <c r="A474" s="355" t="s">
        <v>135</v>
      </c>
      <c r="B474" s="355" t="str">
        <f>VLOOKUP(A474,'Web Based Remittances'!$A$2:$C$70,3,0)</f>
        <v>188b616h</v>
      </c>
      <c r="C474" s="355" t="s">
        <v>39</v>
      </c>
      <c r="D474" s="355" t="s">
        <v>40</v>
      </c>
      <c r="E474" s="355">
        <v>4190380</v>
      </c>
    </row>
    <row r="475" spans="1:5" x14ac:dyDescent="0.35">
      <c r="A475" s="355" t="s">
        <v>135</v>
      </c>
      <c r="B475" s="355" t="str">
        <f>VLOOKUP(A475,'Web Based Remittances'!$A$2:$C$70,3,0)</f>
        <v>188b616h</v>
      </c>
      <c r="C475" s="355" t="s">
        <v>43</v>
      </c>
      <c r="D475" s="355" t="s">
        <v>44</v>
      </c>
      <c r="E475" s="355">
        <v>6110000</v>
      </c>
    </row>
    <row r="476" spans="1:5" x14ac:dyDescent="0.35">
      <c r="A476" s="355" t="s">
        <v>135</v>
      </c>
      <c r="B476" s="355" t="str">
        <f>VLOOKUP(A476,'Web Based Remittances'!$A$2:$C$70,3,0)</f>
        <v>188b616h</v>
      </c>
      <c r="C476" s="355" t="s">
        <v>45</v>
      </c>
      <c r="D476" s="355" t="s">
        <v>46</v>
      </c>
      <c r="E476" s="355">
        <v>6110600</v>
      </c>
    </row>
    <row r="477" spans="1:5" x14ac:dyDescent="0.35">
      <c r="A477" s="355" t="s">
        <v>135</v>
      </c>
      <c r="B477" s="355" t="str">
        <f>VLOOKUP(A477,'Web Based Remittances'!$A$2:$C$70,3,0)</f>
        <v>188b616h</v>
      </c>
      <c r="C477" s="355" t="s">
        <v>47</v>
      </c>
      <c r="D477" s="355" t="s">
        <v>48</v>
      </c>
      <c r="E477" s="355">
        <v>6110720</v>
      </c>
    </row>
    <row r="478" spans="1:5" x14ac:dyDescent="0.35">
      <c r="A478" s="355" t="s">
        <v>135</v>
      </c>
      <c r="B478" s="355" t="str">
        <f>VLOOKUP(A478,'Web Based Remittances'!$A$2:$C$70,3,0)</f>
        <v>188b616h</v>
      </c>
      <c r="C478" s="355" t="s">
        <v>49</v>
      </c>
      <c r="D478" s="355" t="s">
        <v>50</v>
      </c>
      <c r="E478" s="355">
        <v>6110860</v>
      </c>
    </row>
    <row r="479" spans="1:5" x14ac:dyDescent="0.35">
      <c r="A479" s="355" t="s">
        <v>135</v>
      </c>
      <c r="B479" s="355" t="str">
        <f>VLOOKUP(A479,'Web Based Remittances'!$A$2:$C$70,3,0)</f>
        <v>188b616h</v>
      </c>
      <c r="C479" s="355" t="s">
        <v>53</v>
      </c>
      <c r="D479" s="355" t="s">
        <v>54</v>
      </c>
      <c r="E479" s="355">
        <v>6110640</v>
      </c>
    </row>
    <row r="480" spans="1:5" x14ac:dyDescent="0.35">
      <c r="A480" s="355" t="s">
        <v>135</v>
      </c>
      <c r="B480" s="355" t="str">
        <f>VLOOKUP(A480,'Web Based Remittances'!$A$2:$C$70,3,0)</f>
        <v>188b616h</v>
      </c>
      <c r="C480" s="355" t="s">
        <v>55</v>
      </c>
      <c r="D480" s="355" t="s">
        <v>56</v>
      </c>
      <c r="E480" s="355">
        <v>6116300</v>
      </c>
    </row>
    <row r="481" spans="1:5" x14ac:dyDescent="0.35">
      <c r="A481" s="355" t="s">
        <v>135</v>
      </c>
      <c r="B481" s="355" t="str">
        <f>VLOOKUP(A481,'Web Based Remittances'!$A$2:$C$70,3,0)</f>
        <v>188b616h</v>
      </c>
      <c r="C481" s="355" t="s">
        <v>57</v>
      </c>
      <c r="D481" s="355" t="s">
        <v>58</v>
      </c>
      <c r="E481" s="355">
        <v>6116200</v>
      </c>
    </row>
    <row r="482" spans="1:5" x14ac:dyDescent="0.35">
      <c r="A482" s="355" t="s">
        <v>135</v>
      </c>
      <c r="B482" s="355" t="str">
        <f>VLOOKUP(A482,'Web Based Remittances'!$A$2:$C$70,3,0)</f>
        <v>188b616h</v>
      </c>
      <c r="C482" s="355" t="s">
        <v>59</v>
      </c>
      <c r="D482" s="355" t="s">
        <v>60</v>
      </c>
      <c r="E482" s="355">
        <v>6116610</v>
      </c>
    </row>
    <row r="483" spans="1:5" x14ac:dyDescent="0.35">
      <c r="A483" s="355" t="s">
        <v>135</v>
      </c>
      <c r="B483" s="355" t="str">
        <f>VLOOKUP(A483,'Web Based Remittances'!$A$2:$C$70,3,0)</f>
        <v>188b616h</v>
      </c>
      <c r="C483" s="355" t="s">
        <v>61</v>
      </c>
      <c r="D483" s="355" t="s">
        <v>62</v>
      </c>
      <c r="E483" s="355">
        <v>6116600</v>
      </c>
    </row>
    <row r="484" spans="1:5" x14ac:dyDescent="0.35">
      <c r="A484" s="355" t="s">
        <v>135</v>
      </c>
      <c r="B484" s="355" t="str">
        <f>VLOOKUP(A484,'Web Based Remittances'!$A$2:$C$70,3,0)</f>
        <v>188b616h</v>
      </c>
      <c r="C484" s="355" t="s">
        <v>63</v>
      </c>
      <c r="D484" s="355" t="s">
        <v>64</v>
      </c>
      <c r="E484" s="355">
        <v>6121000</v>
      </c>
    </row>
    <row r="485" spans="1:5" x14ac:dyDescent="0.35">
      <c r="A485" s="355" t="s">
        <v>135</v>
      </c>
      <c r="B485" s="355" t="str">
        <f>VLOOKUP(A485,'Web Based Remittances'!$A$2:$C$70,3,0)</f>
        <v>188b616h</v>
      </c>
      <c r="C485" s="355" t="s">
        <v>65</v>
      </c>
      <c r="D485" s="355" t="s">
        <v>66</v>
      </c>
      <c r="E485" s="355">
        <v>6122310</v>
      </c>
    </row>
    <row r="486" spans="1:5" x14ac:dyDescent="0.35">
      <c r="A486" s="355" t="s">
        <v>135</v>
      </c>
      <c r="B486" s="355" t="str">
        <f>VLOOKUP(A486,'Web Based Remittances'!$A$2:$C$70,3,0)</f>
        <v>188b616h</v>
      </c>
      <c r="C486" s="355" t="s">
        <v>67</v>
      </c>
      <c r="D486" s="355" t="s">
        <v>68</v>
      </c>
      <c r="E486" s="355">
        <v>6122110</v>
      </c>
    </row>
    <row r="487" spans="1:5" x14ac:dyDescent="0.35">
      <c r="A487" s="355" t="s">
        <v>135</v>
      </c>
      <c r="B487" s="355" t="str">
        <f>VLOOKUP(A487,'Web Based Remittances'!$A$2:$C$70,3,0)</f>
        <v>188b616h</v>
      </c>
      <c r="C487" s="355" t="s">
        <v>69</v>
      </c>
      <c r="D487" s="355" t="s">
        <v>70</v>
      </c>
      <c r="E487" s="355">
        <v>6120800</v>
      </c>
    </row>
    <row r="488" spans="1:5" x14ac:dyDescent="0.35">
      <c r="A488" s="355" t="s">
        <v>135</v>
      </c>
      <c r="B488" s="355" t="str">
        <f>VLOOKUP(A488,'Web Based Remittances'!$A$2:$C$70,3,0)</f>
        <v>188b616h</v>
      </c>
      <c r="C488" s="355" t="s">
        <v>71</v>
      </c>
      <c r="D488" s="355" t="s">
        <v>72</v>
      </c>
      <c r="E488" s="355">
        <v>6120220</v>
      </c>
    </row>
    <row r="489" spans="1:5" x14ac:dyDescent="0.35">
      <c r="A489" s="355" t="s">
        <v>135</v>
      </c>
      <c r="B489" s="355" t="str">
        <f>VLOOKUP(A489,'Web Based Remittances'!$A$2:$C$70,3,0)</f>
        <v>188b616h</v>
      </c>
      <c r="C489" s="355" t="s">
        <v>73</v>
      </c>
      <c r="D489" s="355" t="s">
        <v>74</v>
      </c>
      <c r="E489" s="355">
        <v>6120600</v>
      </c>
    </row>
    <row r="490" spans="1:5" x14ac:dyDescent="0.35">
      <c r="A490" s="355" t="s">
        <v>135</v>
      </c>
      <c r="B490" s="355" t="str">
        <f>VLOOKUP(A490,'Web Based Remittances'!$A$2:$C$70,3,0)</f>
        <v>188b616h</v>
      </c>
      <c r="C490" s="355" t="s">
        <v>75</v>
      </c>
      <c r="D490" s="355" t="s">
        <v>76</v>
      </c>
      <c r="E490" s="355">
        <v>6120400</v>
      </c>
    </row>
    <row r="491" spans="1:5" x14ac:dyDescent="0.35">
      <c r="A491" s="355" t="s">
        <v>135</v>
      </c>
      <c r="B491" s="355" t="str">
        <f>VLOOKUP(A491,'Web Based Remittances'!$A$2:$C$70,3,0)</f>
        <v>188b616h</v>
      </c>
      <c r="C491" s="355" t="s">
        <v>77</v>
      </c>
      <c r="D491" s="355" t="s">
        <v>78</v>
      </c>
      <c r="E491" s="355">
        <v>6140130</v>
      </c>
    </row>
    <row r="492" spans="1:5" x14ac:dyDescent="0.35">
      <c r="A492" s="355" t="s">
        <v>135</v>
      </c>
      <c r="B492" s="355" t="str">
        <f>VLOOKUP(A492,'Web Based Remittances'!$A$2:$C$70,3,0)</f>
        <v>188b616h</v>
      </c>
      <c r="C492" s="355" t="s">
        <v>79</v>
      </c>
      <c r="D492" s="355" t="s">
        <v>80</v>
      </c>
      <c r="E492" s="355">
        <v>6142430</v>
      </c>
    </row>
    <row r="493" spans="1:5" x14ac:dyDescent="0.35">
      <c r="A493" s="355" t="s">
        <v>135</v>
      </c>
      <c r="B493" s="355" t="str">
        <f>VLOOKUP(A493,'Web Based Remittances'!$A$2:$C$70,3,0)</f>
        <v>188b616h</v>
      </c>
      <c r="C493" s="355" t="s">
        <v>81</v>
      </c>
      <c r="D493" s="355" t="s">
        <v>82</v>
      </c>
      <c r="E493" s="355">
        <v>6140000</v>
      </c>
    </row>
    <row r="494" spans="1:5" x14ac:dyDescent="0.35">
      <c r="A494" s="355" t="s">
        <v>135</v>
      </c>
      <c r="B494" s="355" t="str">
        <f>VLOOKUP(A494,'Web Based Remittances'!$A$2:$C$70,3,0)</f>
        <v>188b616h</v>
      </c>
      <c r="C494" s="355" t="s">
        <v>83</v>
      </c>
      <c r="D494" s="355" t="s">
        <v>84</v>
      </c>
      <c r="E494" s="355">
        <v>6121600</v>
      </c>
    </row>
    <row r="495" spans="1:5" x14ac:dyDescent="0.35">
      <c r="A495" s="355" t="s">
        <v>135</v>
      </c>
      <c r="B495" s="355" t="str">
        <f>VLOOKUP(A495,'Web Based Remittances'!$A$2:$C$70,3,0)</f>
        <v>188b616h</v>
      </c>
      <c r="C495" s="355" t="s">
        <v>85</v>
      </c>
      <c r="D495" s="355" t="s">
        <v>86</v>
      </c>
      <c r="E495" s="355">
        <v>6140200</v>
      </c>
    </row>
    <row r="496" spans="1:5" x14ac:dyDescent="0.35">
      <c r="A496" s="355" t="s">
        <v>135</v>
      </c>
      <c r="B496" s="355" t="str">
        <f>VLOOKUP(A496,'Web Based Remittances'!$A$2:$C$70,3,0)</f>
        <v>188b616h</v>
      </c>
      <c r="C496" s="355" t="s">
        <v>87</v>
      </c>
      <c r="D496" s="355" t="s">
        <v>88</v>
      </c>
      <c r="E496" s="355">
        <v>6111000</v>
      </c>
    </row>
    <row r="497" spans="1:5" x14ac:dyDescent="0.35">
      <c r="A497" s="355" t="s">
        <v>135</v>
      </c>
      <c r="B497" s="355" t="str">
        <f>VLOOKUP(A497,'Web Based Remittances'!$A$2:$C$70,3,0)</f>
        <v>188b616h</v>
      </c>
      <c r="C497" s="355" t="s">
        <v>89</v>
      </c>
      <c r="D497" s="355" t="s">
        <v>90</v>
      </c>
      <c r="E497" s="355">
        <v>6170100</v>
      </c>
    </row>
    <row r="498" spans="1:5" x14ac:dyDescent="0.35">
      <c r="A498" s="355" t="s">
        <v>135</v>
      </c>
      <c r="B498" s="355" t="str">
        <f>VLOOKUP(A498,'Web Based Remittances'!$A$2:$C$70,3,0)</f>
        <v>188b616h</v>
      </c>
      <c r="C498" s="355" t="s">
        <v>91</v>
      </c>
      <c r="D498" s="355" t="s">
        <v>92</v>
      </c>
      <c r="E498" s="355">
        <v>6170110</v>
      </c>
    </row>
    <row r="499" spans="1:5" x14ac:dyDescent="0.35">
      <c r="A499" s="355" t="s">
        <v>135</v>
      </c>
      <c r="B499" s="355" t="str">
        <f>VLOOKUP(A499,'Web Based Remittances'!$A$2:$C$70,3,0)</f>
        <v>188b616h</v>
      </c>
      <c r="C499" s="355" t="s">
        <v>99</v>
      </c>
      <c r="D499" s="355" t="s">
        <v>100</v>
      </c>
      <c r="E499" s="355">
        <v>4190170</v>
      </c>
    </row>
    <row r="500" spans="1:5" x14ac:dyDescent="0.35">
      <c r="A500" s="355" t="s">
        <v>135</v>
      </c>
      <c r="B500" s="355" t="str">
        <f>VLOOKUP(A500,'Web Based Remittances'!$A$2:$C$70,3,0)</f>
        <v>188b616h</v>
      </c>
      <c r="C500" s="355" t="s">
        <v>110</v>
      </c>
      <c r="D500" s="355" t="s">
        <v>111</v>
      </c>
      <c r="E500" s="355">
        <v>6180260</v>
      </c>
    </row>
    <row r="501" spans="1:5" x14ac:dyDescent="0.35">
      <c r="A501" s="355" t="s">
        <v>136</v>
      </c>
      <c r="B501" s="355" t="str">
        <f>VLOOKUP(A501,'Web Based Remittances'!$A$2:$C$70,3,0)</f>
        <v>35s874q</v>
      </c>
      <c r="C501" s="355" t="s">
        <v>19</v>
      </c>
      <c r="D501" s="355" t="s">
        <v>20</v>
      </c>
      <c r="E501" s="355">
        <v>4190105</v>
      </c>
    </row>
    <row r="502" spans="1:5" x14ac:dyDescent="0.35">
      <c r="A502" s="355" t="s">
        <v>136</v>
      </c>
      <c r="B502" s="355" t="str">
        <f>VLOOKUP(A502,'Web Based Remittances'!$A$2:$C$70,3,0)</f>
        <v>35s874q</v>
      </c>
      <c r="C502" s="355" t="s">
        <v>21</v>
      </c>
      <c r="D502" s="355" t="s">
        <v>22</v>
      </c>
      <c r="E502" s="355">
        <v>4190120</v>
      </c>
    </row>
    <row r="503" spans="1:5" x14ac:dyDescent="0.35">
      <c r="A503" s="355" t="s">
        <v>136</v>
      </c>
      <c r="B503" s="355" t="str">
        <f>VLOOKUP(A503,'Web Based Remittances'!$A$2:$C$70,3,0)</f>
        <v>35s874q</v>
      </c>
      <c r="C503" s="355" t="s">
        <v>23</v>
      </c>
      <c r="D503" s="355" t="s">
        <v>24</v>
      </c>
      <c r="E503" s="355">
        <v>4190140</v>
      </c>
    </row>
    <row r="504" spans="1:5" x14ac:dyDescent="0.35">
      <c r="A504" s="355" t="s">
        <v>136</v>
      </c>
      <c r="B504" s="355" t="str">
        <f>VLOOKUP(A504,'Web Based Remittances'!$A$2:$C$70,3,0)</f>
        <v>35s874q</v>
      </c>
      <c r="C504" s="355" t="s">
        <v>27</v>
      </c>
      <c r="D504" s="355" t="s">
        <v>28</v>
      </c>
      <c r="E504" s="355">
        <v>4191900</v>
      </c>
    </row>
    <row r="505" spans="1:5" x14ac:dyDescent="0.35">
      <c r="A505" s="355" t="s">
        <v>136</v>
      </c>
      <c r="B505" s="355" t="str">
        <f>VLOOKUP(A505,'Web Based Remittances'!$A$2:$C$70,3,0)</f>
        <v>35s874q</v>
      </c>
      <c r="C505" s="355" t="s">
        <v>29</v>
      </c>
      <c r="D505" s="355" t="s">
        <v>30</v>
      </c>
      <c r="E505" s="355">
        <v>4191100</v>
      </c>
    </row>
    <row r="506" spans="1:5" x14ac:dyDescent="0.35">
      <c r="A506" s="355" t="s">
        <v>136</v>
      </c>
      <c r="B506" s="355" t="str">
        <f>VLOOKUP(A506,'Web Based Remittances'!$A$2:$C$70,3,0)</f>
        <v>35s874q</v>
      </c>
      <c r="C506" s="355" t="s">
        <v>35</v>
      </c>
      <c r="D506" s="355" t="s">
        <v>36</v>
      </c>
      <c r="E506" s="355">
        <v>4190420</v>
      </c>
    </row>
    <row r="507" spans="1:5" x14ac:dyDescent="0.35">
      <c r="A507" s="355" t="s">
        <v>136</v>
      </c>
      <c r="B507" s="355" t="str">
        <f>VLOOKUP(A507,'Web Based Remittances'!$A$2:$C$70,3,0)</f>
        <v>35s874q</v>
      </c>
      <c r="C507" s="355" t="s">
        <v>106</v>
      </c>
      <c r="D507" s="355" t="s">
        <v>107</v>
      </c>
      <c r="E507" s="355">
        <v>4190200</v>
      </c>
    </row>
    <row r="508" spans="1:5" x14ac:dyDescent="0.35">
      <c r="A508" s="355" t="s">
        <v>136</v>
      </c>
      <c r="B508" s="355" t="str">
        <f>VLOOKUP(A508,'Web Based Remittances'!$A$2:$C$70,3,0)</f>
        <v>35s874q</v>
      </c>
      <c r="C508" s="355" t="s">
        <v>37</v>
      </c>
      <c r="D508" s="355" t="s">
        <v>38</v>
      </c>
      <c r="E508" s="355">
        <v>4190388</v>
      </c>
    </row>
    <row r="509" spans="1:5" x14ac:dyDescent="0.35">
      <c r="A509" s="355" t="s">
        <v>136</v>
      </c>
      <c r="B509" s="355" t="str">
        <f>VLOOKUP(A509,'Web Based Remittances'!$A$2:$C$70,3,0)</f>
        <v>35s874q</v>
      </c>
      <c r="C509" s="355" t="s">
        <v>39</v>
      </c>
      <c r="D509" s="355" t="s">
        <v>40</v>
      </c>
      <c r="E509" s="355">
        <v>4190380</v>
      </c>
    </row>
    <row r="510" spans="1:5" x14ac:dyDescent="0.35">
      <c r="A510" s="355" t="s">
        <v>136</v>
      </c>
      <c r="B510" s="355" t="str">
        <f>VLOOKUP(A510,'Web Based Remittances'!$A$2:$C$70,3,0)</f>
        <v>35s874q</v>
      </c>
      <c r="C510" s="355" t="s">
        <v>43</v>
      </c>
      <c r="D510" s="355" t="s">
        <v>44</v>
      </c>
      <c r="E510" s="355">
        <v>6110000</v>
      </c>
    </row>
    <row r="511" spans="1:5" x14ac:dyDescent="0.35">
      <c r="A511" s="355" t="s">
        <v>136</v>
      </c>
      <c r="B511" s="355" t="str">
        <f>VLOOKUP(A511,'Web Based Remittances'!$A$2:$C$70,3,0)</f>
        <v>35s874q</v>
      </c>
      <c r="C511" s="355" t="s">
        <v>45</v>
      </c>
      <c r="D511" s="355" t="s">
        <v>46</v>
      </c>
      <c r="E511" s="355">
        <v>6110600</v>
      </c>
    </row>
    <row r="512" spans="1:5" x14ac:dyDescent="0.35">
      <c r="A512" s="355" t="s">
        <v>136</v>
      </c>
      <c r="B512" s="355" t="str">
        <f>VLOOKUP(A512,'Web Based Remittances'!$A$2:$C$70,3,0)</f>
        <v>35s874q</v>
      </c>
      <c r="C512" s="355" t="s">
        <v>47</v>
      </c>
      <c r="D512" s="355" t="s">
        <v>48</v>
      </c>
      <c r="E512" s="355">
        <v>6110720</v>
      </c>
    </row>
    <row r="513" spans="1:5" x14ac:dyDescent="0.35">
      <c r="A513" s="355" t="s">
        <v>136</v>
      </c>
      <c r="B513" s="355" t="str">
        <f>VLOOKUP(A513,'Web Based Remittances'!$A$2:$C$70,3,0)</f>
        <v>35s874q</v>
      </c>
      <c r="C513" s="355" t="s">
        <v>49</v>
      </c>
      <c r="D513" s="355" t="s">
        <v>50</v>
      </c>
      <c r="E513" s="355">
        <v>6110860</v>
      </c>
    </row>
    <row r="514" spans="1:5" x14ac:dyDescent="0.35">
      <c r="A514" s="355" t="s">
        <v>136</v>
      </c>
      <c r="B514" s="355" t="str">
        <f>VLOOKUP(A514,'Web Based Remittances'!$A$2:$C$70,3,0)</f>
        <v>35s874q</v>
      </c>
      <c r="C514" s="355" t="s">
        <v>53</v>
      </c>
      <c r="D514" s="355" t="s">
        <v>54</v>
      </c>
      <c r="E514" s="355">
        <v>6110640</v>
      </c>
    </row>
    <row r="515" spans="1:5" x14ac:dyDescent="0.35">
      <c r="A515" s="355" t="s">
        <v>136</v>
      </c>
      <c r="B515" s="355" t="str">
        <f>VLOOKUP(A515,'Web Based Remittances'!$A$2:$C$70,3,0)</f>
        <v>35s874q</v>
      </c>
      <c r="C515" s="355" t="s">
        <v>55</v>
      </c>
      <c r="D515" s="355" t="s">
        <v>56</v>
      </c>
      <c r="E515" s="355">
        <v>6116300</v>
      </c>
    </row>
    <row r="516" spans="1:5" x14ac:dyDescent="0.35">
      <c r="A516" s="355" t="s">
        <v>136</v>
      </c>
      <c r="B516" s="355" t="str">
        <f>VLOOKUP(A516,'Web Based Remittances'!$A$2:$C$70,3,0)</f>
        <v>35s874q</v>
      </c>
      <c r="C516" s="355" t="s">
        <v>57</v>
      </c>
      <c r="D516" s="355" t="s">
        <v>58</v>
      </c>
      <c r="E516" s="355">
        <v>6116200</v>
      </c>
    </row>
    <row r="517" spans="1:5" x14ac:dyDescent="0.35">
      <c r="A517" s="355" t="s">
        <v>136</v>
      </c>
      <c r="B517" s="355" t="str">
        <f>VLOOKUP(A517,'Web Based Remittances'!$A$2:$C$70,3,0)</f>
        <v>35s874q</v>
      </c>
      <c r="C517" s="355" t="s">
        <v>59</v>
      </c>
      <c r="D517" s="355" t="s">
        <v>60</v>
      </c>
      <c r="E517" s="355">
        <v>6116610</v>
      </c>
    </row>
    <row r="518" spans="1:5" x14ac:dyDescent="0.35">
      <c r="A518" s="355" t="s">
        <v>136</v>
      </c>
      <c r="B518" s="355" t="str">
        <f>VLOOKUP(A518,'Web Based Remittances'!$A$2:$C$70,3,0)</f>
        <v>35s874q</v>
      </c>
      <c r="C518" s="355" t="s">
        <v>61</v>
      </c>
      <c r="D518" s="355" t="s">
        <v>62</v>
      </c>
      <c r="E518" s="355">
        <v>6116600</v>
      </c>
    </row>
    <row r="519" spans="1:5" x14ac:dyDescent="0.35">
      <c r="A519" s="355" t="s">
        <v>136</v>
      </c>
      <c r="B519" s="355" t="str">
        <f>VLOOKUP(A519,'Web Based Remittances'!$A$2:$C$70,3,0)</f>
        <v>35s874q</v>
      </c>
      <c r="C519" s="355" t="s">
        <v>63</v>
      </c>
      <c r="D519" s="355" t="s">
        <v>64</v>
      </c>
      <c r="E519" s="355">
        <v>6121000</v>
      </c>
    </row>
    <row r="520" spans="1:5" x14ac:dyDescent="0.35">
      <c r="A520" s="355" t="s">
        <v>136</v>
      </c>
      <c r="B520" s="355" t="str">
        <f>VLOOKUP(A520,'Web Based Remittances'!$A$2:$C$70,3,0)</f>
        <v>35s874q</v>
      </c>
      <c r="C520" s="355" t="s">
        <v>65</v>
      </c>
      <c r="D520" s="355" t="s">
        <v>66</v>
      </c>
      <c r="E520" s="355">
        <v>6122310</v>
      </c>
    </row>
    <row r="521" spans="1:5" x14ac:dyDescent="0.35">
      <c r="A521" s="355" t="s">
        <v>136</v>
      </c>
      <c r="B521" s="355" t="str">
        <f>VLOOKUP(A521,'Web Based Remittances'!$A$2:$C$70,3,0)</f>
        <v>35s874q</v>
      </c>
      <c r="C521" s="355" t="s">
        <v>67</v>
      </c>
      <c r="D521" s="355" t="s">
        <v>68</v>
      </c>
      <c r="E521" s="355">
        <v>6122110</v>
      </c>
    </row>
    <row r="522" spans="1:5" x14ac:dyDescent="0.35">
      <c r="A522" s="355" t="s">
        <v>136</v>
      </c>
      <c r="B522" s="355" t="str">
        <f>VLOOKUP(A522,'Web Based Remittances'!$A$2:$C$70,3,0)</f>
        <v>35s874q</v>
      </c>
      <c r="C522" s="355" t="s">
        <v>69</v>
      </c>
      <c r="D522" s="355" t="s">
        <v>70</v>
      </c>
      <c r="E522" s="355">
        <v>6120800</v>
      </c>
    </row>
    <row r="523" spans="1:5" x14ac:dyDescent="0.35">
      <c r="A523" s="355" t="s">
        <v>136</v>
      </c>
      <c r="B523" s="355" t="str">
        <f>VLOOKUP(A523,'Web Based Remittances'!$A$2:$C$70,3,0)</f>
        <v>35s874q</v>
      </c>
      <c r="C523" s="355" t="s">
        <v>71</v>
      </c>
      <c r="D523" s="355" t="s">
        <v>72</v>
      </c>
      <c r="E523" s="355">
        <v>6120220</v>
      </c>
    </row>
    <row r="524" spans="1:5" x14ac:dyDescent="0.35">
      <c r="A524" s="355" t="s">
        <v>136</v>
      </c>
      <c r="B524" s="355" t="str">
        <f>VLOOKUP(A524,'Web Based Remittances'!$A$2:$C$70,3,0)</f>
        <v>35s874q</v>
      </c>
      <c r="C524" s="355" t="s">
        <v>73</v>
      </c>
      <c r="D524" s="355" t="s">
        <v>74</v>
      </c>
      <c r="E524" s="355">
        <v>6120600</v>
      </c>
    </row>
    <row r="525" spans="1:5" x14ac:dyDescent="0.35">
      <c r="A525" s="355" t="s">
        <v>136</v>
      </c>
      <c r="B525" s="355" t="str">
        <f>VLOOKUP(A525,'Web Based Remittances'!$A$2:$C$70,3,0)</f>
        <v>35s874q</v>
      </c>
      <c r="C525" s="355" t="s">
        <v>75</v>
      </c>
      <c r="D525" s="355" t="s">
        <v>76</v>
      </c>
      <c r="E525" s="355">
        <v>6120400</v>
      </c>
    </row>
    <row r="526" spans="1:5" x14ac:dyDescent="0.35">
      <c r="A526" s="355" t="s">
        <v>136</v>
      </c>
      <c r="B526" s="355" t="str">
        <f>VLOOKUP(A526,'Web Based Remittances'!$A$2:$C$70,3,0)</f>
        <v>35s874q</v>
      </c>
      <c r="C526" s="355" t="s">
        <v>77</v>
      </c>
      <c r="D526" s="355" t="s">
        <v>78</v>
      </c>
      <c r="E526" s="355">
        <v>6140130</v>
      </c>
    </row>
    <row r="527" spans="1:5" x14ac:dyDescent="0.35">
      <c r="A527" s="355" t="s">
        <v>136</v>
      </c>
      <c r="B527" s="355" t="str">
        <f>VLOOKUP(A527,'Web Based Remittances'!$A$2:$C$70,3,0)</f>
        <v>35s874q</v>
      </c>
      <c r="C527" s="355" t="s">
        <v>79</v>
      </c>
      <c r="D527" s="355" t="s">
        <v>80</v>
      </c>
      <c r="E527" s="355">
        <v>6142430</v>
      </c>
    </row>
    <row r="528" spans="1:5" x14ac:dyDescent="0.35">
      <c r="A528" s="355" t="s">
        <v>136</v>
      </c>
      <c r="B528" s="355" t="str">
        <f>VLOOKUP(A528,'Web Based Remittances'!$A$2:$C$70,3,0)</f>
        <v>35s874q</v>
      </c>
      <c r="C528" s="355" t="s">
        <v>81</v>
      </c>
      <c r="D528" s="355" t="s">
        <v>82</v>
      </c>
      <c r="E528" s="355">
        <v>6140000</v>
      </c>
    </row>
    <row r="529" spans="1:5" x14ac:dyDescent="0.35">
      <c r="A529" s="355" t="s">
        <v>136</v>
      </c>
      <c r="B529" s="355" t="str">
        <f>VLOOKUP(A529,'Web Based Remittances'!$A$2:$C$70,3,0)</f>
        <v>35s874q</v>
      </c>
      <c r="C529" s="355" t="s">
        <v>83</v>
      </c>
      <c r="D529" s="355" t="s">
        <v>84</v>
      </c>
      <c r="E529" s="355">
        <v>6121600</v>
      </c>
    </row>
    <row r="530" spans="1:5" x14ac:dyDescent="0.35">
      <c r="A530" s="355" t="s">
        <v>136</v>
      </c>
      <c r="B530" s="355" t="str">
        <f>VLOOKUP(A530,'Web Based Remittances'!$A$2:$C$70,3,0)</f>
        <v>35s874q</v>
      </c>
      <c r="C530" s="355" t="s">
        <v>85</v>
      </c>
      <c r="D530" s="355" t="s">
        <v>86</v>
      </c>
      <c r="E530" s="355">
        <v>6140200</v>
      </c>
    </row>
    <row r="531" spans="1:5" x14ac:dyDescent="0.35">
      <c r="A531" s="355" t="s">
        <v>136</v>
      </c>
      <c r="B531" s="355" t="str">
        <f>VLOOKUP(A531,'Web Based Remittances'!$A$2:$C$70,3,0)</f>
        <v>35s874q</v>
      </c>
      <c r="C531" s="355" t="s">
        <v>89</v>
      </c>
      <c r="D531" s="355" t="s">
        <v>90</v>
      </c>
      <c r="E531" s="355">
        <v>6170100</v>
      </c>
    </row>
    <row r="532" spans="1:5" x14ac:dyDescent="0.35">
      <c r="A532" s="355" t="s">
        <v>136</v>
      </c>
      <c r="B532" s="355" t="str">
        <f>VLOOKUP(A532,'Web Based Remittances'!$A$2:$C$70,3,0)</f>
        <v>35s874q</v>
      </c>
      <c r="C532" s="355" t="s">
        <v>91</v>
      </c>
      <c r="D532" s="355" t="s">
        <v>92</v>
      </c>
      <c r="E532" s="355">
        <v>6170110</v>
      </c>
    </row>
    <row r="533" spans="1:5" x14ac:dyDescent="0.35">
      <c r="A533" s="355" t="s">
        <v>136</v>
      </c>
      <c r="B533" s="355" t="str">
        <f>VLOOKUP(A533,'Web Based Remittances'!$A$2:$C$70,3,0)</f>
        <v>35s874q</v>
      </c>
      <c r="C533" s="355" t="s">
        <v>99</v>
      </c>
      <c r="D533" s="355" t="s">
        <v>100</v>
      </c>
      <c r="E533" s="355">
        <v>4190170</v>
      </c>
    </row>
    <row r="534" spans="1:5" x14ac:dyDescent="0.35">
      <c r="A534" s="355" t="s">
        <v>136</v>
      </c>
      <c r="B534" s="355" t="str">
        <f>VLOOKUP(A534,'Web Based Remittances'!$A$2:$C$70,3,0)</f>
        <v>35s874q</v>
      </c>
      <c r="C534" s="355" t="s">
        <v>103</v>
      </c>
      <c r="D534" s="355" t="s">
        <v>104</v>
      </c>
      <c r="E534" s="355">
        <v>6180200</v>
      </c>
    </row>
    <row r="535" spans="1:5" x14ac:dyDescent="0.35">
      <c r="A535" s="355" t="s">
        <v>137</v>
      </c>
      <c r="B535" s="355" t="str">
        <f>VLOOKUP(A535,'Web Based Remittances'!$A$2:$C$70,3,0)</f>
        <v>240u274m</v>
      </c>
      <c r="C535" s="355" t="s">
        <v>19</v>
      </c>
      <c r="D535" s="355" t="s">
        <v>20</v>
      </c>
      <c r="E535" s="355">
        <v>4190105</v>
      </c>
    </row>
    <row r="536" spans="1:5" x14ac:dyDescent="0.35">
      <c r="A536" s="355" t="s">
        <v>137</v>
      </c>
      <c r="B536" s="355" t="str">
        <f>VLOOKUP(A536,'Web Based Remittances'!$A$2:$C$70,3,0)</f>
        <v>240u274m</v>
      </c>
      <c r="C536" s="355" t="s">
        <v>21</v>
      </c>
      <c r="D536" s="355" t="s">
        <v>22</v>
      </c>
      <c r="E536" s="355">
        <v>4190120</v>
      </c>
    </row>
    <row r="537" spans="1:5" x14ac:dyDescent="0.35">
      <c r="A537" s="355" t="s">
        <v>137</v>
      </c>
      <c r="B537" s="355" t="str">
        <f>VLOOKUP(A537,'Web Based Remittances'!$A$2:$C$70,3,0)</f>
        <v>240u274m</v>
      </c>
      <c r="C537" s="355" t="s">
        <v>23</v>
      </c>
      <c r="D537" s="355" t="s">
        <v>24</v>
      </c>
      <c r="E537" s="355">
        <v>4190140</v>
      </c>
    </row>
    <row r="538" spans="1:5" x14ac:dyDescent="0.35">
      <c r="A538" s="355" t="s">
        <v>137</v>
      </c>
      <c r="B538" s="355" t="str">
        <f>VLOOKUP(A538,'Web Based Remittances'!$A$2:$C$70,3,0)</f>
        <v>240u274m</v>
      </c>
      <c r="C538" s="355" t="s">
        <v>25</v>
      </c>
      <c r="D538" s="355" t="s">
        <v>26</v>
      </c>
      <c r="E538" s="355">
        <v>4190390</v>
      </c>
    </row>
    <row r="539" spans="1:5" x14ac:dyDescent="0.35">
      <c r="A539" s="355" t="s">
        <v>137</v>
      </c>
      <c r="B539" s="355" t="str">
        <f>VLOOKUP(A539,'Web Based Remittances'!$A$2:$C$70,3,0)</f>
        <v>240u274m</v>
      </c>
      <c r="C539" s="355" t="s">
        <v>29</v>
      </c>
      <c r="D539" s="355" t="s">
        <v>30</v>
      </c>
      <c r="E539" s="355">
        <v>4191100</v>
      </c>
    </row>
    <row r="540" spans="1:5" x14ac:dyDescent="0.35">
      <c r="A540" s="355" t="s">
        <v>137</v>
      </c>
      <c r="B540" s="355" t="str">
        <f>VLOOKUP(A540,'Web Based Remittances'!$A$2:$C$70,3,0)</f>
        <v>240u274m</v>
      </c>
      <c r="C540" s="355" t="s">
        <v>31</v>
      </c>
      <c r="D540" s="355" t="s">
        <v>32</v>
      </c>
      <c r="E540" s="355">
        <v>4191110</v>
      </c>
    </row>
    <row r="541" spans="1:5" x14ac:dyDescent="0.35">
      <c r="A541" s="355" t="s">
        <v>137</v>
      </c>
      <c r="B541" s="355" t="str">
        <f>VLOOKUP(A541,'Web Based Remittances'!$A$2:$C$70,3,0)</f>
        <v>240u274m</v>
      </c>
      <c r="C541" s="355" t="s">
        <v>120</v>
      </c>
      <c r="D541" s="355" t="s">
        <v>121</v>
      </c>
      <c r="E541" s="355">
        <v>4191600</v>
      </c>
    </row>
    <row r="542" spans="1:5" x14ac:dyDescent="0.35">
      <c r="A542" s="355" t="s">
        <v>137</v>
      </c>
      <c r="B542" s="355" t="str">
        <f>VLOOKUP(A542,'Web Based Remittances'!$A$2:$C$70,3,0)</f>
        <v>240u274m</v>
      </c>
      <c r="C542" s="355" t="s">
        <v>37</v>
      </c>
      <c r="D542" s="355" t="s">
        <v>38</v>
      </c>
      <c r="E542" s="355">
        <v>4190388</v>
      </c>
    </row>
    <row r="543" spans="1:5" x14ac:dyDescent="0.35">
      <c r="A543" s="355" t="s">
        <v>137</v>
      </c>
      <c r="B543" s="355" t="str">
        <f>VLOOKUP(A543,'Web Based Remittances'!$A$2:$C$70,3,0)</f>
        <v>240u274m</v>
      </c>
      <c r="C543" s="355" t="s">
        <v>39</v>
      </c>
      <c r="D543" s="355" t="s">
        <v>40</v>
      </c>
      <c r="E543" s="355">
        <v>4190380</v>
      </c>
    </row>
    <row r="544" spans="1:5" x14ac:dyDescent="0.35">
      <c r="A544" s="355" t="s">
        <v>137</v>
      </c>
      <c r="B544" s="355" t="str">
        <f>VLOOKUP(A544,'Web Based Remittances'!$A$2:$C$70,3,0)</f>
        <v>240u274m</v>
      </c>
      <c r="C544" s="355" t="s">
        <v>43</v>
      </c>
      <c r="D544" s="355" t="s">
        <v>44</v>
      </c>
      <c r="E544" s="355">
        <v>6110000</v>
      </c>
    </row>
    <row r="545" spans="1:5" x14ac:dyDescent="0.35">
      <c r="A545" s="355" t="s">
        <v>137</v>
      </c>
      <c r="B545" s="355" t="str">
        <f>VLOOKUP(A545,'Web Based Remittances'!$A$2:$C$70,3,0)</f>
        <v>240u274m</v>
      </c>
      <c r="C545" s="355" t="s">
        <v>45</v>
      </c>
      <c r="D545" s="355" t="s">
        <v>46</v>
      </c>
      <c r="E545" s="355">
        <v>6110600</v>
      </c>
    </row>
    <row r="546" spans="1:5" x14ac:dyDescent="0.35">
      <c r="A546" s="355" t="s">
        <v>137</v>
      </c>
      <c r="B546" s="355" t="str">
        <f>VLOOKUP(A546,'Web Based Remittances'!$A$2:$C$70,3,0)</f>
        <v>240u274m</v>
      </c>
      <c r="C546" s="355" t="s">
        <v>47</v>
      </c>
      <c r="D546" s="355" t="s">
        <v>48</v>
      </c>
      <c r="E546" s="355">
        <v>6110720</v>
      </c>
    </row>
    <row r="547" spans="1:5" x14ac:dyDescent="0.35">
      <c r="A547" s="355" t="s">
        <v>137</v>
      </c>
      <c r="B547" s="355" t="str">
        <f>VLOOKUP(A547,'Web Based Remittances'!$A$2:$C$70,3,0)</f>
        <v>240u274m</v>
      </c>
      <c r="C547" s="355" t="s">
        <v>49</v>
      </c>
      <c r="D547" s="355" t="s">
        <v>50</v>
      </c>
      <c r="E547" s="355">
        <v>6110860</v>
      </c>
    </row>
    <row r="548" spans="1:5" x14ac:dyDescent="0.35">
      <c r="A548" s="355" t="s">
        <v>137</v>
      </c>
      <c r="B548" s="355" t="str">
        <f>VLOOKUP(A548,'Web Based Remittances'!$A$2:$C$70,3,0)</f>
        <v>240u274m</v>
      </c>
      <c r="C548" s="355" t="s">
        <v>53</v>
      </c>
      <c r="D548" s="355" t="s">
        <v>54</v>
      </c>
      <c r="E548" s="355">
        <v>6110640</v>
      </c>
    </row>
    <row r="549" spans="1:5" x14ac:dyDescent="0.35">
      <c r="A549" s="355" t="s">
        <v>137</v>
      </c>
      <c r="B549" s="355" t="str">
        <f>VLOOKUP(A549,'Web Based Remittances'!$A$2:$C$70,3,0)</f>
        <v>240u274m</v>
      </c>
      <c r="C549" s="355" t="s">
        <v>55</v>
      </c>
      <c r="D549" s="355" t="s">
        <v>56</v>
      </c>
      <c r="E549" s="355">
        <v>6116300</v>
      </c>
    </row>
    <row r="550" spans="1:5" x14ac:dyDescent="0.35">
      <c r="A550" s="355" t="s">
        <v>137</v>
      </c>
      <c r="B550" s="355" t="str">
        <f>VLOOKUP(A550,'Web Based Remittances'!$A$2:$C$70,3,0)</f>
        <v>240u274m</v>
      </c>
      <c r="C550" s="355" t="s">
        <v>57</v>
      </c>
      <c r="D550" s="355" t="s">
        <v>58</v>
      </c>
      <c r="E550" s="355">
        <v>6116200</v>
      </c>
    </row>
    <row r="551" spans="1:5" x14ac:dyDescent="0.35">
      <c r="A551" s="355" t="s">
        <v>137</v>
      </c>
      <c r="B551" s="355" t="str">
        <f>VLOOKUP(A551,'Web Based Remittances'!$A$2:$C$70,3,0)</f>
        <v>240u274m</v>
      </c>
      <c r="C551" s="355" t="s">
        <v>59</v>
      </c>
      <c r="D551" s="355" t="s">
        <v>60</v>
      </c>
      <c r="E551" s="355">
        <v>6116610</v>
      </c>
    </row>
    <row r="552" spans="1:5" x14ac:dyDescent="0.35">
      <c r="A552" s="355" t="s">
        <v>137</v>
      </c>
      <c r="B552" s="355" t="str">
        <f>VLOOKUP(A552,'Web Based Remittances'!$A$2:$C$70,3,0)</f>
        <v>240u274m</v>
      </c>
      <c r="C552" s="355" t="s">
        <v>61</v>
      </c>
      <c r="D552" s="355" t="s">
        <v>62</v>
      </c>
      <c r="E552" s="355">
        <v>6116600</v>
      </c>
    </row>
    <row r="553" spans="1:5" x14ac:dyDescent="0.35">
      <c r="A553" s="355" t="s">
        <v>137</v>
      </c>
      <c r="B553" s="355" t="str">
        <f>VLOOKUP(A553,'Web Based Remittances'!$A$2:$C$70,3,0)</f>
        <v>240u274m</v>
      </c>
      <c r="C553" s="355" t="s">
        <v>63</v>
      </c>
      <c r="D553" s="355" t="s">
        <v>64</v>
      </c>
      <c r="E553" s="355">
        <v>6121000</v>
      </c>
    </row>
    <row r="554" spans="1:5" x14ac:dyDescent="0.35">
      <c r="A554" s="355" t="s">
        <v>137</v>
      </c>
      <c r="B554" s="355" t="str">
        <f>VLOOKUP(A554,'Web Based Remittances'!$A$2:$C$70,3,0)</f>
        <v>240u274m</v>
      </c>
      <c r="C554" s="355" t="s">
        <v>65</v>
      </c>
      <c r="D554" s="355" t="s">
        <v>66</v>
      </c>
      <c r="E554" s="355">
        <v>6122310</v>
      </c>
    </row>
    <row r="555" spans="1:5" x14ac:dyDescent="0.35">
      <c r="A555" s="355" t="s">
        <v>137</v>
      </c>
      <c r="B555" s="355" t="str">
        <f>VLOOKUP(A555,'Web Based Remittances'!$A$2:$C$70,3,0)</f>
        <v>240u274m</v>
      </c>
      <c r="C555" s="355" t="s">
        <v>67</v>
      </c>
      <c r="D555" s="355" t="s">
        <v>68</v>
      </c>
      <c r="E555" s="355">
        <v>6122110</v>
      </c>
    </row>
    <row r="556" spans="1:5" x14ac:dyDescent="0.35">
      <c r="A556" s="355" t="s">
        <v>137</v>
      </c>
      <c r="B556" s="355" t="str">
        <f>VLOOKUP(A556,'Web Based Remittances'!$A$2:$C$70,3,0)</f>
        <v>240u274m</v>
      </c>
      <c r="C556" s="355" t="s">
        <v>69</v>
      </c>
      <c r="D556" s="355" t="s">
        <v>70</v>
      </c>
      <c r="E556" s="355">
        <v>6120800</v>
      </c>
    </row>
    <row r="557" spans="1:5" x14ac:dyDescent="0.35">
      <c r="A557" s="355" t="s">
        <v>137</v>
      </c>
      <c r="B557" s="355" t="str">
        <f>VLOOKUP(A557,'Web Based Remittances'!$A$2:$C$70,3,0)</f>
        <v>240u274m</v>
      </c>
      <c r="C557" s="355" t="s">
        <v>71</v>
      </c>
      <c r="D557" s="355" t="s">
        <v>72</v>
      </c>
      <c r="E557" s="355">
        <v>6120220</v>
      </c>
    </row>
    <row r="558" spans="1:5" x14ac:dyDescent="0.35">
      <c r="A558" s="355" t="s">
        <v>137</v>
      </c>
      <c r="B558" s="355" t="str">
        <f>VLOOKUP(A558,'Web Based Remittances'!$A$2:$C$70,3,0)</f>
        <v>240u274m</v>
      </c>
      <c r="C558" s="355" t="s">
        <v>73</v>
      </c>
      <c r="D558" s="355" t="s">
        <v>74</v>
      </c>
      <c r="E558" s="355">
        <v>6120600</v>
      </c>
    </row>
    <row r="559" spans="1:5" x14ac:dyDescent="0.35">
      <c r="A559" s="355" t="s">
        <v>137</v>
      </c>
      <c r="B559" s="355" t="str">
        <f>VLOOKUP(A559,'Web Based Remittances'!$A$2:$C$70,3,0)</f>
        <v>240u274m</v>
      </c>
      <c r="C559" s="355" t="s">
        <v>75</v>
      </c>
      <c r="D559" s="355" t="s">
        <v>76</v>
      </c>
      <c r="E559" s="355">
        <v>6120400</v>
      </c>
    </row>
    <row r="560" spans="1:5" x14ac:dyDescent="0.35">
      <c r="A560" s="355" t="s">
        <v>137</v>
      </c>
      <c r="B560" s="355" t="str">
        <f>VLOOKUP(A560,'Web Based Remittances'!$A$2:$C$70,3,0)</f>
        <v>240u274m</v>
      </c>
      <c r="C560" s="355" t="s">
        <v>77</v>
      </c>
      <c r="D560" s="355" t="s">
        <v>78</v>
      </c>
      <c r="E560" s="355">
        <v>6140130</v>
      </c>
    </row>
    <row r="561" spans="1:5" x14ac:dyDescent="0.35">
      <c r="A561" s="355" t="s">
        <v>137</v>
      </c>
      <c r="B561" s="355" t="str">
        <f>VLOOKUP(A561,'Web Based Remittances'!$A$2:$C$70,3,0)</f>
        <v>240u274m</v>
      </c>
      <c r="C561" s="355" t="s">
        <v>79</v>
      </c>
      <c r="D561" s="355" t="s">
        <v>80</v>
      </c>
      <c r="E561" s="355">
        <v>6142430</v>
      </c>
    </row>
    <row r="562" spans="1:5" x14ac:dyDescent="0.35">
      <c r="A562" s="355" t="s">
        <v>137</v>
      </c>
      <c r="B562" s="355" t="str">
        <f>VLOOKUP(A562,'Web Based Remittances'!$A$2:$C$70,3,0)</f>
        <v>240u274m</v>
      </c>
      <c r="C562" s="355" t="s">
        <v>81</v>
      </c>
      <c r="D562" s="355" t="s">
        <v>82</v>
      </c>
      <c r="E562" s="355">
        <v>6140000</v>
      </c>
    </row>
    <row r="563" spans="1:5" x14ac:dyDescent="0.35">
      <c r="A563" s="355" t="s">
        <v>137</v>
      </c>
      <c r="B563" s="355" t="str">
        <f>VLOOKUP(A563,'Web Based Remittances'!$A$2:$C$70,3,0)</f>
        <v>240u274m</v>
      </c>
      <c r="C563" s="355" t="s">
        <v>83</v>
      </c>
      <c r="D563" s="355" t="s">
        <v>84</v>
      </c>
      <c r="E563" s="355">
        <v>6121600</v>
      </c>
    </row>
    <row r="564" spans="1:5" x14ac:dyDescent="0.35">
      <c r="A564" s="355" t="s">
        <v>137</v>
      </c>
      <c r="B564" s="355" t="str">
        <f>VLOOKUP(A564,'Web Based Remittances'!$A$2:$C$70,3,0)</f>
        <v>240u274m</v>
      </c>
      <c r="C564" s="355" t="s">
        <v>85</v>
      </c>
      <c r="D564" s="355" t="s">
        <v>86</v>
      </c>
      <c r="E564" s="355">
        <v>6140200</v>
      </c>
    </row>
    <row r="565" spans="1:5" x14ac:dyDescent="0.35">
      <c r="A565" s="355" t="s">
        <v>137</v>
      </c>
      <c r="B565" s="355" t="str">
        <f>VLOOKUP(A565,'Web Based Remittances'!$A$2:$C$70,3,0)</f>
        <v>240u274m</v>
      </c>
      <c r="C565" s="355" t="s">
        <v>89</v>
      </c>
      <c r="D565" s="355" t="s">
        <v>90</v>
      </c>
      <c r="E565" s="355">
        <v>6170100</v>
      </c>
    </row>
    <row r="566" spans="1:5" x14ac:dyDescent="0.35">
      <c r="A566" s="355" t="s">
        <v>137</v>
      </c>
      <c r="B566" s="355" t="str">
        <f>VLOOKUP(A566,'Web Based Remittances'!$A$2:$C$70,3,0)</f>
        <v>240u274m</v>
      </c>
      <c r="C566" s="355" t="s">
        <v>91</v>
      </c>
      <c r="D566" s="355" t="s">
        <v>92</v>
      </c>
      <c r="E566" s="355">
        <v>6170110</v>
      </c>
    </row>
    <row r="567" spans="1:5" x14ac:dyDescent="0.35">
      <c r="A567" s="355" t="s">
        <v>137</v>
      </c>
      <c r="B567" s="355" t="str">
        <f>VLOOKUP(A567,'Web Based Remittances'!$A$2:$C$70,3,0)</f>
        <v>240u274m</v>
      </c>
      <c r="C567" s="355" t="s">
        <v>99</v>
      </c>
      <c r="D567" s="355" t="s">
        <v>100</v>
      </c>
      <c r="E567" s="355">
        <v>4190170</v>
      </c>
    </row>
    <row r="568" spans="1:5" x14ac:dyDescent="0.35">
      <c r="A568" s="355" t="s">
        <v>137</v>
      </c>
      <c r="B568" s="355" t="str">
        <f>VLOOKUP(A568,'Web Based Remittances'!$A$2:$C$70,3,0)</f>
        <v>240u274m</v>
      </c>
      <c r="C568" s="355" t="s">
        <v>103</v>
      </c>
      <c r="D568" s="355" t="s">
        <v>104</v>
      </c>
      <c r="E568" s="355">
        <v>6180200</v>
      </c>
    </row>
    <row r="569" spans="1:5" x14ac:dyDescent="0.35">
      <c r="A569" s="355" t="s">
        <v>137</v>
      </c>
      <c r="B569" s="355" t="str">
        <f>VLOOKUP(A569,'Web Based Remittances'!$A$2:$C$70,3,0)</f>
        <v>240u274m</v>
      </c>
      <c r="C569" s="355" t="s">
        <v>110</v>
      </c>
      <c r="D569" s="355" t="s">
        <v>111</v>
      </c>
      <c r="E569" s="355">
        <v>6180260</v>
      </c>
    </row>
    <row r="570" spans="1:5" x14ac:dyDescent="0.35">
      <c r="A570" s="355" t="s">
        <v>138</v>
      </c>
      <c r="B570" s="355" t="str">
        <f>VLOOKUP(A570,'Web Based Remittances'!$A$2:$C$70,3,0)</f>
        <v>37x334e</v>
      </c>
      <c r="C570" s="355" t="s">
        <v>19</v>
      </c>
      <c r="D570" s="355" t="s">
        <v>20</v>
      </c>
      <c r="E570" s="355">
        <v>4190105</v>
      </c>
    </row>
    <row r="571" spans="1:5" x14ac:dyDescent="0.35">
      <c r="A571" s="355" t="s">
        <v>138</v>
      </c>
      <c r="B571" s="355" t="str">
        <f>VLOOKUP(A571,'Web Based Remittances'!$A$2:$C$70,3,0)</f>
        <v>37x334e</v>
      </c>
      <c r="C571" s="355" t="s">
        <v>21</v>
      </c>
      <c r="D571" s="355" t="s">
        <v>22</v>
      </c>
      <c r="E571" s="355">
        <v>4190120</v>
      </c>
    </row>
    <row r="572" spans="1:5" x14ac:dyDescent="0.35">
      <c r="A572" s="355" t="s">
        <v>138</v>
      </c>
      <c r="B572" s="355" t="str">
        <f>VLOOKUP(A572,'Web Based Remittances'!$A$2:$C$70,3,0)</f>
        <v>37x334e</v>
      </c>
      <c r="C572" s="355" t="s">
        <v>23</v>
      </c>
      <c r="D572" s="355" t="s">
        <v>24</v>
      </c>
      <c r="E572" s="355">
        <v>4190140</v>
      </c>
    </row>
    <row r="573" spans="1:5" x14ac:dyDescent="0.35">
      <c r="A573" s="355" t="s">
        <v>138</v>
      </c>
      <c r="B573" s="355" t="str">
        <f>VLOOKUP(A573,'Web Based Remittances'!$A$2:$C$70,3,0)</f>
        <v>37x334e</v>
      </c>
      <c r="C573" s="355" t="s">
        <v>27</v>
      </c>
      <c r="D573" s="355" t="s">
        <v>28</v>
      </c>
      <c r="E573" s="355">
        <v>4191900</v>
      </c>
    </row>
    <row r="574" spans="1:5" x14ac:dyDescent="0.35">
      <c r="A574" s="355" t="s">
        <v>138</v>
      </c>
      <c r="B574" s="355" t="str">
        <f>VLOOKUP(A574,'Web Based Remittances'!$A$2:$C$70,3,0)</f>
        <v>37x334e</v>
      </c>
      <c r="C574" s="355" t="s">
        <v>29</v>
      </c>
      <c r="D574" s="355" t="s">
        <v>30</v>
      </c>
      <c r="E574" s="355">
        <v>4191100</v>
      </c>
    </row>
    <row r="575" spans="1:5" x14ac:dyDescent="0.35">
      <c r="A575" s="355" t="s">
        <v>138</v>
      </c>
      <c r="B575" s="355" t="str">
        <f>VLOOKUP(A575,'Web Based Remittances'!$A$2:$C$70,3,0)</f>
        <v>37x334e</v>
      </c>
      <c r="C575" s="355" t="s">
        <v>120</v>
      </c>
      <c r="D575" s="355" t="s">
        <v>121</v>
      </c>
      <c r="E575" s="355">
        <v>4191600</v>
      </c>
    </row>
    <row r="576" spans="1:5" x14ac:dyDescent="0.35">
      <c r="A576" s="355" t="s">
        <v>138</v>
      </c>
      <c r="B576" s="355" t="str">
        <f>VLOOKUP(A576,'Web Based Remittances'!$A$2:$C$70,3,0)</f>
        <v>37x334e</v>
      </c>
      <c r="C576" s="355" t="s">
        <v>133</v>
      </c>
      <c r="D576" s="355" t="s">
        <v>134</v>
      </c>
      <c r="E576" s="355">
        <v>4191610</v>
      </c>
    </row>
    <row r="577" spans="1:5" x14ac:dyDescent="0.35">
      <c r="A577" s="355" t="s">
        <v>138</v>
      </c>
      <c r="B577" s="355" t="str">
        <f>VLOOKUP(A577,'Web Based Remittances'!$A$2:$C$70,3,0)</f>
        <v>37x334e</v>
      </c>
      <c r="C577" s="355" t="s">
        <v>33</v>
      </c>
      <c r="D577" s="355" t="s">
        <v>34</v>
      </c>
      <c r="E577" s="355">
        <v>4190410</v>
      </c>
    </row>
    <row r="578" spans="1:5" x14ac:dyDescent="0.35">
      <c r="A578" s="355" t="s">
        <v>138</v>
      </c>
      <c r="B578" s="355" t="str">
        <f>VLOOKUP(A578,'Web Based Remittances'!$A$2:$C$70,3,0)</f>
        <v>37x334e</v>
      </c>
      <c r="C578" s="355" t="s">
        <v>37</v>
      </c>
      <c r="D578" s="355" t="s">
        <v>38</v>
      </c>
      <c r="E578" s="355">
        <v>4190388</v>
      </c>
    </row>
    <row r="579" spans="1:5" x14ac:dyDescent="0.35">
      <c r="A579" s="357" t="s">
        <v>138</v>
      </c>
      <c r="B579" s="355" t="str">
        <f>VLOOKUP(A579,'Web Based Remittances'!$A$2:$C$70,3,0)</f>
        <v>37x334e</v>
      </c>
      <c r="C579" s="355" t="s">
        <v>39</v>
      </c>
      <c r="D579" s="355" t="s">
        <v>40</v>
      </c>
      <c r="E579" s="355">
        <v>4190380</v>
      </c>
    </row>
    <row r="580" spans="1:5" x14ac:dyDescent="0.35">
      <c r="A580" s="357" t="s">
        <v>138</v>
      </c>
      <c r="B580" s="355" t="str">
        <f>VLOOKUP(A580,'Web Based Remittances'!$A$2:$C$70,3,0)</f>
        <v>37x334e</v>
      </c>
      <c r="C580" s="355" t="s">
        <v>43</v>
      </c>
      <c r="D580" s="355" t="s">
        <v>44</v>
      </c>
      <c r="E580" s="355">
        <v>6110000</v>
      </c>
    </row>
    <row r="581" spans="1:5" x14ac:dyDescent="0.35">
      <c r="A581" s="357" t="s">
        <v>138</v>
      </c>
      <c r="B581" s="355" t="str">
        <f>VLOOKUP(A581,'Web Based Remittances'!$A$2:$C$70,3,0)</f>
        <v>37x334e</v>
      </c>
      <c r="C581" s="355" t="s">
        <v>45</v>
      </c>
      <c r="D581" s="355" t="s">
        <v>46</v>
      </c>
      <c r="E581" s="355">
        <v>6110600</v>
      </c>
    </row>
    <row r="582" spans="1:5" x14ac:dyDescent="0.35">
      <c r="A582" s="357" t="s">
        <v>138</v>
      </c>
      <c r="B582" s="355" t="str">
        <f>VLOOKUP(A582,'Web Based Remittances'!$A$2:$C$70,3,0)</f>
        <v>37x334e</v>
      </c>
      <c r="C582" s="355" t="s">
        <v>47</v>
      </c>
      <c r="D582" s="355" t="s">
        <v>48</v>
      </c>
      <c r="E582" s="355">
        <v>6110720</v>
      </c>
    </row>
    <row r="583" spans="1:5" x14ac:dyDescent="0.35">
      <c r="A583" s="357" t="s">
        <v>138</v>
      </c>
      <c r="B583" s="355" t="str">
        <f>VLOOKUP(A583,'Web Based Remittances'!$A$2:$C$70,3,0)</f>
        <v>37x334e</v>
      </c>
      <c r="C583" s="355" t="s">
        <v>49</v>
      </c>
      <c r="D583" s="355" t="s">
        <v>50</v>
      </c>
      <c r="E583" s="355">
        <v>6110860</v>
      </c>
    </row>
    <row r="584" spans="1:5" x14ac:dyDescent="0.35">
      <c r="A584" s="357" t="s">
        <v>138</v>
      </c>
      <c r="B584" s="355" t="str">
        <f>VLOOKUP(A584,'Web Based Remittances'!$A$2:$C$70,3,0)</f>
        <v>37x334e</v>
      </c>
      <c r="C584" s="355" t="s">
        <v>53</v>
      </c>
      <c r="D584" s="355" t="s">
        <v>54</v>
      </c>
      <c r="E584" s="355">
        <v>6110640</v>
      </c>
    </row>
    <row r="585" spans="1:5" x14ac:dyDescent="0.35">
      <c r="A585" s="357" t="s">
        <v>138</v>
      </c>
      <c r="B585" s="355" t="str">
        <f>VLOOKUP(A585,'Web Based Remittances'!$A$2:$C$70,3,0)</f>
        <v>37x334e</v>
      </c>
      <c r="C585" s="355" t="s">
        <v>55</v>
      </c>
      <c r="D585" s="355" t="s">
        <v>56</v>
      </c>
      <c r="E585" s="355">
        <v>6116300</v>
      </c>
    </row>
    <row r="586" spans="1:5" x14ac:dyDescent="0.35">
      <c r="A586" s="357" t="s">
        <v>138</v>
      </c>
      <c r="B586" s="355" t="str">
        <f>VLOOKUP(A586,'Web Based Remittances'!$A$2:$C$70,3,0)</f>
        <v>37x334e</v>
      </c>
      <c r="C586" s="355" t="s">
        <v>57</v>
      </c>
      <c r="D586" s="355" t="s">
        <v>58</v>
      </c>
      <c r="E586" s="355">
        <v>6116200</v>
      </c>
    </row>
    <row r="587" spans="1:5" x14ac:dyDescent="0.35">
      <c r="A587" s="357" t="s">
        <v>138</v>
      </c>
      <c r="B587" s="355" t="str">
        <f>VLOOKUP(A587,'Web Based Remittances'!$A$2:$C$70,3,0)</f>
        <v>37x334e</v>
      </c>
      <c r="C587" s="355" t="s">
        <v>59</v>
      </c>
      <c r="D587" s="355" t="s">
        <v>60</v>
      </c>
      <c r="E587" s="355">
        <v>6116610</v>
      </c>
    </row>
    <row r="588" spans="1:5" x14ac:dyDescent="0.35">
      <c r="A588" s="357" t="s">
        <v>138</v>
      </c>
      <c r="B588" s="355" t="str">
        <f>VLOOKUP(A588,'Web Based Remittances'!$A$2:$C$70,3,0)</f>
        <v>37x334e</v>
      </c>
      <c r="C588" s="355" t="s">
        <v>61</v>
      </c>
      <c r="D588" s="355" t="s">
        <v>62</v>
      </c>
      <c r="E588" s="355">
        <v>6116600</v>
      </c>
    </row>
    <row r="589" spans="1:5" x14ac:dyDescent="0.35">
      <c r="A589" s="357" t="s">
        <v>138</v>
      </c>
      <c r="B589" s="355" t="str">
        <f>VLOOKUP(A589,'Web Based Remittances'!$A$2:$C$70,3,0)</f>
        <v>37x334e</v>
      </c>
      <c r="C589" s="355" t="s">
        <v>63</v>
      </c>
      <c r="D589" s="355" t="s">
        <v>64</v>
      </c>
      <c r="E589" s="355">
        <v>6121000</v>
      </c>
    </row>
    <row r="590" spans="1:5" x14ac:dyDescent="0.35">
      <c r="A590" s="357" t="s">
        <v>138</v>
      </c>
      <c r="B590" s="355" t="str">
        <f>VLOOKUP(A590,'Web Based Remittances'!$A$2:$C$70,3,0)</f>
        <v>37x334e</v>
      </c>
      <c r="C590" s="355" t="s">
        <v>65</v>
      </c>
      <c r="D590" s="355" t="s">
        <v>66</v>
      </c>
      <c r="E590" s="355">
        <v>6122310</v>
      </c>
    </row>
    <row r="591" spans="1:5" x14ac:dyDescent="0.35">
      <c r="A591" s="357" t="s">
        <v>138</v>
      </c>
      <c r="B591" s="355" t="str">
        <f>VLOOKUP(A591,'Web Based Remittances'!$A$2:$C$70,3,0)</f>
        <v>37x334e</v>
      </c>
      <c r="C591" s="355" t="s">
        <v>67</v>
      </c>
      <c r="D591" s="355" t="s">
        <v>68</v>
      </c>
      <c r="E591" s="355">
        <v>6122110</v>
      </c>
    </row>
    <row r="592" spans="1:5" x14ac:dyDescent="0.35">
      <c r="A592" s="357" t="s">
        <v>138</v>
      </c>
      <c r="B592" s="355" t="str">
        <f>VLOOKUP(A592,'Web Based Remittances'!$A$2:$C$70,3,0)</f>
        <v>37x334e</v>
      </c>
      <c r="C592" s="355" t="s">
        <v>69</v>
      </c>
      <c r="D592" s="355" t="s">
        <v>70</v>
      </c>
      <c r="E592" s="355">
        <v>6120800</v>
      </c>
    </row>
    <row r="593" spans="1:5" x14ac:dyDescent="0.35">
      <c r="A593" s="357" t="s">
        <v>138</v>
      </c>
      <c r="B593" s="355" t="str">
        <f>VLOOKUP(A593,'Web Based Remittances'!$A$2:$C$70,3,0)</f>
        <v>37x334e</v>
      </c>
      <c r="C593" s="355" t="s">
        <v>71</v>
      </c>
      <c r="D593" s="355" t="s">
        <v>72</v>
      </c>
      <c r="E593" s="355">
        <v>6120220</v>
      </c>
    </row>
    <row r="594" spans="1:5" x14ac:dyDescent="0.35">
      <c r="A594" s="357" t="s">
        <v>138</v>
      </c>
      <c r="B594" s="355" t="str">
        <f>VLOOKUP(A594,'Web Based Remittances'!$A$2:$C$70,3,0)</f>
        <v>37x334e</v>
      </c>
      <c r="C594" s="355" t="s">
        <v>73</v>
      </c>
      <c r="D594" s="355" t="s">
        <v>74</v>
      </c>
      <c r="E594" s="355">
        <v>6120600</v>
      </c>
    </row>
    <row r="595" spans="1:5" x14ac:dyDescent="0.35">
      <c r="A595" s="357" t="s">
        <v>138</v>
      </c>
      <c r="B595" s="355" t="str">
        <f>VLOOKUP(A595,'Web Based Remittances'!$A$2:$C$70,3,0)</f>
        <v>37x334e</v>
      </c>
      <c r="C595" s="355" t="s">
        <v>75</v>
      </c>
      <c r="D595" s="355" t="s">
        <v>76</v>
      </c>
      <c r="E595" s="355">
        <v>6120400</v>
      </c>
    </row>
    <row r="596" spans="1:5" x14ac:dyDescent="0.35">
      <c r="A596" s="357" t="s">
        <v>138</v>
      </c>
      <c r="B596" s="355" t="str">
        <f>VLOOKUP(A596,'Web Based Remittances'!$A$2:$C$70,3,0)</f>
        <v>37x334e</v>
      </c>
      <c r="C596" s="355" t="s">
        <v>77</v>
      </c>
      <c r="D596" s="355" t="s">
        <v>78</v>
      </c>
      <c r="E596" s="355">
        <v>6140130</v>
      </c>
    </row>
    <row r="597" spans="1:5" x14ac:dyDescent="0.35">
      <c r="A597" s="357" t="s">
        <v>138</v>
      </c>
      <c r="B597" s="355" t="str">
        <f>VLOOKUP(A597,'Web Based Remittances'!$A$2:$C$70,3,0)</f>
        <v>37x334e</v>
      </c>
      <c r="C597" s="355" t="s">
        <v>79</v>
      </c>
      <c r="D597" s="355" t="s">
        <v>80</v>
      </c>
      <c r="E597" s="355">
        <v>6142430</v>
      </c>
    </row>
    <row r="598" spans="1:5" x14ac:dyDescent="0.35">
      <c r="A598" s="357" t="s">
        <v>138</v>
      </c>
      <c r="B598" s="355" t="str">
        <f>VLOOKUP(A598,'Web Based Remittances'!$A$2:$C$70,3,0)</f>
        <v>37x334e</v>
      </c>
      <c r="C598" s="355" t="s">
        <v>81</v>
      </c>
      <c r="D598" s="355" t="s">
        <v>82</v>
      </c>
      <c r="E598" s="355">
        <v>6140000</v>
      </c>
    </row>
    <row r="599" spans="1:5" x14ac:dyDescent="0.35">
      <c r="A599" s="357" t="s">
        <v>138</v>
      </c>
      <c r="B599" s="355" t="str">
        <f>VLOOKUP(A599,'Web Based Remittances'!$A$2:$C$70,3,0)</f>
        <v>37x334e</v>
      </c>
      <c r="C599" s="355" t="s">
        <v>83</v>
      </c>
      <c r="D599" s="355" t="s">
        <v>84</v>
      </c>
      <c r="E599" s="355">
        <v>6121600</v>
      </c>
    </row>
    <row r="600" spans="1:5" x14ac:dyDescent="0.35">
      <c r="A600" s="357" t="s">
        <v>138</v>
      </c>
      <c r="B600" s="355" t="str">
        <f>VLOOKUP(A600,'Web Based Remittances'!$A$2:$C$70,3,0)</f>
        <v>37x334e</v>
      </c>
      <c r="C600" s="355" t="s">
        <v>85</v>
      </c>
      <c r="D600" s="355" t="s">
        <v>86</v>
      </c>
      <c r="E600" s="355">
        <v>6140200</v>
      </c>
    </row>
    <row r="601" spans="1:5" x14ac:dyDescent="0.35">
      <c r="A601" s="357" t="s">
        <v>138</v>
      </c>
      <c r="B601" s="355" t="str">
        <f>VLOOKUP(A601,'Web Based Remittances'!$A$2:$C$70,3,0)</f>
        <v>37x334e</v>
      </c>
      <c r="C601" s="355" t="s">
        <v>89</v>
      </c>
      <c r="D601" s="355" t="s">
        <v>90</v>
      </c>
      <c r="E601" s="355">
        <v>6170100</v>
      </c>
    </row>
    <row r="602" spans="1:5" x14ac:dyDescent="0.35">
      <c r="A602" s="357" t="s">
        <v>138</v>
      </c>
      <c r="B602" s="355" t="str">
        <f>VLOOKUP(A602,'Web Based Remittances'!$A$2:$C$70,3,0)</f>
        <v>37x334e</v>
      </c>
      <c r="C602" s="355" t="s">
        <v>91</v>
      </c>
      <c r="D602" s="355" t="s">
        <v>92</v>
      </c>
      <c r="E602" s="355">
        <v>6170110</v>
      </c>
    </row>
    <row r="603" spans="1:5" x14ac:dyDescent="0.35">
      <c r="A603" s="357" t="s">
        <v>138</v>
      </c>
      <c r="B603" s="355" t="str">
        <f>VLOOKUP(A603,'Web Based Remittances'!$A$2:$C$70,3,0)</f>
        <v>37x334e</v>
      </c>
      <c r="C603" s="355" t="s">
        <v>99</v>
      </c>
      <c r="D603" s="355" t="s">
        <v>100</v>
      </c>
      <c r="E603" s="355">
        <v>4190170</v>
      </c>
    </row>
    <row r="604" spans="1:5" x14ac:dyDescent="0.35">
      <c r="A604" s="357" t="s">
        <v>138</v>
      </c>
      <c r="B604" s="355" t="str">
        <f>VLOOKUP(A604,'Web Based Remittances'!$A$2:$C$70,3,0)</f>
        <v>37x334e</v>
      </c>
      <c r="C604" s="355" t="s">
        <v>103</v>
      </c>
      <c r="D604" s="355" t="s">
        <v>104</v>
      </c>
      <c r="E604" s="355">
        <v>6180200</v>
      </c>
    </row>
    <row r="605" spans="1:5" x14ac:dyDescent="0.35">
      <c r="A605" s="357" t="s">
        <v>138</v>
      </c>
      <c r="B605" s="355" t="str">
        <f>VLOOKUP(A605,'Web Based Remittances'!$A$2:$C$70,3,0)</f>
        <v>37x334e</v>
      </c>
      <c r="C605" s="355" t="s">
        <v>108</v>
      </c>
      <c r="D605" s="355" t="s">
        <v>109</v>
      </c>
      <c r="E605" s="355">
        <v>6180230</v>
      </c>
    </row>
    <row r="606" spans="1:5" x14ac:dyDescent="0.35">
      <c r="A606" s="357" t="s">
        <v>138</v>
      </c>
      <c r="B606" s="355" t="str">
        <f>VLOOKUP(A606,'Web Based Remittances'!$A$2:$C$70,3,0)</f>
        <v>37x334e</v>
      </c>
      <c r="C606" s="355" t="s">
        <v>110</v>
      </c>
      <c r="D606" s="355" t="s">
        <v>111</v>
      </c>
      <c r="E606" s="355">
        <v>6180260</v>
      </c>
    </row>
    <row r="607" spans="1:5" x14ac:dyDescent="0.35">
      <c r="A607" s="357" t="s">
        <v>139</v>
      </c>
      <c r="B607" s="355" t="str">
        <f>VLOOKUP(A607,'Web Based Remittances'!$A$2:$C$70,3,0)</f>
        <v>64d48c</v>
      </c>
      <c r="C607" s="355" t="s">
        <v>19</v>
      </c>
      <c r="D607" s="355" t="s">
        <v>20</v>
      </c>
      <c r="E607" s="355">
        <v>4190105</v>
      </c>
    </row>
    <row r="608" spans="1:5" x14ac:dyDescent="0.35">
      <c r="A608" s="357" t="s">
        <v>139</v>
      </c>
      <c r="B608" s="355" t="str">
        <f>VLOOKUP(A608,'Web Based Remittances'!$A$2:$C$70,3,0)</f>
        <v>64d48c</v>
      </c>
      <c r="C608" s="355" t="s">
        <v>21</v>
      </c>
      <c r="D608" s="355" t="s">
        <v>22</v>
      </c>
      <c r="E608" s="355">
        <v>4190120</v>
      </c>
    </row>
    <row r="609" spans="1:5" x14ac:dyDescent="0.35">
      <c r="A609" s="357" t="s">
        <v>139</v>
      </c>
      <c r="B609" s="355" t="str">
        <f>VLOOKUP(A609,'Web Based Remittances'!$A$2:$C$70,3,0)</f>
        <v>64d48c</v>
      </c>
      <c r="C609" s="355" t="s">
        <v>23</v>
      </c>
      <c r="D609" s="355" t="s">
        <v>24</v>
      </c>
      <c r="E609" s="355">
        <v>4190140</v>
      </c>
    </row>
    <row r="610" spans="1:5" x14ac:dyDescent="0.35">
      <c r="A610" s="357" t="s">
        <v>139</v>
      </c>
      <c r="B610" s="355" t="str">
        <f>VLOOKUP(A610,'Web Based Remittances'!$A$2:$C$70,3,0)</f>
        <v>64d48c</v>
      </c>
      <c r="C610" s="355" t="s">
        <v>29</v>
      </c>
      <c r="D610" s="355" t="s">
        <v>30</v>
      </c>
      <c r="E610" s="355">
        <v>4191100</v>
      </c>
    </row>
    <row r="611" spans="1:5" x14ac:dyDescent="0.35">
      <c r="A611" s="357" t="s">
        <v>139</v>
      </c>
      <c r="B611" s="355" t="str">
        <f>VLOOKUP(A611,'Web Based Remittances'!$A$2:$C$70,3,0)</f>
        <v>64d48c</v>
      </c>
      <c r="C611" s="355" t="s">
        <v>31</v>
      </c>
      <c r="D611" s="355" t="s">
        <v>32</v>
      </c>
      <c r="E611" s="355">
        <v>4191110</v>
      </c>
    </row>
    <row r="612" spans="1:5" x14ac:dyDescent="0.35">
      <c r="A612" s="357" t="s">
        <v>139</v>
      </c>
      <c r="B612" s="355" t="str">
        <f>VLOOKUP(A612,'Web Based Remittances'!$A$2:$C$70,3,0)</f>
        <v>64d48c</v>
      </c>
      <c r="C612" s="355" t="s">
        <v>133</v>
      </c>
      <c r="D612" s="355" t="s">
        <v>134</v>
      </c>
      <c r="E612" s="355">
        <v>4191610</v>
      </c>
    </row>
    <row r="613" spans="1:5" x14ac:dyDescent="0.35">
      <c r="A613" s="357" t="s">
        <v>139</v>
      </c>
      <c r="B613" s="355" t="str">
        <f>VLOOKUP(A613,'Web Based Remittances'!$A$2:$C$70,3,0)</f>
        <v>64d48c</v>
      </c>
      <c r="C613" s="355" t="s">
        <v>35</v>
      </c>
      <c r="D613" s="355" t="s">
        <v>36</v>
      </c>
      <c r="E613" s="355">
        <v>4190420</v>
      </c>
    </row>
    <row r="614" spans="1:5" x14ac:dyDescent="0.35">
      <c r="A614" s="357" t="s">
        <v>139</v>
      </c>
      <c r="B614" s="355" t="str">
        <f>VLOOKUP(A614,'Web Based Remittances'!$A$2:$C$70,3,0)</f>
        <v>64d48c</v>
      </c>
      <c r="C614" s="355" t="s">
        <v>129</v>
      </c>
      <c r="D614" s="355" t="s">
        <v>130</v>
      </c>
      <c r="E614" s="355">
        <v>4190387</v>
      </c>
    </row>
    <row r="615" spans="1:5" x14ac:dyDescent="0.35">
      <c r="A615" s="357" t="s">
        <v>139</v>
      </c>
      <c r="B615" s="355" t="str">
        <f>VLOOKUP(A615,'Web Based Remittances'!$A$2:$C$70,3,0)</f>
        <v>64d48c</v>
      </c>
      <c r="C615" s="355" t="s">
        <v>37</v>
      </c>
      <c r="D615" s="355" t="s">
        <v>38</v>
      </c>
      <c r="E615" s="355">
        <v>4190388</v>
      </c>
    </row>
    <row r="616" spans="1:5" x14ac:dyDescent="0.35">
      <c r="A616" s="357" t="s">
        <v>139</v>
      </c>
      <c r="B616" s="355" t="str">
        <f>VLOOKUP(A616,'Web Based Remittances'!$A$2:$C$70,3,0)</f>
        <v>64d48c</v>
      </c>
      <c r="C616" s="355" t="s">
        <v>39</v>
      </c>
      <c r="D616" s="355" t="s">
        <v>40</v>
      </c>
      <c r="E616" s="355">
        <v>4190380</v>
      </c>
    </row>
    <row r="617" spans="1:5" x14ac:dyDescent="0.35">
      <c r="A617" s="355" t="s">
        <v>139</v>
      </c>
      <c r="B617" s="355" t="str">
        <f>VLOOKUP(A617,'Web Based Remittances'!$A$2:$C$70,3,0)</f>
        <v>64d48c</v>
      </c>
      <c r="C617" s="355" t="s">
        <v>43</v>
      </c>
      <c r="D617" s="355" t="s">
        <v>44</v>
      </c>
      <c r="E617" s="355">
        <v>6110000</v>
      </c>
    </row>
    <row r="618" spans="1:5" x14ac:dyDescent="0.35">
      <c r="A618" s="355" t="s">
        <v>139</v>
      </c>
      <c r="B618" s="355" t="str">
        <f>VLOOKUP(A618,'Web Based Remittances'!$A$2:$C$70,3,0)</f>
        <v>64d48c</v>
      </c>
      <c r="C618" s="355" t="s">
        <v>45</v>
      </c>
      <c r="D618" s="355" t="s">
        <v>46</v>
      </c>
      <c r="E618" s="355">
        <v>6110600</v>
      </c>
    </row>
    <row r="619" spans="1:5" x14ac:dyDescent="0.35">
      <c r="A619" s="355" t="s">
        <v>139</v>
      </c>
      <c r="B619" s="355" t="str">
        <f>VLOOKUP(A619,'Web Based Remittances'!$A$2:$C$70,3,0)</f>
        <v>64d48c</v>
      </c>
      <c r="C619" s="355" t="s">
        <v>47</v>
      </c>
      <c r="D619" s="355" t="s">
        <v>48</v>
      </c>
      <c r="E619" s="355">
        <v>6110720</v>
      </c>
    </row>
    <row r="620" spans="1:5" x14ac:dyDescent="0.35">
      <c r="A620" s="355" t="s">
        <v>139</v>
      </c>
      <c r="B620" s="355" t="str">
        <f>VLOOKUP(A620,'Web Based Remittances'!$A$2:$C$70,3,0)</f>
        <v>64d48c</v>
      </c>
      <c r="C620" s="355" t="s">
        <v>49</v>
      </c>
      <c r="D620" s="355" t="s">
        <v>50</v>
      </c>
      <c r="E620" s="355">
        <v>6110860</v>
      </c>
    </row>
    <row r="621" spans="1:5" x14ac:dyDescent="0.35">
      <c r="A621" s="355" t="s">
        <v>139</v>
      </c>
      <c r="B621" s="355" t="str">
        <f>VLOOKUP(A621,'Web Based Remittances'!$A$2:$C$70,3,0)</f>
        <v>64d48c</v>
      </c>
      <c r="C621" s="355" t="s">
        <v>51</v>
      </c>
      <c r="D621" s="355" t="s">
        <v>52</v>
      </c>
      <c r="E621" s="355">
        <v>6110800</v>
      </c>
    </row>
    <row r="622" spans="1:5" x14ac:dyDescent="0.35">
      <c r="A622" s="355" t="s">
        <v>139</v>
      </c>
      <c r="B622" s="355" t="str">
        <f>VLOOKUP(A622,'Web Based Remittances'!$A$2:$C$70,3,0)</f>
        <v>64d48c</v>
      </c>
      <c r="C622" s="355" t="s">
        <v>53</v>
      </c>
      <c r="D622" s="355" t="s">
        <v>54</v>
      </c>
      <c r="E622" s="355">
        <v>6110640</v>
      </c>
    </row>
    <row r="623" spans="1:5" x14ac:dyDescent="0.35">
      <c r="A623" s="355" t="s">
        <v>139</v>
      </c>
      <c r="B623" s="355" t="str">
        <f>VLOOKUP(A623,'Web Based Remittances'!$A$2:$C$70,3,0)</f>
        <v>64d48c</v>
      </c>
      <c r="C623" s="355" t="s">
        <v>55</v>
      </c>
      <c r="D623" s="355" t="s">
        <v>56</v>
      </c>
      <c r="E623" s="355">
        <v>6116300</v>
      </c>
    </row>
    <row r="624" spans="1:5" x14ac:dyDescent="0.35">
      <c r="A624" s="355" t="s">
        <v>139</v>
      </c>
      <c r="B624" s="355" t="str">
        <f>VLOOKUP(A624,'Web Based Remittances'!$A$2:$C$70,3,0)</f>
        <v>64d48c</v>
      </c>
      <c r="C624" s="355" t="s">
        <v>57</v>
      </c>
      <c r="D624" s="355" t="s">
        <v>58</v>
      </c>
      <c r="E624" s="355">
        <v>6116200</v>
      </c>
    </row>
    <row r="625" spans="1:5" x14ac:dyDescent="0.35">
      <c r="A625" s="355" t="s">
        <v>139</v>
      </c>
      <c r="B625" s="355" t="str">
        <f>VLOOKUP(A625,'Web Based Remittances'!$A$2:$C$70,3,0)</f>
        <v>64d48c</v>
      </c>
      <c r="C625" s="355" t="s">
        <v>59</v>
      </c>
      <c r="D625" s="355" t="s">
        <v>60</v>
      </c>
      <c r="E625" s="355">
        <v>6116610</v>
      </c>
    </row>
    <row r="626" spans="1:5" x14ac:dyDescent="0.35">
      <c r="A626" s="355" t="s">
        <v>139</v>
      </c>
      <c r="B626" s="355" t="str">
        <f>VLOOKUP(A626,'Web Based Remittances'!$A$2:$C$70,3,0)</f>
        <v>64d48c</v>
      </c>
      <c r="C626" s="355" t="s">
        <v>61</v>
      </c>
      <c r="D626" s="355" t="s">
        <v>62</v>
      </c>
      <c r="E626" s="355">
        <v>6116600</v>
      </c>
    </row>
    <row r="627" spans="1:5" x14ac:dyDescent="0.35">
      <c r="A627" s="355" t="s">
        <v>139</v>
      </c>
      <c r="B627" s="355" t="str">
        <f>VLOOKUP(A627,'Web Based Remittances'!$A$2:$C$70,3,0)</f>
        <v>64d48c</v>
      </c>
      <c r="C627" s="355" t="s">
        <v>63</v>
      </c>
      <c r="D627" s="355" t="s">
        <v>64</v>
      </c>
      <c r="E627" s="355">
        <v>6121000</v>
      </c>
    </row>
    <row r="628" spans="1:5" x14ac:dyDescent="0.35">
      <c r="A628" s="355" t="s">
        <v>139</v>
      </c>
      <c r="B628" s="355" t="str">
        <f>VLOOKUP(A628,'Web Based Remittances'!$A$2:$C$70,3,0)</f>
        <v>64d48c</v>
      </c>
      <c r="C628" s="355" t="s">
        <v>65</v>
      </c>
      <c r="D628" s="355" t="s">
        <v>66</v>
      </c>
      <c r="E628" s="355">
        <v>6122310</v>
      </c>
    </row>
    <row r="629" spans="1:5" x14ac:dyDescent="0.35">
      <c r="A629" s="355" t="s">
        <v>139</v>
      </c>
      <c r="B629" s="355" t="str">
        <f>VLOOKUP(A629,'Web Based Remittances'!$A$2:$C$70,3,0)</f>
        <v>64d48c</v>
      </c>
      <c r="C629" s="355" t="s">
        <v>67</v>
      </c>
      <c r="D629" s="355" t="s">
        <v>68</v>
      </c>
      <c r="E629" s="355">
        <v>6122110</v>
      </c>
    </row>
    <row r="630" spans="1:5" x14ac:dyDescent="0.35">
      <c r="A630" s="355" t="s">
        <v>139</v>
      </c>
      <c r="B630" s="355" t="str">
        <f>VLOOKUP(A630,'Web Based Remittances'!$A$2:$C$70,3,0)</f>
        <v>64d48c</v>
      </c>
      <c r="C630" s="355" t="s">
        <v>69</v>
      </c>
      <c r="D630" s="355" t="s">
        <v>70</v>
      </c>
      <c r="E630" s="355">
        <v>6120800</v>
      </c>
    </row>
    <row r="631" spans="1:5" x14ac:dyDescent="0.35">
      <c r="A631" s="355" t="s">
        <v>139</v>
      </c>
      <c r="B631" s="355" t="str">
        <f>VLOOKUP(A631,'Web Based Remittances'!$A$2:$C$70,3,0)</f>
        <v>64d48c</v>
      </c>
      <c r="C631" s="355" t="s">
        <v>71</v>
      </c>
      <c r="D631" s="355" t="s">
        <v>72</v>
      </c>
      <c r="E631" s="355">
        <v>6120220</v>
      </c>
    </row>
    <row r="632" spans="1:5" x14ac:dyDescent="0.35">
      <c r="A632" s="355" t="s">
        <v>139</v>
      </c>
      <c r="B632" s="355" t="str">
        <f>VLOOKUP(A632,'Web Based Remittances'!$A$2:$C$70,3,0)</f>
        <v>64d48c</v>
      </c>
      <c r="C632" s="355" t="s">
        <v>73</v>
      </c>
      <c r="D632" s="355" t="s">
        <v>74</v>
      </c>
      <c r="E632" s="355">
        <v>6120600</v>
      </c>
    </row>
    <row r="633" spans="1:5" x14ac:dyDescent="0.35">
      <c r="A633" s="355" t="s">
        <v>139</v>
      </c>
      <c r="B633" s="355" t="str">
        <f>VLOOKUP(A633,'Web Based Remittances'!$A$2:$C$70,3,0)</f>
        <v>64d48c</v>
      </c>
      <c r="C633" s="355" t="s">
        <v>75</v>
      </c>
      <c r="D633" s="355" t="s">
        <v>76</v>
      </c>
      <c r="E633" s="355">
        <v>6120400</v>
      </c>
    </row>
    <row r="634" spans="1:5" x14ac:dyDescent="0.35">
      <c r="A634" s="355" t="s">
        <v>139</v>
      </c>
      <c r="B634" s="355" t="str">
        <f>VLOOKUP(A634,'Web Based Remittances'!$A$2:$C$70,3,0)</f>
        <v>64d48c</v>
      </c>
      <c r="C634" s="355" t="s">
        <v>77</v>
      </c>
      <c r="D634" s="355" t="s">
        <v>78</v>
      </c>
      <c r="E634" s="355">
        <v>6140130</v>
      </c>
    </row>
    <row r="635" spans="1:5" x14ac:dyDescent="0.35">
      <c r="A635" s="355" t="s">
        <v>139</v>
      </c>
      <c r="B635" s="355" t="str">
        <f>VLOOKUP(A635,'Web Based Remittances'!$A$2:$C$70,3,0)</f>
        <v>64d48c</v>
      </c>
      <c r="C635" s="355" t="s">
        <v>79</v>
      </c>
      <c r="D635" s="355" t="s">
        <v>80</v>
      </c>
      <c r="E635" s="355">
        <v>6142430</v>
      </c>
    </row>
    <row r="636" spans="1:5" x14ac:dyDescent="0.35">
      <c r="A636" s="355" t="s">
        <v>139</v>
      </c>
      <c r="B636" s="355" t="str">
        <f>VLOOKUP(A636,'Web Based Remittances'!$A$2:$C$70,3,0)</f>
        <v>64d48c</v>
      </c>
      <c r="C636" s="355" t="s">
        <v>81</v>
      </c>
      <c r="D636" s="355" t="s">
        <v>82</v>
      </c>
      <c r="E636" s="355">
        <v>6140000</v>
      </c>
    </row>
    <row r="637" spans="1:5" x14ac:dyDescent="0.35">
      <c r="A637" s="355" t="s">
        <v>139</v>
      </c>
      <c r="B637" s="355" t="str">
        <f>VLOOKUP(A637,'Web Based Remittances'!$A$2:$C$70,3,0)</f>
        <v>64d48c</v>
      </c>
      <c r="C637" s="355" t="s">
        <v>83</v>
      </c>
      <c r="D637" s="355" t="s">
        <v>84</v>
      </c>
      <c r="E637" s="355">
        <v>6121600</v>
      </c>
    </row>
    <row r="638" spans="1:5" x14ac:dyDescent="0.35">
      <c r="A638" s="355" t="s">
        <v>139</v>
      </c>
      <c r="B638" s="355" t="str">
        <f>VLOOKUP(A638,'Web Based Remittances'!$A$2:$C$70,3,0)</f>
        <v>64d48c</v>
      </c>
      <c r="C638" s="355" t="s">
        <v>113</v>
      </c>
      <c r="D638" s="355" t="s">
        <v>114</v>
      </c>
      <c r="E638" s="355">
        <v>6151110</v>
      </c>
    </row>
    <row r="639" spans="1:5" x14ac:dyDescent="0.35">
      <c r="A639" s="355" t="s">
        <v>139</v>
      </c>
      <c r="B639" s="355" t="str">
        <f>VLOOKUP(A639,'Web Based Remittances'!$A$2:$C$70,3,0)</f>
        <v>64d48c</v>
      </c>
      <c r="C639" s="355" t="s">
        <v>85</v>
      </c>
      <c r="D639" s="355" t="s">
        <v>86</v>
      </c>
      <c r="E639" s="355">
        <v>6140200</v>
      </c>
    </row>
    <row r="640" spans="1:5" x14ac:dyDescent="0.35">
      <c r="A640" s="355" t="s">
        <v>139</v>
      </c>
      <c r="B640" s="355" t="str">
        <f>VLOOKUP(A640,'Web Based Remittances'!$A$2:$C$70,3,0)</f>
        <v>64d48c</v>
      </c>
      <c r="C640" s="355" t="s">
        <v>87</v>
      </c>
      <c r="D640" s="355" t="s">
        <v>88</v>
      </c>
      <c r="E640" s="355">
        <v>6111000</v>
      </c>
    </row>
    <row r="641" spans="1:5" x14ac:dyDescent="0.35">
      <c r="A641" s="355" t="s">
        <v>139</v>
      </c>
      <c r="B641" s="355" t="str">
        <f>VLOOKUP(A641,'Web Based Remittances'!$A$2:$C$70,3,0)</f>
        <v>64d48c</v>
      </c>
      <c r="C641" s="355" t="s">
        <v>89</v>
      </c>
      <c r="D641" s="355" t="s">
        <v>90</v>
      </c>
      <c r="E641" s="355">
        <v>6170100</v>
      </c>
    </row>
    <row r="642" spans="1:5" x14ac:dyDescent="0.35">
      <c r="A642" s="355" t="s">
        <v>139</v>
      </c>
      <c r="B642" s="355" t="str">
        <f>VLOOKUP(A642,'Web Based Remittances'!$A$2:$C$70,3,0)</f>
        <v>64d48c</v>
      </c>
      <c r="C642" s="355" t="s">
        <v>91</v>
      </c>
      <c r="D642" s="355" t="s">
        <v>92</v>
      </c>
      <c r="E642" s="355">
        <v>6170110</v>
      </c>
    </row>
    <row r="643" spans="1:5" x14ac:dyDescent="0.35">
      <c r="A643" s="355" t="s">
        <v>139</v>
      </c>
      <c r="B643" s="355" t="str">
        <f>VLOOKUP(A643,'Web Based Remittances'!$A$2:$C$70,3,0)</f>
        <v>64d48c</v>
      </c>
      <c r="C643" s="355" t="s">
        <v>93</v>
      </c>
      <c r="D643" s="355" t="s">
        <v>94</v>
      </c>
      <c r="E643" s="355">
        <v>6181500</v>
      </c>
    </row>
    <row r="644" spans="1:5" x14ac:dyDescent="0.35">
      <c r="A644" s="355" t="s">
        <v>139</v>
      </c>
      <c r="B644" s="355" t="str">
        <f>VLOOKUP(A644,'Web Based Remittances'!$A$2:$C$70,3,0)</f>
        <v>64d48c</v>
      </c>
      <c r="C644" s="355" t="s">
        <v>99</v>
      </c>
      <c r="D644" s="355" t="s">
        <v>100</v>
      </c>
      <c r="E644" s="355">
        <v>4190170</v>
      </c>
    </row>
    <row r="645" spans="1:5" x14ac:dyDescent="0.35">
      <c r="A645" s="355" t="s">
        <v>139</v>
      </c>
      <c r="B645" s="355" t="str">
        <f>VLOOKUP(A645,'Web Based Remittances'!$A$2:$C$70,3,0)</f>
        <v>64d48c</v>
      </c>
      <c r="C645" s="355" t="s">
        <v>101</v>
      </c>
      <c r="D645" s="355" t="s">
        <v>102</v>
      </c>
      <c r="E645" s="355">
        <v>6181510</v>
      </c>
    </row>
    <row r="646" spans="1:5" x14ac:dyDescent="0.35">
      <c r="A646" s="355" t="s">
        <v>139</v>
      </c>
      <c r="B646" s="355" t="str">
        <f>VLOOKUP(A646,'Web Based Remittances'!$A$2:$C$70,3,0)</f>
        <v>64d48c</v>
      </c>
      <c r="C646" s="355" t="s">
        <v>103</v>
      </c>
      <c r="D646" s="355" t="s">
        <v>104</v>
      </c>
      <c r="E646" s="355">
        <v>6180200</v>
      </c>
    </row>
    <row r="647" spans="1:5" x14ac:dyDescent="0.35">
      <c r="A647" s="355" t="s">
        <v>139</v>
      </c>
      <c r="B647" s="355" t="str">
        <f>VLOOKUP(A647,'Web Based Remittances'!$A$2:$C$70,3,0)</f>
        <v>64d48c</v>
      </c>
      <c r="C647" s="355" t="s">
        <v>108</v>
      </c>
      <c r="D647" s="355" t="s">
        <v>109</v>
      </c>
      <c r="E647" s="355">
        <v>6180230</v>
      </c>
    </row>
    <row r="648" spans="1:5" x14ac:dyDescent="0.35">
      <c r="A648" s="355" t="s">
        <v>139</v>
      </c>
      <c r="B648" s="355" t="str">
        <f>VLOOKUP(A648,'Web Based Remittances'!$A$2:$C$70,3,0)</f>
        <v>64d48c</v>
      </c>
      <c r="C648" s="355" t="s">
        <v>110</v>
      </c>
      <c r="D648" s="355" t="s">
        <v>111</v>
      </c>
      <c r="E648" s="355">
        <v>6180260</v>
      </c>
    </row>
    <row r="649" spans="1:5" x14ac:dyDescent="0.35">
      <c r="A649" s="355" t="s">
        <v>140</v>
      </c>
      <c r="B649" s="355" t="str">
        <f>VLOOKUP(A649,'Web Based Remittances'!$A$2:$C$70,3,0)</f>
        <v>405r710m</v>
      </c>
      <c r="C649" s="355" t="s">
        <v>19</v>
      </c>
      <c r="D649" s="355" t="s">
        <v>20</v>
      </c>
      <c r="E649" s="355">
        <v>4190105</v>
      </c>
    </row>
    <row r="650" spans="1:5" x14ac:dyDescent="0.35">
      <c r="A650" s="355" t="s">
        <v>140</v>
      </c>
      <c r="B650" s="355" t="str">
        <f>VLOOKUP(A650,'Web Based Remittances'!$A$2:$C$70,3,0)</f>
        <v>405r710m</v>
      </c>
      <c r="C650" s="355" t="s">
        <v>21</v>
      </c>
      <c r="D650" s="355" t="s">
        <v>22</v>
      </c>
      <c r="E650" s="355">
        <v>4190120</v>
      </c>
    </row>
    <row r="651" spans="1:5" x14ac:dyDescent="0.35">
      <c r="A651" s="355" t="s">
        <v>140</v>
      </c>
      <c r="B651" s="355" t="str">
        <f>VLOOKUP(A651,'Web Based Remittances'!$A$2:$C$70,3,0)</f>
        <v>405r710m</v>
      </c>
      <c r="C651" s="355" t="s">
        <v>23</v>
      </c>
      <c r="D651" s="355" t="s">
        <v>24</v>
      </c>
      <c r="E651" s="355">
        <v>4190140</v>
      </c>
    </row>
    <row r="652" spans="1:5" x14ac:dyDescent="0.35">
      <c r="A652" s="357" t="s">
        <v>140</v>
      </c>
      <c r="B652" s="355" t="str">
        <f>VLOOKUP(A652,'Web Based Remittances'!$A$2:$C$70,3,0)</f>
        <v>405r710m</v>
      </c>
      <c r="C652" s="355" t="s">
        <v>25</v>
      </c>
      <c r="D652" s="355" t="s">
        <v>26</v>
      </c>
      <c r="E652" s="355">
        <v>4190390</v>
      </c>
    </row>
    <row r="653" spans="1:5" x14ac:dyDescent="0.35">
      <c r="A653" s="357" t="s">
        <v>140</v>
      </c>
      <c r="B653" s="355" t="str">
        <f>VLOOKUP(A653,'Web Based Remittances'!$A$2:$C$70,3,0)</f>
        <v>405r710m</v>
      </c>
      <c r="C653" s="355" t="s">
        <v>27</v>
      </c>
      <c r="D653" s="355" t="s">
        <v>28</v>
      </c>
      <c r="E653" s="355">
        <v>4191900</v>
      </c>
    </row>
    <row r="654" spans="1:5" x14ac:dyDescent="0.35">
      <c r="A654" s="357" t="s">
        <v>140</v>
      </c>
      <c r="B654" s="355" t="str">
        <f>VLOOKUP(A654,'Web Based Remittances'!$A$2:$C$70,3,0)</f>
        <v>405r710m</v>
      </c>
      <c r="C654" s="355" t="s">
        <v>29</v>
      </c>
      <c r="D654" s="355" t="s">
        <v>30</v>
      </c>
      <c r="E654" s="355">
        <v>4191100</v>
      </c>
    </row>
    <row r="655" spans="1:5" x14ac:dyDescent="0.35">
      <c r="A655" s="357" t="s">
        <v>140</v>
      </c>
      <c r="B655" s="355" t="str">
        <f>VLOOKUP(A655,'Web Based Remittances'!$A$2:$C$70,3,0)</f>
        <v>405r710m</v>
      </c>
      <c r="C655" s="355" t="s">
        <v>33</v>
      </c>
      <c r="D655" s="355" t="s">
        <v>34</v>
      </c>
      <c r="E655" s="355">
        <v>4190410</v>
      </c>
    </row>
    <row r="656" spans="1:5" x14ac:dyDescent="0.35">
      <c r="A656" s="357" t="s">
        <v>140</v>
      </c>
      <c r="B656" s="355" t="str">
        <f>VLOOKUP(A656,'Web Based Remittances'!$A$2:$C$70,3,0)</f>
        <v>405r710m</v>
      </c>
      <c r="C656" s="355" t="s">
        <v>106</v>
      </c>
      <c r="D656" s="355" t="s">
        <v>107</v>
      </c>
      <c r="E656" s="355">
        <v>4190200</v>
      </c>
    </row>
    <row r="657" spans="1:5" x14ac:dyDescent="0.35">
      <c r="A657" s="357" t="s">
        <v>140</v>
      </c>
      <c r="B657" s="355" t="str">
        <f>VLOOKUP(A657,'Web Based Remittances'!$A$2:$C$70,3,0)</f>
        <v>405r710m</v>
      </c>
      <c r="C657" s="355" t="s">
        <v>37</v>
      </c>
      <c r="D657" s="355" t="s">
        <v>38</v>
      </c>
      <c r="E657" s="355">
        <v>4190388</v>
      </c>
    </row>
    <row r="658" spans="1:5" x14ac:dyDescent="0.35">
      <c r="A658" s="357" t="s">
        <v>140</v>
      </c>
      <c r="B658" s="355" t="str">
        <f>VLOOKUP(A658,'Web Based Remittances'!$A$2:$C$70,3,0)</f>
        <v>405r710m</v>
      </c>
      <c r="C658" s="355" t="s">
        <v>39</v>
      </c>
      <c r="D658" s="355" t="s">
        <v>40</v>
      </c>
      <c r="E658" s="355">
        <v>4190380</v>
      </c>
    </row>
    <row r="659" spans="1:5" x14ac:dyDescent="0.35">
      <c r="A659" s="357" t="s">
        <v>140</v>
      </c>
      <c r="B659" s="355" t="str">
        <f>VLOOKUP(A659,'Web Based Remittances'!$A$2:$C$70,3,0)</f>
        <v>405r710m</v>
      </c>
      <c r="C659" s="355" t="s">
        <v>141</v>
      </c>
      <c r="D659" s="355" t="s">
        <v>142</v>
      </c>
      <c r="E659" s="355">
        <v>4190205</v>
      </c>
    </row>
    <row r="660" spans="1:5" x14ac:dyDescent="0.35">
      <c r="A660" s="357" t="s">
        <v>140</v>
      </c>
      <c r="B660" s="355" t="str">
        <f>VLOOKUP(A660,'Web Based Remittances'!$A$2:$C$70,3,0)</f>
        <v>405r710m</v>
      </c>
      <c r="C660" s="355" t="s">
        <v>43</v>
      </c>
      <c r="D660" s="355" t="s">
        <v>44</v>
      </c>
      <c r="E660" s="355">
        <v>6110000</v>
      </c>
    </row>
    <row r="661" spans="1:5" x14ac:dyDescent="0.35">
      <c r="A661" s="357" t="s">
        <v>140</v>
      </c>
      <c r="B661" s="355" t="str">
        <f>VLOOKUP(A661,'Web Based Remittances'!$A$2:$C$70,3,0)</f>
        <v>405r710m</v>
      </c>
      <c r="C661" s="355" t="s">
        <v>123</v>
      </c>
      <c r="D661" s="355" t="s">
        <v>124</v>
      </c>
      <c r="E661" s="355">
        <v>6110020</v>
      </c>
    </row>
    <row r="662" spans="1:5" x14ac:dyDescent="0.35">
      <c r="A662" s="357" t="s">
        <v>140</v>
      </c>
      <c r="B662" s="355" t="str">
        <f>VLOOKUP(A662,'Web Based Remittances'!$A$2:$C$70,3,0)</f>
        <v>405r710m</v>
      </c>
      <c r="C662" s="355" t="s">
        <v>45</v>
      </c>
      <c r="D662" s="355" t="s">
        <v>46</v>
      </c>
      <c r="E662" s="355">
        <v>6110600</v>
      </c>
    </row>
    <row r="663" spans="1:5" x14ac:dyDescent="0.35">
      <c r="A663" s="357" t="s">
        <v>140</v>
      </c>
      <c r="B663" s="355" t="str">
        <f>VLOOKUP(A663,'Web Based Remittances'!$A$2:$C$70,3,0)</f>
        <v>405r710m</v>
      </c>
      <c r="C663" s="355" t="s">
        <v>47</v>
      </c>
      <c r="D663" s="355" t="s">
        <v>48</v>
      </c>
      <c r="E663" s="355">
        <v>6110720</v>
      </c>
    </row>
    <row r="664" spans="1:5" x14ac:dyDescent="0.35">
      <c r="A664" s="357" t="s">
        <v>140</v>
      </c>
      <c r="B664" s="355" t="str">
        <f>VLOOKUP(A664,'Web Based Remittances'!$A$2:$C$70,3,0)</f>
        <v>405r710m</v>
      </c>
      <c r="C664" s="355" t="s">
        <v>49</v>
      </c>
      <c r="D664" s="355" t="s">
        <v>50</v>
      </c>
      <c r="E664" s="355">
        <v>6110860</v>
      </c>
    </row>
    <row r="665" spans="1:5" x14ac:dyDescent="0.35">
      <c r="A665" s="357" t="s">
        <v>140</v>
      </c>
      <c r="B665" s="355" t="str">
        <f>VLOOKUP(A665,'Web Based Remittances'!$A$2:$C$70,3,0)</f>
        <v>405r710m</v>
      </c>
      <c r="C665" s="355" t="s">
        <v>53</v>
      </c>
      <c r="D665" s="355" t="s">
        <v>54</v>
      </c>
      <c r="E665" s="355">
        <v>6110640</v>
      </c>
    </row>
    <row r="666" spans="1:5" x14ac:dyDescent="0.35">
      <c r="A666" s="357" t="s">
        <v>140</v>
      </c>
      <c r="B666" s="355" t="str">
        <f>VLOOKUP(A666,'Web Based Remittances'!$A$2:$C$70,3,0)</f>
        <v>405r710m</v>
      </c>
      <c r="C666" s="355" t="s">
        <v>55</v>
      </c>
      <c r="D666" s="355" t="s">
        <v>56</v>
      </c>
      <c r="E666" s="355">
        <v>6116300</v>
      </c>
    </row>
    <row r="667" spans="1:5" x14ac:dyDescent="0.35">
      <c r="A667" s="357" t="s">
        <v>140</v>
      </c>
      <c r="B667" s="355" t="str">
        <f>VLOOKUP(A667,'Web Based Remittances'!$A$2:$C$70,3,0)</f>
        <v>405r710m</v>
      </c>
      <c r="C667" s="355" t="s">
        <v>57</v>
      </c>
      <c r="D667" s="355" t="s">
        <v>58</v>
      </c>
      <c r="E667" s="355">
        <v>6116200</v>
      </c>
    </row>
    <row r="668" spans="1:5" x14ac:dyDescent="0.35">
      <c r="A668" s="357" t="s">
        <v>140</v>
      </c>
      <c r="B668" s="355" t="str">
        <f>VLOOKUP(A668,'Web Based Remittances'!$A$2:$C$70,3,0)</f>
        <v>405r710m</v>
      </c>
      <c r="C668" s="355" t="s">
        <v>61</v>
      </c>
      <c r="D668" s="355" t="s">
        <v>62</v>
      </c>
      <c r="E668" s="355">
        <v>6116600</v>
      </c>
    </row>
    <row r="669" spans="1:5" x14ac:dyDescent="0.35">
      <c r="A669" s="357" t="s">
        <v>140</v>
      </c>
      <c r="B669" s="355" t="str">
        <f>VLOOKUP(A669,'Web Based Remittances'!$A$2:$C$70,3,0)</f>
        <v>405r710m</v>
      </c>
      <c r="C669" s="355" t="s">
        <v>63</v>
      </c>
      <c r="D669" s="355" t="s">
        <v>64</v>
      </c>
      <c r="E669" s="355">
        <v>6121000</v>
      </c>
    </row>
    <row r="670" spans="1:5" x14ac:dyDescent="0.35">
      <c r="A670" s="357" t="s">
        <v>140</v>
      </c>
      <c r="B670" s="355" t="str">
        <f>VLOOKUP(A670,'Web Based Remittances'!$A$2:$C$70,3,0)</f>
        <v>405r710m</v>
      </c>
      <c r="C670" s="355" t="s">
        <v>65</v>
      </c>
      <c r="D670" s="355" t="s">
        <v>66</v>
      </c>
      <c r="E670" s="355">
        <v>6122310</v>
      </c>
    </row>
    <row r="671" spans="1:5" x14ac:dyDescent="0.35">
      <c r="A671" s="357" t="s">
        <v>140</v>
      </c>
      <c r="B671" s="355" t="str">
        <f>VLOOKUP(A671,'Web Based Remittances'!$A$2:$C$70,3,0)</f>
        <v>405r710m</v>
      </c>
      <c r="C671" s="355" t="s">
        <v>67</v>
      </c>
      <c r="D671" s="355" t="s">
        <v>68</v>
      </c>
      <c r="E671" s="355">
        <v>6122110</v>
      </c>
    </row>
    <row r="672" spans="1:5" x14ac:dyDescent="0.35">
      <c r="A672" s="357" t="s">
        <v>140</v>
      </c>
      <c r="B672" s="355" t="str">
        <f>VLOOKUP(A672,'Web Based Remittances'!$A$2:$C$70,3,0)</f>
        <v>405r710m</v>
      </c>
      <c r="C672" s="355" t="s">
        <v>69</v>
      </c>
      <c r="D672" s="355" t="s">
        <v>70</v>
      </c>
      <c r="E672" s="355">
        <v>6120800</v>
      </c>
    </row>
    <row r="673" spans="1:5" x14ac:dyDescent="0.35">
      <c r="A673" s="357" t="s">
        <v>140</v>
      </c>
      <c r="B673" s="355" t="str">
        <f>VLOOKUP(A673,'Web Based Remittances'!$A$2:$C$70,3,0)</f>
        <v>405r710m</v>
      </c>
      <c r="C673" s="355" t="s">
        <v>71</v>
      </c>
      <c r="D673" s="355" t="s">
        <v>72</v>
      </c>
      <c r="E673" s="355">
        <v>6120220</v>
      </c>
    </row>
    <row r="674" spans="1:5" x14ac:dyDescent="0.35">
      <c r="A674" s="357" t="s">
        <v>140</v>
      </c>
      <c r="B674" s="355" t="str">
        <f>VLOOKUP(A674,'Web Based Remittances'!$A$2:$C$70,3,0)</f>
        <v>405r710m</v>
      </c>
      <c r="C674" s="355" t="s">
        <v>73</v>
      </c>
      <c r="D674" s="355" t="s">
        <v>74</v>
      </c>
      <c r="E674" s="355">
        <v>6120600</v>
      </c>
    </row>
    <row r="675" spans="1:5" x14ac:dyDescent="0.35">
      <c r="A675" s="357" t="s">
        <v>140</v>
      </c>
      <c r="B675" s="355" t="str">
        <f>VLOOKUP(A675,'Web Based Remittances'!$A$2:$C$70,3,0)</f>
        <v>405r710m</v>
      </c>
      <c r="C675" s="355" t="s">
        <v>75</v>
      </c>
      <c r="D675" s="355" t="s">
        <v>76</v>
      </c>
      <c r="E675" s="355">
        <v>6120400</v>
      </c>
    </row>
    <row r="676" spans="1:5" x14ac:dyDescent="0.35">
      <c r="A676" s="357" t="s">
        <v>140</v>
      </c>
      <c r="B676" s="355" t="str">
        <f>VLOOKUP(A676,'Web Based Remittances'!$A$2:$C$70,3,0)</f>
        <v>405r710m</v>
      </c>
      <c r="C676" s="355" t="s">
        <v>77</v>
      </c>
      <c r="D676" s="355" t="s">
        <v>78</v>
      </c>
      <c r="E676" s="355">
        <v>6140130</v>
      </c>
    </row>
    <row r="677" spans="1:5" x14ac:dyDescent="0.35">
      <c r="A677" s="357" t="s">
        <v>140</v>
      </c>
      <c r="B677" s="355" t="str">
        <f>VLOOKUP(A677,'Web Based Remittances'!$A$2:$C$70,3,0)</f>
        <v>405r710m</v>
      </c>
      <c r="C677" s="355" t="s">
        <v>79</v>
      </c>
      <c r="D677" s="355" t="s">
        <v>80</v>
      </c>
      <c r="E677" s="355">
        <v>6142430</v>
      </c>
    </row>
    <row r="678" spans="1:5" x14ac:dyDescent="0.35">
      <c r="A678" s="357" t="s">
        <v>140</v>
      </c>
      <c r="B678" s="355" t="str">
        <f>VLOOKUP(A678,'Web Based Remittances'!$A$2:$C$70,3,0)</f>
        <v>405r710m</v>
      </c>
      <c r="C678" s="355" t="s">
        <v>81</v>
      </c>
      <c r="D678" s="355" t="s">
        <v>82</v>
      </c>
      <c r="E678" s="355">
        <v>6140000</v>
      </c>
    </row>
    <row r="679" spans="1:5" x14ac:dyDescent="0.35">
      <c r="A679" s="357" t="s">
        <v>140</v>
      </c>
      <c r="B679" s="355" t="str">
        <f>VLOOKUP(A679,'Web Based Remittances'!$A$2:$C$70,3,0)</f>
        <v>405r710m</v>
      </c>
      <c r="C679" s="355" t="s">
        <v>83</v>
      </c>
      <c r="D679" s="355" t="s">
        <v>84</v>
      </c>
      <c r="E679" s="355">
        <v>6121600</v>
      </c>
    </row>
    <row r="680" spans="1:5" x14ac:dyDescent="0.35">
      <c r="A680" s="357" t="s">
        <v>140</v>
      </c>
      <c r="B680" s="355" t="str">
        <f>VLOOKUP(A680,'Web Based Remittances'!$A$2:$C$70,3,0)</f>
        <v>405r710m</v>
      </c>
      <c r="C680" s="355" t="s">
        <v>85</v>
      </c>
      <c r="D680" s="355" t="s">
        <v>86</v>
      </c>
      <c r="E680" s="355">
        <v>6140200</v>
      </c>
    </row>
    <row r="681" spans="1:5" x14ac:dyDescent="0.35">
      <c r="A681" s="357" t="s">
        <v>140</v>
      </c>
      <c r="B681" s="355" t="str">
        <f>VLOOKUP(A681,'Web Based Remittances'!$A$2:$C$70,3,0)</f>
        <v>405r710m</v>
      </c>
      <c r="C681" s="355" t="s">
        <v>87</v>
      </c>
      <c r="D681" s="355" t="s">
        <v>88</v>
      </c>
      <c r="E681" s="355">
        <v>6111000</v>
      </c>
    </row>
    <row r="682" spans="1:5" x14ac:dyDescent="0.35">
      <c r="A682" s="357" t="s">
        <v>140</v>
      </c>
      <c r="B682" s="355" t="str">
        <f>VLOOKUP(A682,'Web Based Remittances'!$A$2:$C$70,3,0)</f>
        <v>405r710m</v>
      </c>
      <c r="C682" s="355" t="s">
        <v>89</v>
      </c>
      <c r="D682" s="355" t="s">
        <v>90</v>
      </c>
      <c r="E682" s="355">
        <v>6170100</v>
      </c>
    </row>
    <row r="683" spans="1:5" x14ac:dyDescent="0.35">
      <c r="A683" s="357" t="s">
        <v>140</v>
      </c>
      <c r="B683" s="355" t="str">
        <f>VLOOKUP(A683,'Web Based Remittances'!$A$2:$C$70,3,0)</f>
        <v>405r710m</v>
      </c>
      <c r="C683" s="355" t="s">
        <v>91</v>
      </c>
      <c r="D683" s="355" t="s">
        <v>92</v>
      </c>
      <c r="E683" s="355">
        <v>6170110</v>
      </c>
    </row>
    <row r="684" spans="1:5" x14ac:dyDescent="0.35">
      <c r="A684" s="355" t="s">
        <v>140</v>
      </c>
      <c r="B684" s="355" t="str">
        <f>VLOOKUP(A684,'Web Based Remittances'!$A$2:$C$70,3,0)</f>
        <v>405r710m</v>
      </c>
      <c r="C684" s="355" t="s">
        <v>93</v>
      </c>
      <c r="D684" s="355" t="s">
        <v>94</v>
      </c>
      <c r="E684" s="355">
        <v>6181500</v>
      </c>
    </row>
    <row r="685" spans="1:5" x14ac:dyDescent="0.35">
      <c r="A685" s="355" t="s">
        <v>140</v>
      </c>
      <c r="B685" s="355" t="str">
        <f>VLOOKUP(A685,'Web Based Remittances'!$A$2:$C$70,3,0)</f>
        <v>405r710m</v>
      </c>
      <c r="C685" s="355" t="s">
        <v>97</v>
      </c>
      <c r="D685" s="355" t="s">
        <v>98</v>
      </c>
      <c r="E685" s="355">
        <v>6122340</v>
      </c>
    </row>
    <row r="686" spans="1:5" x14ac:dyDescent="0.35">
      <c r="A686" s="355" t="s">
        <v>140</v>
      </c>
      <c r="B686" s="355" t="str">
        <f>VLOOKUP(A686,'Web Based Remittances'!$A$2:$C$70,3,0)</f>
        <v>405r710m</v>
      </c>
      <c r="C686" s="355" t="s">
        <v>99</v>
      </c>
      <c r="D686" s="355" t="s">
        <v>100</v>
      </c>
      <c r="E686" s="355">
        <v>4190170</v>
      </c>
    </row>
    <row r="687" spans="1:5" x14ac:dyDescent="0.35">
      <c r="A687" s="355" t="s">
        <v>140</v>
      </c>
      <c r="B687" s="355" t="str">
        <f>VLOOKUP(A687,'Web Based Remittances'!$A$2:$C$70,3,0)</f>
        <v>405r710m</v>
      </c>
      <c r="C687" s="355" t="s">
        <v>101</v>
      </c>
      <c r="D687" s="355" t="s">
        <v>102</v>
      </c>
      <c r="E687" s="355">
        <v>6181510</v>
      </c>
    </row>
    <row r="688" spans="1:5" x14ac:dyDescent="0.35">
      <c r="A688" s="355" t="s">
        <v>140</v>
      </c>
      <c r="B688" s="355" t="str">
        <f>VLOOKUP(A688,'Web Based Remittances'!$A$2:$C$70,3,0)</f>
        <v>405r710m</v>
      </c>
      <c r="C688" s="355" t="s">
        <v>103</v>
      </c>
      <c r="D688" s="355" t="s">
        <v>104</v>
      </c>
      <c r="E688" s="355">
        <v>6180200</v>
      </c>
    </row>
    <row r="689" spans="1:5" x14ac:dyDescent="0.35">
      <c r="A689" s="355" t="s">
        <v>143</v>
      </c>
      <c r="B689" s="355" t="str">
        <f>VLOOKUP(A689,'Web Based Remittances'!$A$2:$C$70,3,0)</f>
        <v>6s938g</v>
      </c>
      <c r="C689" s="355" t="s">
        <v>19</v>
      </c>
      <c r="D689" s="355" t="s">
        <v>20</v>
      </c>
      <c r="E689" s="355">
        <v>4190105</v>
      </c>
    </row>
    <row r="690" spans="1:5" x14ac:dyDescent="0.35">
      <c r="A690" s="355" t="s">
        <v>143</v>
      </c>
      <c r="B690" s="355" t="str">
        <f>VLOOKUP(A690,'Web Based Remittances'!$A$2:$C$70,3,0)</f>
        <v>6s938g</v>
      </c>
      <c r="C690" s="355" t="s">
        <v>21</v>
      </c>
      <c r="D690" s="355" t="s">
        <v>22</v>
      </c>
      <c r="E690" s="355">
        <v>4190120</v>
      </c>
    </row>
    <row r="691" spans="1:5" x14ac:dyDescent="0.35">
      <c r="A691" s="355" t="s">
        <v>143</v>
      </c>
      <c r="B691" s="355" t="str">
        <f>VLOOKUP(A691,'Web Based Remittances'!$A$2:$C$70,3,0)</f>
        <v>6s938g</v>
      </c>
      <c r="C691" s="355" t="s">
        <v>23</v>
      </c>
      <c r="D691" s="355" t="s">
        <v>24</v>
      </c>
      <c r="E691" s="355">
        <v>4190140</v>
      </c>
    </row>
    <row r="692" spans="1:5" x14ac:dyDescent="0.35">
      <c r="A692" s="355" t="s">
        <v>143</v>
      </c>
      <c r="B692" s="355" t="str">
        <f>VLOOKUP(A692,'Web Based Remittances'!$A$2:$C$70,3,0)</f>
        <v>6s938g</v>
      </c>
      <c r="C692" s="355" t="s">
        <v>27</v>
      </c>
      <c r="D692" s="355" t="s">
        <v>28</v>
      </c>
      <c r="E692" s="355">
        <v>4191900</v>
      </c>
    </row>
    <row r="693" spans="1:5" x14ac:dyDescent="0.35">
      <c r="A693" s="355" t="s">
        <v>143</v>
      </c>
      <c r="B693" s="355" t="str">
        <f>VLOOKUP(A693,'Web Based Remittances'!$A$2:$C$70,3,0)</f>
        <v>6s938g</v>
      </c>
      <c r="C693" s="355" t="s">
        <v>29</v>
      </c>
      <c r="D693" s="355" t="s">
        <v>30</v>
      </c>
      <c r="E693" s="355">
        <v>4191100</v>
      </c>
    </row>
    <row r="694" spans="1:5" x14ac:dyDescent="0.35">
      <c r="A694" s="355" t="s">
        <v>143</v>
      </c>
      <c r="B694" s="355" t="str">
        <f>VLOOKUP(A694,'Web Based Remittances'!$A$2:$C$70,3,0)</f>
        <v>6s938g</v>
      </c>
      <c r="C694" s="355" t="s">
        <v>33</v>
      </c>
      <c r="D694" s="355" t="s">
        <v>34</v>
      </c>
      <c r="E694" s="355">
        <v>4190410</v>
      </c>
    </row>
    <row r="695" spans="1:5" x14ac:dyDescent="0.35">
      <c r="A695" s="355" t="s">
        <v>143</v>
      </c>
      <c r="B695" s="355" t="str">
        <f>VLOOKUP(A695,'Web Based Remittances'!$A$2:$C$70,3,0)</f>
        <v>6s938g</v>
      </c>
      <c r="C695" s="355" t="s">
        <v>35</v>
      </c>
      <c r="D695" s="355" t="s">
        <v>36</v>
      </c>
      <c r="E695" s="355">
        <v>4190420</v>
      </c>
    </row>
    <row r="696" spans="1:5" x14ac:dyDescent="0.35">
      <c r="A696" s="355" t="s">
        <v>143</v>
      </c>
      <c r="B696" s="355" t="str">
        <f>VLOOKUP(A696,'Web Based Remittances'!$A$2:$C$70,3,0)</f>
        <v>6s938g</v>
      </c>
      <c r="C696" s="355" t="s">
        <v>37</v>
      </c>
      <c r="D696" s="355" t="s">
        <v>38</v>
      </c>
      <c r="E696" s="355">
        <v>4190388</v>
      </c>
    </row>
    <row r="697" spans="1:5" x14ac:dyDescent="0.35">
      <c r="A697" s="355" t="s">
        <v>143</v>
      </c>
      <c r="B697" s="355" t="str">
        <f>VLOOKUP(A697,'Web Based Remittances'!$A$2:$C$70,3,0)</f>
        <v>6s938g</v>
      </c>
      <c r="C697" s="355" t="s">
        <v>39</v>
      </c>
      <c r="D697" s="355" t="s">
        <v>40</v>
      </c>
      <c r="E697" s="355">
        <v>4190380</v>
      </c>
    </row>
    <row r="698" spans="1:5" x14ac:dyDescent="0.35">
      <c r="A698" s="355" t="s">
        <v>143</v>
      </c>
      <c r="B698" s="355" t="str">
        <f>VLOOKUP(A698,'Web Based Remittances'!$A$2:$C$70,3,0)</f>
        <v>6s938g</v>
      </c>
      <c r="C698" s="355" t="s">
        <v>43</v>
      </c>
      <c r="D698" s="355" t="s">
        <v>44</v>
      </c>
      <c r="E698" s="355">
        <v>6110000</v>
      </c>
    </row>
    <row r="699" spans="1:5" x14ac:dyDescent="0.35">
      <c r="A699" s="355" t="s">
        <v>143</v>
      </c>
      <c r="B699" s="355" t="str">
        <f>VLOOKUP(A699,'Web Based Remittances'!$A$2:$C$70,3,0)</f>
        <v>6s938g</v>
      </c>
      <c r="C699" s="355" t="s">
        <v>45</v>
      </c>
      <c r="D699" s="355" t="s">
        <v>46</v>
      </c>
      <c r="E699" s="355">
        <v>6110600</v>
      </c>
    </row>
    <row r="700" spans="1:5" x14ac:dyDescent="0.35">
      <c r="A700" s="355" t="s">
        <v>143</v>
      </c>
      <c r="B700" s="355" t="str">
        <f>VLOOKUP(A700,'Web Based Remittances'!$A$2:$C$70,3,0)</f>
        <v>6s938g</v>
      </c>
      <c r="C700" s="355" t="s">
        <v>47</v>
      </c>
      <c r="D700" s="355" t="s">
        <v>48</v>
      </c>
      <c r="E700" s="355">
        <v>6110720</v>
      </c>
    </row>
    <row r="701" spans="1:5" x14ac:dyDescent="0.35">
      <c r="A701" s="355" t="s">
        <v>143</v>
      </c>
      <c r="B701" s="355" t="str">
        <f>VLOOKUP(A701,'Web Based Remittances'!$A$2:$C$70,3,0)</f>
        <v>6s938g</v>
      </c>
      <c r="C701" s="355" t="s">
        <v>49</v>
      </c>
      <c r="D701" s="355" t="s">
        <v>50</v>
      </c>
      <c r="E701" s="355">
        <v>6110860</v>
      </c>
    </row>
    <row r="702" spans="1:5" x14ac:dyDescent="0.35">
      <c r="A702" s="355" t="s">
        <v>143</v>
      </c>
      <c r="B702" s="355" t="str">
        <f>VLOOKUP(A702,'Web Based Remittances'!$A$2:$C$70,3,0)</f>
        <v>6s938g</v>
      </c>
      <c r="C702" s="355" t="s">
        <v>53</v>
      </c>
      <c r="D702" s="355" t="s">
        <v>54</v>
      </c>
      <c r="E702" s="355">
        <v>6110640</v>
      </c>
    </row>
    <row r="703" spans="1:5" x14ac:dyDescent="0.35">
      <c r="A703" s="355" t="s">
        <v>143</v>
      </c>
      <c r="B703" s="355" t="str">
        <f>VLOOKUP(A703,'Web Based Remittances'!$A$2:$C$70,3,0)</f>
        <v>6s938g</v>
      </c>
      <c r="C703" s="355" t="s">
        <v>55</v>
      </c>
      <c r="D703" s="355" t="s">
        <v>56</v>
      </c>
      <c r="E703" s="355">
        <v>6116300</v>
      </c>
    </row>
    <row r="704" spans="1:5" x14ac:dyDescent="0.35">
      <c r="A704" s="355" t="s">
        <v>143</v>
      </c>
      <c r="B704" s="355" t="str">
        <f>VLOOKUP(A704,'Web Based Remittances'!$A$2:$C$70,3,0)</f>
        <v>6s938g</v>
      </c>
      <c r="C704" s="355" t="s">
        <v>57</v>
      </c>
      <c r="D704" s="355" t="s">
        <v>58</v>
      </c>
      <c r="E704" s="355">
        <v>6116200</v>
      </c>
    </row>
    <row r="705" spans="1:5" x14ac:dyDescent="0.35">
      <c r="A705" s="355" t="s">
        <v>143</v>
      </c>
      <c r="B705" s="355" t="str">
        <f>VLOOKUP(A705,'Web Based Remittances'!$A$2:$C$70,3,0)</f>
        <v>6s938g</v>
      </c>
      <c r="C705" s="355" t="s">
        <v>61</v>
      </c>
      <c r="D705" s="355" t="s">
        <v>62</v>
      </c>
      <c r="E705" s="355">
        <v>6116600</v>
      </c>
    </row>
    <row r="706" spans="1:5" x14ac:dyDescent="0.35">
      <c r="A706" s="355" t="s">
        <v>143</v>
      </c>
      <c r="B706" s="355" t="str">
        <f>VLOOKUP(A706,'Web Based Remittances'!$A$2:$C$70,3,0)</f>
        <v>6s938g</v>
      </c>
      <c r="C706" s="355" t="s">
        <v>63</v>
      </c>
      <c r="D706" s="355" t="s">
        <v>64</v>
      </c>
      <c r="E706" s="355">
        <v>6121000</v>
      </c>
    </row>
    <row r="707" spans="1:5" x14ac:dyDescent="0.35">
      <c r="A707" s="355" t="s">
        <v>143</v>
      </c>
      <c r="B707" s="355" t="str">
        <f>VLOOKUP(A707,'Web Based Remittances'!$A$2:$C$70,3,0)</f>
        <v>6s938g</v>
      </c>
      <c r="C707" s="355" t="s">
        <v>65</v>
      </c>
      <c r="D707" s="355" t="s">
        <v>66</v>
      </c>
      <c r="E707" s="355">
        <v>6122310</v>
      </c>
    </row>
    <row r="708" spans="1:5" x14ac:dyDescent="0.35">
      <c r="A708" s="355" t="s">
        <v>143</v>
      </c>
      <c r="B708" s="355" t="str">
        <f>VLOOKUP(A708,'Web Based Remittances'!$A$2:$C$70,3,0)</f>
        <v>6s938g</v>
      </c>
      <c r="C708" s="355" t="s">
        <v>67</v>
      </c>
      <c r="D708" s="355" t="s">
        <v>68</v>
      </c>
      <c r="E708" s="355">
        <v>6122110</v>
      </c>
    </row>
    <row r="709" spans="1:5" x14ac:dyDescent="0.35">
      <c r="A709" s="355" t="s">
        <v>143</v>
      </c>
      <c r="B709" s="355" t="str">
        <f>VLOOKUP(A709,'Web Based Remittances'!$A$2:$C$70,3,0)</f>
        <v>6s938g</v>
      </c>
      <c r="C709" s="355" t="s">
        <v>69</v>
      </c>
      <c r="D709" s="355" t="s">
        <v>70</v>
      </c>
      <c r="E709" s="355">
        <v>6120800</v>
      </c>
    </row>
    <row r="710" spans="1:5" x14ac:dyDescent="0.35">
      <c r="A710" s="355" t="s">
        <v>143</v>
      </c>
      <c r="B710" s="355" t="str">
        <f>VLOOKUP(A710,'Web Based Remittances'!$A$2:$C$70,3,0)</f>
        <v>6s938g</v>
      </c>
      <c r="C710" s="355" t="s">
        <v>71</v>
      </c>
      <c r="D710" s="355" t="s">
        <v>72</v>
      </c>
      <c r="E710" s="355">
        <v>6120220</v>
      </c>
    </row>
    <row r="711" spans="1:5" x14ac:dyDescent="0.35">
      <c r="A711" s="355" t="s">
        <v>143</v>
      </c>
      <c r="B711" s="355" t="str">
        <f>VLOOKUP(A711,'Web Based Remittances'!$A$2:$C$70,3,0)</f>
        <v>6s938g</v>
      </c>
      <c r="C711" s="355" t="s">
        <v>73</v>
      </c>
      <c r="D711" s="355" t="s">
        <v>74</v>
      </c>
      <c r="E711" s="355">
        <v>6120600</v>
      </c>
    </row>
    <row r="712" spans="1:5" x14ac:dyDescent="0.35">
      <c r="A712" s="355" t="s">
        <v>143</v>
      </c>
      <c r="B712" s="355" t="str">
        <f>VLOOKUP(A712,'Web Based Remittances'!$A$2:$C$70,3,0)</f>
        <v>6s938g</v>
      </c>
      <c r="C712" s="355" t="s">
        <v>75</v>
      </c>
      <c r="D712" s="355" t="s">
        <v>76</v>
      </c>
      <c r="E712" s="355">
        <v>6120400</v>
      </c>
    </row>
    <row r="713" spans="1:5" x14ac:dyDescent="0.35">
      <c r="A713" s="355" t="s">
        <v>143</v>
      </c>
      <c r="B713" s="355" t="str">
        <f>VLOOKUP(A713,'Web Based Remittances'!$A$2:$C$70,3,0)</f>
        <v>6s938g</v>
      </c>
      <c r="C713" s="355" t="s">
        <v>77</v>
      </c>
      <c r="D713" s="355" t="s">
        <v>78</v>
      </c>
      <c r="E713" s="355">
        <v>6140130</v>
      </c>
    </row>
    <row r="714" spans="1:5" x14ac:dyDescent="0.35">
      <c r="A714" s="355" t="s">
        <v>143</v>
      </c>
      <c r="B714" s="355" t="str">
        <f>VLOOKUP(A714,'Web Based Remittances'!$A$2:$C$70,3,0)</f>
        <v>6s938g</v>
      </c>
      <c r="C714" s="355" t="s">
        <v>79</v>
      </c>
      <c r="D714" s="355" t="s">
        <v>80</v>
      </c>
      <c r="E714" s="355">
        <v>6142430</v>
      </c>
    </row>
    <row r="715" spans="1:5" x14ac:dyDescent="0.35">
      <c r="A715" s="355" t="s">
        <v>143</v>
      </c>
      <c r="B715" s="355" t="str">
        <f>VLOOKUP(A715,'Web Based Remittances'!$A$2:$C$70,3,0)</f>
        <v>6s938g</v>
      </c>
      <c r="C715" s="355" t="s">
        <v>81</v>
      </c>
      <c r="D715" s="355" t="s">
        <v>82</v>
      </c>
      <c r="E715" s="355">
        <v>6140000</v>
      </c>
    </row>
    <row r="716" spans="1:5" x14ac:dyDescent="0.35">
      <c r="A716" s="355" t="s">
        <v>143</v>
      </c>
      <c r="B716" s="355" t="str">
        <f>VLOOKUP(A716,'Web Based Remittances'!$A$2:$C$70,3,0)</f>
        <v>6s938g</v>
      </c>
      <c r="C716" s="355" t="s">
        <v>83</v>
      </c>
      <c r="D716" s="355" t="s">
        <v>84</v>
      </c>
      <c r="E716" s="355">
        <v>6121600</v>
      </c>
    </row>
    <row r="717" spans="1:5" x14ac:dyDescent="0.35">
      <c r="A717" s="355" t="s">
        <v>143</v>
      </c>
      <c r="B717" s="355" t="str">
        <f>VLOOKUP(A717,'Web Based Remittances'!$A$2:$C$70,3,0)</f>
        <v>6s938g</v>
      </c>
      <c r="C717" s="355" t="s">
        <v>85</v>
      </c>
      <c r="D717" s="355" t="s">
        <v>86</v>
      </c>
      <c r="E717" s="355">
        <v>6140200</v>
      </c>
    </row>
    <row r="718" spans="1:5" x14ac:dyDescent="0.35">
      <c r="A718" s="355" t="s">
        <v>143</v>
      </c>
      <c r="B718" s="355" t="str">
        <f>VLOOKUP(A718,'Web Based Remittances'!$A$2:$C$70,3,0)</f>
        <v>6s938g</v>
      </c>
      <c r="C718" s="355" t="s">
        <v>89</v>
      </c>
      <c r="D718" s="355" t="s">
        <v>90</v>
      </c>
      <c r="E718" s="355">
        <v>6170100</v>
      </c>
    </row>
    <row r="719" spans="1:5" x14ac:dyDescent="0.35">
      <c r="A719" s="355" t="s">
        <v>143</v>
      </c>
      <c r="B719" s="355" t="str">
        <f>VLOOKUP(A719,'Web Based Remittances'!$A$2:$C$70,3,0)</f>
        <v>6s938g</v>
      </c>
      <c r="C719" s="355" t="s">
        <v>91</v>
      </c>
      <c r="D719" s="355" t="s">
        <v>92</v>
      </c>
      <c r="E719" s="355">
        <v>6170110</v>
      </c>
    </row>
    <row r="720" spans="1:5" x14ac:dyDescent="0.35">
      <c r="A720" s="355" t="s">
        <v>143</v>
      </c>
      <c r="B720" s="355" t="str">
        <f>VLOOKUP(A720,'Web Based Remittances'!$A$2:$C$70,3,0)</f>
        <v>6s938g</v>
      </c>
      <c r="C720" s="355" t="s">
        <v>93</v>
      </c>
      <c r="D720" s="355" t="s">
        <v>94</v>
      </c>
      <c r="E720" s="355">
        <v>6181500</v>
      </c>
    </row>
    <row r="721" spans="1:5" x14ac:dyDescent="0.35">
      <c r="A721" s="355" t="s">
        <v>143</v>
      </c>
      <c r="B721" s="355" t="str">
        <f>VLOOKUP(A721,'Web Based Remittances'!$A$2:$C$70,3,0)</f>
        <v>6s938g</v>
      </c>
      <c r="C721" s="355" t="s">
        <v>99</v>
      </c>
      <c r="D721" s="355" t="s">
        <v>100</v>
      </c>
      <c r="E721" s="355">
        <v>4190170</v>
      </c>
    </row>
    <row r="722" spans="1:5" x14ac:dyDescent="0.35">
      <c r="A722" s="355" t="s">
        <v>143</v>
      </c>
      <c r="B722" s="355" t="str">
        <f>VLOOKUP(A722,'Web Based Remittances'!$A$2:$C$70,3,0)</f>
        <v>6s938g</v>
      </c>
      <c r="C722" s="355" t="s">
        <v>101</v>
      </c>
      <c r="D722" s="355" t="s">
        <v>102</v>
      </c>
      <c r="E722" s="355">
        <v>6181510</v>
      </c>
    </row>
    <row r="723" spans="1:5" x14ac:dyDescent="0.35">
      <c r="A723" s="355" t="s">
        <v>143</v>
      </c>
      <c r="B723" s="355" t="str">
        <f>VLOOKUP(A723,'Web Based Remittances'!$A$2:$C$70,3,0)</f>
        <v>6s938g</v>
      </c>
      <c r="C723" s="355" t="s">
        <v>103</v>
      </c>
      <c r="D723" s="355" t="s">
        <v>104</v>
      </c>
      <c r="E723" s="355">
        <v>6180200</v>
      </c>
    </row>
    <row r="724" spans="1:5" x14ac:dyDescent="0.35">
      <c r="A724" s="355" t="s">
        <v>143</v>
      </c>
      <c r="B724" s="355" t="str">
        <f>VLOOKUP(A724,'Web Based Remittances'!$A$2:$C$70,3,0)</f>
        <v>6s938g</v>
      </c>
      <c r="C724" s="355" t="s">
        <v>108</v>
      </c>
      <c r="D724" s="355" t="s">
        <v>109</v>
      </c>
      <c r="E724" s="355">
        <v>6180230</v>
      </c>
    </row>
    <row r="725" spans="1:5" x14ac:dyDescent="0.35">
      <c r="A725" s="355" t="s">
        <v>143</v>
      </c>
      <c r="B725" s="355" t="str">
        <f>VLOOKUP(A725,'Web Based Remittances'!$A$2:$C$70,3,0)</f>
        <v>6s938g</v>
      </c>
      <c r="C725" s="355" t="s">
        <v>110</v>
      </c>
      <c r="D725" s="355" t="s">
        <v>111</v>
      </c>
      <c r="E725" s="355">
        <v>6180260</v>
      </c>
    </row>
    <row r="726" spans="1:5" x14ac:dyDescent="0.35">
      <c r="A726" s="355" t="s">
        <v>144</v>
      </c>
      <c r="B726" s="355" t="str">
        <f>VLOOKUP(A726,'Web Based Remittances'!$A$2:$C$70,3,0)</f>
        <v>310c303f</v>
      </c>
      <c r="C726" s="355" t="s">
        <v>19</v>
      </c>
      <c r="D726" s="355" t="s">
        <v>20</v>
      </c>
      <c r="E726" s="355">
        <v>4190105</v>
      </c>
    </row>
    <row r="727" spans="1:5" x14ac:dyDescent="0.35">
      <c r="A727" s="355" t="s">
        <v>144</v>
      </c>
      <c r="B727" s="355" t="str">
        <f>VLOOKUP(A727,'Web Based Remittances'!$A$2:$C$70,3,0)</f>
        <v>310c303f</v>
      </c>
      <c r="C727" s="355" t="s">
        <v>21</v>
      </c>
      <c r="D727" s="355" t="s">
        <v>22</v>
      </c>
      <c r="E727" s="355">
        <v>4190120</v>
      </c>
    </row>
    <row r="728" spans="1:5" x14ac:dyDescent="0.35">
      <c r="A728" s="355" t="s">
        <v>144</v>
      </c>
      <c r="B728" s="355" t="str">
        <f>VLOOKUP(A728,'Web Based Remittances'!$A$2:$C$70,3,0)</f>
        <v>310c303f</v>
      </c>
      <c r="C728" s="355" t="s">
        <v>23</v>
      </c>
      <c r="D728" s="355" t="s">
        <v>24</v>
      </c>
      <c r="E728" s="355">
        <v>4190140</v>
      </c>
    </row>
    <row r="729" spans="1:5" x14ac:dyDescent="0.35">
      <c r="A729" s="355" t="s">
        <v>144</v>
      </c>
      <c r="B729" s="355" t="str">
        <f>VLOOKUP(A729,'Web Based Remittances'!$A$2:$C$70,3,0)</f>
        <v>310c303f</v>
      </c>
      <c r="C729" s="355" t="s">
        <v>25</v>
      </c>
      <c r="D729" s="355" t="s">
        <v>26</v>
      </c>
      <c r="E729" s="355">
        <v>4190390</v>
      </c>
    </row>
    <row r="730" spans="1:5" x14ac:dyDescent="0.35">
      <c r="A730" s="355" t="s">
        <v>144</v>
      </c>
      <c r="B730" s="355" t="str">
        <f>VLOOKUP(A730,'Web Based Remittances'!$A$2:$C$70,3,0)</f>
        <v>310c303f</v>
      </c>
      <c r="C730" s="355" t="s">
        <v>27</v>
      </c>
      <c r="D730" s="355" t="s">
        <v>28</v>
      </c>
      <c r="E730" s="355">
        <v>4191900</v>
      </c>
    </row>
    <row r="731" spans="1:5" x14ac:dyDescent="0.35">
      <c r="A731" s="355" t="s">
        <v>144</v>
      </c>
      <c r="B731" s="355" t="str">
        <f>VLOOKUP(A731,'Web Based Remittances'!$A$2:$C$70,3,0)</f>
        <v>310c303f</v>
      </c>
      <c r="C731" s="355" t="s">
        <v>29</v>
      </c>
      <c r="D731" s="355" t="s">
        <v>30</v>
      </c>
      <c r="E731" s="355">
        <v>4191100</v>
      </c>
    </row>
    <row r="732" spans="1:5" x14ac:dyDescent="0.35">
      <c r="A732" s="355" t="s">
        <v>144</v>
      </c>
      <c r="B732" s="355" t="str">
        <f>VLOOKUP(A732,'Web Based Remittances'!$A$2:$C$70,3,0)</f>
        <v>310c303f</v>
      </c>
      <c r="C732" s="355" t="s">
        <v>133</v>
      </c>
      <c r="D732" s="355" t="s">
        <v>134</v>
      </c>
      <c r="E732" s="355">
        <v>4191610</v>
      </c>
    </row>
    <row r="733" spans="1:5" x14ac:dyDescent="0.35">
      <c r="A733" s="355" t="s">
        <v>144</v>
      </c>
      <c r="B733" s="355" t="str">
        <f>VLOOKUP(A733,'Web Based Remittances'!$A$2:$C$70,3,0)</f>
        <v>310c303f</v>
      </c>
      <c r="C733" s="355" t="s">
        <v>33</v>
      </c>
      <c r="D733" s="355" t="s">
        <v>34</v>
      </c>
      <c r="E733" s="355">
        <v>4190410</v>
      </c>
    </row>
    <row r="734" spans="1:5" x14ac:dyDescent="0.35">
      <c r="A734" s="355" t="s">
        <v>144</v>
      </c>
      <c r="B734" s="355" t="str">
        <f>VLOOKUP(A734,'Web Based Remittances'!$A$2:$C$70,3,0)</f>
        <v>310c303f</v>
      </c>
      <c r="C734" s="355" t="s">
        <v>35</v>
      </c>
      <c r="D734" s="355" t="s">
        <v>36</v>
      </c>
      <c r="E734" s="355">
        <v>4190420</v>
      </c>
    </row>
    <row r="735" spans="1:5" x14ac:dyDescent="0.35">
      <c r="A735" s="355" t="s">
        <v>144</v>
      </c>
      <c r="B735" s="355" t="str">
        <f>VLOOKUP(A735,'Web Based Remittances'!$A$2:$C$70,3,0)</f>
        <v>310c303f</v>
      </c>
      <c r="C735" s="355" t="s">
        <v>37</v>
      </c>
      <c r="D735" s="355" t="s">
        <v>38</v>
      </c>
      <c r="E735" s="355">
        <v>4190388</v>
      </c>
    </row>
    <row r="736" spans="1:5" x14ac:dyDescent="0.35">
      <c r="A736" s="355" t="s">
        <v>144</v>
      </c>
      <c r="B736" s="355" t="str">
        <f>VLOOKUP(A736,'Web Based Remittances'!$A$2:$C$70,3,0)</f>
        <v>310c303f</v>
      </c>
      <c r="C736" s="355" t="s">
        <v>39</v>
      </c>
      <c r="D736" s="355" t="s">
        <v>40</v>
      </c>
      <c r="E736" s="355">
        <v>4190380</v>
      </c>
    </row>
    <row r="737" spans="1:5" x14ac:dyDescent="0.35">
      <c r="A737" s="355" t="s">
        <v>144</v>
      </c>
      <c r="B737" s="355" t="str">
        <f>VLOOKUP(A737,'Web Based Remittances'!$A$2:$C$70,3,0)</f>
        <v>310c303f</v>
      </c>
      <c r="C737" s="355" t="s">
        <v>43</v>
      </c>
      <c r="D737" s="355" t="s">
        <v>44</v>
      </c>
      <c r="E737" s="355">
        <v>6110000</v>
      </c>
    </row>
    <row r="738" spans="1:5" x14ac:dyDescent="0.35">
      <c r="A738" s="355" t="s">
        <v>144</v>
      </c>
      <c r="B738" s="355" t="str">
        <f>VLOOKUP(A738,'Web Based Remittances'!$A$2:$C$70,3,0)</f>
        <v>310c303f</v>
      </c>
      <c r="C738" s="355" t="s">
        <v>45</v>
      </c>
      <c r="D738" s="355" t="s">
        <v>46</v>
      </c>
      <c r="E738" s="355">
        <v>6110600</v>
      </c>
    </row>
    <row r="739" spans="1:5" x14ac:dyDescent="0.35">
      <c r="A739" s="355" t="s">
        <v>144</v>
      </c>
      <c r="B739" s="355" t="str">
        <f>VLOOKUP(A739,'Web Based Remittances'!$A$2:$C$70,3,0)</f>
        <v>310c303f</v>
      </c>
      <c r="C739" s="355" t="s">
        <v>47</v>
      </c>
      <c r="D739" s="355" t="s">
        <v>48</v>
      </c>
      <c r="E739" s="355">
        <v>6110720</v>
      </c>
    </row>
    <row r="740" spans="1:5" x14ac:dyDescent="0.35">
      <c r="A740" s="355" t="s">
        <v>144</v>
      </c>
      <c r="B740" s="355" t="str">
        <f>VLOOKUP(A740,'Web Based Remittances'!$A$2:$C$70,3,0)</f>
        <v>310c303f</v>
      </c>
      <c r="C740" s="355" t="s">
        <v>49</v>
      </c>
      <c r="D740" s="355" t="s">
        <v>50</v>
      </c>
      <c r="E740" s="355">
        <v>6110860</v>
      </c>
    </row>
    <row r="741" spans="1:5" x14ac:dyDescent="0.35">
      <c r="A741" s="355" t="s">
        <v>144</v>
      </c>
      <c r="B741" s="355" t="str">
        <f>VLOOKUP(A741,'Web Based Remittances'!$A$2:$C$70,3,0)</f>
        <v>310c303f</v>
      </c>
      <c r="C741" s="355" t="s">
        <v>53</v>
      </c>
      <c r="D741" s="355" t="s">
        <v>54</v>
      </c>
      <c r="E741" s="355">
        <v>6110640</v>
      </c>
    </row>
    <row r="742" spans="1:5" x14ac:dyDescent="0.35">
      <c r="A742" s="355" t="s">
        <v>144</v>
      </c>
      <c r="B742" s="355" t="str">
        <f>VLOOKUP(A742,'Web Based Remittances'!$A$2:$C$70,3,0)</f>
        <v>310c303f</v>
      </c>
      <c r="C742" s="355" t="s">
        <v>55</v>
      </c>
      <c r="D742" s="355" t="s">
        <v>56</v>
      </c>
      <c r="E742" s="355">
        <v>6116300</v>
      </c>
    </row>
    <row r="743" spans="1:5" x14ac:dyDescent="0.35">
      <c r="A743" s="355" t="s">
        <v>144</v>
      </c>
      <c r="B743" s="355" t="str">
        <f>VLOOKUP(A743,'Web Based Remittances'!$A$2:$C$70,3,0)</f>
        <v>310c303f</v>
      </c>
      <c r="C743" s="355" t="s">
        <v>57</v>
      </c>
      <c r="D743" s="355" t="s">
        <v>58</v>
      </c>
      <c r="E743" s="355">
        <v>6116200</v>
      </c>
    </row>
    <row r="744" spans="1:5" x14ac:dyDescent="0.35">
      <c r="A744" s="355" t="s">
        <v>144</v>
      </c>
      <c r="B744" s="355" t="str">
        <f>VLOOKUP(A744,'Web Based Remittances'!$A$2:$C$70,3,0)</f>
        <v>310c303f</v>
      </c>
      <c r="C744" s="355" t="s">
        <v>61</v>
      </c>
      <c r="D744" s="355" t="s">
        <v>62</v>
      </c>
      <c r="E744" s="355">
        <v>6116600</v>
      </c>
    </row>
    <row r="745" spans="1:5" x14ac:dyDescent="0.35">
      <c r="A745" s="355" t="s">
        <v>144</v>
      </c>
      <c r="B745" s="355" t="str">
        <f>VLOOKUP(A745,'Web Based Remittances'!$A$2:$C$70,3,0)</f>
        <v>310c303f</v>
      </c>
      <c r="C745" s="355" t="s">
        <v>63</v>
      </c>
      <c r="D745" s="355" t="s">
        <v>64</v>
      </c>
      <c r="E745" s="355">
        <v>6121000</v>
      </c>
    </row>
    <row r="746" spans="1:5" x14ac:dyDescent="0.35">
      <c r="A746" s="355" t="s">
        <v>144</v>
      </c>
      <c r="B746" s="355" t="str">
        <f>VLOOKUP(A746,'Web Based Remittances'!$A$2:$C$70,3,0)</f>
        <v>310c303f</v>
      </c>
      <c r="C746" s="355" t="s">
        <v>65</v>
      </c>
      <c r="D746" s="355" t="s">
        <v>66</v>
      </c>
      <c r="E746" s="355">
        <v>6122310</v>
      </c>
    </row>
    <row r="747" spans="1:5" x14ac:dyDescent="0.35">
      <c r="A747" s="355" t="s">
        <v>144</v>
      </c>
      <c r="B747" s="355" t="str">
        <f>VLOOKUP(A747,'Web Based Remittances'!$A$2:$C$70,3,0)</f>
        <v>310c303f</v>
      </c>
      <c r="C747" s="355" t="s">
        <v>67</v>
      </c>
      <c r="D747" s="355" t="s">
        <v>68</v>
      </c>
      <c r="E747" s="355">
        <v>6122110</v>
      </c>
    </row>
    <row r="748" spans="1:5" x14ac:dyDescent="0.35">
      <c r="A748" s="355" t="s">
        <v>144</v>
      </c>
      <c r="B748" s="355" t="str">
        <f>VLOOKUP(A748,'Web Based Remittances'!$A$2:$C$70,3,0)</f>
        <v>310c303f</v>
      </c>
      <c r="C748" s="355" t="s">
        <v>69</v>
      </c>
      <c r="D748" s="355" t="s">
        <v>70</v>
      </c>
      <c r="E748" s="355">
        <v>6120800</v>
      </c>
    </row>
    <row r="749" spans="1:5" x14ac:dyDescent="0.35">
      <c r="A749" s="355" t="s">
        <v>144</v>
      </c>
      <c r="B749" s="355" t="str">
        <f>VLOOKUP(A749,'Web Based Remittances'!$A$2:$C$70,3,0)</f>
        <v>310c303f</v>
      </c>
      <c r="C749" s="355" t="s">
        <v>71</v>
      </c>
      <c r="D749" s="355" t="s">
        <v>72</v>
      </c>
      <c r="E749" s="355">
        <v>6120220</v>
      </c>
    </row>
    <row r="750" spans="1:5" x14ac:dyDescent="0.35">
      <c r="A750" s="355" t="s">
        <v>144</v>
      </c>
      <c r="B750" s="355" t="str">
        <f>VLOOKUP(A750,'Web Based Remittances'!$A$2:$C$70,3,0)</f>
        <v>310c303f</v>
      </c>
      <c r="C750" s="355" t="s">
        <v>73</v>
      </c>
      <c r="D750" s="355" t="s">
        <v>74</v>
      </c>
      <c r="E750" s="355">
        <v>6120600</v>
      </c>
    </row>
    <row r="751" spans="1:5" x14ac:dyDescent="0.35">
      <c r="A751" s="355" t="s">
        <v>144</v>
      </c>
      <c r="B751" s="355" t="str">
        <f>VLOOKUP(A751,'Web Based Remittances'!$A$2:$C$70,3,0)</f>
        <v>310c303f</v>
      </c>
      <c r="C751" s="355" t="s">
        <v>75</v>
      </c>
      <c r="D751" s="355" t="s">
        <v>76</v>
      </c>
      <c r="E751" s="355">
        <v>6120400</v>
      </c>
    </row>
    <row r="752" spans="1:5" x14ac:dyDescent="0.35">
      <c r="A752" s="355" t="s">
        <v>144</v>
      </c>
      <c r="B752" s="355" t="str">
        <f>VLOOKUP(A752,'Web Based Remittances'!$A$2:$C$70,3,0)</f>
        <v>310c303f</v>
      </c>
      <c r="C752" s="355" t="s">
        <v>77</v>
      </c>
      <c r="D752" s="355" t="s">
        <v>78</v>
      </c>
      <c r="E752" s="355">
        <v>6140130</v>
      </c>
    </row>
    <row r="753" spans="1:5" x14ac:dyDescent="0.35">
      <c r="A753" s="355" t="s">
        <v>144</v>
      </c>
      <c r="B753" s="355" t="str">
        <f>VLOOKUP(A753,'Web Based Remittances'!$A$2:$C$70,3,0)</f>
        <v>310c303f</v>
      </c>
      <c r="C753" s="355" t="s">
        <v>79</v>
      </c>
      <c r="D753" s="355" t="s">
        <v>80</v>
      </c>
      <c r="E753" s="355">
        <v>6142430</v>
      </c>
    </row>
    <row r="754" spans="1:5" x14ac:dyDescent="0.35">
      <c r="A754" s="355" t="s">
        <v>144</v>
      </c>
      <c r="B754" s="355" t="str">
        <f>VLOOKUP(A754,'Web Based Remittances'!$A$2:$C$70,3,0)</f>
        <v>310c303f</v>
      </c>
      <c r="C754" s="355" t="s">
        <v>81</v>
      </c>
      <c r="D754" s="355" t="s">
        <v>82</v>
      </c>
      <c r="E754" s="355">
        <v>6140000</v>
      </c>
    </row>
    <row r="755" spans="1:5" x14ac:dyDescent="0.35">
      <c r="A755" s="355" t="s">
        <v>144</v>
      </c>
      <c r="B755" s="355" t="str">
        <f>VLOOKUP(A755,'Web Based Remittances'!$A$2:$C$70,3,0)</f>
        <v>310c303f</v>
      </c>
      <c r="C755" s="355" t="s">
        <v>83</v>
      </c>
      <c r="D755" s="355" t="s">
        <v>84</v>
      </c>
      <c r="E755" s="355">
        <v>6121600</v>
      </c>
    </row>
    <row r="756" spans="1:5" x14ac:dyDescent="0.35">
      <c r="A756" s="355" t="s">
        <v>144</v>
      </c>
      <c r="B756" s="355" t="str">
        <f>VLOOKUP(A756,'Web Based Remittances'!$A$2:$C$70,3,0)</f>
        <v>310c303f</v>
      </c>
      <c r="C756" s="355" t="s">
        <v>113</v>
      </c>
      <c r="D756" s="355" t="s">
        <v>114</v>
      </c>
      <c r="E756" s="355">
        <v>6151110</v>
      </c>
    </row>
    <row r="757" spans="1:5" x14ac:dyDescent="0.35">
      <c r="A757" s="355" t="s">
        <v>144</v>
      </c>
      <c r="B757" s="355" t="str">
        <f>VLOOKUP(A757,'Web Based Remittances'!$A$2:$C$70,3,0)</f>
        <v>310c303f</v>
      </c>
      <c r="C757" s="355" t="s">
        <v>85</v>
      </c>
      <c r="D757" s="355" t="s">
        <v>86</v>
      </c>
      <c r="E757" s="355">
        <v>6140200</v>
      </c>
    </row>
    <row r="758" spans="1:5" x14ac:dyDescent="0.35">
      <c r="A758" s="355" t="s">
        <v>144</v>
      </c>
      <c r="B758" s="355" t="str">
        <f>VLOOKUP(A758,'Web Based Remittances'!$A$2:$C$70,3,0)</f>
        <v>310c303f</v>
      </c>
      <c r="C758" s="355" t="s">
        <v>87</v>
      </c>
      <c r="D758" s="355" t="s">
        <v>88</v>
      </c>
      <c r="E758" s="355">
        <v>6111000</v>
      </c>
    </row>
    <row r="759" spans="1:5" x14ac:dyDescent="0.35">
      <c r="A759" s="355" t="s">
        <v>144</v>
      </c>
      <c r="B759" s="355" t="str">
        <f>VLOOKUP(A759,'Web Based Remittances'!$A$2:$C$70,3,0)</f>
        <v>310c303f</v>
      </c>
      <c r="C759" s="355" t="s">
        <v>89</v>
      </c>
      <c r="D759" s="355" t="s">
        <v>90</v>
      </c>
      <c r="E759" s="355">
        <v>6170100</v>
      </c>
    </row>
    <row r="760" spans="1:5" x14ac:dyDescent="0.35">
      <c r="A760" s="355" t="s">
        <v>144</v>
      </c>
      <c r="B760" s="355" t="str">
        <f>VLOOKUP(A760,'Web Based Remittances'!$A$2:$C$70,3,0)</f>
        <v>310c303f</v>
      </c>
      <c r="C760" s="355" t="s">
        <v>91</v>
      </c>
      <c r="D760" s="355" t="s">
        <v>92</v>
      </c>
      <c r="E760" s="355">
        <v>6170110</v>
      </c>
    </row>
    <row r="761" spans="1:5" x14ac:dyDescent="0.35">
      <c r="A761" s="355" t="s">
        <v>144</v>
      </c>
      <c r="B761" s="355" t="str">
        <f>VLOOKUP(A761,'Web Based Remittances'!$A$2:$C$70,3,0)</f>
        <v>310c303f</v>
      </c>
      <c r="C761" s="355" t="s">
        <v>99</v>
      </c>
      <c r="D761" s="355" t="s">
        <v>100</v>
      </c>
      <c r="E761" s="355">
        <v>4190170</v>
      </c>
    </row>
    <row r="762" spans="1:5" x14ac:dyDescent="0.35">
      <c r="A762" s="355" t="s">
        <v>144</v>
      </c>
      <c r="B762" s="355" t="str">
        <f>VLOOKUP(A762,'Web Based Remittances'!$A$2:$C$70,3,0)</f>
        <v>310c303f</v>
      </c>
      <c r="C762" s="355" t="s">
        <v>103</v>
      </c>
      <c r="D762" s="355" t="s">
        <v>104</v>
      </c>
      <c r="E762" s="355">
        <v>6180200</v>
      </c>
    </row>
    <row r="763" spans="1:5" x14ac:dyDescent="0.35">
      <c r="A763" s="355" t="s">
        <v>144</v>
      </c>
      <c r="B763" s="355" t="str">
        <f>VLOOKUP(A763,'Web Based Remittances'!$A$2:$C$70,3,0)</f>
        <v>310c303f</v>
      </c>
      <c r="C763" s="355" t="s">
        <v>110</v>
      </c>
      <c r="D763" s="355" t="s">
        <v>111</v>
      </c>
      <c r="E763" s="355">
        <v>6180260</v>
      </c>
    </row>
    <row r="764" spans="1:5" x14ac:dyDescent="0.35">
      <c r="A764" s="355" t="s">
        <v>145</v>
      </c>
      <c r="B764" s="355" t="str">
        <f>VLOOKUP(A764,'Web Based Remittances'!$A$2:$C$70,3,0)</f>
        <v>123o359k</v>
      </c>
      <c r="C764" s="355" t="s">
        <v>19</v>
      </c>
      <c r="D764" s="355" t="s">
        <v>20</v>
      </c>
      <c r="E764" s="355">
        <v>4190105</v>
      </c>
    </row>
    <row r="765" spans="1:5" x14ac:dyDescent="0.35">
      <c r="A765" s="355" t="s">
        <v>145</v>
      </c>
      <c r="B765" s="355" t="str">
        <f>VLOOKUP(A765,'Web Based Remittances'!$A$2:$C$70,3,0)</f>
        <v>123o359k</v>
      </c>
      <c r="C765" s="355" t="s">
        <v>21</v>
      </c>
      <c r="D765" s="355" t="s">
        <v>22</v>
      </c>
      <c r="E765" s="355">
        <v>4190120</v>
      </c>
    </row>
    <row r="766" spans="1:5" x14ac:dyDescent="0.35">
      <c r="A766" s="355" t="s">
        <v>145</v>
      </c>
      <c r="B766" s="355" t="str">
        <f>VLOOKUP(A766,'Web Based Remittances'!$A$2:$C$70,3,0)</f>
        <v>123o359k</v>
      </c>
      <c r="C766" s="355" t="s">
        <v>23</v>
      </c>
      <c r="D766" s="355" t="s">
        <v>24</v>
      </c>
      <c r="E766" s="355">
        <v>4190140</v>
      </c>
    </row>
    <row r="767" spans="1:5" x14ac:dyDescent="0.35">
      <c r="A767" s="355" t="s">
        <v>145</v>
      </c>
      <c r="B767" s="355" t="str">
        <f>VLOOKUP(A767,'Web Based Remittances'!$A$2:$C$70,3,0)</f>
        <v>123o359k</v>
      </c>
      <c r="C767" s="355" t="s">
        <v>27</v>
      </c>
      <c r="D767" s="355" t="s">
        <v>28</v>
      </c>
      <c r="E767" s="355">
        <v>4191900</v>
      </c>
    </row>
    <row r="768" spans="1:5" x14ac:dyDescent="0.35">
      <c r="A768" s="355" t="s">
        <v>145</v>
      </c>
      <c r="B768" s="355" t="str">
        <f>VLOOKUP(A768,'Web Based Remittances'!$A$2:$C$70,3,0)</f>
        <v>123o359k</v>
      </c>
      <c r="C768" s="355" t="s">
        <v>29</v>
      </c>
      <c r="D768" s="355" t="s">
        <v>30</v>
      </c>
      <c r="E768" s="355">
        <v>4191100</v>
      </c>
    </row>
    <row r="769" spans="1:5" x14ac:dyDescent="0.35">
      <c r="A769" s="355" t="s">
        <v>145</v>
      </c>
      <c r="B769" s="355" t="str">
        <f>VLOOKUP(A769,'Web Based Remittances'!$A$2:$C$70,3,0)</f>
        <v>123o359k</v>
      </c>
      <c r="C769" s="355" t="s">
        <v>37</v>
      </c>
      <c r="D769" s="355" t="s">
        <v>38</v>
      </c>
      <c r="E769" s="355">
        <v>4190388</v>
      </c>
    </row>
    <row r="770" spans="1:5" x14ac:dyDescent="0.35">
      <c r="A770" s="355" t="s">
        <v>145</v>
      </c>
      <c r="B770" s="355" t="str">
        <f>VLOOKUP(A770,'Web Based Remittances'!$A$2:$C$70,3,0)</f>
        <v>123o359k</v>
      </c>
      <c r="C770" s="355" t="s">
        <v>39</v>
      </c>
      <c r="D770" s="355" t="s">
        <v>40</v>
      </c>
      <c r="E770" s="355">
        <v>4190380</v>
      </c>
    </row>
    <row r="771" spans="1:5" x14ac:dyDescent="0.35">
      <c r="A771" s="355" t="s">
        <v>145</v>
      </c>
      <c r="B771" s="355" t="str">
        <f>VLOOKUP(A771,'Web Based Remittances'!$A$2:$C$70,3,0)</f>
        <v>123o359k</v>
      </c>
      <c r="C771" s="355" t="s">
        <v>43</v>
      </c>
      <c r="D771" s="355" t="s">
        <v>44</v>
      </c>
      <c r="E771" s="355">
        <v>6110000</v>
      </c>
    </row>
    <row r="772" spans="1:5" x14ac:dyDescent="0.35">
      <c r="A772" s="355" t="s">
        <v>145</v>
      </c>
      <c r="B772" s="355" t="str">
        <f>VLOOKUP(A772,'Web Based Remittances'!$A$2:$C$70,3,0)</f>
        <v>123o359k</v>
      </c>
      <c r="C772" s="355" t="s">
        <v>45</v>
      </c>
      <c r="D772" s="355" t="s">
        <v>46</v>
      </c>
      <c r="E772" s="355">
        <v>6110600</v>
      </c>
    </row>
    <row r="773" spans="1:5" x14ac:dyDescent="0.35">
      <c r="A773" s="355" t="s">
        <v>145</v>
      </c>
      <c r="B773" s="355" t="str">
        <f>VLOOKUP(A773,'Web Based Remittances'!$A$2:$C$70,3,0)</f>
        <v>123o359k</v>
      </c>
      <c r="C773" s="355" t="s">
        <v>47</v>
      </c>
      <c r="D773" s="355" t="s">
        <v>48</v>
      </c>
      <c r="E773" s="355">
        <v>6110720</v>
      </c>
    </row>
    <row r="774" spans="1:5" x14ac:dyDescent="0.35">
      <c r="A774" s="355" t="s">
        <v>145</v>
      </c>
      <c r="B774" s="355" t="str">
        <f>VLOOKUP(A774,'Web Based Remittances'!$A$2:$C$70,3,0)</f>
        <v>123o359k</v>
      </c>
      <c r="C774" s="355" t="s">
        <v>49</v>
      </c>
      <c r="D774" s="355" t="s">
        <v>50</v>
      </c>
      <c r="E774" s="355">
        <v>6110860</v>
      </c>
    </row>
    <row r="775" spans="1:5" x14ac:dyDescent="0.35">
      <c r="A775" s="355" t="s">
        <v>145</v>
      </c>
      <c r="B775" s="355" t="str">
        <f>VLOOKUP(A775,'Web Based Remittances'!$A$2:$C$70,3,0)</f>
        <v>123o359k</v>
      </c>
      <c r="C775" s="355" t="s">
        <v>53</v>
      </c>
      <c r="D775" s="355" t="s">
        <v>54</v>
      </c>
      <c r="E775" s="355">
        <v>6110640</v>
      </c>
    </row>
    <row r="776" spans="1:5" x14ac:dyDescent="0.35">
      <c r="A776" s="355" t="s">
        <v>145</v>
      </c>
      <c r="B776" s="355" t="str">
        <f>VLOOKUP(A776,'Web Based Remittances'!$A$2:$C$70,3,0)</f>
        <v>123o359k</v>
      </c>
      <c r="C776" s="355" t="s">
        <v>55</v>
      </c>
      <c r="D776" s="355" t="s">
        <v>56</v>
      </c>
      <c r="E776" s="355">
        <v>6116300</v>
      </c>
    </row>
    <row r="777" spans="1:5" x14ac:dyDescent="0.35">
      <c r="A777" s="355" t="s">
        <v>145</v>
      </c>
      <c r="B777" s="355" t="str">
        <f>VLOOKUP(A777,'Web Based Remittances'!$A$2:$C$70,3,0)</f>
        <v>123o359k</v>
      </c>
      <c r="C777" s="355" t="s">
        <v>57</v>
      </c>
      <c r="D777" s="355" t="s">
        <v>58</v>
      </c>
      <c r="E777" s="355">
        <v>6116200</v>
      </c>
    </row>
    <row r="778" spans="1:5" x14ac:dyDescent="0.35">
      <c r="A778" s="355" t="s">
        <v>145</v>
      </c>
      <c r="B778" s="355" t="str">
        <f>VLOOKUP(A778,'Web Based Remittances'!$A$2:$C$70,3,0)</f>
        <v>123o359k</v>
      </c>
      <c r="C778" s="355" t="s">
        <v>59</v>
      </c>
      <c r="D778" s="355" t="s">
        <v>60</v>
      </c>
      <c r="E778" s="355">
        <v>6116610</v>
      </c>
    </row>
    <row r="779" spans="1:5" x14ac:dyDescent="0.35">
      <c r="A779" s="355" t="s">
        <v>145</v>
      </c>
      <c r="B779" s="355" t="str">
        <f>VLOOKUP(A779,'Web Based Remittances'!$A$2:$C$70,3,0)</f>
        <v>123o359k</v>
      </c>
      <c r="C779" s="355" t="s">
        <v>61</v>
      </c>
      <c r="D779" s="355" t="s">
        <v>62</v>
      </c>
      <c r="E779" s="355">
        <v>6116600</v>
      </c>
    </row>
    <row r="780" spans="1:5" x14ac:dyDescent="0.35">
      <c r="A780" s="355" t="s">
        <v>145</v>
      </c>
      <c r="B780" s="355" t="str">
        <f>VLOOKUP(A780,'Web Based Remittances'!$A$2:$C$70,3,0)</f>
        <v>123o359k</v>
      </c>
      <c r="C780" s="355" t="s">
        <v>63</v>
      </c>
      <c r="D780" s="355" t="s">
        <v>64</v>
      </c>
      <c r="E780" s="355">
        <v>6121000</v>
      </c>
    </row>
    <row r="781" spans="1:5" x14ac:dyDescent="0.35">
      <c r="A781" s="355" t="s">
        <v>145</v>
      </c>
      <c r="B781" s="355" t="str">
        <f>VLOOKUP(A781,'Web Based Remittances'!$A$2:$C$70,3,0)</f>
        <v>123o359k</v>
      </c>
      <c r="C781" s="355" t="s">
        <v>65</v>
      </c>
      <c r="D781" s="355" t="s">
        <v>66</v>
      </c>
      <c r="E781" s="355">
        <v>6122310</v>
      </c>
    </row>
    <row r="782" spans="1:5" x14ac:dyDescent="0.35">
      <c r="A782" s="355" t="s">
        <v>145</v>
      </c>
      <c r="B782" s="355" t="str">
        <f>VLOOKUP(A782,'Web Based Remittances'!$A$2:$C$70,3,0)</f>
        <v>123o359k</v>
      </c>
      <c r="C782" s="355" t="s">
        <v>67</v>
      </c>
      <c r="D782" s="355" t="s">
        <v>68</v>
      </c>
      <c r="E782" s="355">
        <v>6122110</v>
      </c>
    </row>
    <row r="783" spans="1:5" x14ac:dyDescent="0.35">
      <c r="A783" s="355" t="s">
        <v>145</v>
      </c>
      <c r="B783" s="355" t="str">
        <f>VLOOKUP(A783,'Web Based Remittances'!$A$2:$C$70,3,0)</f>
        <v>123o359k</v>
      </c>
      <c r="C783" s="355" t="s">
        <v>69</v>
      </c>
      <c r="D783" s="355" t="s">
        <v>70</v>
      </c>
      <c r="E783" s="355">
        <v>6120800</v>
      </c>
    </row>
    <row r="784" spans="1:5" x14ac:dyDescent="0.35">
      <c r="A784" s="355" t="s">
        <v>145</v>
      </c>
      <c r="B784" s="355" t="str">
        <f>VLOOKUP(A784,'Web Based Remittances'!$A$2:$C$70,3,0)</f>
        <v>123o359k</v>
      </c>
      <c r="C784" s="355" t="s">
        <v>71</v>
      </c>
      <c r="D784" s="355" t="s">
        <v>72</v>
      </c>
      <c r="E784" s="355">
        <v>6120220</v>
      </c>
    </row>
    <row r="785" spans="1:5" x14ac:dyDescent="0.35">
      <c r="A785" s="355" t="s">
        <v>145</v>
      </c>
      <c r="B785" s="355" t="str">
        <f>VLOOKUP(A785,'Web Based Remittances'!$A$2:$C$70,3,0)</f>
        <v>123o359k</v>
      </c>
      <c r="C785" s="355" t="s">
        <v>73</v>
      </c>
      <c r="D785" s="355" t="s">
        <v>74</v>
      </c>
      <c r="E785" s="355">
        <v>6120600</v>
      </c>
    </row>
    <row r="786" spans="1:5" x14ac:dyDescent="0.35">
      <c r="A786" s="355" t="s">
        <v>145</v>
      </c>
      <c r="B786" s="355" t="str">
        <f>VLOOKUP(A786,'Web Based Remittances'!$A$2:$C$70,3,0)</f>
        <v>123o359k</v>
      </c>
      <c r="C786" s="355" t="s">
        <v>75</v>
      </c>
      <c r="D786" s="355" t="s">
        <v>76</v>
      </c>
      <c r="E786" s="355">
        <v>6120400</v>
      </c>
    </row>
    <row r="787" spans="1:5" x14ac:dyDescent="0.35">
      <c r="A787" s="355" t="s">
        <v>145</v>
      </c>
      <c r="B787" s="355" t="str">
        <f>VLOOKUP(A787,'Web Based Remittances'!$A$2:$C$70,3,0)</f>
        <v>123o359k</v>
      </c>
      <c r="C787" s="355" t="s">
        <v>77</v>
      </c>
      <c r="D787" s="355" t="s">
        <v>78</v>
      </c>
      <c r="E787" s="355">
        <v>6140130</v>
      </c>
    </row>
    <row r="788" spans="1:5" x14ac:dyDescent="0.35">
      <c r="A788" s="355" t="s">
        <v>145</v>
      </c>
      <c r="B788" s="355" t="str">
        <f>VLOOKUP(A788,'Web Based Remittances'!$A$2:$C$70,3,0)</f>
        <v>123o359k</v>
      </c>
      <c r="C788" s="355" t="s">
        <v>79</v>
      </c>
      <c r="D788" s="355" t="s">
        <v>80</v>
      </c>
      <c r="E788" s="355">
        <v>6142430</v>
      </c>
    </row>
    <row r="789" spans="1:5" x14ac:dyDescent="0.35">
      <c r="A789" s="355" t="s">
        <v>145</v>
      </c>
      <c r="B789" s="355" t="str">
        <f>VLOOKUP(A789,'Web Based Remittances'!$A$2:$C$70,3,0)</f>
        <v>123o359k</v>
      </c>
      <c r="C789" s="355" t="s">
        <v>81</v>
      </c>
      <c r="D789" s="355" t="s">
        <v>82</v>
      </c>
      <c r="E789" s="355">
        <v>6140000</v>
      </c>
    </row>
    <row r="790" spans="1:5" x14ac:dyDescent="0.35">
      <c r="A790" s="355" t="s">
        <v>145</v>
      </c>
      <c r="B790" s="355" t="str">
        <f>VLOOKUP(A790,'Web Based Remittances'!$A$2:$C$70,3,0)</f>
        <v>123o359k</v>
      </c>
      <c r="C790" s="355" t="s">
        <v>83</v>
      </c>
      <c r="D790" s="355" t="s">
        <v>84</v>
      </c>
      <c r="E790" s="355">
        <v>6121600</v>
      </c>
    </row>
    <row r="791" spans="1:5" x14ac:dyDescent="0.35">
      <c r="A791" s="355" t="s">
        <v>145</v>
      </c>
      <c r="B791" s="355" t="str">
        <f>VLOOKUP(A791,'Web Based Remittances'!$A$2:$C$70,3,0)</f>
        <v>123o359k</v>
      </c>
      <c r="C791" s="355" t="s">
        <v>85</v>
      </c>
      <c r="D791" s="355" t="s">
        <v>86</v>
      </c>
      <c r="E791" s="355">
        <v>6140200</v>
      </c>
    </row>
    <row r="792" spans="1:5" x14ac:dyDescent="0.35">
      <c r="A792" s="355" t="s">
        <v>145</v>
      </c>
      <c r="B792" s="355" t="str">
        <f>VLOOKUP(A792,'Web Based Remittances'!$A$2:$C$70,3,0)</f>
        <v>123o359k</v>
      </c>
      <c r="C792" s="355" t="s">
        <v>89</v>
      </c>
      <c r="D792" s="355" t="s">
        <v>90</v>
      </c>
      <c r="E792" s="355">
        <v>6170100</v>
      </c>
    </row>
    <row r="793" spans="1:5" x14ac:dyDescent="0.35">
      <c r="A793" s="355" t="s">
        <v>145</v>
      </c>
      <c r="B793" s="355" t="str">
        <f>VLOOKUP(A793,'Web Based Remittances'!$A$2:$C$70,3,0)</f>
        <v>123o359k</v>
      </c>
      <c r="C793" s="355" t="s">
        <v>91</v>
      </c>
      <c r="D793" s="355" t="s">
        <v>92</v>
      </c>
      <c r="E793" s="355">
        <v>6170110</v>
      </c>
    </row>
    <row r="794" spans="1:5" x14ac:dyDescent="0.35">
      <c r="A794" s="355" t="s">
        <v>145</v>
      </c>
      <c r="B794" s="355" t="str">
        <f>VLOOKUP(A794,'Web Based Remittances'!$A$2:$C$70,3,0)</f>
        <v>123o359k</v>
      </c>
      <c r="C794" s="355" t="s">
        <v>99</v>
      </c>
      <c r="D794" s="355" t="s">
        <v>100</v>
      </c>
      <c r="E794" s="355">
        <v>4190170</v>
      </c>
    </row>
    <row r="795" spans="1:5" x14ac:dyDescent="0.35">
      <c r="A795" s="355" t="s">
        <v>145</v>
      </c>
      <c r="B795" s="355" t="str">
        <f>VLOOKUP(A795,'Web Based Remittances'!$A$2:$C$70,3,0)</f>
        <v>123o359k</v>
      </c>
      <c r="C795" s="355" t="s">
        <v>110</v>
      </c>
      <c r="D795" s="355" t="s">
        <v>111</v>
      </c>
      <c r="E795" s="355">
        <v>6180260</v>
      </c>
    </row>
    <row r="796" spans="1:5" x14ac:dyDescent="0.35">
      <c r="A796" s="355" t="s">
        <v>146</v>
      </c>
      <c r="B796" s="355" t="str">
        <f>VLOOKUP(A796,'Web Based Remittances'!$A$2:$C$70,3,0)</f>
        <v>275h732y</v>
      </c>
      <c r="C796" s="355" t="s">
        <v>19</v>
      </c>
      <c r="D796" s="355" t="s">
        <v>20</v>
      </c>
      <c r="E796" s="355">
        <v>4190105</v>
      </c>
    </row>
    <row r="797" spans="1:5" x14ac:dyDescent="0.35">
      <c r="A797" s="355" t="s">
        <v>146</v>
      </c>
      <c r="B797" s="355" t="str">
        <f>VLOOKUP(A797,'Web Based Remittances'!$A$2:$C$70,3,0)</f>
        <v>275h732y</v>
      </c>
      <c r="C797" s="355" t="s">
        <v>21</v>
      </c>
      <c r="D797" s="355" t="s">
        <v>22</v>
      </c>
      <c r="E797" s="355">
        <v>4190120</v>
      </c>
    </row>
    <row r="798" spans="1:5" x14ac:dyDescent="0.35">
      <c r="A798" s="355" t="s">
        <v>146</v>
      </c>
      <c r="B798" s="355" t="str">
        <f>VLOOKUP(A798,'Web Based Remittances'!$A$2:$C$70,3,0)</f>
        <v>275h732y</v>
      </c>
      <c r="C798" s="355" t="s">
        <v>23</v>
      </c>
      <c r="D798" s="355" t="s">
        <v>24</v>
      </c>
      <c r="E798" s="355">
        <v>4190140</v>
      </c>
    </row>
    <row r="799" spans="1:5" x14ac:dyDescent="0.35">
      <c r="A799" s="355" t="s">
        <v>146</v>
      </c>
      <c r="B799" s="355" t="str">
        <f>VLOOKUP(A799,'Web Based Remittances'!$A$2:$C$70,3,0)</f>
        <v>275h732y</v>
      </c>
      <c r="C799" s="355" t="s">
        <v>25</v>
      </c>
      <c r="D799" s="355" t="s">
        <v>26</v>
      </c>
      <c r="E799" s="355">
        <v>4190390</v>
      </c>
    </row>
    <row r="800" spans="1:5" x14ac:dyDescent="0.35">
      <c r="A800" s="355" t="s">
        <v>146</v>
      </c>
      <c r="B800" s="355" t="str">
        <f>VLOOKUP(A800,'Web Based Remittances'!$A$2:$C$70,3,0)</f>
        <v>275h732y</v>
      </c>
      <c r="C800" s="355" t="s">
        <v>27</v>
      </c>
      <c r="D800" s="355" t="s">
        <v>28</v>
      </c>
      <c r="E800" s="355">
        <v>4191900</v>
      </c>
    </row>
    <row r="801" spans="1:5" x14ac:dyDescent="0.35">
      <c r="A801" s="355" t="s">
        <v>146</v>
      </c>
      <c r="B801" s="355" t="str">
        <f>VLOOKUP(A801,'Web Based Remittances'!$A$2:$C$70,3,0)</f>
        <v>275h732y</v>
      </c>
      <c r="C801" s="355" t="s">
        <v>29</v>
      </c>
      <c r="D801" s="355" t="s">
        <v>30</v>
      </c>
      <c r="E801" s="355">
        <v>4191100</v>
      </c>
    </row>
    <row r="802" spans="1:5" x14ac:dyDescent="0.35">
      <c r="A802" s="355" t="s">
        <v>146</v>
      </c>
      <c r="B802" s="355" t="str">
        <f>VLOOKUP(A802,'Web Based Remittances'!$A$2:$C$70,3,0)</f>
        <v>275h732y</v>
      </c>
      <c r="C802" s="355" t="s">
        <v>120</v>
      </c>
      <c r="D802" s="355" t="s">
        <v>121</v>
      </c>
      <c r="E802" s="355">
        <v>4191600</v>
      </c>
    </row>
    <row r="803" spans="1:5" x14ac:dyDescent="0.35">
      <c r="A803" s="355" t="s">
        <v>146</v>
      </c>
      <c r="B803" s="355" t="str">
        <f>VLOOKUP(A803,'Web Based Remittances'!$A$2:$C$70,3,0)</f>
        <v>275h732y</v>
      </c>
      <c r="C803" s="355" t="s">
        <v>129</v>
      </c>
      <c r="D803" s="355" t="s">
        <v>130</v>
      </c>
      <c r="E803" s="355">
        <v>4190387</v>
      </c>
    </row>
    <row r="804" spans="1:5" x14ac:dyDescent="0.35">
      <c r="A804" s="355" t="s">
        <v>146</v>
      </c>
      <c r="B804" s="355" t="str">
        <f>VLOOKUP(A804,'Web Based Remittances'!$A$2:$C$70,3,0)</f>
        <v>275h732y</v>
      </c>
      <c r="C804" s="355" t="s">
        <v>37</v>
      </c>
      <c r="D804" s="355" t="s">
        <v>38</v>
      </c>
      <c r="E804" s="355">
        <v>4190388</v>
      </c>
    </row>
    <row r="805" spans="1:5" x14ac:dyDescent="0.35">
      <c r="A805" s="355" t="s">
        <v>146</v>
      </c>
      <c r="B805" s="355" t="str">
        <f>VLOOKUP(A805,'Web Based Remittances'!$A$2:$C$70,3,0)</f>
        <v>275h732y</v>
      </c>
      <c r="C805" s="355" t="s">
        <v>39</v>
      </c>
      <c r="D805" s="355" t="s">
        <v>40</v>
      </c>
      <c r="E805" s="355">
        <v>4190380</v>
      </c>
    </row>
    <row r="806" spans="1:5" x14ac:dyDescent="0.35">
      <c r="A806" s="355" t="s">
        <v>146</v>
      </c>
      <c r="B806" s="355" t="str">
        <f>VLOOKUP(A806,'Web Based Remittances'!$A$2:$C$70,3,0)</f>
        <v>275h732y</v>
      </c>
      <c r="C806" s="355" t="s">
        <v>43</v>
      </c>
      <c r="D806" s="355" t="s">
        <v>44</v>
      </c>
      <c r="E806" s="355">
        <v>6110000</v>
      </c>
    </row>
    <row r="807" spans="1:5" x14ac:dyDescent="0.35">
      <c r="A807" s="355" t="s">
        <v>146</v>
      </c>
      <c r="B807" s="355" t="str">
        <f>VLOOKUP(A807,'Web Based Remittances'!$A$2:$C$70,3,0)</f>
        <v>275h732y</v>
      </c>
      <c r="C807" s="355" t="s">
        <v>123</v>
      </c>
      <c r="D807" s="355" t="s">
        <v>124</v>
      </c>
      <c r="E807" s="355">
        <v>6110020</v>
      </c>
    </row>
    <row r="808" spans="1:5" x14ac:dyDescent="0.35">
      <c r="A808" s="355" t="s">
        <v>146</v>
      </c>
      <c r="B808" s="355" t="str">
        <f>VLOOKUP(A808,'Web Based Remittances'!$A$2:$C$70,3,0)</f>
        <v>275h732y</v>
      </c>
      <c r="C808" s="355" t="s">
        <v>45</v>
      </c>
      <c r="D808" s="355" t="s">
        <v>46</v>
      </c>
      <c r="E808" s="355">
        <v>6110600</v>
      </c>
    </row>
    <row r="809" spans="1:5" x14ac:dyDescent="0.35">
      <c r="A809" s="355" t="s">
        <v>146</v>
      </c>
      <c r="B809" s="355" t="str">
        <f>VLOOKUP(A809,'Web Based Remittances'!$A$2:$C$70,3,0)</f>
        <v>275h732y</v>
      </c>
      <c r="C809" s="355" t="s">
        <v>47</v>
      </c>
      <c r="D809" s="355" t="s">
        <v>48</v>
      </c>
      <c r="E809" s="355">
        <v>6110720</v>
      </c>
    </row>
    <row r="810" spans="1:5" x14ac:dyDescent="0.35">
      <c r="A810" s="355" t="s">
        <v>146</v>
      </c>
      <c r="B810" s="355" t="str">
        <f>VLOOKUP(A810,'Web Based Remittances'!$A$2:$C$70,3,0)</f>
        <v>275h732y</v>
      </c>
      <c r="C810" s="355" t="s">
        <v>49</v>
      </c>
      <c r="D810" s="355" t="s">
        <v>50</v>
      </c>
      <c r="E810" s="355">
        <v>6110860</v>
      </c>
    </row>
    <row r="811" spans="1:5" x14ac:dyDescent="0.35">
      <c r="A811" s="355" t="s">
        <v>146</v>
      </c>
      <c r="B811" s="355" t="str">
        <f>VLOOKUP(A811,'Web Based Remittances'!$A$2:$C$70,3,0)</f>
        <v>275h732y</v>
      </c>
      <c r="C811" s="355" t="s">
        <v>55</v>
      </c>
      <c r="D811" s="355" t="s">
        <v>56</v>
      </c>
      <c r="E811" s="355">
        <v>6116300</v>
      </c>
    </row>
    <row r="812" spans="1:5" x14ac:dyDescent="0.35">
      <c r="A812" s="355" t="s">
        <v>146</v>
      </c>
      <c r="B812" s="355" t="str">
        <f>VLOOKUP(A812,'Web Based Remittances'!$A$2:$C$70,3,0)</f>
        <v>275h732y</v>
      </c>
      <c r="C812" s="355" t="s">
        <v>57</v>
      </c>
      <c r="D812" s="355" t="s">
        <v>58</v>
      </c>
      <c r="E812" s="355">
        <v>6116200</v>
      </c>
    </row>
    <row r="813" spans="1:5" x14ac:dyDescent="0.35">
      <c r="A813" s="355" t="s">
        <v>146</v>
      </c>
      <c r="B813" s="355" t="str">
        <f>VLOOKUP(A813,'Web Based Remittances'!$A$2:$C$70,3,0)</f>
        <v>275h732y</v>
      </c>
      <c r="C813" s="355" t="s">
        <v>59</v>
      </c>
      <c r="D813" s="355" t="s">
        <v>60</v>
      </c>
      <c r="E813" s="355">
        <v>6116610</v>
      </c>
    </row>
    <row r="814" spans="1:5" x14ac:dyDescent="0.35">
      <c r="A814" s="355" t="s">
        <v>146</v>
      </c>
      <c r="B814" s="355" t="str">
        <f>VLOOKUP(A814,'Web Based Remittances'!$A$2:$C$70,3,0)</f>
        <v>275h732y</v>
      </c>
      <c r="C814" s="355" t="s">
        <v>61</v>
      </c>
      <c r="D814" s="355" t="s">
        <v>62</v>
      </c>
      <c r="E814" s="355">
        <v>6116600</v>
      </c>
    </row>
    <row r="815" spans="1:5" x14ac:dyDescent="0.35">
      <c r="A815" s="355" t="s">
        <v>146</v>
      </c>
      <c r="B815" s="355" t="str">
        <f>VLOOKUP(A815,'Web Based Remittances'!$A$2:$C$70,3,0)</f>
        <v>275h732y</v>
      </c>
      <c r="C815" s="355" t="s">
        <v>63</v>
      </c>
      <c r="D815" s="355" t="s">
        <v>64</v>
      </c>
      <c r="E815" s="355">
        <v>6121000</v>
      </c>
    </row>
    <row r="816" spans="1:5" x14ac:dyDescent="0.35">
      <c r="A816" s="355" t="s">
        <v>146</v>
      </c>
      <c r="B816" s="355" t="str">
        <f>VLOOKUP(A816,'Web Based Remittances'!$A$2:$C$70,3,0)</f>
        <v>275h732y</v>
      </c>
      <c r="C816" s="355" t="s">
        <v>65</v>
      </c>
      <c r="D816" s="355" t="s">
        <v>66</v>
      </c>
      <c r="E816" s="355">
        <v>6122310</v>
      </c>
    </row>
    <row r="817" spans="1:5" x14ac:dyDescent="0.35">
      <c r="A817" s="355" t="s">
        <v>146</v>
      </c>
      <c r="B817" s="355" t="str">
        <f>VLOOKUP(A817,'Web Based Remittances'!$A$2:$C$70,3,0)</f>
        <v>275h732y</v>
      </c>
      <c r="C817" s="355" t="s">
        <v>67</v>
      </c>
      <c r="D817" s="355" t="s">
        <v>68</v>
      </c>
      <c r="E817" s="355">
        <v>6122110</v>
      </c>
    </row>
    <row r="818" spans="1:5" x14ac:dyDescent="0.35">
      <c r="A818" s="355" t="s">
        <v>146</v>
      </c>
      <c r="B818" s="355" t="str">
        <f>VLOOKUP(A818,'Web Based Remittances'!$A$2:$C$70,3,0)</f>
        <v>275h732y</v>
      </c>
      <c r="C818" s="355" t="s">
        <v>69</v>
      </c>
      <c r="D818" s="355" t="s">
        <v>70</v>
      </c>
      <c r="E818" s="355">
        <v>6120800</v>
      </c>
    </row>
    <row r="819" spans="1:5" x14ac:dyDescent="0.35">
      <c r="A819" s="355" t="s">
        <v>146</v>
      </c>
      <c r="B819" s="355" t="str">
        <f>VLOOKUP(A819,'Web Based Remittances'!$A$2:$C$70,3,0)</f>
        <v>275h732y</v>
      </c>
      <c r="C819" s="355" t="s">
        <v>71</v>
      </c>
      <c r="D819" s="355" t="s">
        <v>72</v>
      </c>
      <c r="E819" s="355">
        <v>6120220</v>
      </c>
    </row>
    <row r="820" spans="1:5" x14ac:dyDescent="0.35">
      <c r="A820" s="355" t="s">
        <v>146</v>
      </c>
      <c r="B820" s="355" t="str">
        <f>VLOOKUP(A820,'Web Based Remittances'!$A$2:$C$70,3,0)</f>
        <v>275h732y</v>
      </c>
      <c r="C820" s="355" t="s">
        <v>73</v>
      </c>
      <c r="D820" s="355" t="s">
        <v>74</v>
      </c>
      <c r="E820" s="355">
        <v>6120600</v>
      </c>
    </row>
    <row r="821" spans="1:5" x14ac:dyDescent="0.35">
      <c r="A821" s="355" t="s">
        <v>146</v>
      </c>
      <c r="B821" s="355" t="str">
        <f>VLOOKUP(A821,'Web Based Remittances'!$A$2:$C$70,3,0)</f>
        <v>275h732y</v>
      </c>
      <c r="C821" s="355" t="s">
        <v>75</v>
      </c>
      <c r="D821" s="355" t="s">
        <v>76</v>
      </c>
      <c r="E821" s="355">
        <v>6120400</v>
      </c>
    </row>
    <row r="822" spans="1:5" x14ac:dyDescent="0.35">
      <c r="A822" s="355" t="s">
        <v>146</v>
      </c>
      <c r="B822" s="355" t="str">
        <f>VLOOKUP(A822,'Web Based Remittances'!$A$2:$C$70,3,0)</f>
        <v>275h732y</v>
      </c>
      <c r="C822" s="355" t="s">
        <v>77</v>
      </c>
      <c r="D822" s="355" t="s">
        <v>78</v>
      </c>
      <c r="E822" s="355">
        <v>6140130</v>
      </c>
    </row>
    <row r="823" spans="1:5" x14ac:dyDescent="0.35">
      <c r="A823" s="355" t="s">
        <v>146</v>
      </c>
      <c r="B823" s="355" t="str">
        <f>VLOOKUP(A823,'Web Based Remittances'!$A$2:$C$70,3,0)</f>
        <v>275h732y</v>
      </c>
      <c r="C823" s="355" t="s">
        <v>79</v>
      </c>
      <c r="D823" s="355" t="s">
        <v>80</v>
      </c>
      <c r="E823" s="355">
        <v>6142430</v>
      </c>
    </row>
    <row r="824" spans="1:5" x14ac:dyDescent="0.35">
      <c r="A824" s="355" t="s">
        <v>146</v>
      </c>
      <c r="B824" s="355" t="str">
        <f>VLOOKUP(A824,'Web Based Remittances'!$A$2:$C$70,3,0)</f>
        <v>275h732y</v>
      </c>
      <c r="C824" s="355" t="s">
        <v>81</v>
      </c>
      <c r="D824" s="355" t="s">
        <v>82</v>
      </c>
      <c r="E824" s="355">
        <v>6140000</v>
      </c>
    </row>
    <row r="825" spans="1:5" x14ac:dyDescent="0.35">
      <c r="A825" s="355" t="s">
        <v>146</v>
      </c>
      <c r="B825" s="355" t="str">
        <f>VLOOKUP(A825,'Web Based Remittances'!$A$2:$C$70,3,0)</f>
        <v>275h732y</v>
      </c>
      <c r="C825" s="355" t="s">
        <v>83</v>
      </c>
      <c r="D825" s="355" t="s">
        <v>84</v>
      </c>
      <c r="E825" s="355">
        <v>6121600</v>
      </c>
    </row>
    <row r="826" spans="1:5" x14ac:dyDescent="0.35">
      <c r="A826" s="355" t="s">
        <v>146</v>
      </c>
      <c r="B826" s="355" t="str">
        <f>VLOOKUP(A826,'Web Based Remittances'!$A$2:$C$70,3,0)</f>
        <v>275h732y</v>
      </c>
      <c r="C826" s="355" t="s">
        <v>85</v>
      </c>
      <c r="D826" s="355" t="s">
        <v>86</v>
      </c>
      <c r="E826" s="355">
        <v>6140200</v>
      </c>
    </row>
    <row r="827" spans="1:5" x14ac:dyDescent="0.35">
      <c r="A827" s="355" t="s">
        <v>146</v>
      </c>
      <c r="B827" s="355" t="str">
        <f>VLOOKUP(A827,'Web Based Remittances'!$A$2:$C$70,3,0)</f>
        <v>275h732y</v>
      </c>
      <c r="C827" s="355" t="s">
        <v>89</v>
      </c>
      <c r="D827" s="355" t="s">
        <v>90</v>
      </c>
      <c r="E827" s="355">
        <v>6170100</v>
      </c>
    </row>
    <row r="828" spans="1:5" x14ac:dyDescent="0.35">
      <c r="A828" s="355" t="s">
        <v>146</v>
      </c>
      <c r="B828" s="355" t="str">
        <f>VLOOKUP(A828,'Web Based Remittances'!$A$2:$C$70,3,0)</f>
        <v>275h732y</v>
      </c>
      <c r="C828" s="355" t="s">
        <v>91</v>
      </c>
      <c r="D828" s="355" t="s">
        <v>92</v>
      </c>
      <c r="E828" s="355">
        <v>6170110</v>
      </c>
    </row>
    <row r="829" spans="1:5" x14ac:dyDescent="0.35">
      <c r="A829" s="355" t="s">
        <v>146</v>
      </c>
      <c r="B829" s="355" t="str">
        <f>VLOOKUP(A829,'Web Based Remittances'!$A$2:$C$70,3,0)</f>
        <v>275h732y</v>
      </c>
      <c r="C829" s="355" t="s">
        <v>99</v>
      </c>
      <c r="D829" s="355" t="s">
        <v>100</v>
      </c>
      <c r="E829" s="355">
        <v>4190170</v>
      </c>
    </row>
    <row r="830" spans="1:5" x14ac:dyDescent="0.35">
      <c r="A830" s="355" t="s">
        <v>146</v>
      </c>
      <c r="B830" s="355" t="str">
        <f>VLOOKUP(A830,'Web Based Remittances'!$A$2:$C$70,3,0)</f>
        <v>275h732y</v>
      </c>
      <c r="C830" s="355" t="s">
        <v>103</v>
      </c>
      <c r="D830" s="355" t="s">
        <v>104</v>
      </c>
      <c r="E830" s="355">
        <v>6180200</v>
      </c>
    </row>
    <row r="831" spans="1:5" x14ac:dyDescent="0.35">
      <c r="A831" s="355" t="s">
        <v>147</v>
      </c>
      <c r="B831" s="355" t="str">
        <f>VLOOKUP(A831,'Web Based Remittances'!$A$2:$C$70,3,0)</f>
        <v>443o470v</v>
      </c>
      <c r="C831" s="355" t="s">
        <v>19</v>
      </c>
      <c r="D831" s="355" t="s">
        <v>20</v>
      </c>
      <c r="E831" s="355">
        <v>4190105</v>
      </c>
    </row>
    <row r="832" spans="1:5" x14ac:dyDescent="0.35">
      <c r="A832" s="355" t="s">
        <v>147</v>
      </c>
      <c r="B832" s="355" t="str">
        <f>VLOOKUP(A832,'Web Based Remittances'!$A$2:$C$70,3,0)</f>
        <v>443o470v</v>
      </c>
      <c r="C832" s="355" t="s">
        <v>21</v>
      </c>
      <c r="D832" s="355" t="s">
        <v>22</v>
      </c>
      <c r="E832" s="355">
        <v>4190120</v>
      </c>
    </row>
    <row r="833" spans="1:5" x14ac:dyDescent="0.35">
      <c r="A833" s="355" t="s">
        <v>147</v>
      </c>
      <c r="B833" s="355" t="str">
        <f>VLOOKUP(A833,'Web Based Remittances'!$A$2:$C$70,3,0)</f>
        <v>443o470v</v>
      </c>
      <c r="C833" s="355" t="s">
        <v>23</v>
      </c>
      <c r="D833" s="355" t="s">
        <v>24</v>
      </c>
      <c r="E833" s="355">
        <v>4190140</v>
      </c>
    </row>
    <row r="834" spans="1:5" x14ac:dyDescent="0.35">
      <c r="A834" s="355" t="s">
        <v>147</v>
      </c>
      <c r="B834" s="355" t="str">
        <f>VLOOKUP(A834,'Web Based Remittances'!$A$2:$C$70,3,0)</f>
        <v>443o470v</v>
      </c>
      <c r="C834" s="355" t="s">
        <v>29</v>
      </c>
      <c r="D834" s="355" t="s">
        <v>30</v>
      </c>
      <c r="E834" s="355">
        <v>4191100</v>
      </c>
    </row>
    <row r="835" spans="1:5" x14ac:dyDescent="0.35">
      <c r="A835" s="355" t="s">
        <v>147</v>
      </c>
      <c r="B835" s="355" t="str">
        <f>VLOOKUP(A835,'Web Based Remittances'!$A$2:$C$70,3,0)</f>
        <v>443o470v</v>
      </c>
      <c r="C835" s="355" t="s">
        <v>120</v>
      </c>
      <c r="D835" s="355" t="s">
        <v>121</v>
      </c>
      <c r="E835" s="355">
        <v>4191600</v>
      </c>
    </row>
    <row r="836" spans="1:5" x14ac:dyDescent="0.35">
      <c r="A836" s="355" t="s">
        <v>147</v>
      </c>
      <c r="B836" s="355" t="str">
        <f>VLOOKUP(A836,'Web Based Remittances'!$A$2:$C$70,3,0)</f>
        <v>443o470v</v>
      </c>
      <c r="C836" s="355" t="s">
        <v>106</v>
      </c>
      <c r="D836" s="355" t="s">
        <v>107</v>
      </c>
      <c r="E836" s="355">
        <v>4190200</v>
      </c>
    </row>
    <row r="837" spans="1:5" x14ac:dyDescent="0.35">
      <c r="A837" s="355" t="s">
        <v>147</v>
      </c>
      <c r="B837" s="355" t="str">
        <f>VLOOKUP(A837,'Web Based Remittances'!$A$2:$C$70,3,0)</f>
        <v>443o470v</v>
      </c>
      <c r="C837" s="355" t="s">
        <v>37</v>
      </c>
      <c r="D837" s="355" t="s">
        <v>38</v>
      </c>
      <c r="E837" s="355">
        <v>4190388</v>
      </c>
    </row>
    <row r="838" spans="1:5" x14ac:dyDescent="0.35">
      <c r="A838" s="355" t="s">
        <v>147</v>
      </c>
      <c r="B838" s="355" t="str">
        <f>VLOOKUP(A838,'Web Based Remittances'!$A$2:$C$70,3,0)</f>
        <v>443o470v</v>
      </c>
      <c r="C838" s="355" t="s">
        <v>39</v>
      </c>
      <c r="D838" s="355" t="s">
        <v>40</v>
      </c>
      <c r="E838" s="355">
        <v>4190380</v>
      </c>
    </row>
    <row r="839" spans="1:5" x14ac:dyDescent="0.35">
      <c r="A839" s="355" t="s">
        <v>147</v>
      </c>
      <c r="B839" s="355" t="str">
        <f>VLOOKUP(A839,'Web Based Remittances'!$A$2:$C$70,3,0)</f>
        <v>443o470v</v>
      </c>
      <c r="C839" s="355" t="s">
        <v>43</v>
      </c>
      <c r="D839" s="355" t="s">
        <v>44</v>
      </c>
      <c r="E839" s="355">
        <v>6110000</v>
      </c>
    </row>
    <row r="840" spans="1:5" x14ac:dyDescent="0.35">
      <c r="A840" s="355" t="s">
        <v>147</v>
      </c>
      <c r="B840" s="355" t="str">
        <f>VLOOKUP(A840,'Web Based Remittances'!$A$2:$C$70,3,0)</f>
        <v>443o470v</v>
      </c>
      <c r="C840" s="355" t="s">
        <v>123</v>
      </c>
      <c r="D840" s="355" t="s">
        <v>124</v>
      </c>
      <c r="E840" s="355">
        <v>6110020</v>
      </c>
    </row>
    <row r="841" spans="1:5" x14ac:dyDescent="0.35">
      <c r="A841" s="355" t="s">
        <v>147</v>
      </c>
      <c r="B841" s="355" t="str">
        <f>VLOOKUP(A841,'Web Based Remittances'!$A$2:$C$70,3,0)</f>
        <v>443o470v</v>
      </c>
      <c r="C841" s="355" t="s">
        <v>45</v>
      </c>
      <c r="D841" s="355" t="s">
        <v>46</v>
      </c>
      <c r="E841" s="355">
        <v>6110600</v>
      </c>
    </row>
    <row r="842" spans="1:5" x14ac:dyDescent="0.35">
      <c r="A842" s="355" t="s">
        <v>147</v>
      </c>
      <c r="B842" s="355" t="str">
        <f>VLOOKUP(A842,'Web Based Remittances'!$A$2:$C$70,3,0)</f>
        <v>443o470v</v>
      </c>
      <c r="C842" s="355" t="s">
        <v>47</v>
      </c>
      <c r="D842" s="355" t="s">
        <v>48</v>
      </c>
      <c r="E842" s="355">
        <v>6110720</v>
      </c>
    </row>
    <row r="843" spans="1:5" x14ac:dyDescent="0.35">
      <c r="A843" s="355" t="s">
        <v>147</v>
      </c>
      <c r="B843" s="355" t="str">
        <f>VLOOKUP(A843,'Web Based Remittances'!$A$2:$C$70,3,0)</f>
        <v>443o470v</v>
      </c>
      <c r="C843" s="355" t="s">
        <v>49</v>
      </c>
      <c r="D843" s="355" t="s">
        <v>50</v>
      </c>
      <c r="E843" s="355">
        <v>6110860</v>
      </c>
    </row>
    <row r="844" spans="1:5" x14ac:dyDescent="0.35">
      <c r="A844" s="355" t="s">
        <v>147</v>
      </c>
      <c r="B844" s="355" t="str">
        <f>VLOOKUP(A844,'Web Based Remittances'!$A$2:$C$70,3,0)</f>
        <v>443o470v</v>
      </c>
      <c r="C844" s="355" t="s">
        <v>53</v>
      </c>
      <c r="D844" s="355" t="s">
        <v>54</v>
      </c>
      <c r="E844" s="355">
        <v>6110640</v>
      </c>
    </row>
    <row r="845" spans="1:5" x14ac:dyDescent="0.35">
      <c r="A845" s="355" t="s">
        <v>147</v>
      </c>
      <c r="B845" s="355" t="str">
        <f>VLOOKUP(A845,'Web Based Remittances'!$A$2:$C$70,3,0)</f>
        <v>443o470v</v>
      </c>
      <c r="C845" s="355" t="s">
        <v>55</v>
      </c>
      <c r="D845" s="355" t="s">
        <v>56</v>
      </c>
      <c r="E845" s="355">
        <v>6116300</v>
      </c>
    </row>
    <row r="846" spans="1:5" x14ac:dyDescent="0.35">
      <c r="A846" s="355" t="s">
        <v>147</v>
      </c>
      <c r="B846" s="355" t="str">
        <f>VLOOKUP(A846,'Web Based Remittances'!$A$2:$C$70,3,0)</f>
        <v>443o470v</v>
      </c>
      <c r="C846" s="355" t="s">
        <v>57</v>
      </c>
      <c r="D846" s="355" t="s">
        <v>58</v>
      </c>
      <c r="E846" s="355">
        <v>6116200</v>
      </c>
    </row>
    <row r="847" spans="1:5" x14ac:dyDescent="0.35">
      <c r="A847" s="355" t="s">
        <v>147</v>
      </c>
      <c r="B847" s="355" t="str">
        <f>VLOOKUP(A847,'Web Based Remittances'!$A$2:$C$70,3,0)</f>
        <v>443o470v</v>
      </c>
      <c r="C847" s="355" t="s">
        <v>61</v>
      </c>
      <c r="D847" s="355" t="s">
        <v>62</v>
      </c>
      <c r="E847" s="355">
        <v>6116600</v>
      </c>
    </row>
    <row r="848" spans="1:5" x14ac:dyDescent="0.35">
      <c r="A848" s="355" t="s">
        <v>147</v>
      </c>
      <c r="B848" s="355" t="str">
        <f>VLOOKUP(A848,'Web Based Remittances'!$A$2:$C$70,3,0)</f>
        <v>443o470v</v>
      </c>
      <c r="C848" s="355" t="s">
        <v>63</v>
      </c>
      <c r="D848" s="355" t="s">
        <v>64</v>
      </c>
      <c r="E848" s="355">
        <v>6121000</v>
      </c>
    </row>
    <row r="849" spans="1:5" x14ac:dyDescent="0.35">
      <c r="A849" s="355" t="s">
        <v>147</v>
      </c>
      <c r="B849" s="355" t="str">
        <f>VLOOKUP(A849,'Web Based Remittances'!$A$2:$C$70,3,0)</f>
        <v>443o470v</v>
      </c>
      <c r="C849" s="355" t="s">
        <v>65</v>
      </c>
      <c r="D849" s="355" t="s">
        <v>66</v>
      </c>
      <c r="E849" s="355">
        <v>6122310</v>
      </c>
    </row>
    <row r="850" spans="1:5" x14ac:dyDescent="0.35">
      <c r="A850" s="355" t="s">
        <v>147</v>
      </c>
      <c r="B850" s="355" t="str">
        <f>VLOOKUP(A850,'Web Based Remittances'!$A$2:$C$70,3,0)</f>
        <v>443o470v</v>
      </c>
      <c r="C850" s="355" t="s">
        <v>67</v>
      </c>
      <c r="D850" s="355" t="s">
        <v>68</v>
      </c>
      <c r="E850" s="355">
        <v>6122110</v>
      </c>
    </row>
    <row r="851" spans="1:5" x14ac:dyDescent="0.35">
      <c r="A851" s="355" t="s">
        <v>147</v>
      </c>
      <c r="B851" s="355" t="str">
        <f>VLOOKUP(A851,'Web Based Remittances'!$A$2:$C$70,3,0)</f>
        <v>443o470v</v>
      </c>
      <c r="C851" s="355" t="s">
        <v>69</v>
      </c>
      <c r="D851" s="355" t="s">
        <v>70</v>
      </c>
      <c r="E851" s="355">
        <v>6120800</v>
      </c>
    </row>
    <row r="852" spans="1:5" x14ac:dyDescent="0.35">
      <c r="A852" s="355" t="s">
        <v>147</v>
      </c>
      <c r="B852" s="355" t="str">
        <f>VLOOKUP(A852,'Web Based Remittances'!$A$2:$C$70,3,0)</f>
        <v>443o470v</v>
      </c>
      <c r="C852" s="355" t="s">
        <v>71</v>
      </c>
      <c r="D852" s="355" t="s">
        <v>72</v>
      </c>
      <c r="E852" s="355">
        <v>6120220</v>
      </c>
    </row>
    <row r="853" spans="1:5" x14ac:dyDescent="0.35">
      <c r="A853" s="355" t="s">
        <v>147</v>
      </c>
      <c r="B853" s="355" t="str">
        <f>VLOOKUP(A853,'Web Based Remittances'!$A$2:$C$70,3,0)</f>
        <v>443o470v</v>
      </c>
      <c r="C853" s="355" t="s">
        <v>73</v>
      </c>
      <c r="D853" s="355" t="s">
        <v>74</v>
      </c>
      <c r="E853" s="355">
        <v>6120600</v>
      </c>
    </row>
    <row r="854" spans="1:5" x14ac:dyDescent="0.35">
      <c r="A854" s="355" t="s">
        <v>147</v>
      </c>
      <c r="B854" s="355" t="str">
        <f>VLOOKUP(A854,'Web Based Remittances'!$A$2:$C$70,3,0)</f>
        <v>443o470v</v>
      </c>
      <c r="C854" s="355" t="s">
        <v>75</v>
      </c>
      <c r="D854" s="355" t="s">
        <v>76</v>
      </c>
      <c r="E854" s="355">
        <v>6120400</v>
      </c>
    </row>
    <row r="855" spans="1:5" x14ac:dyDescent="0.35">
      <c r="A855" s="355" t="s">
        <v>147</v>
      </c>
      <c r="B855" s="355" t="str">
        <f>VLOOKUP(A855,'Web Based Remittances'!$A$2:$C$70,3,0)</f>
        <v>443o470v</v>
      </c>
      <c r="C855" s="355" t="s">
        <v>77</v>
      </c>
      <c r="D855" s="355" t="s">
        <v>78</v>
      </c>
      <c r="E855" s="355">
        <v>6140130</v>
      </c>
    </row>
    <row r="856" spans="1:5" x14ac:dyDescent="0.35">
      <c r="A856" s="355" t="s">
        <v>147</v>
      </c>
      <c r="B856" s="355" t="str">
        <f>VLOOKUP(A856,'Web Based Remittances'!$A$2:$C$70,3,0)</f>
        <v>443o470v</v>
      </c>
      <c r="C856" s="355" t="s">
        <v>79</v>
      </c>
      <c r="D856" s="355" t="s">
        <v>80</v>
      </c>
      <c r="E856" s="355">
        <v>6142430</v>
      </c>
    </row>
    <row r="857" spans="1:5" x14ac:dyDescent="0.35">
      <c r="A857" s="355" t="s">
        <v>147</v>
      </c>
      <c r="B857" s="355" t="str">
        <f>VLOOKUP(A857,'Web Based Remittances'!$A$2:$C$70,3,0)</f>
        <v>443o470v</v>
      </c>
      <c r="C857" s="355" t="s">
        <v>81</v>
      </c>
      <c r="D857" s="355" t="s">
        <v>82</v>
      </c>
      <c r="E857" s="355">
        <v>6140000</v>
      </c>
    </row>
    <row r="858" spans="1:5" x14ac:dyDescent="0.35">
      <c r="A858" s="355" t="s">
        <v>147</v>
      </c>
      <c r="B858" s="355" t="str">
        <f>VLOOKUP(A858,'Web Based Remittances'!$A$2:$C$70,3,0)</f>
        <v>443o470v</v>
      </c>
      <c r="C858" s="355" t="s">
        <v>83</v>
      </c>
      <c r="D858" s="355" t="s">
        <v>84</v>
      </c>
      <c r="E858" s="355">
        <v>6121600</v>
      </c>
    </row>
    <row r="859" spans="1:5" x14ac:dyDescent="0.35">
      <c r="A859" s="355" t="s">
        <v>147</v>
      </c>
      <c r="B859" s="355" t="str">
        <f>VLOOKUP(A859,'Web Based Remittances'!$A$2:$C$70,3,0)</f>
        <v>443o470v</v>
      </c>
      <c r="C859" s="355" t="s">
        <v>113</v>
      </c>
      <c r="D859" s="355" t="s">
        <v>114</v>
      </c>
      <c r="E859" s="355">
        <v>6151110</v>
      </c>
    </row>
    <row r="860" spans="1:5" x14ac:dyDescent="0.35">
      <c r="A860" s="355" t="s">
        <v>147</v>
      </c>
      <c r="B860" s="355" t="str">
        <f>VLOOKUP(A860,'Web Based Remittances'!$A$2:$C$70,3,0)</f>
        <v>443o470v</v>
      </c>
      <c r="C860" s="355" t="s">
        <v>85</v>
      </c>
      <c r="D860" s="355" t="s">
        <v>86</v>
      </c>
      <c r="E860" s="355">
        <v>6140200</v>
      </c>
    </row>
    <row r="861" spans="1:5" x14ac:dyDescent="0.35">
      <c r="A861" s="355" t="s">
        <v>147</v>
      </c>
      <c r="B861" s="355" t="str">
        <f>VLOOKUP(A861,'Web Based Remittances'!$A$2:$C$70,3,0)</f>
        <v>443o470v</v>
      </c>
      <c r="C861" s="355" t="s">
        <v>89</v>
      </c>
      <c r="D861" s="355" t="s">
        <v>90</v>
      </c>
      <c r="E861" s="355">
        <v>6170100</v>
      </c>
    </row>
    <row r="862" spans="1:5" x14ac:dyDescent="0.35">
      <c r="A862" s="355" t="s">
        <v>147</v>
      </c>
      <c r="B862" s="355" t="str">
        <f>VLOOKUP(A862,'Web Based Remittances'!$A$2:$C$70,3,0)</f>
        <v>443o470v</v>
      </c>
      <c r="C862" s="355" t="s">
        <v>91</v>
      </c>
      <c r="D862" s="355" t="s">
        <v>92</v>
      </c>
      <c r="E862" s="355">
        <v>6170110</v>
      </c>
    </row>
    <row r="863" spans="1:5" x14ac:dyDescent="0.35">
      <c r="A863" s="355" t="s">
        <v>147</v>
      </c>
      <c r="B863" s="355" t="str">
        <f>VLOOKUP(A863,'Web Based Remittances'!$A$2:$C$70,3,0)</f>
        <v>443o470v</v>
      </c>
      <c r="C863" s="355" t="s">
        <v>93</v>
      </c>
      <c r="D863" s="355" t="s">
        <v>94</v>
      </c>
      <c r="E863" s="355">
        <v>6181500</v>
      </c>
    </row>
    <row r="864" spans="1:5" x14ac:dyDescent="0.35">
      <c r="A864" s="355" t="s">
        <v>147</v>
      </c>
      <c r="B864" s="355" t="str">
        <f>VLOOKUP(A864,'Web Based Remittances'!$A$2:$C$70,3,0)</f>
        <v>443o470v</v>
      </c>
      <c r="C864" s="355" t="s">
        <v>99</v>
      </c>
      <c r="D864" s="355" t="s">
        <v>100</v>
      </c>
      <c r="E864" s="355">
        <v>4190170</v>
      </c>
    </row>
    <row r="865" spans="1:5" x14ac:dyDescent="0.35">
      <c r="A865" s="355" t="s">
        <v>147</v>
      </c>
      <c r="B865" s="355" t="str">
        <f>VLOOKUP(A865,'Web Based Remittances'!$A$2:$C$70,3,0)</f>
        <v>443o470v</v>
      </c>
      <c r="C865" s="355" t="s">
        <v>101</v>
      </c>
      <c r="D865" s="355" t="s">
        <v>102</v>
      </c>
      <c r="E865" s="355">
        <v>6181510</v>
      </c>
    </row>
    <row r="866" spans="1:5" x14ac:dyDescent="0.35">
      <c r="A866" s="355" t="s">
        <v>147</v>
      </c>
      <c r="B866" s="355" t="str">
        <f>VLOOKUP(A866,'Web Based Remittances'!$A$2:$C$70,3,0)</f>
        <v>443o470v</v>
      </c>
      <c r="C866" s="355" t="s">
        <v>103</v>
      </c>
      <c r="D866" s="355" t="s">
        <v>104</v>
      </c>
      <c r="E866" s="355">
        <v>6180200</v>
      </c>
    </row>
    <row r="867" spans="1:5" x14ac:dyDescent="0.35">
      <c r="A867" s="355" t="s">
        <v>147</v>
      </c>
      <c r="B867" s="355" t="str">
        <f>VLOOKUP(A867,'Web Based Remittances'!$A$2:$C$70,3,0)</f>
        <v>443o470v</v>
      </c>
      <c r="C867" s="355" t="s">
        <v>110</v>
      </c>
      <c r="D867" s="355" t="s">
        <v>111</v>
      </c>
      <c r="E867" s="355">
        <v>6180260</v>
      </c>
    </row>
    <row r="868" spans="1:5" x14ac:dyDescent="0.35">
      <c r="A868" s="355" t="s">
        <v>148</v>
      </c>
      <c r="B868" s="355" t="str">
        <f>VLOOKUP(A868,'Web Based Remittances'!$A$2:$C$70,3,0)</f>
        <v>450u970i</v>
      </c>
      <c r="C868" s="355" t="s">
        <v>19</v>
      </c>
      <c r="D868" s="355" t="s">
        <v>20</v>
      </c>
      <c r="E868" s="355">
        <v>4190105</v>
      </c>
    </row>
    <row r="869" spans="1:5" x14ac:dyDescent="0.35">
      <c r="A869" s="355" t="s">
        <v>148</v>
      </c>
      <c r="B869" s="355" t="str">
        <f>VLOOKUP(A869,'Web Based Remittances'!$A$2:$C$70,3,0)</f>
        <v>450u970i</v>
      </c>
      <c r="C869" s="355" t="s">
        <v>21</v>
      </c>
      <c r="D869" s="355" t="s">
        <v>22</v>
      </c>
      <c r="E869" s="355">
        <v>4190120</v>
      </c>
    </row>
    <row r="870" spans="1:5" x14ac:dyDescent="0.35">
      <c r="A870" s="355" t="s">
        <v>148</v>
      </c>
      <c r="B870" s="355" t="str">
        <f>VLOOKUP(A870,'Web Based Remittances'!$A$2:$C$70,3,0)</f>
        <v>450u970i</v>
      </c>
      <c r="C870" s="355" t="s">
        <v>23</v>
      </c>
      <c r="D870" s="355" t="s">
        <v>24</v>
      </c>
      <c r="E870" s="355">
        <v>4190140</v>
      </c>
    </row>
    <row r="871" spans="1:5" x14ac:dyDescent="0.35">
      <c r="A871" s="355" t="s">
        <v>148</v>
      </c>
      <c r="B871" s="355" t="str">
        <f>VLOOKUP(A871,'Web Based Remittances'!$A$2:$C$70,3,0)</f>
        <v>450u970i</v>
      </c>
      <c r="C871" s="355" t="s">
        <v>29</v>
      </c>
      <c r="D871" s="355" t="s">
        <v>30</v>
      </c>
      <c r="E871" s="355">
        <v>4191100</v>
      </c>
    </row>
    <row r="872" spans="1:5" x14ac:dyDescent="0.35">
      <c r="A872" s="355" t="s">
        <v>148</v>
      </c>
      <c r="B872" s="355" t="str">
        <f>VLOOKUP(A872,'Web Based Remittances'!$A$2:$C$70,3,0)</f>
        <v>450u970i</v>
      </c>
      <c r="C872" s="355" t="s">
        <v>106</v>
      </c>
      <c r="D872" s="355" t="s">
        <v>107</v>
      </c>
      <c r="E872" s="355">
        <v>4190200</v>
      </c>
    </row>
    <row r="873" spans="1:5" x14ac:dyDescent="0.35">
      <c r="A873" s="355" t="s">
        <v>148</v>
      </c>
      <c r="B873" s="355" t="str">
        <f>VLOOKUP(A873,'Web Based Remittances'!$A$2:$C$70,3,0)</f>
        <v>450u970i</v>
      </c>
      <c r="C873" s="355" t="s">
        <v>37</v>
      </c>
      <c r="D873" s="355" t="s">
        <v>38</v>
      </c>
      <c r="E873" s="355">
        <v>4190388</v>
      </c>
    </row>
    <row r="874" spans="1:5" x14ac:dyDescent="0.35">
      <c r="A874" s="355" t="s">
        <v>148</v>
      </c>
      <c r="B874" s="355" t="str">
        <f>VLOOKUP(A874,'Web Based Remittances'!$A$2:$C$70,3,0)</f>
        <v>450u970i</v>
      </c>
      <c r="C874" s="355" t="s">
        <v>39</v>
      </c>
      <c r="D874" s="355" t="s">
        <v>40</v>
      </c>
      <c r="E874" s="355">
        <v>4190380</v>
      </c>
    </row>
    <row r="875" spans="1:5" x14ac:dyDescent="0.35">
      <c r="A875" s="355" t="s">
        <v>148</v>
      </c>
      <c r="B875" s="355" t="str">
        <f>VLOOKUP(A875,'Web Based Remittances'!$A$2:$C$70,3,0)</f>
        <v>450u970i</v>
      </c>
      <c r="C875" s="355" t="s">
        <v>43</v>
      </c>
      <c r="D875" s="355" t="s">
        <v>44</v>
      </c>
      <c r="E875" s="355">
        <v>6110000</v>
      </c>
    </row>
    <row r="876" spans="1:5" x14ac:dyDescent="0.35">
      <c r="A876" s="355" t="s">
        <v>148</v>
      </c>
      <c r="B876" s="355" t="str">
        <f>VLOOKUP(A876,'Web Based Remittances'!$A$2:$C$70,3,0)</f>
        <v>450u970i</v>
      </c>
      <c r="C876" s="355" t="s">
        <v>45</v>
      </c>
      <c r="D876" s="355" t="s">
        <v>46</v>
      </c>
      <c r="E876" s="355">
        <v>6110600</v>
      </c>
    </row>
    <row r="877" spans="1:5" x14ac:dyDescent="0.35">
      <c r="A877" s="355" t="s">
        <v>148</v>
      </c>
      <c r="B877" s="355" t="str">
        <f>VLOOKUP(A877,'Web Based Remittances'!$A$2:$C$70,3,0)</f>
        <v>450u970i</v>
      </c>
      <c r="C877" s="355" t="s">
        <v>47</v>
      </c>
      <c r="D877" s="355" t="s">
        <v>48</v>
      </c>
      <c r="E877" s="355">
        <v>6110720</v>
      </c>
    </row>
    <row r="878" spans="1:5" x14ac:dyDescent="0.35">
      <c r="A878" s="355" t="s">
        <v>148</v>
      </c>
      <c r="B878" s="355" t="str">
        <f>VLOOKUP(A878,'Web Based Remittances'!$A$2:$C$70,3,0)</f>
        <v>450u970i</v>
      </c>
      <c r="C878" s="355" t="s">
        <v>49</v>
      </c>
      <c r="D878" s="355" t="s">
        <v>50</v>
      </c>
      <c r="E878" s="355">
        <v>6110860</v>
      </c>
    </row>
    <row r="879" spans="1:5" x14ac:dyDescent="0.35">
      <c r="A879" s="355" t="s">
        <v>148</v>
      </c>
      <c r="B879" s="355" t="str">
        <f>VLOOKUP(A879,'Web Based Remittances'!$A$2:$C$70,3,0)</f>
        <v>450u970i</v>
      </c>
      <c r="C879" s="355" t="s">
        <v>53</v>
      </c>
      <c r="D879" s="355" t="s">
        <v>54</v>
      </c>
      <c r="E879" s="355">
        <v>6110640</v>
      </c>
    </row>
    <row r="880" spans="1:5" x14ac:dyDescent="0.35">
      <c r="A880" s="355" t="s">
        <v>148</v>
      </c>
      <c r="B880" s="355" t="str">
        <f>VLOOKUP(A880,'Web Based Remittances'!$A$2:$C$70,3,0)</f>
        <v>450u970i</v>
      </c>
      <c r="C880" s="355" t="s">
        <v>55</v>
      </c>
      <c r="D880" s="355" t="s">
        <v>56</v>
      </c>
      <c r="E880" s="355">
        <v>6116300</v>
      </c>
    </row>
    <row r="881" spans="1:5" x14ac:dyDescent="0.35">
      <c r="A881" s="355" t="s">
        <v>148</v>
      </c>
      <c r="B881" s="355" t="str">
        <f>VLOOKUP(A881,'Web Based Remittances'!$A$2:$C$70,3,0)</f>
        <v>450u970i</v>
      </c>
      <c r="C881" s="355" t="s">
        <v>57</v>
      </c>
      <c r="D881" s="355" t="s">
        <v>58</v>
      </c>
      <c r="E881" s="355">
        <v>6116200</v>
      </c>
    </row>
    <row r="882" spans="1:5" x14ac:dyDescent="0.35">
      <c r="A882" s="355" t="s">
        <v>148</v>
      </c>
      <c r="B882" s="355" t="str">
        <f>VLOOKUP(A882,'Web Based Remittances'!$A$2:$C$70,3,0)</f>
        <v>450u970i</v>
      </c>
      <c r="C882" s="355" t="s">
        <v>59</v>
      </c>
      <c r="D882" s="355" t="s">
        <v>60</v>
      </c>
      <c r="E882" s="355">
        <v>6116610</v>
      </c>
    </row>
    <row r="883" spans="1:5" x14ac:dyDescent="0.35">
      <c r="A883" s="355" t="s">
        <v>148</v>
      </c>
      <c r="B883" s="355" t="str">
        <f>VLOOKUP(A883,'Web Based Remittances'!$A$2:$C$70,3,0)</f>
        <v>450u970i</v>
      </c>
      <c r="C883" s="355" t="s">
        <v>61</v>
      </c>
      <c r="D883" s="355" t="s">
        <v>62</v>
      </c>
      <c r="E883" s="355">
        <v>6116600</v>
      </c>
    </row>
    <row r="884" spans="1:5" x14ac:dyDescent="0.35">
      <c r="A884" s="355" t="s">
        <v>148</v>
      </c>
      <c r="B884" s="355" t="str">
        <f>VLOOKUP(A884,'Web Based Remittances'!$A$2:$C$70,3,0)</f>
        <v>450u970i</v>
      </c>
      <c r="C884" s="355" t="s">
        <v>63</v>
      </c>
      <c r="D884" s="355" t="s">
        <v>64</v>
      </c>
      <c r="E884" s="355">
        <v>6121000</v>
      </c>
    </row>
    <row r="885" spans="1:5" x14ac:dyDescent="0.35">
      <c r="A885" s="355" t="s">
        <v>148</v>
      </c>
      <c r="B885" s="355" t="str">
        <f>VLOOKUP(A885,'Web Based Remittances'!$A$2:$C$70,3,0)</f>
        <v>450u970i</v>
      </c>
      <c r="C885" s="355" t="s">
        <v>65</v>
      </c>
      <c r="D885" s="355" t="s">
        <v>66</v>
      </c>
      <c r="E885" s="355">
        <v>6122310</v>
      </c>
    </row>
    <row r="886" spans="1:5" x14ac:dyDescent="0.35">
      <c r="A886" s="355" t="s">
        <v>148</v>
      </c>
      <c r="B886" s="355" t="str">
        <f>VLOOKUP(A886,'Web Based Remittances'!$A$2:$C$70,3,0)</f>
        <v>450u970i</v>
      </c>
      <c r="C886" s="355" t="s">
        <v>67</v>
      </c>
      <c r="D886" s="355" t="s">
        <v>68</v>
      </c>
      <c r="E886" s="355">
        <v>6122110</v>
      </c>
    </row>
    <row r="887" spans="1:5" x14ac:dyDescent="0.35">
      <c r="A887" s="355" t="s">
        <v>148</v>
      </c>
      <c r="B887" s="355" t="str">
        <f>VLOOKUP(A887,'Web Based Remittances'!$A$2:$C$70,3,0)</f>
        <v>450u970i</v>
      </c>
      <c r="C887" s="355" t="s">
        <v>69</v>
      </c>
      <c r="D887" s="355" t="s">
        <v>70</v>
      </c>
      <c r="E887" s="355">
        <v>6120800</v>
      </c>
    </row>
    <row r="888" spans="1:5" x14ac:dyDescent="0.35">
      <c r="A888" s="355" t="s">
        <v>148</v>
      </c>
      <c r="B888" s="355" t="str">
        <f>VLOOKUP(A888,'Web Based Remittances'!$A$2:$C$70,3,0)</f>
        <v>450u970i</v>
      </c>
      <c r="C888" s="355" t="s">
        <v>71</v>
      </c>
      <c r="D888" s="355" t="s">
        <v>72</v>
      </c>
      <c r="E888" s="355">
        <v>6120220</v>
      </c>
    </row>
    <row r="889" spans="1:5" x14ac:dyDescent="0.35">
      <c r="A889" s="355" t="s">
        <v>148</v>
      </c>
      <c r="B889" s="355" t="str">
        <f>VLOOKUP(A889,'Web Based Remittances'!$A$2:$C$70,3,0)</f>
        <v>450u970i</v>
      </c>
      <c r="C889" s="355" t="s">
        <v>73</v>
      </c>
      <c r="D889" s="355" t="s">
        <v>74</v>
      </c>
      <c r="E889" s="355">
        <v>6120600</v>
      </c>
    </row>
    <row r="890" spans="1:5" x14ac:dyDescent="0.35">
      <c r="A890" s="355" t="s">
        <v>148</v>
      </c>
      <c r="B890" s="355" t="str">
        <f>VLOOKUP(A890,'Web Based Remittances'!$A$2:$C$70,3,0)</f>
        <v>450u970i</v>
      </c>
      <c r="C890" s="355" t="s">
        <v>75</v>
      </c>
      <c r="D890" s="355" t="s">
        <v>76</v>
      </c>
      <c r="E890" s="355">
        <v>6120400</v>
      </c>
    </row>
    <row r="891" spans="1:5" x14ac:dyDescent="0.35">
      <c r="A891" s="355" t="s">
        <v>148</v>
      </c>
      <c r="B891" s="355" t="str">
        <f>VLOOKUP(A891,'Web Based Remittances'!$A$2:$C$70,3,0)</f>
        <v>450u970i</v>
      </c>
      <c r="C891" s="355" t="s">
        <v>77</v>
      </c>
      <c r="D891" s="355" t="s">
        <v>78</v>
      </c>
      <c r="E891" s="355">
        <v>6140130</v>
      </c>
    </row>
    <row r="892" spans="1:5" x14ac:dyDescent="0.35">
      <c r="A892" s="355" t="s">
        <v>148</v>
      </c>
      <c r="B892" s="355" t="str">
        <f>VLOOKUP(A892,'Web Based Remittances'!$A$2:$C$70,3,0)</f>
        <v>450u970i</v>
      </c>
      <c r="C892" s="355" t="s">
        <v>79</v>
      </c>
      <c r="D892" s="355" t="s">
        <v>80</v>
      </c>
      <c r="E892" s="355">
        <v>6142430</v>
      </c>
    </row>
    <row r="893" spans="1:5" x14ac:dyDescent="0.35">
      <c r="A893" s="355" t="s">
        <v>148</v>
      </c>
      <c r="B893" s="355" t="str">
        <f>VLOOKUP(A893,'Web Based Remittances'!$A$2:$C$70,3,0)</f>
        <v>450u970i</v>
      </c>
      <c r="C893" s="355" t="s">
        <v>81</v>
      </c>
      <c r="D893" s="355" t="s">
        <v>82</v>
      </c>
      <c r="E893" s="355">
        <v>6140000</v>
      </c>
    </row>
    <row r="894" spans="1:5" x14ac:dyDescent="0.35">
      <c r="A894" s="355" t="s">
        <v>148</v>
      </c>
      <c r="B894" s="355" t="str">
        <f>VLOOKUP(A894,'Web Based Remittances'!$A$2:$C$70,3,0)</f>
        <v>450u970i</v>
      </c>
      <c r="C894" s="355" t="s">
        <v>83</v>
      </c>
      <c r="D894" s="355" t="s">
        <v>84</v>
      </c>
      <c r="E894" s="355">
        <v>6121600</v>
      </c>
    </row>
    <row r="895" spans="1:5" x14ac:dyDescent="0.35">
      <c r="A895" s="355" t="s">
        <v>148</v>
      </c>
      <c r="B895" s="355" t="str">
        <f>VLOOKUP(A895,'Web Based Remittances'!$A$2:$C$70,3,0)</f>
        <v>450u970i</v>
      </c>
      <c r="C895" s="355" t="s">
        <v>85</v>
      </c>
      <c r="D895" s="355" t="s">
        <v>86</v>
      </c>
      <c r="E895" s="355">
        <v>6140200</v>
      </c>
    </row>
    <row r="896" spans="1:5" x14ac:dyDescent="0.35">
      <c r="A896" s="355" t="s">
        <v>148</v>
      </c>
      <c r="B896" s="355" t="str">
        <f>VLOOKUP(A896,'Web Based Remittances'!$A$2:$C$70,3,0)</f>
        <v>450u970i</v>
      </c>
      <c r="C896" s="355" t="s">
        <v>89</v>
      </c>
      <c r="D896" s="355" t="s">
        <v>90</v>
      </c>
      <c r="E896" s="355">
        <v>6170100</v>
      </c>
    </row>
    <row r="897" spans="1:5" x14ac:dyDescent="0.35">
      <c r="A897" s="355" t="s">
        <v>148</v>
      </c>
      <c r="B897" s="355" t="str">
        <f>VLOOKUP(A897,'Web Based Remittances'!$A$2:$C$70,3,0)</f>
        <v>450u970i</v>
      </c>
      <c r="C897" s="355" t="s">
        <v>91</v>
      </c>
      <c r="D897" s="355" t="s">
        <v>92</v>
      </c>
      <c r="E897" s="355">
        <v>6170110</v>
      </c>
    </row>
    <row r="898" spans="1:5" x14ac:dyDescent="0.35">
      <c r="A898" s="355" t="s">
        <v>148</v>
      </c>
      <c r="B898" s="355" t="str">
        <f>VLOOKUP(A898,'Web Based Remittances'!$A$2:$C$70,3,0)</f>
        <v>450u970i</v>
      </c>
      <c r="C898" s="355" t="s">
        <v>99</v>
      </c>
      <c r="D898" s="355" t="s">
        <v>100</v>
      </c>
      <c r="E898" s="355">
        <v>4190170</v>
      </c>
    </row>
    <row r="899" spans="1:5" x14ac:dyDescent="0.35">
      <c r="A899" s="355" t="s">
        <v>148</v>
      </c>
      <c r="B899" s="355" t="str">
        <f>VLOOKUP(A899,'Web Based Remittances'!$A$2:$C$70,3,0)</f>
        <v>450u970i</v>
      </c>
      <c r="C899" s="355" t="s">
        <v>103</v>
      </c>
      <c r="D899" s="355" t="s">
        <v>104</v>
      </c>
      <c r="E899" s="355">
        <v>6180200</v>
      </c>
    </row>
    <row r="900" spans="1:5" x14ac:dyDescent="0.35">
      <c r="A900" s="355" t="s">
        <v>149</v>
      </c>
      <c r="B900" s="355" t="str">
        <f>VLOOKUP(A900,'Web Based Remittances'!$A$2:$C$70,3,0)</f>
        <v>643y979t</v>
      </c>
      <c r="C900" s="355" t="s">
        <v>19</v>
      </c>
      <c r="D900" s="355" t="s">
        <v>20</v>
      </c>
      <c r="E900" s="355">
        <v>4190105</v>
      </c>
    </row>
    <row r="901" spans="1:5" x14ac:dyDescent="0.35">
      <c r="A901" s="355" t="s">
        <v>149</v>
      </c>
      <c r="B901" s="355" t="str">
        <f>VLOOKUP(A901,'Web Based Remittances'!$A$2:$C$70,3,0)</f>
        <v>643y979t</v>
      </c>
      <c r="C901" s="355" t="s">
        <v>21</v>
      </c>
      <c r="D901" s="355" t="s">
        <v>22</v>
      </c>
      <c r="E901" s="355">
        <v>4190120</v>
      </c>
    </row>
    <row r="902" spans="1:5" x14ac:dyDescent="0.35">
      <c r="A902" s="355" t="s">
        <v>149</v>
      </c>
      <c r="B902" s="355" t="str">
        <f>VLOOKUP(A902,'Web Based Remittances'!$A$2:$C$70,3,0)</f>
        <v>643y979t</v>
      </c>
      <c r="C902" s="355" t="s">
        <v>23</v>
      </c>
      <c r="D902" s="355" t="s">
        <v>24</v>
      </c>
      <c r="E902" s="355">
        <v>4190140</v>
      </c>
    </row>
    <row r="903" spans="1:5" x14ac:dyDescent="0.35">
      <c r="A903" s="355" t="s">
        <v>149</v>
      </c>
      <c r="B903" s="355" t="str">
        <f>VLOOKUP(A903,'Web Based Remittances'!$A$2:$C$70,3,0)</f>
        <v>643y979t</v>
      </c>
      <c r="C903" s="355" t="s">
        <v>25</v>
      </c>
      <c r="D903" s="355" t="s">
        <v>26</v>
      </c>
      <c r="E903" s="355">
        <v>4190390</v>
      </c>
    </row>
    <row r="904" spans="1:5" x14ac:dyDescent="0.35">
      <c r="A904" s="355" t="s">
        <v>149</v>
      </c>
      <c r="B904" s="355" t="str">
        <f>VLOOKUP(A904,'Web Based Remittances'!$A$2:$C$70,3,0)</f>
        <v>643y979t</v>
      </c>
      <c r="C904" s="355" t="s">
        <v>29</v>
      </c>
      <c r="D904" s="355" t="s">
        <v>30</v>
      </c>
      <c r="E904" s="355">
        <v>4191100</v>
      </c>
    </row>
    <row r="905" spans="1:5" x14ac:dyDescent="0.35">
      <c r="A905" s="355" t="s">
        <v>149</v>
      </c>
      <c r="B905" s="355" t="str">
        <f>VLOOKUP(A905,'Web Based Remittances'!$A$2:$C$70,3,0)</f>
        <v>643y979t</v>
      </c>
      <c r="C905" s="355" t="s">
        <v>31</v>
      </c>
      <c r="D905" s="355" t="s">
        <v>32</v>
      </c>
      <c r="E905" s="355">
        <v>4191110</v>
      </c>
    </row>
    <row r="906" spans="1:5" x14ac:dyDescent="0.35">
      <c r="A906" s="355" t="s">
        <v>149</v>
      </c>
      <c r="B906" s="355" t="str">
        <f>VLOOKUP(A906,'Web Based Remittances'!$A$2:$C$70,3,0)</f>
        <v>643y979t</v>
      </c>
      <c r="C906" s="355" t="s">
        <v>33</v>
      </c>
      <c r="D906" s="355" t="s">
        <v>34</v>
      </c>
      <c r="E906" s="355">
        <v>4190410</v>
      </c>
    </row>
    <row r="907" spans="1:5" x14ac:dyDescent="0.35">
      <c r="A907" s="355" t="s">
        <v>149</v>
      </c>
      <c r="B907" s="355" t="str">
        <f>VLOOKUP(A907,'Web Based Remittances'!$A$2:$C$70,3,0)</f>
        <v>643y979t</v>
      </c>
      <c r="C907" s="355" t="s">
        <v>129</v>
      </c>
      <c r="D907" s="355" t="s">
        <v>130</v>
      </c>
      <c r="E907" s="355">
        <v>4190387</v>
      </c>
    </row>
    <row r="908" spans="1:5" x14ac:dyDescent="0.35">
      <c r="A908" s="355" t="s">
        <v>149</v>
      </c>
      <c r="B908" s="355" t="str">
        <f>VLOOKUP(A908,'Web Based Remittances'!$A$2:$C$70,3,0)</f>
        <v>643y979t</v>
      </c>
      <c r="C908" s="355" t="s">
        <v>37</v>
      </c>
      <c r="D908" s="355" t="s">
        <v>38</v>
      </c>
      <c r="E908" s="355">
        <v>4190388</v>
      </c>
    </row>
    <row r="909" spans="1:5" x14ac:dyDescent="0.35">
      <c r="A909" s="355" t="s">
        <v>149</v>
      </c>
      <c r="B909" s="355" t="str">
        <f>VLOOKUP(A909,'Web Based Remittances'!$A$2:$C$70,3,0)</f>
        <v>643y979t</v>
      </c>
      <c r="C909" s="355" t="s">
        <v>39</v>
      </c>
      <c r="D909" s="355" t="s">
        <v>40</v>
      </c>
      <c r="E909" s="355">
        <v>4190380</v>
      </c>
    </row>
    <row r="910" spans="1:5" x14ac:dyDescent="0.35">
      <c r="A910" s="355" t="s">
        <v>149</v>
      </c>
      <c r="B910" s="355" t="str">
        <f>VLOOKUP(A910,'Web Based Remittances'!$A$2:$C$70,3,0)</f>
        <v>643y979t</v>
      </c>
      <c r="C910" s="355" t="s">
        <v>43</v>
      </c>
      <c r="D910" s="355" t="s">
        <v>44</v>
      </c>
      <c r="E910" s="355">
        <v>6110000</v>
      </c>
    </row>
    <row r="911" spans="1:5" x14ac:dyDescent="0.35">
      <c r="A911" s="355" t="s">
        <v>149</v>
      </c>
      <c r="B911" s="355" t="str">
        <f>VLOOKUP(A911,'Web Based Remittances'!$A$2:$C$70,3,0)</f>
        <v>643y979t</v>
      </c>
      <c r="C911" s="355" t="s">
        <v>45</v>
      </c>
      <c r="D911" s="355" t="s">
        <v>46</v>
      </c>
      <c r="E911" s="355">
        <v>6110600</v>
      </c>
    </row>
    <row r="912" spans="1:5" x14ac:dyDescent="0.35">
      <c r="A912" s="355" t="s">
        <v>149</v>
      </c>
      <c r="B912" s="355" t="str">
        <f>VLOOKUP(A912,'Web Based Remittances'!$A$2:$C$70,3,0)</f>
        <v>643y979t</v>
      </c>
      <c r="C912" s="355" t="s">
        <v>47</v>
      </c>
      <c r="D912" s="355" t="s">
        <v>48</v>
      </c>
      <c r="E912" s="355">
        <v>6110720</v>
      </c>
    </row>
    <row r="913" spans="1:5" x14ac:dyDescent="0.35">
      <c r="A913" s="355" t="s">
        <v>149</v>
      </c>
      <c r="B913" s="355" t="str">
        <f>VLOOKUP(A913,'Web Based Remittances'!$A$2:$C$70,3,0)</f>
        <v>643y979t</v>
      </c>
      <c r="C913" s="355" t="s">
        <v>49</v>
      </c>
      <c r="D913" s="355" t="s">
        <v>50</v>
      </c>
      <c r="E913" s="355">
        <v>6110860</v>
      </c>
    </row>
    <row r="914" spans="1:5" x14ac:dyDescent="0.35">
      <c r="A914" s="355" t="s">
        <v>149</v>
      </c>
      <c r="B914" s="355" t="str">
        <f>VLOOKUP(A914,'Web Based Remittances'!$A$2:$C$70,3,0)</f>
        <v>643y979t</v>
      </c>
      <c r="C914" s="355" t="s">
        <v>51</v>
      </c>
      <c r="D914" s="355" t="s">
        <v>52</v>
      </c>
      <c r="E914" s="355">
        <v>6110800</v>
      </c>
    </row>
    <row r="915" spans="1:5" x14ac:dyDescent="0.35">
      <c r="A915" s="355" t="s">
        <v>149</v>
      </c>
      <c r="B915" s="355" t="str">
        <f>VLOOKUP(A915,'Web Based Remittances'!$A$2:$C$70,3,0)</f>
        <v>643y979t</v>
      </c>
      <c r="C915" s="355" t="s">
        <v>53</v>
      </c>
      <c r="D915" s="355" t="s">
        <v>54</v>
      </c>
      <c r="E915" s="355">
        <v>6110640</v>
      </c>
    </row>
    <row r="916" spans="1:5" x14ac:dyDescent="0.35">
      <c r="A916" s="355" t="s">
        <v>149</v>
      </c>
      <c r="B916" s="355" t="str">
        <f>VLOOKUP(A916,'Web Based Remittances'!$A$2:$C$70,3,0)</f>
        <v>643y979t</v>
      </c>
      <c r="C916" s="355" t="s">
        <v>55</v>
      </c>
      <c r="D916" s="355" t="s">
        <v>56</v>
      </c>
      <c r="E916" s="355">
        <v>6116300</v>
      </c>
    </row>
    <row r="917" spans="1:5" x14ac:dyDescent="0.35">
      <c r="A917" s="355" t="s">
        <v>149</v>
      </c>
      <c r="B917" s="355" t="str">
        <f>VLOOKUP(A917,'Web Based Remittances'!$A$2:$C$70,3,0)</f>
        <v>643y979t</v>
      </c>
      <c r="C917" s="355" t="s">
        <v>57</v>
      </c>
      <c r="D917" s="355" t="s">
        <v>58</v>
      </c>
      <c r="E917" s="355">
        <v>6116200</v>
      </c>
    </row>
    <row r="918" spans="1:5" x14ac:dyDescent="0.35">
      <c r="A918" s="355" t="s">
        <v>149</v>
      </c>
      <c r="B918" s="355" t="str">
        <f>VLOOKUP(A918,'Web Based Remittances'!$A$2:$C$70,3,0)</f>
        <v>643y979t</v>
      </c>
      <c r="C918" s="355" t="s">
        <v>61</v>
      </c>
      <c r="D918" s="355" t="s">
        <v>62</v>
      </c>
      <c r="E918" s="355">
        <v>6116600</v>
      </c>
    </row>
    <row r="919" spans="1:5" x14ac:dyDescent="0.35">
      <c r="A919" s="355" t="s">
        <v>149</v>
      </c>
      <c r="B919" s="355" t="str">
        <f>VLOOKUP(A919,'Web Based Remittances'!$A$2:$C$70,3,0)</f>
        <v>643y979t</v>
      </c>
      <c r="C919" s="355" t="s">
        <v>63</v>
      </c>
      <c r="D919" s="355" t="s">
        <v>64</v>
      </c>
      <c r="E919" s="355">
        <v>6121000</v>
      </c>
    </row>
    <row r="920" spans="1:5" x14ac:dyDescent="0.35">
      <c r="A920" s="355" t="s">
        <v>149</v>
      </c>
      <c r="B920" s="355" t="str">
        <f>VLOOKUP(A920,'Web Based Remittances'!$A$2:$C$70,3,0)</f>
        <v>643y979t</v>
      </c>
      <c r="C920" s="355" t="s">
        <v>65</v>
      </c>
      <c r="D920" s="355" t="s">
        <v>66</v>
      </c>
      <c r="E920" s="355">
        <v>6122310</v>
      </c>
    </row>
    <row r="921" spans="1:5" x14ac:dyDescent="0.35">
      <c r="A921" s="355" t="s">
        <v>149</v>
      </c>
      <c r="B921" s="355" t="str">
        <f>VLOOKUP(A921,'Web Based Remittances'!$A$2:$C$70,3,0)</f>
        <v>643y979t</v>
      </c>
      <c r="C921" s="355" t="s">
        <v>67</v>
      </c>
      <c r="D921" s="355" t="s">
        <v>68</v>
      </c>
      <c r="E921" s="355">
        <v>6122110</v>
      </c>
    </row>
    <row r="922" spans="1:5" x14ac:dyDescent="0.35">
      <c r="A922" s="355" t="s">
        <v>149</v>
      </c>
      <c r="B922" s="355" t="str">
        <f>VLOOKUP(A922,'Web Based Remittances'!$A$2:$C$70,3,0)</f>
        <v>643y979t</v>
      </c>
      <c r="C922" s="355" t="s">
        <v>69</v>
      </c>
      <c r="D922" s="355" t="s">
        <v>70</v>
      </c>
      <c r="E922" s="355">
        <v>6120800</v>
      </c>
    </row>
    <row r="923" spans="1:5" x14ac:dyDescent="0.35">
      <c r="A923" s="355" t="s">
        <v>149</v>
      </c>
      <c r="B923" s="355" t="str">
        <f>VLOOKUP(A923,'Web Based Remittances'!$A$2:$C$70,3,0)</f>
        <v>643y979t</v>
      </c>
      <c r="C923" s="355" t="s">
        <v>71</v>
      </c>
      <c r="D923" s="355" t="s">
        <v>72</v>
      </c>
      <c r="E923" s="355">
        <v>6120220</v>
      </c>
    </row>
    <row r="924" spans="1:5" x14ac:dyDescent="0.35">
      <c r="A924" s="355" t="s">
        <v>149</v>
      </c>
      <c r="B924" s="355" t="str">
        <f>VLOOKUP(A924,'Web Based Remittances'!$A$2:$C$70,3,0)</f>
        <v>643y979t</v>
      </c>
      <c r="C924" s="355" t="s">
        <v>73</v>
      </c>
      <c r="D924" s="355" t="s">
        <v>74</v>
      </c>
      <c r="E924" s="355">
        <v>6120600</v>
      </c>
    </row>
    <row r="925" spans="1:5" x14ac:dyDescent="0.35">
      <c r="A925" s="355" t="s">
        <v>149</v>
      </c>
      <c r="B925" s="355" t="str">
        <f>VLOOKUP(A925,'Web Based Remittances'!$A$2:$C$70,3,0)</f>
        <v>643y979t</v>
      </c>
      <c r="C925" s="355" t="s">
        <v>75</v>
      </c>
      <c r="D925" s="355" t="s">
        <v>76</v>
      </c>
      <c r="E925" s="355">
        <v>6120400</v>
      </c>
    </row>
    <row r="926" spans="1:5" x14ac:dyDescent="0.35">
      <c r="A926" s="355" t="s">
        <v>149</v>
      </c>
      <c r="B926" s="355" t="str">
        <f>VLOOKUP(A926,'Web Based Remittances'!$A$2:$C$70,3,0)</f>
        <v>643y979t</v>
      </c>
      <c r="C926" s="355" t="s">
        <v>77</v>
      </c>
      <c r="D926" s="355" t="s">
        <v>78</v>
      </c>
      <c r="E926" s="355">
        <v>6140130</v>
      </c>
    </row>
    <row r="927" spans="1:5" x14ac:dyDescent="0.35">
      <c r="A927" s="355" t="s">
        <v>149</v>
      </c>
      <c r="B927" s="355" t="str">
        <f>VLOOKUP(A927,'Web Based Remittances'!$A$2:$C$70,3,0)</f>
        <v>643y979t</v>
      </c>
      <c r="C927" s="355" t="s">
        <v>79</v>
      </c>
      <c r="D927" s="355" t="s">
        <v>80</v>
      </c>
      <c r="E927" s="355">
        <v>6142430</v>
      </c>
    </row>
    <row r="928" spans="1:5" x14ac:dyDescent="0.35">
      <c r="A928" s="355" t="s">
        <v>149</v>
      </c>
      <c r="B928" s="355" t="str">
        <f>VLOOKUP(A928,'Web Based Remittances'!$A$2:$C$70,3,0)</f>
        <v>643y979t</v>
      </c>
      <c r="C928" s="355" t="s">
        <v>81</v>
      </c>
      <c r="D928" s="355" t="s">
        <v>82</v>
      </c>
      <c r="E928" s="355">
        <v>6140000</v>
      </c>
    </row>
    <row r="929" spans="1:5" x14ac:dyDescent="0.35">
      <c r="A929" s="355" t="s">
        <v>149</v>
      </c>
      <c r="B929" s="355" t="str">
        <f>VLOOKUP(A929,'Web Based Remittances'!$A$2:$C$70,3,0)</f>
        <v>643y979t</v>
      </c>
      <c r="C929" s="355" t="s">
        <v>83</v>
      </c>
      <c r="D929" s="355" t="s">
        <v>84</v>
      </c>
      <c r="E929" s="355">
        <v>6121600</v>
      </c>
    </row>
    <row r="930" spans="1:5" x14ac:dyDescent="0.35">
      <c r="A930" s="355" t="s">
        <v>149</v>
      </c>
      <c r="B930" s="355" t="str">
        <f>VLOOKUP(A930,'Web Based Remittances'!$A$2:$C$70,3,0)</f>
        <v>643y979t</v>
      </c>
      <c r="C930" s="355" t="s">
        <v>85</v>
      </c>
      <c r="D930" s="355" t="s">
        <v>86</v>
      </c>
      <c r="E930" s="355">
        <v>6140200</v>
      </c>
    </row>
    <row r="931" spans="1:5" x14ac:dyDescent="0.35">
      <c r="A931" s="355" t="s">
        <v>149</v>
      </c>
      <c r="B931" s="355" t="str">
        <f>VLOOKUP(A931,'Web Based Remittances'!$A$2:$C$70,3,0)</f>
        <v>643y979t</v>
      </c>
      <c r="C931" s="355" t="s">
        <v>87</v>
      </c>
      <c r="D931" s="355" t="s">
        <v>88</v>
      </c>
      <c r="E931" s="355">
        <v>6111000</v>
      </c>
    </row>
    <row r="932" spans="1:5" x14ac:dyDescent="0.35">
      <c r="A932" s="355" t="s">
        <v>149</v>
      </c>
      <c r="B932" s="355" t="str">
        <f>VLOOKUP(A932,'Web Based Remittances'!$A$2:$C$70,3,0)</f>
        <v>643y979t</v>
      </c>
      <c r="C932" s="355" t="s">
        <v>89</v>
      </c>
      <c r="D932" s="355" t="s">
        <v>90</v>
      </c>
      <c r="E932" s="355">
        <v>6170100</v>
      </c>
    </row>
    <row r="933" spans="1:5" x14ac:dyDescent="0.35">
      <c r="A933" s="355" t="s">
        <v>149</v>
      </c>
      <c r="B933" s="355" t="str">
        <f>VLOOKUP(A933,'Web Based Remittances'!$A$2:$C$70,3,0)</f>
        <v>643y979t</v>
      </c>
      <c r="C933" s="355" t="s">
        <v>91</v>
      </c>
      <c r="D933" s="355" t="s">
        <v>92</v>
      </c>
      <c r="E933" s="355">
        <v>6170110</v>
      </c>
    </row>
    <row r="934" spans="1:5" x14ac:dyDescent="0.35">
      <c r="A934" s="355" t="s">
        <v>149</v>
      </c>
      <c r="B934" s="355" t="str">
        <f>VLOOKUP(A934,'Web Based Remittances'!$A$2:$C$70,3,0)</f>
        <v>643y979t</v>
      </c>
      <c r="C934" s="355" t="s">
        <v>99</v>
      </c>
      <c r="D934" s="355" t="s">
        <v>100</v>
      </c>
      <c r="E934" s="355">
        <v>4190170</v>
      </c>
    </row>
    <row r="935" spans="1:5" x14ac:dyDescent="0.35">
      <c r="A935" s="355" t="s">
        <v>149</v>
      </c>
      <c r="B935" s="355" t="str">
        <f>VLOOKUP(A935,'Web Based Remittances'!$A$2:$C$70,3,0)</f>
        <v>643y979t</v>
      </c>
      <c r="C935" s="355" t="s">
        <v>103</v>
      </c>
      <c r="D935" s="355" t="s">
        <v>104</v>
      </c>
      <c r="E935" s="355">
        <v>6180200</v>
      </c>
    </row>
    <row r="936" spans="1:5" x14ac:dyDescent="0.35">
      <c r="A936" s="355" t="s">
        <v>149</v>
      </c>
      <c r="B936" s="355" t="str">
        <f>VLOOKUP(A936,'Web Based Remittances'!$A$2:$C$70,3,0)</f>
        <v>643y979t</v>
      </c>
      <c r="C936" s="355" t="s">
        <v>110</v>
      </c>
      <c r="D936" s="355" t="s">
        <v>111</v>
      </c>
      <c r="E936" s="355">
        <v>6180260</v>
      </c>
    </row>
    <row r="937" spans="1:5" x14ac:dyDescent="0.35">
      <c r="A937" s="355" t="s">
        <v>150</v>
      </c>
      <c r="B937" s="355" t="str">
        <f>VLOOKUP(A937,'Web Based Remittances'!$A$2:$C$70,3,0)</f>
        <v>967n246o</v>
      </c>
      <c r="C937" s="355" t="s">
        <v>19</v>
      </c>
      <c r="D937" s="355" t="s">
        <v>20</v>
      </c>
      <c r="E937" s="355">
        <v>4190105</v>
      </c>
    </row>
    <row r="938" spans="1:5" x14ac:dyDescent="0.35">
      <c r="A938" s="355" t="s">
        <v>150</v>
      </c>
      <c r="B938" s="355" t="str">
        <f>VLOOKUP(A938,'Web Based Remittances'!$A$2:$C$70,3,0)</f>
        <v>967n246o</v>
      </c>
      <c r="C938" s="355" t="s">
        <v>21</v>
      </c>
      <c r="D938" s="355" t="s">
        <v>22</v>
      </c>
      <c r="E938" s="355">
        <v>4190120</v>
      </c>
    </row>
    <row r="939" spans="1:5" x14ac:dyDescent="0.35">
      <c r="A939" s="355" t="s">
        <v>150</v>
      </c>
      <c r="B939" s="355" t="str">
        <f>VLOOKUP(A939,'Web Based Remittances'!$A$2:$C$70,3,0)</f>
        <v>967n246o</v>
      </c>
      <c r="C939" s="355" t="s">
        <v>23</v>
      </c>
      <c r="D939" s="355" t="s">
        <v>24</v>
      </c>
      <c r="E939" s="355">
        <v>4190140</v>
      </c>
    </row>
    <row r="940" spans="1:5" x14ac:dyDescent="0.35">
      <c r="A940" s="355" t="s">
        <v>150</v>
      </c>
      <c r="B940" s="355" t="str">
        <f>VLOOKUP(A940,'Web Based Remittances'!$A$2:$C$70,3,0)</f>
        <v>967n246o</v>
      </c>
      <c r="C940" s="355" t="s">
        <v>27</v>
      </c>
      <c r="D940" s="355" t="s">
        <v>28</v>
      </c>
      <c r="E940" s="355">
        <v>4191900</v>
      </c>
    </row>
    <row r="941" spans="1:5" x14ac:dyDescent="0.35">
      <c r="A941" s="355" t="s">
        <v>150</v>
      </c>
      <c r="B941" s="355" t="str">
        <f>VLOOKUP(A941,'Web Based Remittances'!$A$2:$C$70,3,0)</f>
        <v>967n246o</v>
      </c>
      <c r="C941" s="355" t="s">
        <v>31</v>
      </c>
      <c r="D941" s="355" t="s">
        <v>32</v>
      </c>
      <c r="E941" s="355">
        <v>4191110</v>
      </c>
    </row>
    <row r="942" spans="1:5" x14ac:dyDescent="0.35">
      <c r="A942" s="355" t="s">
        <v>150</v>
      </c>
      <c r="B942" s="355" t="str">
        <f>VLOOKUP(A942,'Web Based Remittances'!$A$2:$C$70,3,0)</f>
        <v>967n246o</v>
      </c>
      <c r="C942" s="355" t="s">
        <v>37</v>
      </c>
      <c r="D942" s="355" t="s">
        <v>38</v>
      </c>
      <c r="E942" s="355">
        <v>4190388</v>
      </c>
    </row>
    <row r="943" spans="1:5" x14ac:dyDescent="0.35">
      <c r="A943" s="355" t="s">
        <v>150</v>
      </c>
      <c r="B943" s="355" t="str">
        <f>VLOOKUP(A943,'Web Based Remittances'!$A$2:$C$70,3,0)</f>
        <v>967n246o</v>
      </c>
      <c r="C943" s="355" t="s">
        <v>39</v>
      </c>
      <c r="D943" s="355" t="s">
        <v>40</v>
      </c>
      <c r="E943" s="355">
        <v>4190380</v>
      </c>
    </row>
    <row r="944" spans="1:5" x14ac:dyDescent="0.35">
      <c r="A944" s="355" t="s">
        <v>150</v>
      </c>
      <c r="B944" s="355" t="str">
        <f>VLOOKUP(A944,'Web Based Remittances'!$A$2:$C$70,3,0)</f>
        <v>967n246o</v>
      </c>
      <c r="C944" s="355" t="s">
        <v>43</v>
      </c>
      <c r="D944" s="355" t="s">
        <v>44</v>
      </c>
      <c r="E944" s="355">
        <v>6110000</v>
      </c>
    </row>
    <row r="945" spans="1:5" x14ac:dyDescent="0.35">
      <c r="A945" s="355" t="s">
        <v>150</v>
      </c>
      <c r="B945" s="355" t="str">
        <f>VLOOKUP(A945,'Web Based Remittances'!$A$2:$C$70,3,0)</f>
        <v>967n246o</v>
      </c>
      <c r="C945" s="355" t="s">
        <v>45</v>
      </c>
      <c r="D945" s="355" t="s">
        <v>46</v>
      </c>
      <c r="E945" s="355">
        <v>6110600</v>
      </c>
    </row>
    <row r="946" spans="1:5" x14ac:dyDescent="0.35">
      <c r="A946" s="355" t="s">
        <v>150</v>
      </c>
      <c r="B946" s="355" t="str">
        <f>VLOOKUP(A946,'Web Based Remittances'!$A$2:$C$70,3,0)</f>
        <v>967n246o</v>
      </c>
      <c r="C946" s="355" t="s">
        <v>47</v>
      </c>
      <c r="D946" s="355" t="s">
        <v>48</v>
      </c>
      <c r="E946" s="355">
        <v>6110720</v>
      </c>
    </row>
    <row r="947" spans="1:5" x14ac:dyDescent="0.35">
      <c r="A947" s="355" t="s">
        <v>150</v>
      </c>
      <c r="B947" s="355" t="str">
        <f>VLOOKUP(A947,'Web Based Remittances'!$A$2:$C$70,3,0)</f>
        <v>967n246o</v>
      </c>
      <c r="C947" s="355" t="s">
        <v>49</v>
      </c>
      <c r="D947" s="355" t="s">
        <v>50</v>
      </c>
      <c r="E947" s="355">
        <v>6110860</v>
      </c>
    </row>
    <row r="948" spans="1:5" x14ac:dyDescent="0.35">
      <c r="A948" s="355" t="s">
        <v>150</v>
      </c>
      <c r="B948" s="355" t="str">
        <f>VLOOKUP(A948,'Web Based Remittances'!$A$2:$C$70,3,0)</f>
        <v>967n246o</v>
      </c>
      <c r="C948" s="355" t="s">
        <v>53</v>
      </c>
      <c r="D948" s="355" t="s">
        <v>54</v>
      </c>
      <c r="E948" s="355">
        <v>6110640</v>
      </c>
    </row>
    <row r="949" spans="1:5" x14ac:dyDescent="0.35">
      <c r="A949" s="355" t="s">
        <v>150</v>
      </c>
      <c r="B949" s="355" t="str">
        <f>VLOOKUP(A949,'Web Based Remittances'!$A$2:$C$70,3,0)</f>
        <v>967n246o</v>
      </c>
      <c r="C949" s="355" t="s">
        <v>55</v>
      </c>
      <c r="D949" s="355" t="s">
        <v>56</v>
      </c>
      <c r="E949" s="355">
        <v>6116300</v>
      </c>
    </row>
    <row r="950" spans="1:5" x14ac:dyDescent="0.35">
      <c r="A950" s="355" t="s">
        <v>150</v>
      </c>
      <c r="B950" s="355" t="str">
        <f>VLOOKUP(A950,'Web Based Remittances'!$A$2:$C$70,3,0)</f>
        <v>967n246o</v>
      </c>
      <c r="C950" s="355" t="s">
        <v>57</v>
      </c>
      <c r="D950" s="355" t="s">
        <v>58</v>
      </c>
      <c r="E950" s="355">
        <v>6116200</v>
      </c>
    </row>
    <row r="951" spans="1:5" x14ac:dyDescent="0.35">
      <c r="A951" s="355" t="s">
        <v>150</v>
      </c>
      <c r="B951" s="355" t="str">
        <f>VLOOKUP(A951,'Web Based Remittances'!$A$2:$C$70,3,0)</f>
        <v>967n246o</v>
      </c>
      <c r="C951" s="355" t="s">
        <v>61</v>
      </c>
      <c r="D951" s="355" t="s">
        <v>62</v>
      </c>
      <c r="E951" s="355">
        <v>6116600</v>
      </c>
    </row>
    <row r="952" spans="1:5" x14ac:dyDescent="0.35">
      <c r="A952" s="355" t="s">
        <v>150</v>
      </c>
      <c r="B952" s="355" t="str">
        <f>VLOOKUP(A952,'Web Based Remittances'!$A$2:$C$70,3,0)</f>
        <v>967n246o</v>
      </c>
      <c r="C952" s="355" t="s">
        <v>63</v>
      </c>
      <c r="D952" s="355" t="s">
        <v>64</v>
      </c>
      <c r="E952" s="355">
        <v>6121000</v>
      </c>
    </row>
    <row r="953" spans="1:5" x14ac:dyDescent="0.35">
      <c r="A953" s="355" t="s">
        <v>150</v>
      </c>
      <c r="B953" s="355" t="str">
        <f>VLOOKUP(A953,'Web Based Remittances'!$A$2:$C$70,3,0)</f>
        <v>967n246o</v>
      </c>
      <c r="C953" s="355" t="s">
        <v>65</v>
      </c>
      <c r="D953" s="355" t="s">
        <v>66</v>
      </c>
      <c r="E953" s="355">
        <v>6122310</v>
      </c>
    </row>
    <row r="954" spans="1:5" x14ac:dyDescent="0.35">
      <c r="A954" s="355" t="s">
        <v>150</v>
      </c>
      <c r="B954" s="355" t="str">
        <f>VLOOKUP(A954,'Web Based Remittances'!$A$2:$C$70,3,0)</f>
        <v>967n246o</v>
      </c>
      <c r="C954" s="355" t="s">
        <v>67</v>
      </c>
      <c r="D954" s="355" t="s">
        <v>68</v>
      </c>
      <c r="E954" s="355">
        <v>6122110</v>
      </c>
    </row>
    <row r="955" spans="1:5" x14ac:dyDescent="0.35">
      <c r="A955" s="355" t="s">
        <v>150</v>
      </c>
      <c r="B955" s="355" t="str">
        <f>VLOOKUP(A955,'Web Based Remittances'!$A$2:$C$70,3,0)</f>
        <v>967n246o</v>
      </c>
      <c r="C955" s="355" t="s">
        <v>69</v>
      </c>
      <c r="D955" s="355" t="s">
        <v>70</v>
      </c>
      <c r="E955" s="355">
        <v>6120800</v>
      </c>
    </row>
    <row r="956" spans="1:5" x14ac:dyDescent="0.35">
      <c r="A956" s="355" t="s">
        <v>150</v>
      </c>
      <c r="B956" s="355" t="str">
        <f>VLOOKUP(A956,'Web Based Remittances'!$A$2:$C$70,3,0)</f>
        <v>967n246o</v>
      </c>
      <c r="C956" s="355" t="s">
        <v>71</v>
      </c>
      <c r="D956" s="355" t="s">
        <v>72</v>
      </c>
      <c r="E956" s="355">
        <v>6120220</v>
      </c>
    </row>
    <row r="957" spans="1:5" x14ac:dyDescent="0.35">
      <c r="A957" s="355" t="s">
        <v>150</v>
      </c>
      <c r="B957" s="355" t="str">
        <f>VLOOKUP(A957,'Web Based Remittances'!$A$2:$C$70,3,0)</f>
        <v>967n246o</v>
      </c>
      <c r="C957" s="355" t="s">
        <v>73</v>
      </c>
      <c r="D957" s="355" t="s">
        <v>74</v>
      </c>
      <c r="E957" s="355">
        <v>6120600</v>
      </c>
    </row>
    <row r="958" spans="1:5" x14ac:dyDescent="0.35">
      <c r="A958" s="355" t="s">
        <v>150</v>
      </c>
      <c r="B958" s="355" t="str">
        <f>VLOOKUP(A958,'Web Based Remittances'!$A$2:$C$70,3,0)</f>
        <v>967n246o</v>
      </c>
      <c r="C958" s="355" t="s">
        <v>75</v>
      </c>
      <c r="D958" s="355" t="s">
        <v>76</v>
      </c>
      <c r="E958" s="355">
        <v>6120400</v>
      </c>
    </row>
    <row r="959" spans="1:5" x14ac:dyDescent="0.35">
      <c r="A959" s="355" t="s">
        <v>150</v>
      </c>
      <c r="B959" s="355" t="str">
        <f>VLOOKUP(A959,'Web Based Remittances'!$A$2:$C$70,3,0)</f>
        <v>967n246o</v>
      </c>
      <c r="C959" s="355" t="s">
        <v>77</v>
      </c>
      <c r="D959" s="355" t="s">
        <v>78</v>
      </c>
      <c r="E959" s="355">
        <v>6140130</v>
      </c>
    </row>
    <row r="960" spans="1:5" x14ac:dyDescent="0.35">
      <c r="A960" s="355" t="s">
        <v>150</v>
      </c>
      <c r="B960" s="355" t="str">
        <f>VLOOKUP(A960,'Web Based Remittances'!$A$2:$C$70,3,0)</f>
        <v>967n246o</v>
      </c>
      <c r="C960" s="355" t="s">
        <v>79</v>
      </c>
      <c r="D960" s="355" t="s">
        <v>80</v>
      </c>
      <c r="E960" s="355">
        <v>6142430</v>
      </c>
    </row>
    <row r="961" spans="1:5" x14ac:dyDescent="0.35">
      <c r="A961" s="355" t="s">
        <v>150</v>
      </c>
      <c r="B961" s="355" t="str">
        <f>VLOOKUP(A961,'Web Based Remittances'!$A$2:$C$70,3,0)</f>
        <v>967n246o</v>
      </c>
      <c r="C961" s="355" t="s">
        <v>81</v>
      </c>
      <c r="D961" s="355" t="s">
        <v>82</v>
      </c>
      <c r="E961" s="355">
        <v>6140000</v>
      </c>
    </row>
    <row r="962" spans="1:5" x14ac:dyDescent="0.35">
      <c r="A962" s="355" t="s">
        <v>150</v>
      </c>
      <c r="B962" s="355" t="str">
        <f>VLOOKUP(A962,'Web Based Remittances'!$A$2:$C$70,3,0)</f>
        <v>967n246o</v>
      </c>
      <c r="C962" s="355" t="s">
        <v>83</v>
      </c>
      <c r="D962" s="355" t="s">
        <v>84</v>
      </c>
      <c r="E962" s="355">
        <v>6121600</v>
      </c>
    </row>
    <row r="963" spans="1:5" x14ac:dyDescent="0.35">
      <c r="A963" s="355" t="s">
        <v>150</v>
      </c>
      <c r="B963" s="355" t="str">
        <f>VLOOKUP(A963,'Web Based Remittances'!$A$2:$C$70,3,0)</f>
        <v>967n246o</v>
      </c>
      <c r="C963" s="355" t="s">
        <v>85</v>
      </c>
      <c r="D963" s="355" t="s">
        <v>86</v>
      </c>
      <c r="E963" s="355">
        <v>6140200</v>
      </c>
    </row>
    <row r="964" spans="1:5" x14ac:dyDescent="0.35">
      <c r="A964" s="355" t="s">
        <v>150</v>
      </c>
      <c r="B964" s="355" t="str">
        <f>VLOOKUP(A964,'Web Based Remittances'!$A$2:$C$70,3,0)</f>
        <v>967n246o</v>
      </c>
      <c r="C964" s="355" t="s">
        <v>87</v>
      </c>
      <c r="D964" s="355" t="s">
        <v>88</v>
      </c>
      <c r="E964" s="355">
        <v>6111000</v>
      </c>
    </row>
    <row r="965" spans="1:5" x14ac:dyDescent="0.35">
      <c r="A965" s="355" t="s">
        <v>150</v>
      </c>
      <c r="B965" s="355" t="str">
        <f>VLOOKUP(A965,'Web Based Remittances'!$A$2:$C$70,3,0)</f>
        <v>967n246o</v>
      </c>
      <c r="C965" s="355" t="s">
        <v>89</v>
      </c>
      <c r="D965" s="355" t="s">
        <v>90</v>
      </c>
      <c r="E965" s="355">
        <v>6170100</v>
      </c>
    </row>
    <row r="966" spans="1:5" x14ac:dyDescent="0.35">
      <c r="A966" s="355" t="s">
        <v>150</v>
      </c>
      <c r="B966" s="355" t="str">
        <f>VLOOKUP(A966,'Web Based Remittances'!$A$2:$C$70,3,0)</f>
        <v>967n246o</v>
      </c>
      <c r="C966" s="355" t="s">
        <v>91</v>
      </c>
      <c r="D966" s="355" t="s">
        <v>92</v>
      </c>
      <c r="E966" s="355">
        <v>6170110</v>
      </c>
    </row>
    <row r="967" spans="1:5" x14ac:dyDescent="0.35">
      <c r="A967" s="355" t="s">
        <v>150</v>
      </c>
      <c r="B967" s="355" t="str">
        <f>VLOOKUP(A967,'Web Based Remittances'!$A$2:$C$70,3,0)</f>
        <v>967n246o</v>
      </c>
      <c r="C967" s="355" t="s">
        <v>99</v>
      </c>
      <c r="D967" s="355" t="s">
        <v>100</v>
      </c>
      <c r="E967" s="355">
        <v>4190170</v>
      </c>
    </row>
    <row r="968" spans="1:5" x14ac:dyDescent="0.35">
      <c r="A968" s="355" t="s">
        <v>150</v>
      </c>
      <c r="B968" s="355" t="str">
        <f>VLOOKUP(A968,'Web Based Remittances'!$A$2:$C$70,3,0)</f>
        <v>967n246o</v>
      </c>
      <c r="C968" s="355" t="s">
        <v>103</v>
      </c>
      <c r="D968" s="355" t="s">
        <v>104</v>
      </c>
      <c r="E968" s="355">
        <v>6180200</v>
      </c>
    </row>
    <row r="969" spans="1:5" x14ac:dyDescent="0.35">
      <c r="A969" s="355" t="s">
        <v>150</v>
      </c>
      <c r="B969" s="355" t="str">
        <f>VLOOKUP(A969,'Web Based Remittances'!$A$2:$C$70,3,0)</f>
        <v>967n246o</v>
      </c>
      <c r="C969" s="355" t="s">
        <v>110</v>
      </c>
      <c r="D969" s="355" t="s">
        <v>111</v>
      </c>
      <c r="E969" s="355">
        <v>6180260</v>
      </c>
    </row>
    <row r="970" spans="1:5" x14ac:dyDescent="0.35">
      <c r="A970" s="355" t="s">
        <v>151</v>
      </c>
      <c r="B970" s="355" t="str">
        <f>VLOOKUP(A970,'Web Based Remittances'!$A$2:$C$70,3,0)</f>
        <v>274t686m</v>
      </c>
      <c r="C970" s="355" t="s">
        <v>19</v>
      </c>
      <c r="D970" s="355" t="s">
        <v>20</v>
      </c>
      <c r="E970" s="355">
        <v>4190105</v>
      </c>
    </row>
    <row r="971" spans="1:5" x14ac:dyDescent="0.35">
      <c r="A971" s="355" t="s">
        <v>151</v>
      </c>
      <c r="B971" s="355" t="str">
        <f>VLOOKUP(A971,'Web Based Remittances'!$A$2:$C$70,3,0)</f>
        <v>274t686m</v>
      </c>
      <c r="C971" s="355" t="s">
        <v>23</v>
      </c>
      <c r="D971" s="355" t="s">
        <v>24</v>
      </c>
      <c r="E971" s="355">
        <v>4190140</v>
      </c>
    </row>
    <row r="972" spans="1:5" x14ac:dyDescent="0.35">
      <c r="A972" s="355" t="s">
        <v>151</v>
      </c>
      <c r="B972" s="355" t="str">
        <f>VLOOKUP(A972,'Web Based Remittances'!$A$2:$C$70,3,0)</f>
        <v>274t686m</v>
      </c>
      <c r="C972" s="355" t="s">
        <v>29</v>
      </c>
      <c r="D972" s="355" t="s">
        <v>30</v>
      </c>
      <c r="E972" s="355">
        <v>4191100</v>
      </c>
    </row>
    <row r="973" spans="1:5" x14ac:dyDescent="0.35">
      <c r="A973" s="355" t="s">
        <v>151</v>
      </c>
      <c r="B973" s="355" t="str">
        <f>VLOOKUP(A973,'Web Based Remittances'!$A$2:$C$70,3,0)</f>
        <v>274t686m</v>
      </c>
      <c r="C973" s="355" t="s">
        <v>35</v>
      </c>
      <c r="D973" s="355" t="s">
        <v>36</v>
      </c>
      <c r="E973" s="355">
        <v>4190420</v>
      </c>
    </row>
    <row r="974" spans="1:5" x14ac:dyDescent="0.35">
      <c r="A974" s="355" t="s">
        <v>151</v>
      </c>
      <c r="B974" s="355" t="str">
        <f>VLOOKUP(A974,'Web Based Remittances'!$A$2:$C$70,3,0)</f>
        <v>274t686m</v>
      </c>
      <c r="C974" s="355" t="s">
        <v>37</v>
      </c>
      <c r="D974" s="355" t="s">
        <v>38</v>
      </c>
      <c r="E974" s="355">
        <v>4190388</v>
      </c>
    </row>
    <row r="975" spans="1:5" x14ac:dyDescent="0.35">
      <c r="A975" s="355" t="s">
        <v>151</v>
      </c>
      <c r="B975" s="355" t="str">
        <f>VLOOKUP(A975,'Web Based Remittances'!$A$2:$C$70,3,0)</f>
        <v>274t686m</v>
      </c>
      <c r="C975" s="355" t="s">
        <v>39</v>
      </c>
      <c r="D975" s="355" t="s">
        <v>40</v>
      </c>
      <c r="E975" s="355">
        <v>4190380</v>
      </c>
    </row>
    <row r="976" spans="1:5" x14ac:dyDescent="0.35">
      <c r="A976" s="355" t="s">
        <v>151</v>
      </c>
      <c r="B976" s="355" t="str">
        <f>VLOOKUP(A976,'Web Based Remittances'!$A$2:$C$70,3,0)</f>
        <v>274t686m</v>
      </c>
      <c r="C976" s="355" t="s">
        <v>43</v>
      </c>
      <c r="D976" s="355" t="s">
        <v>44</v>
      </c>
      <c r="E976" s="355">
        <v>6110000</v>
      </c>
    </row>
    <row r="977" spans="1:5" x14ac:dyDescent="0.35">
      <c r="A977" s="355" t="s">
        <v>151</v>
      </c>
      <c r="B977" s="355" t="str">
        <f>VLOOKUP(A977,'Web Based Remittances'!$A$2:$C$70,3,0)</f>
        <v>274t686m</v>
      </c>
      <c r="C977" s="355" t="s">
        <v>123</v>
      </c>
      <c r="D977" s="355" t="s">
        <v>124</v>
      </c>
      <c r="E977" s="355">
        <v>6110020</v>
      </c>
    </row>
    <row r="978" spans="1:5" x14ac:dyDescent="0.35">
      <c r="A978" s="355" t="s">
        <v>151</v>
      </c>
      <c r="B978" s="355" t="str">
        <f>VLOOKUP(A978,'Web Based Remittances'!$A$2:$C$70,3,0)</f>
        <v>274t686m</v>
      </c>
      <c r="C978" s="355" t="s">
        <v>45</v>
      </c>
      <c r="D978" s="355" t="s">
        <v>46</v>
      </c>
      <c r="E978" s="355">
        <v>6110600</v>
      </c>
    </row>
    <row r="979" spans="1:5" x14ac:dyDescent="0.35">
      <c r="A979" s="355" t="s">
        <v>151</v>
      </c>
      <c r="B979" s="355" t="str">
        <f>VLOOKUP(A979,'Web Based Remittances'!$A$2:$C$70,3,0)</f>
        <v>274t686m</v>
      </c>
      <c r="C979" s="355" t="s">
        <v>47</v>
      </c>
      <c r="D979" s="355" t="s">
        <v>48</v>
      </c>
      <c r="E979" s="355">
        <v>6110720</v>
      </c>
    </row>
    <row r="980" spans="1:5" x14ac:dyDescent="0.35">
      <c r="A980" s="355" t="s">
        <v>151</v>
      </c>
      <c r="B980" s="355" t="str">
        <f>VLOOKUP(A980,'Web Based Remittances'!$A$2:$C$70,3,0)</f>
        <v>274t686m</v>
      </c>
      <c r="C980" s="355" t="s">
        <v>49</v>
      </c>
      <c r="D980" s="355" t="s">
        <v>50</v>
      </c>
      <c r="E980" s="355">
        <v>6110860</v>
      </c>
    </row>
    <row r="981" spans="1:5" x14ac:dyDescent="0.35">
      <c r="A981" s="355" t="s">
        <v>151</v>
      </c>
      <c r="B981" s="355" t="str">
        <f>VLOOKUP(A981,'Web Based Remittances'!$A$2:$C$70,3,0)</f>
        <v>274t686m</v>
      </c>
      <c r="C981" s="355" t="s">
        <v>53</v>
      </c>
      <c r="D981" s="355" t="s">
        <v>54</v>
      </c>
      <c r="E981" s="355">
        <v>6110640</v>
      </c>
    </row>
    <row r="982" spans="1:5" x14ac:dyDescent="0.35">
      <c r="A982" s="355" t="s">
        <v>151</v>
      </c>
      <c r="B982" s="355" t="str">
        <f>VLOOKUP(A982,'Web Based Remittances'!$A$2:$C$70,3,0)</f>
        <v>274t686m</v>
      </c>
      <c r="C982" s="355" t="s">
        <v>55</v>
      </c>
      <c r="D982" s="355" t="s">
        <v>56</v>
      </c>
      <c r="E982" s="355">
        <v>6116300</v>
      </c>
    </row>
    <row r="983" spans="1:5" x14ac:dyDescent="0.35">
      <c r="A983" s="355" t="s">
        <v>151</v>
      </c>
      <c r="B983" s="355" t="str">
        <f>VLOOKUP(A983,'Web Based Remittances'!$A$2:$C$70,3,0)</f>
        <v>274t686m</v>
      </c>
      <c r="C983" s="355" t="s">
        <v>57</v>
      </c>
      <c r="D983" s="355" t="s">
        <v>58</v>
      </c>
      <c r="E983" s="355">
        <v>6116200</v>
      </c>
    </row>
    <row r="984" spans="1:5" x14ac:dyDescent="0.35">
      <c r="A984" s="355" t="s">
        <v>151</v>
      </c>
      <c r="B984" s="355" t="str">
        <f>VLOOKUP(A984,'Web Based Remittances'!$A$2:$C$70,3,0)</f>
        <v>274t686m</v>
      </c>
      <c r="C984" s="355" t="s">
        <v>61</v>
      </c>
      <c r="D984" s="355" t="s">
        <v>62</v>
      </c>
      <c r="E984" s="355">
        <v>6116600</v>
      </c>
    </row>
    <row r="985" spans="1:5" x14ac:dyDescent="0.35">
      <c r="A985" s="355" t="s">
        <v>151</v>
      </c>
      <c r="B985" s="355" t="str">
        <f>VLOOKUP(A985,'Web Based Remittances'!$A$2:$C$70,3,0)</f>
        <v>274t686m</v>
      </c>
      <c r="C985" s="355" t="s">
        <v>63</v>
      </c>
      <c r="D985" s="355" t="s">
        <v>64</v>
      </c>
      <c r="E985" s="355">
        <v>6121000</v>
      </c>
    </row>
    <row r="986" spans="1:5" x14ac:dyDescent="0.35">
      <c r="A986" s="355" t="s">
        <v>151</v>
      </c>
      <c r="B986" s="355" t="str">
        <f>VLOOKUP(A986,'Web Based Remittances'!$A$2:$C$70,3,0)</f>
        <v>274t686m</v>
      </c>
      <c r="C986" s="355" t="s">
        <v>65</v>
      </c>
      <c r="D986" s="355" t="s">
        <v>66</v>
      </c>
      <c r="E986" s="355">
        <v>6122310</v>
      </c>
    </row>
    <row r="987" spans="1:5" x14ac:dyDescent="0.35">
      <c r="A987" s="355" t="s">
        <v>151</v>
      </c>
      <c r="B987" s="355" t="str">
        <f>VLOOKUP(A987,'Web Based Remittances'!$A$2:$C$70,3,0)</f>
        <v>274t686m</v>
      </c>
      <c r="C987" s="355" t="s">
        <v>67</v>
      </c>
      <c r="D987" s="355" t="s">
        <v>68</v>
      </c>
      <c r="E987" s="355">
        <v>6122110</v>
      </c>
    </row>
    <row r="988" spans="1:5" x14ac:dyDescent="0.35">
      <c r="A988" s="355" t="s">
        <v>151</v>
      </c>
      <c r="B988" s="355" t="str">
        <f>VLOOKUP(A988,'Web Based Remittances'!$A$2:$C$70,3,0)</f>
        <v>274t686m</v>
      </c>
      <c r="C988" s="355" t="s">
        <v>69</v>
      </c>
      <c r="D988" s="355" t="s">
        <v>70</v>
      </c>
      <c r="E988" s="355">
        <v>6120800</v>
      </c>
    </row>
    <row r="989" spans="1:5" x14ac:dyDescent="0.35">
      <c r="A989" s="355" t="s">
        <v>151</v>
      </c>
      <c r="B989" s="355" t="str">
        <f>VLOOKUP(A989,'Web Based Remittances'!$A$2:$C$70,3,0)</f>
        <v>274t686m</v>
      </c>
      <c r="C989" s="355" t="s">
        <v>71</v>
      </c>
      <c r="D989" s="355" t="s">
        <v>72</v>
      </c>
      <c r="E989" s="355">
        <v>6120220</v>
      </c>
    </row>
    <row r="990" spans="1:5" x14ac:dyDescent="0.35">
      <c r="A990" s="355" t="s">
        <v>151</v>
      </c>
      <c r="B990" s="355" t="str">
        <f>VLOOKUP(A990,'Web Based Remittances'!$A$2:$C$70,3,0)</f>
        <v>274t686m</v>
      </c>
      <c r="C990" s="355" t="s">
        <v>73</v>
      </c>
      <c r="D990" s="355" t="s">
        <v>74</v>
      </c>
      <c r="E990" s="355">
        <v>6120600</v>
      </c>
    </row>
    <row r="991" spans="1:5" x14ac:dyDescent="0.35">
      <c r="A991" s="355" t="s">
        <v>151</v>
      </c>
      <c r="B991" s="355" t="str">
        <f>VLOOKUP(A991,'Web Based Remittances'!$A$2:$C$70,3,0)</f>
        <v>274t686m</v>
      </c>
      <c r="C991" s="355" t="s">
        <v>75</v>
      </c>
      <c r="D991" s="355" t="s">
        <v>76</v>
      </c>
      <c r="E991" s="355">
        <v>6120400</v>
      </c>
    </row>
    <row r="992" spans="1:5" x14ac:dyDescent="0.35">
      <c r="A992" s="355" t="s">
        <v>151</v>
      </c>
      <c r="B992" s="355" t="str">
        <f>VLOOKUP(A992,'Web Based Remittances'!$A$2:$C$70,3,0)</f>
        <v>274t686m</v>
      </c>
      <c r="C992" s="355" t="s">
        <v>77</v>
      </c>
      <c r="D992" s="355" t="s">
        <v>78</v>
      </c>
      <c r="E992" s="355">
        <v>6140130</v>
      </c>
    </row>
    <row r="993" spans="1:5" x14ac:dyDescent="0.35">
      <c r="A993" s="355" t="s">
        <v>151</v>
      </c>
      <c r="B993" s="355" t="str">
        <f>VLOOKUP(A993,'Web Based Remittances'!$A$2:$C$70,3,0)</f>
        <v>274t686m</v>
      </c>
      <c r="C993" s="355" t="s">
        <v>79</v>
      </c>
      <c r="D993" s="355" t="s">
        <v>80</v>
      </c>
      <c r="E993" s="355">
        <v>6142430</v>
      </c>
    </row>
    <row r="994" spans="1:5" x14ac:dyDescent="0.35">
      <c r="A994" s="355" t="s">
        <v>151</v>
      </c>
      <c r="B994" s="355" t="str">
        <f>VLOOKUP(A994,'Web Based Remittances'!$A$2:$C$70,3,0)</f>
        <v>274t686m</v>
      </c>
      <c r="C994" s="355" t="s">
        <v>81</v>
      </c>
      <c r="D994" s="355" t="s">
        <v>82</v>
      </c>
      <c r="E994" s="355">
        <v>6140000</v>
      </c>
    </row>
    <row r="995" spans="1:5" x14ac:dyDescent="0.35">
      <c r="A995" s="355" t="s">
        <v>151</v>
      </c>
      <c r="B995" s="355" t="str">
        <f>VLOOKUP(A995,'Web Based Remittances'!$A$2:$C$70,3,0)</f>
        <v>274t686m</v>
      </c>
      <c r="C995" s="355" t="s">
        <v>83</v>
      </c>
      <c r="D995" s="355" t="s">
        <v>84</v>
      </c>
      <c r="E995" s="355">
        <v>6121600</v>
      </c>
    </row>
    <row r="996" spans="1:5" x14ac:dyDescent="0.35">
      <c r="A996" s="355" t="s">
        <v>151</v>
      </c>
      <c r="B996" s="355" t="str">
        <f>VLOOKUP(A996,'Web Based Remittances'!$A$2:$C$70,3,0)</f>
        <v>274t686m</v>
      </c>
      <c r="C996" s="355" t="s">
        <v>85</v>
      </c>
      <c r="D996" s="355" t="s">
        <v>86</v>
      </c>
      <c r="E996" s="355">
        <v>6140200</v>
      </c>
    </row>
    <row r="997" spans="1:5" x14ac:dyDescent="0.35">
      <c r="A997" s="355" t="s">
        <v>151</v>
      </c>
      <c r="B997" s="355" t="str">
        <f>VLOOKUP(A997,'Web Based Remittances'!$A$2:$C$70,3,0)</f>
        <v>274t686m</v>
      </c>
      <c r="C997" s="355" t="s">
        <v>87</v>
      </c>
      <c r="D997" s="355" t="s">
        <v>88</v>
      </c>
      <c r="E997" s="355">
        <v>6111000</v>
      </c>
    </row>
    <row r="998" spans="1:5" x14ac:dyDescent="0.35">
      <c r="A998" s="355" t="s">
        <v>151</v>
      </c>
      <c r="B998" s="355" t="str">
        <f>VLOOKUP(A998,'Web Based Remittances'!$A$2:$C$70,3,0)</f>
        <v>274t686m</v>
      </c>
      <c r="C998" s="355" t="s">
        <v>89</v>
      </c>
      <c r="D998" s="355" t="s">
        <v>90</v>
      </c>
      <c r="E998" s="355">
        <v>6170100</v>
      </c>
    </row>
    <row r="999" spans="1:5" x14ac:dyDescent="0.35">
      <c r="A999" s="355" t="s">
        <v>151</v>
      </c>
      <c r="B999" s="355" t="str">
        <f>VLOOKUP(A999,'Web Based Remittances'!$A$2:$C$70,3,0)</f>
        <v>274t686m</v>
      </c>
      <c r="C999" s="355" t="s">
        <v>91</v>
      </c>
      <c r="D999" s="355" t="s">
        <v>92</v>
      </c>
      <c r="E999" s="355">
        <v>6170110</v>
      </c>
    </row>
    <row r="1000" spans="1:5" x14ac:dyDescent="0.35">
      <c r="A1000" s="355" t="s">
        <v>151</v>
      </c>
      <c r="B1000" s="355" t="str">
        <f>VLOOKUP(A1000,'Web Based Remittances'!$A$2:$C$70,3,0)</f>
        <v>274t686m</v>
      </c>
      <c r="C1000" s="355" t="s">
        <v>99</v>
      </c>
      <c r="D1000" s="355" t="s">
        <v>100</v>
      </c>
      <c r="E1000" s="355">
        <v>4190170</v>
      </c>
    </row>
    <row r="1001" spans="1:5" x14ac:dyDescent="0.35">
      <c r="A1001" s="355" t="s">
        <v>151</v>
      </c>
      <c r="B1001" s="355" t="str">
        <f>VLOOKUP(A1001,'Web Based Remittances'!$A$2:$C$70,3,0)</f>
        <v>274t686m</v>
      </c>
      <c r="C1001" s="355" t="s">
        <v>110</v>
      </c>
      <c r="D1001" s="355" t="s">
        <v>111</v>
      </c>
      <c r="E1001" s="355">
        <v>6180260</v>
      </c>
    </row>
    <row r="1002" spans="1:5" x14ac:dyDescent="0.35">
      <c r="A1002" s="355" t="s">
        <v>152</v>
      </c>
      <c r="B1002" s="355" t="str">
        <f>VLOOKUP(A1002,'Web Based Remittances'!$A$2:$C$70,3,0)</f>
        <v>128h609d</v>
      </c>
      <c r="C1002" s="355" t="s">
        <v>19</v>
      </c>
      <c r="D1002" s="355" t="s">
        <v>20</v>
      </c>
      <c r="E1002" s="355">
        <v>4190105</v>
      </c>
    </row>
    <row r="1003" spans="1:5" x14ac:dyDescent="0.35">
      <c r="A1003" s="355" t="s">
        <v>152</v>
      </c>
      <c r="B1003" s="355" t="str">
        <f>VLOOKUP(A1003,'Web Based Remittances'!$A$2:$C$70,3,0)</f>
        <v>128h609d</v>
      </c>
      <c r="C1003" s="355" t="s">
        <v>21</v>
      </c>
      <c r="D1003" s="355" t="s">
        <v>22</v>
      </c>
      <c r="E1003" s="355">
        <v>4190120</v>
      </c>
    </row>
    <row r="1004" spans="1:5" x14ac:dyDescent="0.35">
      <c r="A1004" s="355" t="s">
        <v>152</v>
      </c>
      <c r="B1004" s="355" t="str">
        <f>VLOOKUP(A1004,'Web Based Remittances'!$A$2:$C$70,3,0)</f>
        <v>128h609d</v>
      </c>
      <c r="C1004" s="355" t="s">
        <v>23</v>
      </c>
      <c r="D1004" s="355" t="s">
        <v>24</v>
      </c>
      <c r="E1004" s="355">
        <v>4190140</v>
      </c>
    </row>
    <row r="1005" spans="1:5" x14ac:dyDescent="0.35">
      <c r="A1005" s="355" t="s">
        <v>152</v>
      </c>
      <c r="B1005" s="355" t="str">
        <f>VLOOKUP(A1005,'Web Based Remittances'!$A$2:$C$70,3,0)</f>
        <v>128h609d</v>
      </c>
      <c r="C1005" s="355" t="s">
        <v>29</v>
      </c>
      <c r="D1005" s="355" t="s">
        <v>30</v>
      </c>
      <c r="E1005" s="355">
        <v>4191100</v>
      </c>
    </row>
    <row r="1006" spans="1:5" x14ac:dyDescent="0.35">
      <c r="A1006" s="355" t="s">
        <v>152</v>
      </c>
      <c r="B1006" s="355" t="str">
        <f>VLOOKUP(A1006,'Web Based Remittances'!$A$2:$C$70,3,0)</f>
        <v>128h609d</v>
      </c>
      <c r="C1006" s="355" t="s">
        <v>37</v>
      </c>
      <c r="D1006" s="355" t="s">
        <v>38</v>
      </c>
      <c r="E1006" s="355">
        <v>4190388</v>
      </c>
    </row>
    <row r="1007" spans="1:5" x14ac:dyDescent="0.35">
      <c r="A1007" s="355" t="s">
        <v>152</v>
      </c>
      <c r="B1007" s="355" t="str">
        <f>VLOOKUP(A1007,'Web Based Remittances'!$A$2:$C$70,3,0)</f>
        <v>128h609d</v>
      </c>
      <c r="C1007" s="355" t="s">
        <v>39</v>
      </c>
      <c r="D1007" s="355" t="s">
        <v>40</v>
      </c>
      <c r="E1007" s="355">
        <v>4190380</v>
      </c>
    </row>
    <row r="1008" spans="1:5" x14ac:dyDescent="0.35">
      <c r="A1008" s="355" t="s">
        <v>152</v>
      </c>
      <c r="B1008" s="355" t="str">
        <f>VLOOKUP(A1008,'Web Based Remittances'!$A$2:$C$70,3,0)</f>
        <v>128h609d</v>
      </c>
      <c r="C1008" s="355" t="s">
        <v>41</v>
      </c>
      <c r="D1008" s="355" t="s">
        <v>42</v>
      </c>
      <c r="E1008" s="355">
        <v>4190210</v>
      </c>
    </row>
    <row r="1009" spans="1:5" x14ac:dyDescent="0.35">
      <c r="A1009" s="355" t="s">
        <v>152</v>
      </c>
      <c r="B1009" s="355" t="str">
        <f>VLOOKUP(A1009,'Web Based Remittances'!$A$2:$C$70,3,0)</f>
        <v>128h609d</v>
      </c>
      <c r="C1009" s="355" t="s">
        <v>43</v>
      </c>
      <c r="D1009" s="355" t="s">
        <v>44</v>
      </c>
      <c r="E1009" s="355">
        <v>6110000</v>
      </c>
    </row>
    <row r="1010" spans="1:5" x14ac:dyDescent="0.35">
      <c r="A1010" s="355" t="s">
        <v>152</v>
      </c>
      <c r="B1010" s="355" t="str">
        <f>VLOOKUP(A1010,'Web Based Remittances'!$A$2:$C$70,3,0)</f>
        <v>128h609d</v>
      </c>
      <c r="C1010" s="355" t="s">
        <v>123</v>
      </c>
      <c r="D1010" s="355" t="s">
        <v>124</v>
      </c>
      <c r="E1010" s="355">
        <v>6110020</v>
      </c>
    </row>
    <row r="1011" spans="1:5" x14ac:dyDescent="0.35">
      <c r="A1011" s="355" t="s">
        <v>152</v>
      </c>
      <c r="B1011" s="355" t="str">
        <f>VLOOKUP(A1011,'Web Based Remittances'!$A$2:$C$70,3,0)</f>
        <v>128h609d</v>
      </c>
      <c r="C1011" s="355" t="s">
        <v>45</v>
      </c>
      <c r="D1011" s="355" t="s">
        <v>46</v>
      </c>
      <c r="E1011" s="355">
        <v>6110600</v>
      </c>
    </row>
    <row r="1012" spans="1:5" x14ac:dyDescent="0.35">
      <c r="A1012" s="355" t="s">
        <v>152</v>
      </c>
      <c r="B1012" s="355" t="str">
        <f>VLOOKUP(A1012,'Web Based Remittances'!$A$2:$C$70,3,0)</f>
        <v>128h609d</v>
      </c>
      <c r="C1012" s="355" t="s">
        <v>47</v>
      </c>
      <c r="D1012" s="355" t="s">
        <v>48</v>
      </c>
      <c r="E1012" s="355">
        <v>6110720</v>
      </c>
    </row>
    <row r="1013" spans="1:5" x14ac:dyDescent="0.35">
      <c r="A1013" s="355" t="s">
        <v>152</v>
      </c>
      <c r="B1013" s="355" t="str">
        <f>VLOOKUP(A1013,'Web Based Remittances'!$A$2:$C$70,3,0)</f>
        <v>128h609d</v>
      </c>
      <c r="C1013" s="355" t="s">
        <v>49</v>
      </c>
      <c r="D1013" s="355" t="s">
        <v>50</v>
      </c>
      <c r="E1013" s="355">
        <v>6110860</v>
      </c>
    </row>
    <row r="1014" spans="1:5" x14ac:dyDescent="0.35">
      <c r="A1014" s="355" t="s">
        <v>152</v>
      </c>
      <c r="B1014" s="355" t="str">
        <f>VLOOKUP(A1014,'Web Based Remittances'!$A$2:$C$70,3,0)</f>
        <v>128h609d</v>
      </c>
      <c r="C1014" s="355" t="s">
        <v>53</v>
      </c>
      <c r="D1014" s="355" t="s">
        <v>54</v>
      </c>
      <c r="E1014" s="355">
        <v>6110640</v>
      </c>
    </row>
    <row r="1015" spans="1:5" x14ac:dyDescent="0.35">
      <c r="A1015" s="355" t="s">
        <v>152</v>
      </c>
      <c r="B1015" s="355" t="str">
        <f>VLOOKUP(A1015,'Web Based Remittances'!$A$2:$C$70,3,0)</f>
        <v>128h609d</v>
      </c>
      <c r="C1015" s="355" t="s">
        <v>55</v>
      </c>
      <c r="D1015" s="355" t="s">
        <v>56</v>
      </c>
      <c r="E1015" s="355">
        <v>6116300</v>
      </c>
    </row>
    <row r="1016" spans="1:5" x14ac:dyDescent="0.35">
      <c r="A1016" s="355" t="s">
        <v>152</v>
      </c>
      <c r="B1016" s="355" t="str">
        <f>VLOOKUP(A1016,'Web Based Remittances'!$A$2:$C$70,3,0)</f>
        <v>128h609d</v>
      </c>
      <c r="C1016" s="355" t="s">
        <v>57</v>
      </c>
      <c r="D1016" s="355" t="s">
        <v>58</v>
      </c>
      <c r="E1016" s="355">
        <v>6116200</v>
      </c>
    </row>
    <row r="1017" spans="1:5" x14ac:dyDescent="0.35">
      <c r="A1017" s="355" t="s">
        <v>152</v>
      </c>
      <c r="B1017" s="355" t="str">
        <f>VLOOKUP(A1017,'Web Based Remittances'!$A$2:$C$70,3,0)</f>
        <v>128h609d</v>
      </c>
      <c r="C1017" s="355" t="s">
        <v>61</v>
      </c>
      <c r="D1017" s="355" t="s">
        <v>62</v>
      </c>
      <c r="E1017" s="355">
        <v>6116600</v>
      </c>
    </row>
    <row r="1018" spans="1:5" x14ac:dyDescent="0.35">
      <c r="A1018" s="355" t="s">
        <v>152</v>
      </c>
      <c r="B1018" s="355" t="str">
        <f>VLOOKUP(A1018,'Web Based Remittances'!$A$2:$C$70,3,0)</f>
        <v>128h609d</v>
      </c>
      <c r="C1018" s="355" t="s">
        <v>63</v>
      </c>
      <c r="D1018" s="355" t="s">
        <v>64</v>
      </c>
      <c r="E1018" s="355">
        <v>6121000</v>
      </c>
    </row>
    <row r="1019" spans="1:5" x14ac:dyDescent="0.35">
      <c r="A1019" s="355" t="s">
        <v>152</v>
      </c>
      <c r="B1019" s="355" t="str">
        <f>VLOOKUP(A1019,'Web Based Remittances'!$A$2:$C$70,3,0)</f>
        <v>128h609d</v>
      </c>
      <c r="C1019" s="355" t="s">
        <v>65</v>
      </c>
      <c r="D1019" s="355" t="s">
        <v>66</v>
      </c>
      <c r="E1019" s="355">
        <v>6122310</v>
      </c>
    </row>
    <row r="1020" spans="1:5" x14ac:dyDescent="0.35">
      <c r="A1020" s="355" t="s">
        <v>152</v>
      </c>
      <c r="B1020" s="355" t="str">
        <f>VLOOKUP(A1020,'Web Based Remittances'!$A$2:$C$70,3,0)</f>
        <v>128h609d</v>
      </c>
      <c r="C1020" s="355" t="s">
        <v>67</v>
      </c>
      <c r="D1020" s="355" t="s">
        <v>68</v>
      </c>
      <c r="E1020" s="355">
        <v>6122110</v>
      </c>
    </row>
    <row r="1021" spans="1:5" x14ac:dyDescent="0.35">
      <c r="A1021" s="355" t="s">
        <v>152</v>
      </c>
      <c r="B1021" s="355" t="str">
        <f>VLOOKUP(A1021,'Web Based Remittances'!$A$2:$C$70,3,0)</f>
        <v>128h609d</v>
      </c>
      <c r="C1021" s="355" t="s">
        <v>69</v>
      </c>
      <c r="D1021" s="355" t="s">
        <v>70</v>
      </c>
      <c r="E1021" s="355">
        <v>6120800</v>
      </c>
    </row>
    <row r="1022" spans="1:5" x14ac:dyDescent="0.35">
      <c r="A1022" s="355" t="s">
        <v>152</v>
      </c>
      <c r="B1022" s="355" t="str">
        <f>VLOOKUP(A1022,'Web Based Remittances'!$A$2:$C$70,3,0)</f>
        <v>128h609d</v>
      </c>
      <c r="C1022" s="355" t="s">
        <v>71</v>
      </c>
      <c r="D1022" s="355" t="s">
        <v>72</v>
      </c>
      <c r="E1022" s="355">
        <v>6120220</v>
      </c>
    </row>
    <row r="1023" spans="1:5" x14ac:dyDescent="0.35">
      <c r="A1023" s="355" t="s">
        <v>152</v>
      </c>
      <c r="B1023" s="355" t="str">
        <f>VLOOKUP(A1023,'Web Based Remittances'!$A$2:$C$70,3,0)</f>
        <v>128h609d</v>
      </c>
      <c r="C1023" s="355" t="s">
        <v>73</v>
      </c>
      <c r="D1023" s="355" t="s">
        <v>74</v>
      </c>
      <c r="E1023" s="355">
        <v>6120600</v>
      </c>
    </row>
    <row r="1024" spans="1:5" x14ac:dyDescent="0.35">
      <c r="A1024" s="355" t="s">
        <v>152</v>
      </c>
      <c r="B1024" s="355" t="str">
        <f>VLOOKUP(A1024,'Web Based Remittances'!$A$2:$C$70,3,0)</f>
        <v>128h609d</v>
      </c>
      <c r="C1024" s="355" t="s">
        <v>75</v>
      </c>
      <c r="D1024" s="355" t="s">
        <v>76</v>
      </c>
      <c r="E1024" s="355">
        <v>6120400</v>
      </c>
    </row>
    <row r="1025" spans="1:5" x14ac:dyDescent="0.35">
      <c r="A1025" s="355" t="s">
        <v>152</v>
      </c>
      <c r="B1025" s="355" t="str">
        <f>VLOOKUP(A1025,'Web Based Remittances'!$A$2:$C$70,3,0)</f>
        <v>128h609d</v>
      </c>
      <c r="C1025" s="355" t="s">
        <v>77</v>
      </c>
      <c r="D1025" s="355" t="s">
        <v>78</v>
      </c>
      <c r="E1025" s="355">
        <v>6140130</v>
      </c>
    </row>
    <row r="1026" spans="1:5" x14ac:dyDescent="0.35">
      <c r="A1026" s="355" t="s">
        <v>152</v>
      </c>
      <c r="B1026" s="355" t="str">
        <f>VLOOKUP(A1026,'Web Based Remittances'!$A$2:$C$70,3,0)</f>
        <v>128h609d</v>
      </c>
      <c r="C1026" s="355" t="s">
        <v>79</v>
      </c>
      <c r="D1026" s="355" t="s">
        <v>80</v>
      </c>
      <c r="E1026" s="355">
        <v>6142430</v>
      </c>
    </row>
    <row r="1027" spans="1:5" x14ac:dyDescent="0.35">
      <c r="A1027" s="355" t="s">
        <v>152</v>
      </c>
      <c r="B1027" s="355" t="str">
        <f>VLOOKUP(A1027,'Web Based Remittances'!$A$2:$C$70,3,0)</f>
        <v>128h609d</v>
      </c>
      <c r="C1027" s="355" t="s">
        <v>81</v>
      </c>
      <c r="D1027" s="355" t="s">
        <v>82</v>
      </c>
      <c r="E1027" s="355">
        <v>6140000</v>
      </c>
    </row>
    <row r="1028" spans="1:5" x14ac:dyDescent="0.35">
      <c r="A1028" s="355" t="s">
        <v>152</v>
      </c>
      <c r="B1028" s="355" t="str">
        <f>VLOOKUP(A1028,'Web Based Remittances'!$A$2:$C$70,3,0)</f>
        <v>128h609d</v>
      </c>
      <c r="C1028" s="355" t="s">
        <v>83</v>
      </c>
      <c r="D1028" s="355" t="s">
        <v>84</v>
      </c>
      <c r="E1028" s="355">
        <v>6121600</v>
      </c>
    </row>
    <row r="1029" spans="1:5" x14ac:dyDescent="0.35">
      <c r="A1029" s="355" t="s">
        <v>152</v>
      </c>
      <c r="B1029" s="355" t="str">
        <f>VLOOKUP(A1029,'Web Based Remittances'!$A$2:$C$70,3,0)</f>
        <v>128h609d</v>
      </c>
      <c r="C1029" s="355" t="s">
        <v>85</v>
      </c>
      <c r="D1029" s="355" t="s">
        <v>86</v>
      </c>
      <c r="E1029" s="355">
        <v>6140200</v>
      </c>
    </row>
    <row r="1030" spans="1:5" x14ac:dyDescent="0.35">
      <c r="A1030" s="355" t="s">
        <v>152</v>
      </c>
      <c r="B1030" s="355" t="str">
        <f>VLOOKUP(A1030,'Web Based Remittances'!$A$2:$C$70,3,0)</f>
        <v>128h609d</v>
      </c>
      <c r="C1030" s="355" t="s">
        <v>87</v>
      </c>
      <c r="D1030" s="355" t="s">
        <v>88</v>
      </c>
      <c r="E1030" s="355">
        <v>6111000</v>
      </c>
    </row>
    <row r="1031" spans="1:5" x14ac:dyDescent="0.35">
      <c r="A1031" s="355" t="s">
        <v>152</v>
      </c>
      <c r="B1031" s="355" t="str">
        <f>VLOOKUP(A1031,'Web Based Remittances'!$A$2:$C$70,3,0)</f>
        <v>128h609d</v>
      </c>
      <c r="C1031" s="355" t="s">
        <v>89</v>
      </c>
      <c r="D1031" s="355" t="s">
        <v>90</v>
      </c>
      <c r="E1031" s="355">
        <v>6170100</v>
      </c>
    </row>
    <row r="1032" spans="1:5" x14ac:dyDescent="0.35">
      <c r="A1032" s="355" t="s">
        <v>152</v>
      </c>
      <c r="B1032" s="355" t="str">
        <f>VLOOKUP(A1032,'Web Based Remittances'!$A$2:$C$70,3,0)</f>
        <v>128h609d</v>
      </c>
      <c r="C1032" s="355" t="s">
        <v>91</v>
      </c>
      <c r="D1032" s="355" t="s">
        <v>92</v>
      </c>
      <c r="E1032" s="355">
        <v>6170110</v>
      </c>
    </row>
    <row r="1033" spans="1:5" x14ac:dyDescent="0.35">
      <c r="A1033" s="355" t="s">
        <v>152</v>
      </c>
      <c r="B1033" s="355" t="str">
        <f>VLOOKUP(A1033,'Web Based Remittances'!$A$2:$C$70,3,0)</f>
        <v>128h609d</v>
      </c>
      <c r="C1033" s="355" t="s">
        <v>93</v>
      </c>
      <c r="D1033" s="355" t="s">
        <v>94</v>
      </c>
      <c r="E1033" s="355">
        <v>6181500</v>
      </c>
    </row>
    <row r="1034" spans="1:5" x14ac:dyDescent="0.35">
      <c r="A1034" s="355" t="s">
        <v>152</v>
      </c>
      <c r="B1034" s="355" t="str">
        <f>VLOOKUP(A1034,'Web Based Remittances'!$A$2:$C$70,3,0)</f>
        <v>128h609d</v>
      </c>
      <c r="C1034" s="355" t="s">
        <v>97</v>
      </c>
      <c r="D1034" s="355" t="s">
        <v>98</v>
      </c>
      <c r="E1034" s="355">
        <v>6122340</v>
      </c>
    </row>
    <row r="1035" spans="1:5" x14ac:dyDescent="0.35">
      <c r="A1035" s="355" t="s">
        <v>152</v>
      </c>
      <c r="B1035" s="355" t="str">
        <f>VLOOKUP(A1035,'Web Based Remittances'!$A$2:$C$70,3,0)</f>
        <v>128h609d</v>
      </c>
      <c r="C1035" s="355" t="s">
        <v>99</v>
      </c>
      <c r="D1035" s="355" t="s">
        <v>100</v>
      </c>
      <c r="E1035" s="355">
        <v>4190170</v>
      </c>
    </row>
    <row r="1036" spans="1:5" x14ac:dyDescent="0.35">
      <c r="A1036" s="355" t="s">
        <v>152</v>
      </c>
      <c r="B1036" s="355" t="str">
        <f>VLOOKUP(A1036,'Web Based Remittances'!$A$2:$C$70,3,0)</f>
        <v>128h609d</v>
      </c>
      <c r="C1036" s="355" t="s">
        <v>101</v>
      </c>
      <c r="D1036" s="355" t="s">
        <v>102</v>
      </c>
      <c r="E1036" s="355">
        <v>6181510</v>
      </c>
    </row>
    <row r="1037" spans="1:5" x14ac:dyDescent="0.35">
      <c r="A1037" s="355" t="s">
        <v>152</v>
      </c>
      <c r="B1037" s="355" t="str">
        <f>VLOOKUP(A1037,'Web Based Remittances'!$A$2:$C$70,3,0)</f>
        <v>128h609d</v>
      </c>
      <c r="C1037" s="355" t="s">
        <v>103</v>
      </c>
      <c r="D1037" s="355" t="s">
        <v>104</v>
      </c>
      <c r="E1037" s="355">
        <v>6180200</v>
      </c>
    </row>
    <row r="1038" spans="1:5" x14ac:dyDescent="0.35">
      <c r="A1038" s="355" t="s">
        <v>152</v>
      </c>
      <c r="B1038" s="355" t="str">
        <f>VLOOKUP(A1038,'Web Based Remittances'!$A$2:$C$70,3,0)</f>
        <v>128h609d</v>
      </c>
      <c r="C1038" s="355" t="s">
        <v>110</v>
      </c>
      <c r="D1038" s="355" t="s">
        <v>111</v>
      </c>
      <c r="E1038" s="355">
        <v>6180260</v>
      </c>
    </row>
    <row r="1039" spans="1:5" x14ac:dyDescent="0.35">
      <c r="A1039" s="355" t="s">
        <v>153</v>
      </c>
      <c r="B1039" s="355" t="str">
        <f>VLOOKUP(A1039,'Web Based Remittances'!$A$2:$C$70,3,0)</f>
        <v>283y650v</v>
      </c>
      <c r="C1039" s="355" t="s">
        <v>19</v>
      </c>
      <c r="D1039" s="355" t="s">
        <v>20</v>
      </c>
      <c r="E1039" s="355">
        <v>4190105</v>
      </c>
    </row>
    <row r="1040" spans="1:5" x14ac:dyDescent="0.35">
      <c r="A1040" s="355" t="s">
        <v>153</v>
      </c>
      <c r="B1040" s="355" t="str">
        <f>VLOOKUP(A1040,'Web Based Remittances'!$A$2:$C$70,3,0)</f>
        <v>283y650v</v>
      </c>
      <c r="C1040" s="355" t="s">
        <v>23</v>
      </c>
      <c r="D1040" s="355" t="s">
        <v>24</v>
      </c>
      <c r="E1040" s="355">
        <v>4190140</v>
      </c>
    </row>
    <row r="1041" spans="1:5" x14ac:dyDescent="0.35">
      <c r="A1041" s="355" t="s">
        <v>153</v>
      </c>
      <c r="B1041" s="355" t="str">
        <f>VLOOKUP(A1041,'Web Based Remittances'!$A$2:$C$70,3,0)</f>
        <v>283y650v</v>
      </c>
      <c r="C1041" s="355" t="s">
        <v>29</v>
      </c>
      <c r="D1041" s="355" t="s">
        <v>30</v>
      </c>
      <c r="E1041" s="355">
        <v>4191100</v>
      </c>
    </row>
    <row r="1042" spans="1:5" x14ac:dyDescent="0.35">
      <c r="A1042" s="355" t="s">
        <v>153</v>
      </c>
      <c r="B1042" s="355" t="str">
        <f>VLOOKUP(A1042,'Web Based Remittances'!$A$2:$C$70,3,0)</f>
        <v>283y650v</v>
      </c>
      <c r="C1042" s="355" t="s">
        <v>37</v>
      </c>
      <c r="D1042" s="355" t="s">
        <v>38</v>
      </c>
      <c r="E1042" s="355">
        <v>4190388</v>
      </c>
    </row>
    <row r="1043" spans="1:5" x14ac:dyDescent="0.35">
      <c r="A1043" s="355" t="s">
        <v>153</v>
      </c>
      <c r="B1043" s="355" t="str">
        <f>VLOOKUP(A1043,'Web Based Remittances'!$A$2:$C$70,3,0)</f>
        <v>283y650v</v>
      </c>
      <c r="C1043" s="355" t="s">
        <v>39</v>
      </c>
      <c r="D1043" s="355" t="s">
        <v>40</v>
      </c>
      <c r="E1043" s="355">
        <v>4190380</v>
      </c>
    </row>
    <row r="1044" spans="1:5" x14ac:dyDescent="0.35">
      <c r="A1044" s="355" t="s">
        <v>153</v>
      </c>
      <c r="B1044" s="355" t="str">
        <f>VLOOKUP(A1044,'Web Based Remittances'!$A$2:$C$70,3,0)</f>
        <v>283y650v</v>
      </c>
      <c r="C1044" s="355" t="s">
        <v>43</v>
      </c>
      <c r="D1044" s="355" t="s">
        <v>44</v>
      </c>
      <c r="E1044" s="355">
        <v>6110000</v>
      </c>
    </row>
    <row r="1045" spans="1:5" x14ac:dyDescent="0.35">
      <c r="A1045" s="355" t="s">
        <v>153</v>
      </c>
      <c r="B1045" s="355" t="str">
        <f>VLOOKUP(A1045,'Web Based Remittances'!$A$2:$C$70,3,0)</f>
        <v>283y650v</v>
      </c>
      <c r="C1045" s="355" t="s">
        <v>123</v>
      </c>
      <c r="D1045" s="355" t="s">
        <v>124</v>
      </c>
      <c r="E1045" s="355">
        <v>6110020</v>
      </c>
    </row>
    <row r="1046" spans="1:5" x14ac:dyDescent="0.35">
      <c r="A1046" s="355" t="s">
        <v>153</v>
      </c>
      <c r="B1046" s="355" t="str">
        <f>VLOOKUP(A1046,'Web Based Remittances'!$A$2:$C$70,3,0)</f>
        <v>283y650v</v>
      </c>
      <c r="C1046" s="355" t="s">
        <v>45</v>
      </c>
      <c r="D1046" s="355" t="s">
        <v>46</v>
      </c>
      <c r="E1046" s="355">
        <v>6110600</v>
      </c>
    </row>
    <row r="1047" spans="1:5" x14ac:dyDescent="0.35">
      <c r="A1047" s="355" t="s">
        <v>153</v>
      </c>
      <c r="B1047" s="355" t="str">
        <f>VLOOKUP(A1047,'Web Based Remittances'!$A$2:$C$70,3,0)</f>
        <v>283y650v</v>
      </c>
      <c r="C1047" s="355" t="s">
        <v>47</v>
      </c>
      <c r="D1047" s="355" t="s">
        <v>48</v>
      </c>
      <c r="E1047" s="355">
        <v>6110720</v>
      </c>
    </row>
    <row r="1048" spans="1:5" x14ac:dyDescent="0.35">
      <c r="A1048" s="355" t="s">
        <v>153</v>
      </c>
      <c r="B1048" s="355" t="str">
        <f>VLOOKUP(A1048,'Web Based Remittances'!$A$2:$C$70,3,0)</f>
        <v>283y650v</v>
      </c>
      <c r="C1048" s="355" t="s">
        <v>49</v>
      </c>
      <c r="D1048" s="355" t="s">
        <v>50</v>
      </c>
      <c r="E1048" s="355">
        <v>6110860</v>
      </c>
    </row>
    <row r="1049" spans="1:5" x14ac:dyDescent="0.35">
      <c r="A1049" s="355" t="s">
        <v>153</v>
      </c>
      <c r="B1049" s="355" t="str">
        <f>VLOOKUP(A1049,'Web Based Remittances'!$A$2:$C$70,3,0)</f>
        <v>283y650v</v>
      </c>
      <c r="C1049" s="355" t="s">
        <v>51</v>
      </c>
      <c r="D1049" s="355" t="s">
        <v>52</v>
      </c>
      <c r="E1049" s="355">
        <v>6110800</v>
      </c>
    </row>
    <row r="1050" spans="1:5" x14ac:dyDescent="0.35">
      <c r="A1050" s="355" t="s">
        <v>153</v>
      </c>
      <c r="B1050" s="355" t="str">
        <f>VLOOKUP(A1050,'Web Based Remittances'!$A$2:$C$70,3,0)</f>
        <v>283y650v</v>
      </c>
      <c r="C1050" s="355" t="s">
        <v>55</v>
      </c>
      <c r="D1050" s="355" t="s">
        <v>56</v>
      </c>
      <c r="E1050" s="355">
        <v>6116300</v>
      </c>
    </row>
    <row r="1051" spans="1:5" x14ac:dyDescent="0.35">
      <c r="A1051" s="355" t="s">
        <v>153</v>
      </c>
      <c r="B1051" s="355" t="str">
        <f>VLOOKUP(A1051,'Web Based Remittances'!$A$2:$C$70,3,0)</f>
        <v>283y650v</v>
      </c>
      <c r="C1051" s="355" t="s">
        <v>57</v>
      </c>
      <c r="D1051" s="355" t="s">
        <v>58</v>
      </c>
      <c r="E1051" s="355">
        <v>6116200</v>
      </c>
    </row>
    <row r="1052" spans="1:5" x14ac:dyDescent="0.35">
      <c r="A1052" s="355" t="s">
        <v>153</v>
      </c>
      <c r="B1052" s="355" t="str">
        <f>VLOOKUP(A1052,'Web Based Remittances'!$A$2:$C$70,3,0)</f>
        <v>283y650v</v>
      </c>
      <c r="C1052" s="355" t="s">
        <v>59</v>
      </c>
      <c r="D1052" s="355" t="s">
        <v>60</v>
      </c>
      <c r="E1052" s="355">
        <v>6116610</v>
      </c>
    </row>
    <row r="1053" spans="1:5" x14ac:dyDescent="0.35">
      <c r="A1053" s="355" t="s">
        <v>153</v>
      </c>
      <c r="B1053" s="355" t="str">
        <f>VLOOKUP(A1053,'Web Based Remittances'!$A$2:$C$70,3,0)</f>
        <v>283y650v</v>
      </c>
      <c r="C1053" s="355" t="s">
        <v>61</v>
      </c>
      <c r="D1053" s="355" t="s">
        <v>62</v>
      </c>
      <c r="E1053" s="355">
        <v>6116600</v>
      </c>
    </row>
    <row r="1054" spans="1:5" x14ac:dyDescent="0.35">
      <c r="A1054" s="355" t="s">
        <v>153</v>
      </c>
      <c r="B1054" s="355" t="str">
        <f>VLOOKUP(A1054,'Web Based Remittances'!$A$2:$C$70,3,0)</f>
        <v>283y650v</v>
      </c>
      <c r="C1054" s="355" t="s">
        <v>63</v>
      </c>
      <c r="D1054" s="355" t="s">
        <v>64</v>
      </c>
      <c r="E1054" s="355">
        <v>6121000</v>
      </c>
    </row>
    <row r="1055" spans="1:5" x14ac:dyDescent="0.35">
      <c r="A1055" s="355" t="s">
        <v>153</v>
      </c>
      <c r="B1055" s="355" t="str">
        <f>VLOOKUP(A1055,'Web Based Remittances'!$A$2:$C$70,3,0)</f>
        <v>283y650v</v>
      </c>
      <c r="C1055" s="355" t="s">
        <v>65</v>
      </c>
      <c r="D1055" s="355" t="s">
        <v>66</v>
      </c>
      <c r="E1055" s="355">
        <v>6122310</v>
      </c>
    </row>
    <row r="1056" spans="1:5" x14ac:dyDescent="0.35">
      <c r="A1056" s="355" t="s">
        <v>153</v>
      </c>
      <c r="B1056" s="355" t="str">
        <f>VLOOKUP(A1056,'Web Based Remittances'!$A$2:$C$70,3,0)</f>
        <v>283y650v</v>
      </c>
      <c r="C1056" s="355" t="s">
        <v>67</v>
      </c>
      <c r="D1056" s="355" t="s">
        <v>68</v>
      </c>
      <c r="E1056" s="355">
        <v>6122110</v>
      </c>
    </row>
    <row r="1057" spans="1:5" x14ac:dyDescent="0.35">
      <c r="A1057" s="355" t="s">
        <v>153</v>
      </c>
      <c r="B1057" s="355" t="str">
        <f>VLOOKUP(A1057,'Web Based Remittances'!$A$2:$C$70,3,0)</f>
        <v>283y650v</v>
      </c>
      <c r="C1057" s="355" t="s">
        <v>69</v>
      </c>
      <c r="D1057" s="355" t="s">
        <v>70</v>
      </c>
      <c r="E1057" s="355">
        <v>6120800</v>
      </c>
    </row>
    <row r="1058" spans="1:5" x14ac:dyDescent="0.35">
      <c r="A1058" s="355" t="s">
        <v>153</v>
      </c>
      <c r="B1058" s="355" t="str">
        <f>VLOOKUP(A1058,'Web Based Remittances'!$A$2:$C$70,3,0)</f>
        <v>283y650v</v>
      </c>
      <c r="C1058" s="355" t="s">
        <v>71</v>
      </c>
      <c r="D1058" s="355" t="s">
        <v>72</v>
      </c>
      <c r="E1058" s="355">
        <v>6120220</v>
      </c>
    </row>
    <row r="1059" spans="1:5" x14ac:dyDescent="0.35">
      <c r="A1059" s="355" t="s">
        <v>153</v>
      </c>
      <c r="B1059" s="355" t="str">
        <f>VLOOKUP(A1059,'Web Based Remittances'!$A$2:$C$70,3,0)</f>
        <v>283y650v</v>
      </c>
      <c r="C1059" s="355" t="s">
        <v>73</v>
      </c>
      <c r="D1059" s="355" t="s">
        <v>74</v>
      </c>
      <c r="E1059" s="355">
        <v>6120600</v>
      </c>
    </row>
    <row r="1060" spans="1:5" x14ac:dyDescent="0.35">
      <c r="A1060" s="355" t="s">
        <v>153</v>
      </c>
      <c r="B1060" s="355" t="str">
        <f>VLOOKUP(A1060,'Web Based Remittances'!$A$2:$C$70,3,0)</f>
        <v>283y650v</v>
      </c>
      <c r="C1060" s="355" t="s">
        <v>75</v>
      </c>
      <c r="D1060" s="355" t="s">
        <v>76</v>
      </c>
      <c r="E1060" s="355">
        <v>6120400</v>
      </c>
    </row>
    <row r="1061" spans="1:5" x14ac:dyDescent="0.35">
      <c r="A1061" s="355" t="s">
        <v>153</v>
      </c>
      <c r="B1061" s="355" t="str">
        <f>VLOOKUP(A1061,'Web Based Remittances'!$A$2:$C$70,3,0)</f>
        <v>283y650v</v>
      </c>
      <c r="C1061" s="355" t="s">
        <v>77</v>
      </c>
      <c r="D1061" s="355" t="s">
        <v>78</v>
      </c>
      <c r="E1061" s="355">
        <v>6140130</v>
      </c>
    </row>
    <row r="1062" spans="1:5" x14ac:dyDescent="0.35">
      <c r="A1062" s="355" t="s">
        <v>153</v>
      </c>
      <c r="B1062" s="355" t="str">
        <f>VLOOKUP(A1062,'Web Based Remittances'!$A$2:$C$70,3,0)</f>
        <v>283y650v</v>
      </c>
      <c r="C1062" s="355" t="s">
        <v>79</v>
      </c>
      <c r="D1062" s="355" t="s">
        <v>80</v>
      </c>
      <c r="E1062" s="355">
        <v>6142430</v>
      </c>
    </row>
    <row r="1063" spans="1:5" x14ac:dyDescent="0.35">
      <c r="A1063" s="355" t="s">
        <v>153</v>
      </c>
      <c r="B1063" s="355" t="str">
        <f>VLOOKUP(A1063,'Web Based Remittances'!$A$2:$C$70,3,0)</f>
        <v>283y650v</v>
      </c>
      <c r="C1063" s="355" t="s">
        <v>81</v>
      </c>
      <c r="D1063" s="355" t="s">
        <v>82</v>
      </c>
      <c r="E1063" s="355">
        <v>6140000</v>
      </c>
    </row>
    <row r="1064" spans="1:5" x14ac:dyDescent="0.35">
      <c r="A1064" s="355" t="s">
        <v>153</v>
      </c>
      <c r="B1064" s="355" t="str">
        <f>VLOOKUP(A1064,'Web Based Remittances'!$A$2:$C$70,3,0)</f>
        <v>283y650v</v>
      </c>
      <c r="C1064" s="355" t="s">
        <v>83</v>
      </c>
      <c r="D1064" s="355" t="s">
        <v>84</v>
      </c>
      <c r="E1064" s="355">
        <v>6121600</v>
      </c>
    </row>
    <row r="1065" spans="1:5" x14ac:dyDescent="0.35">
      <c r="A1065" s="355" t="s">
        <v>153</v>
      </c>
      <c r="B1065" s="355" t="str">
        <f>VLOOKUP(A1065,'Web Based Remittances'!$A$2:$C$70,3,0)</f>
        <v>283y650v</v>
      </c>
      <c r="C1065" s="355" t="s">
        <v>85</v>
      </c>
      <c r="D1065" s="355" t="s">
        <v>86</v>
      </c>
      <c r="E1065" s="355">
        <v>6140200</v>
      </c>
    </row>
    <row r="1066" spans="1:5" x14ac:dyDescent="0.35">
      <c r="A1066" s="355" t="s">
        <v>153</v>
      </c>
      <c r="B1066" s="355" t="str">
        <f>VLOOKUP(A1066,'Web Based Remittances'!$A$2:$C$70,3,0)</f>
        <v>283y650v</v>
      </c>
      <c r="C1066" s="355" t="s">
        <v>87</v>
      </c>
      <c r="D1066" s="355" t="s">
        <v>88</v>
      </c>
      <c r="E1066" s="355">
        <v>6111000</v>
      </c>
    </row>
    <row r="1067" spans="1:5" x14ac:dyDescent="0.35">
      <c r="A1067" s="355" t="s">
        <v>153</v>
      </c>
      <c r="B1067" s="355" t="str">
        <f>VLOOKUP(A1067,'Web Based Remittances'!$A$2:$C$70,3,0)</f>
        <v>283y650v</v>
      </c>
      <c r="C1067" s="355" t="s">
        <v>89</v>
      </c>
      <c r="D1067" s="355" t="s">
        <v>90</v>
      </c>
      <c r="E1067" s="355">
        <v>6170100</v>
      </c>
    </row>
    <row r="1068" spans="1:5" x14ac:dyDescent="0.35">
      <c r="A1068" s="355" t="s">
        <v>153</v>
      </c>
      <c r="B1068" s="355" t="str">
        <f>VLOOKUP(A1068,'Web Based Remittances'!$A$2:$C$70,3,0)</f>
        <v>283y650v</v>
      </c>
      <c r="C1068" s="355" t="s">
        <v>91</v>
      </c>
      <c r="D1068" s="355" t="s">
        <v>92</v>
      </c>
      <c r="E1068" s="355">
        <v>6170110</v>
      </c>
    </row>
    <row r="1069" spans="1:5" x14ac:dyDescent="0.35">
      <c r="A1069" s="355" t="s">
        <v>153</v>
      </c>
      <c r="B1069" s="355" t="str">
        <f>VLOOKUP(A1069,'Web Based Remittances'!$A$2:$C$70,3,0)</f>
        <v>283y650v</v>
      </c>
      <c r="C1069" s="355" t="s">
        <v>99</v>
      </c>
      <c r="D1069" s="355" t="s">
        <v>100</v>
      </c>
      <c r="E1069" s="355">
        <v>4190170</v>
      </c>
    </row>
    <row r="1070" spans="1:5" x14ac:dyDescent="0.35">
      <c r="A1070" s="355" t="s">
        <v>153</v>
      </c>
      <c r="B1070" s="355" t="str">
        <f>VLOOKUP(A1070,'Web Based Remittances'!$A$2:$C$70,3,0)</f>
        <v>283y650v</v>
      </c>
      <c r="C1070" s="355" t="s">
        <v>103</v>
      </c>
      <c r="D1070" s="355" t="s">
        <v>104</v>
      </c>
      <c r="E1070" s="355">
        <v>6180200</v>
      </c>
    </row>
    <row r="1071" spans="1:5" x14ac:dyDescent="0.35">
      <c r="A1071" s="355" t="s">
        <v>153</v>
      </c>
      <c r="B1071" s="355" t="str">
        <f>VLOOKUP(A1071,'Web Based Remittances'!$A$2:$C$70,3,0)</f>
        <v>283y650v</v>
      </c>
      <c r="C1071" s="355" t="s">
        <v>110</v>
      </c>
      <c r="D1071" s="355" t="s">
        <v>111</v>
      </c>
      <c r="E1071" s="355">
        <v>6180260</v>
      </c>
    </row>
    <row r="1072" spans="1:5" x14ac:dyDescent="0.35">
      <c r="A1072" s="355" t="s">
        <v>154</v>
      </c>
      <c r="B1072" s="355" t="str">
        <f>VLOOKUP(A1072,'Web Based Remittances'!$A$2:$C$70,3,0)</f>
        <v>841x879w</v>
      </c>
      <c r="C1072" s="355" t="s">
        <v>19</v>
      </c>
      <c r="D1072" s="355" t="s">
        <v>20</v>
      </c>
      <c r="E1072" s="355">
        <v>4190105</v>
      </c>
    </row>
    <row r="1073" spans="1:5" x14ac:dyDescent="0.35">
      <c r="A1073" s="355" t="s">
        <v>154</v>
      </c>
      <c r="B1073" s="355" t="str">
        <f>VLOOKUP(A1073,'Web Based Remittances'!$A$2:$C$70,3,0)</f>
        <v>841x879w</v>
      </c>
      <c r="C1073" s="355" t="s">
        <v>21</v>
      </c>
      <c r="D1073" s="355" t="s">
        <v>22</v>
      </c>
      <c r="E1073" s="355">
        <v>4190120</v>
      </c>
    </row>
    <row r="1074" spans="1:5" x14ac:dyDescent="0.35">
      <c r="A1074" s="355" t="s">
        <v>154</v>
      </c>
      <c r="B1074" s="355" t="str">
        <f>VLOOKUP(A1074,'Web Based Remittances'!$A$2:$C$70,3,0)</f>
        <v>841x879w</v>
      </c>
      <c r="C1074" s="355" t="s">
        <v>23</v>
      </c>
      <c r="D1074" s="355" t="s">
        <v>24</v>
      </c>
      <c r="E1074" s="355">
        <v>4190140</v>
      </c>
    </row>
    <row r="1075" spans="1:5" x14ac:dyDescent="0.35">
      <c r="A1075" s="355" t="s">
        <v>154</v>
      </c>
      <c r="B1075" s="355" t="str">
        <f>VLOOKUP(A1075,'Web Based Remittances'!$A$2:$C$70,3,0)</f>
        <v>841x879w</v>
      </c>
      <c r="C1075" s="355" t="s">
        <v>25</v>
      </c>
      <c r="D1075" s="355" t="s">
        <v>26</v>
      </c>
      <c r="E1075" s="355">
        <v>4190390</v>
      </c>
    </row>
    <row r="1076" spans="1:5" x14ac:dyDescent="0.35">
      <c r="A1076" s="355" t="s">
        <v>154</v>
      </c>
      <c r="B1076" s="355" t="str">
        <f>VLOOKUP(A1076,'Web Based Remittances'!$A$2:$C$70,3,0)</f>
        <v>841x879w</v>
      </c>
      <c r="C1076" s="355" t="s">
        <v>29</v>
      </c>
      <c r="D1076" s="355" t="s">
        <v>30</v>
      </c>
      <c r="E1076" s="355">
        <v>4191100</v>
      </c>
    </row>
    <row r="1077" spans="1:5" x14ac:dyDescent="0.35">
      <c r="A1077" s="355" t="s">
        <v>154</v>
      </c>
      <c r="B1077" s="355" t="str">
        <f>VLOOKUP(A1077,'Web Based Remittances'!$A$2:$C$70,3,0)</f>
        <v>841x879w</v>
      </c>
      <c r="C1077" s="355" t="s">
        <v>120</v>
      </c>
      <c r="D1077" s="355" t="s">
        <v>121</v>
      </c>
      <c r="E1077" s="355">
        <v>4191600</v>
      </c>
    </row>
    <row r="1078" spans="1:5" x14ac:dyDescent="0.35">
      <c r="A1078" s="355" t="s">
        <v>154</v>
      </c>
      <c r="B1078" s="355" t="str">
        <f>VLOOKUP(A1078,'Web Based Remittances'!$A$2:$C$70,3,0)</f>
        <v>841x879w</v>
      </c>
      <c r="C1078" s="355" t="s">
        <v>33</v>
      </c>
      <c r="D1078" s="355" t="s">
        <v>34</v>
      </c>
      <c r="E1078" s="355">
        <v>4190410</v>
      </c>
    </row>
    <row r="1079" spans="1:5" x14ac:dyDescent="0.35">
      <c r="A1079" s="355" t="s">
        <v>154</v>
      </c>
      <c r="B1079" s="355" t="str">
        <f>VLOOKUP(A1079,'Web Based Remittances'!$A$2:$C$70,3,0)</f>
        <v>841x879w</v>
      </c>
      <c r="C1079" s="355" t="s">
        <v>35</v>
      </c>
      <c r="D1079" s="355" t="s">
        <v>36</v>
      </c>
      <c r="E1079" s="355">
        <v>4190420</v>
      </c>
    </row>
    <row r="1080" spans="1:5" x14ac:dyDescent="0.35">
      <c r="A1080" s="355" t="s">
        <v>154</v>
      </c>
      <c r="B1080" s="355" t="str">
        <f>VLOOKUP(A1080,'Web Based Remittances'!$A$2:$C$70,3,0)</f>
        <v>841x879w</v>
      </c>
      <c r="C1080" s="355" t="s">
        <v>106</v>
      </c>
      <c r="D1080" s="355" t="s">
        <v>107</v>
      </c>
      <c r="E1080" s="355">
        <v>4190200</v>
      </c>
    </row>
    <row r="1081" spans="1:5" x14ac:dyDescent="0.35">
      <c r="A1081" s="355" t="s">
        <v>154</v>
      </c>
      <c r="B1081" s="355" t="str">
        <f>VLOOKUP(A1081,'Web Based Remittances'!$A$2:$C$70,3,0)</f>
        <v>841x879w</v>
      </c>
      <c r="C1081" s="355" t="s">
        <v>141</v>
      </c>
      <c r="D1081" s="355" t="s">
        <v>142</v>
      </c>
      <c r="E1081" s="355">
        <v>4190205</v>
      </c>
    </row>
    <row r="1082" spans="1:5" x14ac:dyDescent="0.35">
      <c r="A1082" s="355" t="s">
        <v>154</v>
      </c>
      <c r="B1082" s="355" t="str">
        <f>VLOOKUP(A1082,'Web Based Remittances'!$A$2:$C$70,3,0)</f>
        <v>841x879w</v>
      </c>
      <c r="C1082" s="355" t="s">
        <v>41</v>
      </c>
      <c r="D1082" s="355" t="s">
        <v>42</v>
      </c>
      <c r="E1082" s="355">
        <v>4190210</v>
      </c>
    </row>
    <row r="1083" spans="1:5" x14ac:dyDescent="0.35">
      <c r="A1083" s="355" t="s">
        <v>154</v>
      </c>
      <c r="B1083" s="355" t="str">
        <f>VLOOKUP(A1083,'Web Based Remittances'!$A$2:$C$70,3,0)</f>
        <v>841x879w</v>
      </c>
      <c r="C1083" s="355" t="s">
        <v>43</v>
      </c>
      <c r="D1083" s="355" t="s">
        <v>44</v>
      </c>
      <c r="E1083" s="355">
        <v>6110000</v>
      </c>
    </row>
    <row r="1084" spans="1:5" x14ac:dyDescent="0.35">
      <c r="A1084" s="355" t="s">
        <v>154</v>
      </c>
      <c r="B1084" s="355" t="str">
        <f>VLOOKUP(A1084,'Web Based Remittances'!$A$2:$C$70,3,0)</f>
        <v>841x879w</v>
      </c>
      <c r="C1084" s="355" t="s">
        <v>45</v>
      </c>
      <c r="D1084" s="355" t="s">
        <v>46</v>
      </c>
      <c r="E1084" s="355">
        <v>6110600</v>
      </c>
    </row>
    <row r="1085" spans="1:5" x14ac:dyDescent="0.35">
      <c r="A1085" s="355" t="s">
        <v>154</v>
      </c>
      <c r="B1085" s="355" t="str">
        <f>VLOOKUP(A1085,'Web Based Remittances'!$A$2:$C$70,3,0)</f>
        <v>841x879w</v>
      </c>
      <c r="C1085" s="355" t="s">
        <v>49</v>
      </c>
      <c r="D1085" s="355" t="s">
        <v>50</v>
      </c>
      <c r="E1085" s="355">
        <v>6110860</v>
      </c>
    </row>
    <row r="1086" spans="1:5" x14ac:dyDescent="0.35">
      <c r="A1086" s="355" t="s">
        <v>154</v>
      </c>
      <c r="B1086" s="355" t="str">
        <f>VLOOKUP(A1086,'Web Based Remittances'!$A$2:$C$70,3,0)</f>
        <v>841x879w</v>
      </c>
      <c r="C1086" s="355" t="s">
        <v>55</v>
      </c>
      <c r="D1086" s="355" t="s">
        <v>56</v>
      </c>
      <c r="E1086" s="355">
        <v>6116300</v>
      </c>
    </row>
    <row r="1087" spans="1:5" x14ac:dyDescent="0.35">
      <c r="A1087" s="355" t="s">
        <v>154</v>
      </c>
      <c r="B1087" s="355" t="str">
        <f>VLOOKUP(A1087,'Web Based Remittances'!$A$2:$C$70,3,0)</f>
        <v>841x879w</v>
      </c>
      <c r="C1087" s="355" t="s">
        <v>57</v>
      </c>
      <c r="D1087" s="355" t="s">
        <v>58</v>
      </c>
      <c r="E1087" s="355">
        <v>6116200</v>
      </c>
    </row>
    <row r="1088" spans="1:5" x14ac:dyDescent="0.35">
      <c r="A1088" s="355" t="s">
        <v>154</v>
      </c>
      <c r="B1088" s="355" t="str">
        <f>VLOOKUP(A1088,'Web Based Remittances'!$A$2:$C$70,3,0)</f>
        <v>841x879w</v>
      </c>
      <c r="C1088" s="355" t="s">
        <v>61</v>
      </c>
      <c r="D1088" s="355" t="s">
        <v>62</v>
      </c>
      <c r="E1088" s="355">
        <v>6116600</v>
      </c>
    </row>
    <row r="1089" spans="1:5" x14ac:dyDescent="0.35">
      <c r="A1089" s="355" t="s">
        <v>154</v>
      </c>
      <c r="B1089" s="355" t="str">
        <f>VLOOKUP(A1089,'Web Based Remittances'!$A$2:$C$70,3,0)</f>
        <v>841x879w</v>
      </c>
      <c r="C1089" s="355" t="s">
        <v>63</v>
      </c>
      <c r="D1089" s="355" t="s">
        <v>64</v>
      </c>
      <c r="E1089" s="355">
        <v>6121000</v>
      </c>
    </row>
    <row r="1090" spans="1:5" x14ac:dyDescent="0.35">
      <c r="A1090" s="355" t="s">
        <v>154</v>
      </c>
      <c r="B1090" s="355" t="str">
        <f>VLOOKUP(A1090,'Web Based Remittances'!$A$2:$C$70,3,0)</f>
        <v>841x879w</v>
      </c>
      <c r="C1090" s="355" t="s">
        <v>65</v>
      </c>
      <c r="D1090" s="355" t="s">
        <v>66</v>
      </c>
      <c r="E1090" s="355">
        <v>6122310</v>
      </c>
    </row>
    <row r="1091" spans="1:5" x14ac:dyDescent="0.35">
      <c r="A1091" s="355" t="s">
        <v>154</v>
      </c>
      <c r="B1091" s="355" t="str">
        <f>VLOOKUP(A1091,'Web Based Remittances'!$A$2:$C$70,3,0)</f>
        <v>841x879w</v>
      </c>
      <c r="C1091" s="355" t="s">
        <v>67</v>
      </c>
      <c r="D1091" s="355" t="s">
        <v>68</v>
      </c>
      <c r="E1091" s="355">
        <v>6122110</v>
      </c>
    </row>
    <row r="1092" spans="1:5" x14ac:dyDescent="0.35">
      <c r="A1092" s="355" t="s">
        <v>154</v>
      </c>
      <c r="B1092" s="355" t="str">
        <f>VLOOKUP(A1092,'Web Based Remittances'!$A$2:$C$70,3,0)</f>
        <v>841x879w</v>
      </c>
      <c r="C1092" s="355" t="s">
        <v>69</v>
      </c>
      <c r="D1092" s="355" t="s">
        <v>70</v>
      </c>
      <c r="E1092" s="355">
        <v>6120800</v>
      </c>
    </row>
    <row r="1093" spans="1:5" x14ac:dyDescent="0.35">
      <c r="A1093" s="355" t="s">
        <v>154</v>
      </c>
      <c r="B1093" s="355" t="str">
        <f>VLOOKUP(A1093,'Web Based Remittances'!$A$2:$C$70,3,0)</f>
        <v>841x879w</v>
      </c>
      <c r="C1093" s="355" t="s">
        <v>71</v>
      </c>
      <c r="D1093" s="355" t="s">
        <v>72</v>
      </c>
      <c r="E1093" s="355">
        <v>6120220</v>
      </c>
    </row>
    <row r="1094" spans="1:5" x14ac:dyDescent="0.35">
      <c r="A1094" s="355" t="s">
        <v>154</v>
      </c>
      <c r="B1094" s="355" t="str">
        <f>VLOOKUP(A1094,'Web Based Remittances'!$A$2:$C$70,3,0)</f>
        <v>841x879w</v>
      </c>
      <c r="C1094" s="355" t="s">
        <v>75</v>
      </c>
      <c r="D1094" s="355" t="s">
        <v>76</v>
      </c>
      <c r="E1094" s="355">
        <v>6120400</v>
      </c>
    </row>
    <row r="1095" spans="1:5" x14ac:dyDescent="0.35">
      <c r="A1095" s="355" t="s">
        <v>154</v>
      </c>
      <c r="B1095" s="355" t="str">
        <f>VLOOKUP(A1095,'Web Based Remittances'!$A$2:$C$70,3,0)</f>
        <v>841x879w</v>
      </c>
      <c r="C1095" s="355" t="s">
        <v>77</v>
      </c>
      <c r="D1095" s="355" t="s">
        <v>78</v>
      </c>
      <c r="E1095" s="355">
        <v>6140130</v>
      </c>
    </row>
    <row r="1096" spans="1:5" x14ac:dyDescent="0.35">
      <c r="A1096" s="355" t="s">
        <v>154</v>
      </c>
      <c r="B1096" s="355" t="str">
        <f>VLOOKUP(A1096,'Web Based Remittances'!$A$2:$C$70,3,0)</f>
        <v>841x879w</v>
      </c>
      <c r="C1096" s="355" t="s">
        <v>79</v>
      </c>
      <c r="D1096" s="355" t="s">
        <v>80</v>
      </c>
      <c r="E1096" s="355">
        <v>6142430</v>
      </c>
    </row>
    <row r="1097" spans="1:5" x14ac:dyDescent="0.35">
      <c r="A1097" s="355" t="s">
        <v>154</v>
      </c>
      <c r="B1097" s="355" t="str">
        <f>VLOOKUP(A1097,'Web Based Remittances'!$A$2:$C$70,3,0)</f>
        <v>841x879w</v>
      </c>
      <c r="C1097" s="355" t="s">
        <v>81</v>
      </c>
      <c r="D1097" s="355" t="s">
        <v>82</v>
      </c>
      <c r="E1097" s="355">
        <v>6140000</v>
      </c>
    </row>
    <row r="1098" spans="1:5" x14ac:dyDescent="0.35">
      <c r="A1098" s="355" t="s">
        <v>154</v>
      </c>
      <c r="B1098" s="355" t="str">
        <f>VLOOKUP(A1098,'Web Based Remittances'!$A$2:$C$70,3,0)</f>
        <v>841x879w</v>
      </c>
      <c r="C1098" s="355" t="s">
        <v>83</v>
      </c>
      <c r="D1098" s="355" t="s">
        <v>84</v>
      </c>
      <c r="E1098" s="355">
        <v>6121600</v>
      </c>
    </row>
    <row r="1099" spans="1:5" x14ac:dyDescent="0.35">
      <c r="A1099" s="355" t="s">
        <v>154</v>
      </c>
      <c r="B1099" s="355" t="str">
        <f>VLOOKUP(A1099,'Web Based Remittances'!$A$2:$C$70,3,0)</f>
        <v>841x879w</v>
      </c>
      <c r="C1099" s="355" t="s">
        <v>85</v>
      </c>
      <c r="D1099" s="355" t="s">
        <v>86</v>
      </c>
      <c r="E1099" s="355">
        <v>6140200</v>
      </c>
    </row>
    <row r="1100" spans="1:5" x14ac:dyDescent="0.35">
      <c r="A1100" s="355" t="s">
        <v>154</v>
      </c>
      <c r="B1100" s="355" t="str">
        <f>VLOOKUP(A1100,'Web Based Remittances'!$A$2:$C$70,3,0)</f>
        <v>841x879w</v>
      </c>
      <c r="C1100" s="355" t="s">
        <v>87</v>
      </c>
      <c r="D1100" s="355" t="s">
        <v>88</v>
      </c>
      <c r="E1100" s="355">
        <v>6111000</v>
      </c>
    </row>
    <row r="1101" spans="1:5" x14ac:dyDescent="0.35">
      <c r="A1101" s="355" t="s">
        <v>154</v>
      </c>
      <c r="B1101" s="355" t="str">
        <f>VLOOKUP(A1101,'Web Based Remittances'!$A$2:$C$70,3,0)</f>
        <v>841x879w</v>
      </c>
      <c r="C1101" s="355" t="s">
        <v>89</v>
      </c>
      <c r="D1101" s="355" t="s">
        <v>90</v>
      </c>
      <c r="E1101" s="355">
        <v>6170100</v>
      </c>
    </row>
    <row r="1102" spans="1:5" x14ac:dyDescent="0.35">
      <c r="A1102" s="355" t="s">
        <v>154</v>
      </c>
      <c r="B1102" s="355" t="str">
        <f>VLOOKUP(A1102,'Web Based Remittances'!$A$2:$C$70,3,0)</f>
        <v>841x879w</v>
      </c>
      <c r="C1102" s="355" t="s">
        <v>91</v>
      </c>
      <c r="D1102" s="355" t="s">
        <v>92</v>
      </c>
      <c r="E1102" s="355">
        <v>6170110</v>
      </c>
    </row>
    <row r="1103" spans="1:5" x14ac:dyDescent="0.35">
      <c r="A1103" s="355" t="s">
        <v>154</v>
      </c>
      <c r="B1103" s="355" t="str">
        <f>VLOOKUP(A1103,'Web Based Remittances'!$A$2:$C$70,3,0)</f>
        <v>841x879w</v>
      </c>
      <c r="C1103" s="355" t="s">
        <v>93</v>
      </c>
      <c r="D1103" s="355" t="s">
        <v>94</v>
      </c>
      <c r="E1103" s="355">
        <v>6181500</v>
      </c>
    </row>
    <row r="1104" spans="1:5" x14ac:dyDescent="0.35">
      <c r="A1104" s="355" t="s">
        <v>154</v>
      </c>
      <c r="B1104" s="355" t="str">
        <f>VLOOKUP(A1104,'Web Based Remittances'!$A$2:$C$70,3,0)</f>
        <v>841x879w</v>
      </c>
      <c r="C1104" s="355" t="s">
        <v>97</v>
      </c>
      <c r="D1104" s="355" t="s">
        <v>98</v>
      </c>
      <c r="E1104" s="355">
        <v>6122340</v>
      </c>
    </row>
    <row r="1105" spans="1:5" x14ac:dyDescent="0.35">
      <c r="A1105" s="355" t="s">
        <v>154</v>
      </c>
      <c r="B1105" s="355" t="str">
        <f>VLOOKUP(A1105,'Web Based Remittances'!$A$2:$C$70,3,0)</f>
        <v>841x879w</v>
      </c>
      <c r="C1105" s="355" t="s">
        <v>99</v>
      </c>
      <c r="D1105" s="355" t="s">
        <v>100</v>
      </c>
      <c r="E1105" s="355">
        <v>4190170</v>
      </c>
    </row>
    <row r="1106" spans="1:5" x14ac:dyDescent="0.35">
      <c r="A1106" s="355" t="s">
        <v>154</v>
      </c>
      <c r="B1106" s="355" t="str">
        <f>VLOOKUP(A1106,'Web Based Remittances'!$A$2:$C$70,3,0)</f>
        <v>841x879w</v>
      </c>
      <c r="C1106" s="355" t="s">
        <v>101</v>
      </c>
      <c r="D1106" s="355" t="s">
        <v>102</v>
      </c>
      <c r="E1106" s="355">
        <v>6181510</v>
      </c>
    </row>
    <row r="1107" spans="1:5" x14ac:dyDescent="0.35">
      <c r="A1107" s="355" t="s">
        <v>154</v>
      </c>
      <c r="B1107" s="355" t="str">
        <f>VLOOKUP(A1107,'Web Based Remittances'!$A$2:$C$70,3,0)</f>
        <v>841x879w</v>
      </c>
      <c r="C1107" s="355" t="s">
        <v>103</v>
      </c>
      <c r="D1107" s="355" t="s">
        <v>104</v>
      </c>
      <c r="E1107" s="355">
        <v>6180200</v>
      </c>
    </row>
    <row r="1108" spans="1:5" x14ac:dyDescent="0.35">
      <c r="A1108" s="355" t="s">
        <v>154</v>
      </c>
      <c r="B1108" s="355" t="str">
        <f>VLOOKUP(A1108,'Web Based Remittances'!$A$2:$C$70,3,0)</f>
        <v>841x879w</v>
      </c>
      <c r="C1108" s="355" t="s">
        <v>110</v>
      </c>
      <c r="D1108" s="355" t="s">
        <v>111</v>
      </c>
      <c r="E1108" s="355">
        <v>6180260</v>
      </c>
    </row>
    <row r="1109" spans="1:5" x14ac:dyDescent="0.35">
      <c r="A1109" s="355" t="s">
        <v>155</v>
      </c>
      <c r="B1109" s="355" t="e">
        <f>VLOOKUP(A1109,'Web Based Remittances'!$A$2:$C$70,3,0)</f>
        <v>#N/A</v>
      </c>
      <c r="C1109" s="355" t="s">
        <v>19</v>
      </c>
      <c r="D1109" s="355" t="s">
        <v>20</v>
      </c>
      <c r="E1109" s="355">
        <v>4190105</v>
      </c>
    </row>
    <row r="1110" spans="1:5" x14ac:dyDescent="0.35">
      <c r="A1110" s="355" t="s">
        <v>155</v>
      </c>
      <c r="B1110" s="355" t="e">
        <f>VLOOKUP(A1110,'Web Based Remittances'!$A$2:$C$70,3,0)</f>
        <v>#N/A</v>
      </c>
      <c r="C1110" s="355" t="s">
        <v>21</v>
      </c>
      <c r="D1110" s="355" t="s">
        <v>22</v>
      </c>
      <c r="E1110" s="355">
        <v>4190120</v>
      </c>
    </row>
    <row r="1111" spans="1:5" x14ac:dyDescent="0.35">
      <c r="A1111" s="355" t="s">
        <v>155</v>
      </c>
      <c r="B1111" s="355" t="e">
        <f>VLOOKUP(A1111,'Web Based Remittances'!$A$2:$C$70,3,0)</f>
        <v>#N/A</v>
      </c>
      <c r="C1111" s="355" t="s">
        <v>23</v>
      </c>
      <c r="D1111" s="355" t="s">
        <v>24</v>
      </c>
      <c r="E1111" s="355">
        <v>4190140</v>
      </c>
    </row>
    <row r="1112" spans="1:5" x14ac:dyDescent="0.35">
      <c r="A1112" s="355" t="s">
        <v>155</v>
      </c>
      <c r="B1112" s="355" t="e">
        <f>VLOOKUP(A1112,'Web Based Remittances'!$A$2:$C$70,3,0)</f>
        <v>#N/A</v>
      </c>
      <c r="C1112" s="355" t="s">
        <v>25</v>
      </c>
      <c r="D1112" s="355" t="s">
        <v>26</v>
      </c>
      <c r="E1112" s="355">
        <v>4190390</v>
      </c>
    </row>
    <row r="1113" spans="1:5" x14ac:dyDescent="0.35">
      <c r="A1113" s="355" t="s">
        <v>155</v>
      </c>
      <c r="B1113" s="355" t="e">
        <f>VLOOKUP(A1113,'Web Based Remittances'!$A$2:$C$70,3,0)</f>
        <v>#N/A</v>
      </c>
      <c r="C1113" s="355" t="s">
        <v>27</v>
      </c>
      <c r="D1113" s="355" t="s">
        <v>28</v>
      </c>
      <c r="E1113" s="355">
        <v>4191900</v>
      </c>
    </row>
    <row r="1114" spans="1:5" x14ac:dyDescent="0.35">
      <c r="A1114" s="355" t="s">
        <v>155</v>
      </c>
      <c r="B1114" s="355" t="e">
        <f>VLOOKUP(A1114,'Web Based Remittances'!$A$2:$C$70,3,0)</f>
        <v>#N/A</v>
      </c>
      <c r="C1114" s="355" t="s">
        <v>29</v>
      </c>
      <c r="D1114" s="355" t="s">
        <v>30</v>
      </c>
      <c r="E1114" s="355">
        <v>4191100</v>
      </c>
    </row>
    <row r="1115" spans="1:5" x14ac:dyDescent="0.35">
      <c r="A1115" s="355" t="s">
        <v>155</v>
      </c>
      <c r="B1115" s="355" t="e">
        <f>VLOOKUP(A1115,'Web Based Remittances'!$A$2:$C$70,3,0)</f>
        <v>#N/A</v>
      </c>
      <c r="C1115" s="355" t="s">
        <v>33</v>
      </c>
      <c r="D1115" s="355" t="s">
        <v>34</v>
      </c>
      <c r="E1115" s="355">
        <v>4190410</v>
      </c>
    </row>
    <row r="1116" spans="1:5" x14ac:dyDescent="0.35">
      <c r="A1116" s="355" t="s">
        <v>155</v>
      </c>
      <c r="B1116" s="355" t="e">
        <f>VLOOKUP(A1116,'Web Based Remittances'!$A$2:$C$70,3,0)</f>
        <v>#N/A</v>
      </c>
      <c r="C1116" s="355" t="s">
        <v>37</v>
      </c>
      <c r="D1116" s="355" t="s">
        <v>38</v>
      </c>
      <c r="E1116" s="355">
        <v>4190388</v>
      </c>
    </row>
    <row r="1117" spans="1:5" x14ac:dyDescent="0.35">
      <c r="A1117" s="355" t="s">
        <v>155</v>
      </c>
      <c r="B1117" s="355" t="e">
        <f>VLOOKUP(A1117,'Web Based Remittances'!$A$2:$C$70,3,0)</f>
        <v>#N/A</v>
      </c>
      <c r="C1117" s="355" t="s">
        <v>39</v>
      </c>
      <c r="D1117" s="355" t="s">
        <v>40</v>
      </c>
      <c r="E1117" s="355">
        <v>4190380</v>
      </c>
    </row>
    <row r="1118" spans="1:5" x14ac:dyDescent="0.35">
      <c r="A1118" s="355" t="s">
        <v>155</v>
      </c>
      <c r="B1118" s="355" t="e">
        <f>VLOOKUP(A1118,'Web Based Remittances'!$A$2:$C$70,3,0)</f>
        <v>#N/A</v>
      </c>
      <c r="C1118" s="355" t="s">
        <v>43</v>
      </c>
      <c r="D1118" s="355" t="s">
        <v>44</v>
      </c>
      <c r="E1118" s="355">
        <v>6110000</v>
      </c>
    </row>
    <row r="1119" spans="1:5" x14ac:dyDescent="0.35">
      <c r="A1119" s="355" t="s">
        <v>155</v>
      </c>
      <c r="B1119" s="355" t="e">
        <f>VLOOKUP(A1119,'Web Based Remittances'!$A$2:$C$70,3,0)</f>
        <v>#N/A</v>
      </c>
      <c r="C1119" s="355" t="s">
        <v>45</v>
      </c>
      <c r="D1119" s="355" t="s">
        <v>46</v>
      </c>
      <c r="E1119" s="355">
        <v>6110600</v>
      </c>
    </row>
    <row r="1120" spans="1:5" x14ac:dyDescent="0.35">
      <c r="A1120" s="355" t="s">
        <v>155</v>
      </c>
      <c r="B1120" s="355" t="e">
        <f>VLOOKUP(A1120,'Web Based Remittances'!$A$2:$C$70,3,0)</f>
        <v>#N/A</v>
      </c>
      <c r="C1120" s="355" t="s">
        <v>47</v>
      </c>
      <c r="D1120" s="355" t="s">
        <v>48</v>
      </c>
      <c r="E1120" s="355">
        <v>6110720</v>
      </c>
    </row>
    <row r="1121" spans="1:5" x14ac:dyDescent="0.35">
      <c r="A1121" s="355" t="s">
        <v>155</v>
      </c>
      <c r="B1121" s="355" t="e">
        <f>VLOOKUP(A1121,'Web Based Remittances'!$A$2:$C$70,3,0)</f>
        <v>#N/A</v>
      </c>
      <c r="C1121" s="355" t="s">
        <v>49</v>
      </c>
      <c r="D1121" s="355" t="s">
        <v>50</v>
      </c>
      <c r="E1121" s="355">
        <v>6110860</v>
      </c>
    </row>
    <row r="1122" spans="1:5" x14ac:dyDescent="0.35">
      <c r="A1122" s="355" t="s">
        <v>155</v>
      </c>
      <c r="B1122" s="355" t="e">
        <f>VLOOKUP(A1122,'Web Based Remittances'!$A$2:$C$70,3,0)</f>
        <v>#N/A</v>
      </c>
      <c r="C1122" s="355" t="s">
        <v>53</v>
      </c>
      <c r="D1122" s="355" t="s">
        <v>54</v>
      </c>
      <c r="E1122" s="355">
        <v>6110640</v>
      </c>
    </row>
    <row r="1123" spans="1:5" x14ac:dyDescent="0.35">
      <c r="A1123" s="355" t="s">
        <v>155</v>
      </c>
      <c r="B1123" s="355" t="e">
        <f>VLOOKUP(A1123,'Web Based Remittances'!$A$2:$C$70,3,0)</f>
        <v>#N/A</v>
      </c>
      <c r="C1123" s="355" t="s">
        <v>55</v>
      </c>
      <c r="D1123" s="355" t="s">
        <v>56</v>
      </c>
      <c r="E1123" s="355">
        <v>6116300</v>
      </c>
    </row>
    <row r="1124" spans="1:5" x14ac:dyDescent="0.35">
      <c r="A1124" s="355" t="s">
        <v>155</v>
      </c>
      <c r="B1124" s="355" t="e">
        <f>VLOOKUP(A1124,'Web Based Remittances'!$A$2:$C$70,3,0)</f>
        <v>#N/A</v>
      </c>
      <c r="C1124" s="355" t="s">
        <v>57</v>
      </c>
      <c r="D1124" s="355" t="s">
        <v>58</v>
      </c>
      <c r="E1124" s="355">
        <v>6116200</v>
      </c>
    </row>
    <row r="1125" spans="1:5" x14ac:dyDescent="0.35">
      <c r="A1125" s="355" t="s">
        <v>155</v>
      </c>
      <c r="B1125" s="355" t="e">
        <f>VLOOKUP(A1125,'Web Based Remittances'!$A$2:$C$70,3,0)</f>
        <v>#N/A</v>
      </c>
      <c r="C1125" s="355" t="s">
        <v>61</v>
      </c>
      <c r="D1125" s="355" t="s">
        <v>62</v>
      </c>
      <c r="E1125" s="355">
        <v>6116600</v>
      </c>
    </row>
    <row r="1126" spans="1:5" x14ac:dyDescent="0.35">
      <c r="A1126" s="355" t="s">
        <v>155</v>
      </c>
      <c r="B1126" s="355" t="e">
        <f>VLOOKUP(A1126,'Web Based Remittances'!$A$2:$C$70,3,0)</f>
        <v>#N/A</v>
      </c>
      <c r="C1126" s="355" t="s">
        <v>63</v>
      </c>
      <c r="D1126" s="355" t="s">
        <v>64</v>
      </c>
      <c r="E1126" s="355">
        <v>6121000</v>
      </c>
    </row>
    <row r="1127" spans="1:5" x14ac:dyDescent="0.35">
      <c r="A1127" s="355" t="s">
        <v>155</v>
      </c>
      <c r="B1127" s="355" t="e">
        <f>VLOOKUP(A1127,'Web Based Remittances'!$A$2:$C$70,3,0)</f>
        <v>#N/A</v>
      </c>
      <c r="C1127" s="355" t="s">
        <v>65</v>
      </c>
      <c r="D1127" s="355" t="s">
        <v>66</v>
      </c>
      <c r="E1127" s="355">
        <v>6122310</v>
      </c>
    </row>
    <row r="1128" spans="1:5" x14ac:dyDescent="0.35">
      <c r="A1128" s="355" t="s">
        <v>155</v>
      </c>
      <c r="B1128" s="355" t="e">
        <f>VLOOKUP(A1128,'Web Based Remittances'!$A$2:$C$70,3,0)</f>
        <v>#N/A</v>
      </c>
      <c r="C1128" s="355" t="s">
        <v>67</v>
      </c>
      <c r="D1128" s="355" t="s">
        <v>68</v>
      </c>
      <c r="E1128" s="355">
        <v>6122110</v>
      </c>
    </row>
    <row r="1129" spans="1:5" x14ac:dyDescent="0.35">
      <c r="A1129" s="355" t="s">
        <v>155</v>
      </c>
      <c r="B1129" s="355" t="e">
        <f>VLOOKUP(A1129,'Web Based Remittances'!$A$2:$C$70,3,0)</f>
        <v>#N/A</v>
      </c>
      <c r="C1129" s="355" t="s">
        <v>69</v>
      </c>
      <c r="D1129" s="355" t="s">
        <v>70</v>
      </c>
      <c r="E1129" s="355">
        <v>6120800</v>
      </c>
    </row>
    <row r="1130" spans="1:5" x14ac:dyDescent="0.35">
      <c r="A1130" s="355" t="s">
        <v>155</v>
      </c>
      <c r="B1130" s="355" t="e">
        <f>VLOOKUP(A1130,'Web Based Remittances'!$A$2:$C$70,3,0)</f>
        <v>#N/A</v>
      </c>
      <c r="C1130" s="355" t="s">
        <v>71</v>
      </c>
      <c r="D1130" s="355" t="s">
        <v>72</v>
      </c>
      <c r="E1130" s="355">
        <v>6120220</v>
      </c>
    </row>
    <row r="1131" spans="1:5" x14ac:dyDescent="0.35">
      <c r="A1131" s="355" t="s">
        <v>155</v>
      </c>
      <c r="B1131" s="355" t="e">
        <f>VLOOKUP(A1131,'Web Based Remittances'!$A$2:$C$70,3,0)</f>
        <v>#N/A</v>
      </c>
      <c r="C1131" s="355" t="s">
        <v>73</v>
      </c>
      <c r="D1131" s="355" t="s">
        <v>74</v>
      </c>
      <c r="E1131" s="355">
        <v>6120600</v>
      </c>
    </row>
    <row r="1132" spans="1:5" x14ac:dyDescent="0.35">
      <c r="A1132" s="355" t="s">
        <v>155</v>
      </c>
      <c r="B1132" s="355" t="e">
        <f>VLOOKUP(A1132,'Web Based Remittances'!$A$2:$C$70,3,0)</f>
        <v>#N/A</v>
      </c>
      <c r="C1132" s="355" t="s">
        <v>77</v>
      </c>
      <c r="D1132" s="355" t="s">
        <v>78</v>
      </c>
      <c r="E1132" s="355">
        <v>6140130</v>
      </c>
    </row>
    <row r="1133" spans="1:5" x14ac:dyDescent="0.35">
      <c r="A1133" s="355" t="s">
        <v>155</v>
      </c>
      <c r="B1133" s="355" t="e">
        <f>VLOOKUP(A1133,'Web Based Remittances'!$A$2:$C$70,3,0)</f>
        <v>#N/A</v>
      </c>
      <c r="C1133" s="355" t="s">
        <v>79</v>
      </c>
      <c r="D1133" s="355" t="s">
        <v>80</v>
      </c>
      <c r="E1133" s="355">
        <v>6142430</v>
      </c>
    </row>
    <row r="1134" spans="1:5" x14ac:dyDescent="0.35">
      <c r="A1134" s="355" t="s">
        <v>155</v>
      </c>
      <c r="B1134" s="355" t="e">
        <f>VLOOKUP(A1134,'Web Based Remittances'!$A$2:$C$70,3,0)</f>
        <v>#N/A</v>
      </c>
      <c r="C1134" s="355" t="s">
        <v>81</v>
      </c>
      <c r="D1134" s="355" t="s">
        <v>82</v>
      </c>
      <c r="E1134" s="355">
        <v>6140000</v>
      </c>
    </row>
    <row r="1135" spans="1:5" x14ac:dyDescent="0.35">
      <c r="A1135" s="357" t="s">
        <v>155</v>
      </c>
      <c r="B1135" s="355" t="e">
        <f>VLOOKUP(A1135,'Web Based Remittances'!$A$2:$C$70,3,0)</f>
        <v>#N/A</v>
      </c>
      <c r="C1135" s="355" t="s">
        <v>83</v>
      </c>
      <c r="D1135" s="355" t="s">
        <v>84</v>
      </c>
      <c r="E1135" s="355">
        <v>6121600</v>
      </c>
    </row>
    <row r="1136" spans="1:5" x14ac:dyDescent="0.35">
      <c r="A1136" s="357" t="s">
        <v>155</v>
      </c>
      <c r="B1136" s="355" t="e">
        <f>VLOOKUP(A1136,'Web Based Remittances'!$A$2:$C$70,3,0)</f>
        <v>#N/A</v>
      </c>
      <c r="C1136" s="355" t="s">
        <v>113</v>
      </c>
      <c r="D1136" s="355" t="s">
        <v>114</v>
      </c>
      <c r="E1136" s="355">
        <v>6151110</v>
      </c>
    </row>
    <row r="1137" spans="1:5" x14ac:dyDescent="0.35">
      <c r="A1137" s="357" t="s">
        <v>155</v>
      </c>
      <c r="B1137" s="355" t="e">
        <f>VLOOKUP(A1137,'Web Based Remittances'!$A$2:$C$70,3,0)</f>
        <v>#N/A</v>
      </c>
      <c r="C1137" s="355" t="s">
        <v>85</v>
      </c>
      <c r="D1137" s="355" t="s">
        <v>86</v>
      </c>
      <c r="E1137" s="355">
        <v>6140200</v>
      </c>
    </row>
    <row r="1138" spans="1:5" x14ac:dyDescent="0.35">
      <c r="A1138" s="357" t="s">
        <v>155</v>
      </c>
      <c r="B1138" s="355" t="e">
        <f>VLOOKUP(A1138,'Web Based Remittances'!$A$2:$C$70,3,0)</f>
        <v>#N/A</v>
      </c>
      <c r="C1138" s="355" t="s">
        <v>87</v>
      </c>
      <c r="D1138" s="355" t="s">
        <v>88</v>
      </c>
      <c r="E1138" s="355">
        <v>6111000</v>
      </c>
    </row>
    <row r="1139" spans="1:5" x14ac:dyDescent="0.35">
      <c r="A1139" s="357" t="s">
        <v>155</v>
      </c>
      <c r="B1139" s="355" t="e">
        <f>VLOOKUP(A1139,'Web Based Remittances'!$A$2:$C$70,3,0)</f>
        <v>#N/A</v>
      </c>
      <c r="C1139" s="355" t="s">
        <v>89</v>
      </c>
      <c r="D1139" s="355" t="s">
        <v>90</v>
      </c>
      <c r="E1139" s="355">
        <v>6170100</v>
      </c>
    </row>
    <row r="1140" spans="1:5" x14ac:dyDescent="0.35">
      <c r="A1140" s="357" t="s">
        <v>155</v>
      </c>
      <c r="B1140" s="355" t="e">
        <f>VLOOKUP(A1140,'Web Based Remittances'!$A$2:$C$70,3,0)</f>
        <v>#N/A</v>
      </c>
      <c r="C1140" s="355" t="s">
        <v>91</v>
      </c>
      <c r="D1140" s="355" t="s">
        <v>92</v>
      </c>
      <c r="E1140" s="355">
        <v>6170110</v>
      </c>
    </row>
    <row r="1141" spans="1:5" x14ac:dyDescent="0.35">
      <c r="A1141" s="357" t="s">
        <v>155</v>
      </c>
      <c r="B1141" s="355" t="e">
        <f>VLOOKUP(A1141,'Web Based Remittances'!$A$2:$C$70,3,0)</f>
        <v>#N/A</v>
      </c>
      <c r="C1141" s="355" t="s">
        <v>99</v>
      </c>
      <c r="D1141" s="355" t="s">
        <v>100</v>
      </c>
      <c r="E1141" s="355">
        <v>4190170</v>
      </c>
    </row>
    <row r="1142" spans="1:5" x14ac:dyDescent="0.35">
      <c r="A1142" s="357" t="s">
        <v>155</v>
      </c>
      <c r="B1142" s="355" t="e">
        <f>VLOOKUP(A1142,'Web Based Remittances'!$A$2:$C$70,3,0)</f>
        <v>#N/A</v>
      </c>
      <c r="C1142" s="355" t="s">
        <v>103</v>
      </c>
      <c r="D1142" s="355" t="s">
        <v>104</v>
      </c>
      <c r="E1142" s="355">
        <v>6180200</v>
      </c>
    </row>
    <row r="1143" spans="1:5" x14ac:dyDescent="0.35">
      <c r="A1143" s="357" t="s">
        <v>156</v>
      </c>
      <c r="B1143" s="355" t="str">
        <f>VLOOKUP(A1143,'Web Based Remittances'!$A$2:$C$70,3,0)</f>
        <v>49g764e</v>
      </c>
      <c r="C1143" s="355" t="s">
        <v>19</v>
      </c>
      <c r="D1143" s="355" t="s">
        <v>20</v>
      </c>
      <c r="E1143" s="355">
        <v>4190105</v>
      </c>
    </row>
    <row r="1144" spans="1:5" x14ac:dyDescent="0.35">
      <c r="A1144" s="357" t="s">
        <v>156</v>
      </c>
      <c r="B1144" s="355" t="str">
        <f>VLOOKUP(A1144,'Web Based Remittances'!$A$2:$C$70,3,0)</f>
        <v>49g764e</v>
      </c>
      <c r="C1144" s="355" t="s">
        <v>21</v>
      </c>
      <c r="D1144" s="355" t="s">
        <v>22</v>
      </c>
      <c r="E1144" s="355">
        <v>4190120</v>
      </c>
    </row>
    <row r="1145" spans="1:5" x14ac:dyDescent="0.35">
      <c r="A1145" s="357" t="s">
        <v>156</v>
      </c>
      <c r="B1145" s="355" t="str">
        <f>VLOOKUP(A1145,'Web Based Remittances'!$A$2:$C$70,3,0)</f>
        <v>49g764e</v>
      </c>
      <c r="C1145" s="355" t="s">
        <v>23</v>
      </c>
      <c r="D1145" s="355" t="s">
        <v>24</v>
      </c>
      <c r="E1145" s="355">
        <v>4190140</v>
      </c>
    </row>
    <row r="1146" spans="1:5" x14ac:dyDescent="0.35">
      <c r="A1146" s="357" t="s">
        <v>156</v>
      </c>
      <c r="B1146" s="355" t="str">
        <f>VLOOKUP(A1146,'Web Based Remittances'!$A$2:$C$70,3,0)</f>
        <v>49g764e</v>
      </c>
      <c r="C1146" s="355" t="s">
        <v>27</v>
      </c>
      <c r="D1146" s="355" t="s">
        <v>28</v>
      </c>
      <c r="E1146" s="355">
        <v>4191900</v>
      </c>
    </row>
    <row r="1147" spans="1:5" x14ac:dyDescent="0.35">
      <c r="A1147" s="357" t="s">
        <v>156</v>
      </c>
      <c r="B1147" s="355" t="str">
        <f>VLOOKUP(A1147,'Web Based Remittances'!$A$2:$C$70,3,0)</f>
        <v>49g764e</v>
      </c>
      <c r="C1147" s="355" t="s">
        <v>31</v>
      </c>
      <c r="D1147" s="355" t="s">
        <v>32</v>
      </c>
      <c r="E1147" s="355">
        <v>4191110</v>
      </c>
    </row>
    <row r="1148" spans="1:5" x14ac:dyDescent="0.35">
      <c r="A1148" s="357" t="s">
        <v>156</v>
      </c>
      <c r="B1148" s="355" t="str">
        <f>VLOOKUP(A1148,'Web Based Remittances'!$A$2:$C$70,3,0)</f>
        <v>49g764e</v>
      </c>
      <c r="C1148" s="355" t="s">
        <v>133</v>
      </c>
      <c r="D1148" s="355" t="s">
        <v>134</v>
      </c>
      <c r="E1148" s="355">
        <v>4191610</v>
      </c>
    </row>
    <row r="1149" spans="1:5" x14ac:dyDescent="0.35">
      <c r="A1149" s="357" t="s">
        <v>156</v>
      </c>
      <c r="B1149" s="355" t="str">
        <f>VLOOKUP(A1149,'Web Based Remittances'!$A$2:$C$70,3,0)</f>
        <v>49g764e</v>
      </c>
      <c r="C1149" s="355" t="s">
        <v>33</v>
      </c>
      <c r="D1149" s="355" t="s">
        <v>34</v>
      </c>
      <c r="E1149" s="355">
        <v>4190410</v>
      </c>
    </row>
    <row r="1150" spans="1:5" x14ac:dyDescent="0.35">
      <c r="A1150" s="357" t="s">
        <v>156</v>
      </c>
      <c r="B1150" s="355" t="str">
        <f>VLOOKUP(A1150,'Web Based Remittances'!$A$2:$C$70,3,0)</f>
        <v>49g764e</v>
      </c>
      <c r="C1150" s="355" t="s">
        <v>35</v>
      </c>
      <c r="D1150" s="355" t="s">
        <v>36</v>
      </c>
      <c r="E1150" s="355">
        <v>4190420</v>
      </c>
    </row>
    <row r="1151" spans="1:5" x14ac:dyDescent="0.35">
      <c r="A1151" s="357" t="s">
        <v>156</v>
      </c>
      <c r="B1151" s="355" t="str">
        <f>VLOOKUP(A1151,'Web Based Remittances'!$A$2:$C$70,3,0)</f>
        <v>49g764e</v>
      </c>
      <c r="C1151" s="355" t="s">
        <v>37</v>
      </c>
      <c r="D1151" s="355" t="s">
        <v>38</v>
      </c>
      <c r="E1151" s="355">
        <v>4190388</v>
      </c>
    </row>
    <row r="1152" spans="1:5" x14ac:dyDescent="0.35">
      <c r="A1152" s="357" t="s">
        <v>156</v>
      </c>
      <c r="B1152" s="355" t="str">
        <f>VLOOKUP(A1152,'Web Based Remittances'!$A$2:$C$70,3,0)</f>
        <v>49g764e</v>
      </c>
      <c r="C1152" s="355" t="s">
        <v>39</v>
      </c>
      <c r="D1152" s="355" t="s">
        <v>40</v>
      </c>
      <c r="E1152" s="355">
        <v>4190380</v>
      </c>
    </row>
    <row r="1153" spans="1:5" x14ac:dyDescent="0.35">
      <c r="A1153" s="357" t="s">
        <v>156</v>
      </c>
      <c r="B1153" s="355" t="str">
        <f>VLOOKUP(A1153,'Web Based Remittances'!$A$2:$C$70,3,0)</f>
        <v>49g764e</v>
      </c>
      <c r="C1153" s="355" t="s">
        <v>43</v>
      </c>
      <c r="D1153" s="355" t="s">
        <v>44</v>
      </c>
      <c r="E1153" s="355">
        <v>6110000</v>
      </c>
    </row>
    <row r="1154" spans="1:5" x14ac:dyDescent="0.35">
      <c r="A1154" s="357" t="s">
        <v>156</v>
      </c>
      <c r="B1154" s="355" t="str">
        <f>VLOOKUP(A1154,'Web Based Remittances'!$A$2:$C$70,3,0)</f>
        <v>49g764e</v>
      </c>
      <c r="C1154" s="355" t="s">
        <v>45</v>
      </c>
      <c r="D1154" s="355" t="s">
        <v>46</v>
      </c>
      <c r="E1154" s="355">
        <v>6110600</v>
      </c>
    </row>
    <row r="1155" spans="1:5" x14ac:dyDescent="0.35">
      <c r="A1155" s="357" t="s">
        <v>156</v>
      </c>
      <c r="B1155" s="355" t="str">
        <f>VLOOKUP(A1155,'Web Based Remittances'!$A$2:$C$70,3,0)</f>
        <v>49g764e</v>
      </c>
      <c r="C1155" s="355" t="s">
        <v>47</v>
      </c>
      <c r="D1155" s="355" t="s">
        <v>48</v>
      </c>
      <c r="E1155" s="355">
        <v>6110720</v>
      </c>
    </row>
    <row r="1156" spans="1:5" x14ac:dyDescent="0.35">
      <c r="A1156" s="357" t="s">
        <v>156</v>
      </c>
      <c r="B1156" s="355" t="str">
        <f>VLOOKUP(A1156,'Web Based Remittances'!$A$2:$C$70,3,0)</f>
        <v>49g764e</v>
      </c>
      <c r="C1156" s="355" t="s">
        <v>49</v>
      </c>
      <c r="D1156" s="355" t="s">
        <v>50</v>
      </c>
      <c r="E1156" s="355">
        <v>6110860</v>
      </c>
    </row>
    <row r="1157" spans="1:5" x14ac:dyDescent="0.35">
      <c r="A1157" s="357" t="s">
        <v>156</v>
      </c>
      <c r="B1157" s="355" t="str">
        <f>VLOOKUP(A1157,'Web Based Remittances'!$A$2:$C$70,3,0)</f>
        <v>49g764e</v>
      </c>
      <c r="C1157" s="355" t="s">
        <v>53</v>
      </c>
      <c r="D1157" s="355" t="s">
        <v>54</v>
      </c>
      <c r="E1157" s="355">
        <v>6110640</v>
      </c>
    </row>
    <row r="1158" spans="1:5" x14ac:dyDescent="0.35">
      <c r="A1158" s="357" t="s">
        <v>156</v>
      </c>
      <c r="B1158" s="355" t="str">
        <f>VLOOKUP(A1158,'Web Based Remittances'!$A$2:$C$70,3,0)</f>
        <v>49g764e</v>
      </c>
      <c r="C1158" s="355" t="s">
        <v>55</v>
      </c>
      <c r="D1158" s="355" t="s">
        <v>56</v>
      </c>
      <c r="E1158" s="355">
        <v>6116300</v>
      </c>
    </row>
    <row r="1159" spans="1:5" x14ac:dyDescent="0.35">
      <c r="A1159" s="357" t="s">
        <v>156</v>
      </c>
      <c r="B1159" s="355" t="str">
        <f>VLOOKUP(A1159,'Web Based Remittances'!$A$2:$C$70,3,0)</f>
        <v>49g764e</v>
      </c>
      <c r="C1159" s="355" t="s">
        <v>57</v>
      </c>
      <c r="D1159" s="355" t="s">
        <v>58</v>
      </c>
      <c r="E1159" s="355">
        <v>6116200</v>
      </c>
    </row>
    <row r="1160" spans="1:5" x14ac:dyDescent="0.35">
      <c r="A1160" s="357" t="s">
        <v>156</v>
      </c>
      <c r="B1160" s="355" t="str">
        <f>VLOOKUP(A1160,'Web Based Remittances'!$A$2:$C$70,3,0)</f>
        <v>49g764e</v>
      </c>
      <c r="C1160" s="355" t="s">
        <v>61</v>
      </c>
      <c r="D1160" s="355" t="s">
        <v>62</v>
      </c>
      <c r="E1160" s="355">
        <v>6116600</v>
      </c>
    </row>
    <row r="1161" spans="1:5" x14ac:dyDescent="0.35">
      <c r="A1161" s="357" t="s">
        <v>156</v>
      </c>
      <c r="B1161" s="355" t="str">
        <f>VLOOKUP(A1161,'Web Based Remittances'!$A$2:$C$70,3,0)</f>
        <v>49g764e</v>
      </c>
      <c r="C1161" s="355" t="s">
        <v>63</v>
      </c>
      <c r="D1161" s="355" t="s">
        <v>64</v>
      </c>
      <c r="E1161" s="355">
        <v>6121000</v>
      </c>
    </row>
    <row r="1162" spans="1:5" x14ac:dyDescent="0.35">
      <c r="A1162" s="357" t="s">
        <v>156</v>
      </c>
      <c r="B1162" s="355" t="str">
        <f>VLOOKUP(A1162,'Web Based Remittances'!$A$2:$C$70,3,0)</f>
        <v>49g764e</v>
      </c>
      <c r="C1162" s="355" t="s">
        <v>65</v>
      </c>
      <c r="D1162" s="355" t="s">
        <v>66</v>
      </c>
      <c r="E1162" s="355">
        <v>6122310</v>
      </c>
    </row>
    <row r="1163" spans="1:5" x14ac:dyDescent="0.35">
      <c r="A1163" s="357" t="s">
        <v>156</v>
      </c>
      <c r="B1163" s="355" t="str">
        <f>VLOOKUP(A1163,'Web Based Remittances'!$A$2:$C$70,3,0)</f>
        <v>49g764e</v>
      </c>
      <c r="C1163" s="355" t="s">
        <v>67</v>
      </c>
      <c r="D1163" s="355" t="s">
        <v>68</v>
      </c>
      <c r="E1163" s="355">
        <v>6122110</v>
      </c>
    </row>
    <row r="1164" spans="1:5" x14ac:dyDescent="0.35">
      <c r="A1164" s="357" t="s">
        <v>156</v>
      </c>
      <c r="B1164" s="355" t="str">
        <f>VLOOKUP(A1164,'Web Based Remittances'!$A$2:$C$70,3,0)</f>
        <v>49g764e</v>
      </c>
      <c r="C1164" s="355" t="s">
        <v>69</v>
      </c>
      <c r="D1164" s="355" t="s">
        <v>70</v>
      </c>
      <c r="E1164" s="355">
        <v>6120800</v>
      </c>
    </row>
    <row r="1165" spans="1:5" x14ac:dyDescent="0.35">
      <c r="A1165" s="357" t="s">
        <v>156</v>
      </c>
      <c r="B1165" s="355" t="str">
        <f>VLOOKUP(A1165,'Web Based Remittances'!$A$2:$C$70,3,0)</f>
        <v>49g764e</v>
      </c>
      <c r="C1165" s="355" t="s">
        <v>71</v>
      </c>
      <c r="D1165" s="355" t="s">
        <v>72</v>
      </c>
      <c r="E1165" s="355">
        <v>6120220</v>
      </c>
    </row>
    <row r="1166" spans="1:5" x14ac:dyDescent="0.35">
      <c r="A1166" s="357" t="s">
        <v>156</v>
      </c>
      <c r="B1166" s="355" t="str">
        <f>VLOOKUP(A1166,'Web Based Remittances'!$A$2:$C$70,3,0)</f>
        <v>49g764e</v>
      </c>
      <c r="C1166" s="355" t="s">
        <v>73</v>
      </c>
      <c r="D1166" s="355" t="s">
        <v>74</v>
      </c>
      <c r="E1166" s="355">
        <v>6120600</v>
      </c>
    </row>
    <row r="1167" spans="1:5" x14ac:dyDescent="0.35">
      <c r="A1167" s="357" t="s">
        <v>156</v>
      </c>
      <c r="B1167" s="355" t="str">
        <f>VLOOKUP(A1167,'Web Based Remittances'!$A$2:$C$70,3,0)</f>
        <v>49g764e</v>
      </c>
      <c r="C1167" s="355" t="s">
        <v>75</v>
      </c>
      <c r="D1167" s="355" t="s">
        <v>76</v>
      </c>
      <c r="E1167" s="355">
        <v>6120400</v>
      </c>
    </row>
    <row r="1168" spans="1:5" x14ac:dyDescent="0.35">
      <c r="A1168" s="357" t="s">
        <v>156</v>
      </c>
      <c r="B1168" s="355" t="str">
        <f>VLOOKUP(A1168,'Web Based Remittances'!$A$2:$C$70,3,0)</f>
        <v>49g764e</v>
      </c>
      <c r="C1168" s="355" t="s">
        <v>77</v>
      </c>
      <c r="D1168" s="355" t="s">
        <v>78</v>
      </c>
      <c r="E1168" s="355">
        <v>6140130</v>
      </c>
    </row>
    <row r="1169" spans="1:5" x14ac:dyDescent="0.35">
      <c r="A1169" s="357" t="s">
        <v>156</v>
      </c>
      <c r="B1169" s="355" t="str">
        <f>VLOOKUP(A1169,'Web Based Remittances'!$A$2:$C$70,3,0)</f>
        <v>49g764e</v>
      </c>
      <c r="C1169" s="355" t="s">
        <v>79</v>
      </c>
      <c r="D1169" s="355" t="s">
        <v>80</v>
      </c>
      <c r="E1169" s="355">
        <v>6142430</v>
      </c>
    </row>
    <row r="1170" spans="1:5" x14ac:dyDescent="0.35">
      <c r="A1170" s="357" t="s">
        <v>156</v>
      </c>
      <c r="B1170" s="355" t="str">
        <f>VLOOKUP(A1170,'Web Based Remittances'!$A$2:$C$70,3,0)</f>
        <v>49g764e</v>
      </c>
      <c r="C1170" s="355" t="s">
        <v>81</v>
      </c>
      <c r="D1170" s="355" t="s">
        <v>82</v>
      </c>
      <c r="E1170" s="355">
        <v>6140000</v>
      </c>
    </row>
    <row r="1171" spans="1:5" x14ac:dyDescent="0.35">
      <c r="A1171" s="357" t="s">
        <v>156</v>
      </c>
      <c r="B1171" s="355" t="str">
        <f>VLOOKUP(A1171,'Web Based Remittances'!$A$2:$C$70,3,0)</f>
        <v>49g764e</v>
      </c>
      <c r="C1171" s="355" t="s">
        <v>83</v>
      </c>
      <c r="D1171" s="355" t="s">
        <v>84</v>
      </c>
      <c r="E1171" s="355">
        <v>6121600</v>
      </c>
    </row>
    <row r="1172" spans="1:5" x14ac:dyDescent="0.35">
      <c r="A1172" s="357" t="s">
        <v>156</v>
      </c>
      <c r="B1172" s="355" t="str">
        <f>VLOOKUP(A1172,'Web Based Remittances'!$A$2:$C$70,3,0)</f>
        <v>49g764e</v>
      </c>
      <c r="C1172" s="355" t="s">
        <v>85</v>
      </c>
      <c r="D1172" s="355" t="s">
        <v>86</v>
      </c>
      <c r="E1172" s="355">
        <v>6140200</v>
      </c>
    </row>
    <row r="1173" spans="1:5" x14ac:dyDescent="0.35">
      <c r="A1173" s="355" t="s">
        <v>156</v>
      </c>
      <c r="B1173" s="355" t="str">
        <f>VLOOKUP(A1173,'Web Based Remittances'!$A$2:$C$70,3,0)</f>
        <v>49g764e</v>
      </c>
      <c r="C1173" s="355" t="s">
        <v>89</v>
      </c>
      <c r="D1173" s="355" t="s">
        <v>90</v>
      </c>
      <c r="E1173" s="355">
        <v>6170100</v>
      </c>
    </row>
    <row r="1174" spans="1:5" x14ac:dyDescent="0.35">
      <c r="A1174" s="355" t="s">
        <v>156</v>
      </c>
      <c r="B1174" s="355" t="str">
        <f>VLOOKUP(A1174,'Web Based Remittances'!$A$2:$C$70,3,0)</f>
        <v>49g764e</v>
      </c>
      <c r="C1174" s="355" t="s">
        <v>91</v>
      </c>
      <c r="D1174" s="355" t="s">
        <v>92</v>
      </c>
      <c r="E1174" s="355">
        <v>6170110</v>
      </c>
    </row>
    <row r="1175" spans="1:5" x14ac:dyDescent="0.35">
      <c r="A1175" s="355" t="s">
        <v>156</v>
      </c>
      <c r="B1175" s="355" t="str">
        <f>VLOOKUP(A1175,'Web Based Remittances'!$A$2:$C$70,3,0)</f>
        <v>49g764e</v>
      </c>
      <c r="C1175" s="355" t="s">
        <v>99</v>
      </c>
      <c r="D1175" s="355" t="s">
        <v>100</v>
      </c>
      <c r="E1175" s="355">
        <v>4190170</v>
      </c>
    </row>
    <row r="1176" spans="1:5" x14ac:dyDescent="0.35">
      <c r="A1176" s="355" t="s">
        <v>156</v>
      </c>
      <c r="B1176" s="355" t="str">
        <f>VLOOKUP(A1176,'Web Based Remittances'!$A$2:$C$70,3,0)</f>
        <v>49g764e</v>
      </c>
      <c r="C1176" s="355" t="s">
        <v>103</v>
      </c>
      <c r="D1176" s="355" t="s">
        <v>104</v>
      </c>
      <c r="E1176" s="355">
        <v>6180200</v>
      </c>
    </row>
    <row r="1177" spans="1:5" x14ac:dyDescent="0.35">
      <c r="A1177" s="355" t="s">
        <v>157</v>
      </c>
      <c r="B1177" s="355" t="str">
        <f>VLOOKUP(A1177,'Web Based Remittances'!$A$2:$C$70,3,0)</f>
        <v>326l864s</v>
      </c>
      <c r="C1177" s="355" t="s">
        <v>19</v>
      </c>
      <c r="D1177" s="355" t="s">
        <v>20</v>
      </c>
      <c r="E1177" s="355">
        <v>4190105</v>
      </c>
    </row>
    <row r="1178" spans="1:5" x14ac:dyDescent="0.35">
      <c r="A1178" s="355" t="s">
        <v>157</v>
      </c>
      <c r="B1178" s="355" t="str">
        <f>VLOOKUP(A1178,'Web Based Remittances'!$A$2:$C$70,3,0)</f>
        <v>326l864s</v>
      </c>
      <c r="C1178" s="355" t="s">
        <v>21</v>
      </c>
      <c r="D1178" s="355" t="s">
        <v>22</v>
      </c>
      <c r="E1178" s="355">
        <v>4190120</v>
      </c>
    </row>
    <row r="1179" spans="1:5" x14ac:dyDescent="0.35">
      <c r="A1179" s="355" t="s">
        <v>157</v>
      </c>
      <c r="B1179" s="355" t="str">
        <f>VLOOKUP(A1179,'Web Based Remittances'!$A$2:$C$70,3,0)</f>
        <v>326l864s</v>
      </c>
      <c r="C1179" s="355" t="s">
        <v>23</v>
      </c>
      <c r="D1179" s="355" t="s">
        <v>24</v>
      </c>
      <c r="E1179" s="355">
        <v>4190140</v>
      </c>
    </row>
    <row r="1180" spans="1:5" x14ac:dyDescent="0.35">
      <c r="A1180" s="355" t="s">
        <v>157</v>
      </c>
      <c r="B1180" s="355" t="str">
        <f>VLOOKUP(A1180,'Web Based Remittances'!$A$2:$C$70,3,0)</f>
        <v>326l864s</v>
      </c>
      <c r="C1180" s="355" t="s">
        <v>127</v>
      </c>
      <c r="D1180" s="355" t="s">
        <v>128</v>
      </c>
      <c r="E1180" s="355">
        <v>4190160</v>
      </c>
    </row>
    <row r="1181" spans="1:5" x14ac:dyDescent="0.35">
      <c r="A1181" s="355" t="s">
        <v>157</v>
      </c>
      <c r="B1181" s="355" t="str">
        <f>VLOOKUP(A1181,'Web Based Remittances'!$A$2:$C$70,3,0)</f>
        <v>326l864s</v>
      </c>
      <c r="C1181" s="355" t="s">
        <v>27</v>
      </c>
      <c r="D1181" s="355" t="s">
        <v>28</v>
      </c>
      <c r="E1181" s="355">
        <v>4191900</v>
      </c>
    </row>
    <row r="1182" spans="1:5" x14ac:dyDescent="0.35">
      <c r="A1182" s="355" t="s">
        <v>157</v>
      </c>
      <c r="B1182" s="355" t="str">
        <f>VLOOKUP(A1182,'Web Based Remittances'!$A$2:$C$70,3,0)</f>
        <v>326l864s</v>
      </c>
      <c r="C1182" s="355" t="s">
        <v>29</v>
      </c>
      <c r="D1182" s="355" t="s">
        <v>30</v>
      </c>
      <c r="E1182" s="355">
        <v>4191100</v>
      </c>
    </row>
    <row r="1183" spans="1:5" x14ac:dyDescent="0.35">
      <c r="A1183" s="355" t="s">
        <v>157</v>
      </c>
      <c r="B1183" s="355" t="str">
        <f>VLOOKUP(A1183,'Web Based Remittances'!$A$2:$C$70,3,0)</f>
        <v>326l864s</v>
      </c>
      <c r="C1183" s="355" t="s">
        <v>37</v>
      </c>
      <c r="D1183" s="355" t="s">
        <v>38</v>
      </c>
      <c r="E1183" s="355">
        <v>4190388</v>
      </c>
    </row>
    <row r="1184" spans="1:5" x14ac:dyDescent="0.35">
      <c r="A1184" s="355" t="s">
        <v>157</v>
      </c>
      <c r="B1184" s="355" t="str">
        <f>VLOOKUP(A1184,'Web Based Remittances'!$A$2:$C$70,3,0)</f>
        <v>326l864s</v>
      </c>
      <c r="C1184" s="355" t="s">
        <v>39</v>
      </c>
      <c r="D1184" s="355" t="s">
        <v>40</v>
      </c>
      <c r="E1184" s="355">
        <v>4190380</v>
      </c>
    </row>
    <row r="1185" spans="1:5" x14ac:dyDescent="0.35">
      <c r="A1185" s="355" t="s">
        <v>157</v>
      </c>
      <c r="B1185" s="355" t="str">
        <f>VLOOKUP(A1185,'Web Based Remittances'!$A$2:$C$70,3,0)</f>
        <v>326l864s</v>
      </c>
      <c r="C1185" s="355" t="s">
        <v>43</v>
      </c>
      <c r="D1185" s="355" t="s">
        <v>44</v>
      </c>
      <c r="E1185" s="355">
        <v>6110000</v>
      </c>
    </row>
    <row r="1186" spans="1:5" x14ac:dyDescent="0.35">
      <c r="A1186" s="355" t="s">
        <v>157</v>
      </c>
      <c r="B1186" s="355" t="str">
        <f>VLOOKUP(A1186,'Web Based Remittances'!$A$2:$C$70,3,0)</f>
        <v>326l864s</v>
      </c>
      <c r="C1186" s="355" t="s">
        <v>45</v>
      </c>
      <c r="D1186" s="355" t="s">
        <v>46</v>
      </c>
      <c r="E1186" s="355">
        <v>6110600</v>
      </c>
    </row>
    <row r="1187" spans="1:5" x14ac:dyDescent="0.35">
      <c r="A1187" s="355" t="s">
        <v>157</v>
      </c>
      <c r="B1187" s="355" t="str">
        <f>VLOOKUP(A1187,'Web Based Remittances'!$A$2:$C$70,3,0)</f>
        <v>326l864s</v>
      </c>
      <c r="C1187" s="355" t="s">
        <v>47</v>
      </c>
      <c r="D1187" s="355" t="s">
        <v>48</v>
      </c>
      <c r="E1187" s="355">
        <v>6110720</v>
      </c>
    </row>
    <row r="1188" spans="1:5" x14ac:dyDescent="0.35">
      <c r="A1188" s="355" t="s">
        <v>157</v>
      </c>
      <c r="B1188" s="355" t="str">
        <f>VLOOKUP(A1188,'Web Based Remittances'!$A$2:$C$70,3,0)</f>
        <v>326l864s</v>
      </c>
      <c r="C1188" s="355" t="s">
        <v>49</v>
      </c>
      <c r="D1188" s="355" t="s">
        <v>50</v>
      </c>
      <c r="E1188" s="355">
        <v>6110860</v>
      </c>
    </row>
    <row r="1189" spans="1:5" x14ac:dyDescent="0.35">
      <c r="A1189" s="355" t="s">
        <v>157</v>
      </c>
      <c r="B1189" s="355" t="str">
        <f>VLOOKUP(A1189,'Web Based Remittances'!$A$2:$C$70,3,0)</f>
        <v>326l864s</v>
      </c>
      <c r="C1189" s="355" t="s">
        <v>53</v>
      </c>
      <c r="D1189" s="355" t="s">
        <v>54</v>
      </c>
      <c r="E1189" s="355">
        <v>6110640</v>
      </c>
    </row>
    <row r="1190" spans="1:5" x14ac:dyDescent="0.35">
      <c r="A1190" s="355" t="s">
        <v>157</v>
      </c>
      <c r="B1190" s="355" t="str">
        <f>VLOOKUP(A1190,'Web Based Remittances'!$A$2:$C$70,3,0)</f>
        <v>326l864s</v>
      </c>
      <c r="C1190" s="355" t="s">
        <v>55</v>
      </c>
      <c r="D1190" s="355" t="s">
        <v>56</v>
      </c>
      <c r="E1190" s="355">
        <v>6116300</v>
      </c>
    </row>
    <row r="1191" spans="1:5" x14ac:dyDescent="0.35">
      <c r="A1191" s="355" t="s">
        <v>157</v>
      </c>
      <c r="B1191" s="355" t="str">
        <f>VLOOKUP(A1191,'Web Based Remittances'!$A$2:$C$70,3,0)</f>
        <v>326l864s</v>
      </c>
      <c r="C1191" s="355" t="s">
        <v>57</v>
      </c>
      <c r="D1191" s="355" t="s">
        <v>58</v>
      </c>
      <c r="E1191" s="355">
        <v>6116200</v>
      </c>
    </row>
    <row r="1192" spans="1:5" x14ac:dyDescent="0.35">
      <c r="A1192" s="355" t="s">
        <v>157</v>
      </c>
      <c r="B1192" s="355" t="str">
        <f>VLOOKUP(A1192,'Web Based Remittances'!$A$2:$C$70,3,0)</f>
        <v>326l864s</v>
      </c>
      <c r="C1192" s="355" t="s">
        <v>59</v>
      </c>
      <c r="D1192" s="355" t="s">
        <v>60</v>
      </c>
      <c r="E1192" s="355">
        <v>6116610</v>
      </c>
    </row>
    <row r="1193" spans="1:5" x14ac:dyDescent="0.35">
      <c r="A1193" s="355" t="s">
        <v>157</v>
      </c>
      <c r="B1193" s="355" t="str">
        <f>VLOOKUP(A1193,'Web Based Remittances'!$A$2:$C$70,3,0)</f>
        <v>326l864s</v>
      </c>
      <c r="C1193" s="355" t="s">
        <v>63</v>
      </c>
      <c r="D1193" s="355" t="s">
        <v>64</v>
      </c>
      <c r="E1193" s="355">
        <v>6121000</v>
      </c>
    </row>
    <row r="1194" spans="1:5" x14ac:dyDescent="0.35">
      <c r="A1194" s="355" t="s">
        <v>157</v>
      </c>
      <c r="B1194" s="355" t="str">
        <f>VLOOKUP(A1194,'Web Based Remittances'!$A$2:$C$70,3,0)</f>
        <v>326l864s</v>
      </c>
      <c r="C1194" s="355" t="s">
        <v>65</v>
      </c>
      <c r="D1194" s="355" t="s">
        <v>66</v>
      </c>
      <c r="E1194" s="355">
        <v>6122310</v>
      </c>
    </row>
    <row r="1195" spans="1:5" x14ac:dyDescent="0.35">
      <c r="A1195" s="355" t="s">
        <v>157</v>
      </c>
      <c r="B1195" s="355" t="str">
        <f>VLOOKUP(A1195,'Web Based Remittances'!$A$2:$C$70,3,0)</f>
        <v>326l864s</v>
      </c>
      <c r="C1195" s="355" t="s">
        <v>67</v>
      </c>
      <c r="D1195" s="355" t="s">
        <v>68</v>
      </c>
      <c r="E1195" s="355">
        <v>6122110</v>
      </c>
    </row>
    <row r="1196" spans="1:5" x14ac:dyDescent="0.35">
      <c r="A1196" s="355" t="s">
        <v>157</v>
      </c>
      <c r="B1196" s="355" t="str">
        <f>VLOOKUP(A1196,'Web Based Remittances'!$A$2:$C$70,3,0)</f>
        <v>326l864s</v>
      </c>
      <c r="C1196" s="355" t="s">
        <v>69</v>
      </c>
      <c r="D1196" s="355" t="s">
        <v>70</v>
      </c>
      <c r="E1196" s="355">
        <v>6120800</v>
      </c>
    </row>
    <row r="1197" spans="1:5" x14ac:dyDescent="0.35">
      <c r="A1197" s="355" t="s">
        <v>157</v>
      </c>
      <c r="B1197" s="355" t="str">
        <f>VLOOKUP(A1197,'Web Based Remittances'!$A$2:$C$70,3,0)</f>
        <v>326l864s</v>
      </c>
      <c r="C1197" s="355" t="s">
        <v>71</v>
      </c>
      <c r="D1197" s="355" t="s">
        <v>72</v>
      </c>
      <c r="E1197" s="355">
        <v>6120220</v>
      </c>
    </row>
    <row r="1198" spans="1:5" x14ac:dyDescent="0.35">
      <c r="A1198" s="355" t="s">
        <v>157</v>
      </c>
      <c r="B1198" s="355" t="str">
        <f>VLOOKUP(A1198,'Web Based Remittances'!$A$2:$C$70,3,0)</f>
        <v>326l864s</v>
      </c>
      <c r="C1198" s="355" t="s">
        <v>73</v>
      </c>
      <c r="D1198" s="355" t="s">
        <v>74</v>
      </c>
      <c r="E1198" s="355">
        <v>6120600</v>
      </c>
    </row>
    <row r="1199" spans="1:5" x14ac:dyDescent="0.35">
      <c r="A1199" s="355" t="s">
        <v>157</v>
      </c>
      <c r="B1199" s="355" t="str">
        <f>VLOOKUP(A1199,'Web Based Remittances'!$A$2:$C$70,3,0)</f>
        <v>326l864s</v>
      </c>
      <c r="C1199" s="355" t="s">
        <v>75</v>
      </c>
      <c r="D1199" s="355" t="s">
        <v>76</v>
      </c>
      <c r="E1199" s="355">
        <v>6120400</v>
      </c>
    </row>
    <row r="1200" spans="1:5" x14ac:dyDescent="0.35">
      <c r="A1200" s="355" t="s">
        <v>157</v>
      </c>
      <c r="B1200" s="355" t="str">
        <f>VLOOKUP(A1200,'Web Based Remittances'!$A$2:$C$70,3,0)</f>
        <v>326l864s</v>
      </c>
      <c r="C1200" s="355" t="s">
        <v>77</v>
      </c>
      <c r="D1200" s="355" t="s">
        <v>78</v>
      </c>
      <c r="E1200" s="355">
        <v>6140130</v>
      </c>
    </row>
    <row r="1201" spans="1:5" x14ac:dyDescent="0.35">
      <c r="A1201" s="355" t="s">
        <v>157</v>
      </c>
      <c r="B1201" s="355" t="str">
        <f>VLOOKUP(A1201,'Web Based Remittances'!$A$2:$C$70,3,0)</f>
        <v>326l864s</v>
      </c>
      <c r="C1201" s="355" t="s">
        <v>79</v>
      </c>
      <c r="D1201" s="355" t="s">
        <v>80</v>
      </c>
      <c r="E1201" s="355">
        <v>6142430</v>
      </c>
    </row>
    <row r="1202" spans="1:5" x14ac:dyDescent="0.35">
      <c r="A1202" s="355" t="s">
        <v>157</v>
      </c>
      <c r="B1202" s="355" t="str">
        <f>VLOOKUP(A1202,'Web Based Remittances'!$A$2:$C$70,3,0)</f>
        <v>326l864s</v>
      </c>
      <c r="C1202" s="355" t="s">
        <v>81</v>
      </c>
      <c r="D1202" s="355" t="s">
        <v>82</v>
      </c>
      <c r="E1202" s="355">
        <v>6140000</v>
      </c>
    </row>
    <row r="1203" spans="1:5" x14ac:dyDescent="0.35">
      <c r="A1203" s="355" t="s">
        <v>157</v>
      </c>
      <c r="B1203" s="355" t="str">
        <f>VLOOKUP(A1203,'Web Based Remittances'!$A$2:$C$70,3,0)</f>
        <v>326l864s</v>
      </c>
      <c r="C1203" s="355" t="s">
        <v>83</v>
      </c>
      <c r="D1203" s="355" t="s">
        <v>84</v>
      </c>
      <c r="E1203" s="355">
        <v>6121600</v>
      </c>
    </row>
    <row r="1204" spans="1:5" x14ac:dyDescent="0.35">
      <c r="A1204" s="355" t="s">
        <v>157</v>
      </c>
      <c r="B1204" s="355" t="str">
        <f>VLOOKUP(A1204,'Web Based Remittances'!$A$2:$C$70,3,0)</f>
        <v>326l864s</v>
      </c>
      <c r="C1204" s="355" t="s">
        <v>85</v>
      </c>
      <c r="D1204" s="355" t="s">
        <v>86</v>
      </c>
      <c r="E1204" s="355">
        <v>6140200</v>
      </c>
    </row>
    <row r="1205" spans="1:5" x14ac:dyDescent="0.35">
      <c r="A1205" s="355" t="s">
        <v>157</v>
      </c>
      <c r="B1205" s="355" t="str">
        <f>VLOOKUP(A1205,'Web Based Remittances'!$A$2:$C$70,3,0)</f>
        <v>326l864s</v>
      </c>
      <c r="C1205" s="355" t="s">
        <v>89</v>
      </c>
      <c r="D1205" s="355" t="s">
        <v>90</v>
      </c>
      <c r="E1205" s="355">
        <v>6170100</v>
      </c>
    </row>
    <row r="1206" spans="1:5" x14ac:dyDescent="0.35">
      <c r="A1206" s="355" t="s">
        <v>157</v>
      </c>
      <c r="B1206" s="355" t="str">
        <f>VLOOKUP(A1206,'Web Based Remittances'!$A$2:$C$70,3,0)</f>
        <v>326l864s</v>
      </c>
      <c r="C1206" s="355" t="s">
        <v>91</v>
      </c>
      <c r="D1206" s="355" t="s">
        <v>92</v>
      </c>
      <c r="E1206" s="355">
        <v>6170110</v>
      </c>
    </row>
    <row r="1207" spans="1:5" x14ac:dyDescent="0.35">
      <c r="A1207" s="355" t="s">
        <v>157</v>
      </c>
      <c r="B1207" s="355" t="str">
        <f>VLOOKUP(A1207,'Web Based Remittances'!$A$2:$C$70,3,0)</f>
        <v>326l864s</v>
      </c>
      <c r="C1207" s="355" t="s">
        <v>99</v>
      </c>
      <c r="D1207" s="355" t="s">
        <v>100</v>
      </c>
      <c r="E1207" s="355">
        <v>4190170</v>
      </c>
    </row>
    <row r="1208" spans="1:5" x14ac:dyDescent="0.35">
      <c r="A1208" s="355" t="s">
        <v>157</v>
      </c>
      <c r="B1208" s="355" t="str">
        <f>VLOOKUP(A1208,'Web Based Remittances'!$A$2:$C$70,3,0)</f>
        <v>326l864s</v>
      </c>
      <c r="C1208" s="355" t="s">
        <v>103</v>
      </c>
      <c r="D1208" s="355" t="s">
        <v>104</v>
      </c>
      <c r="E1208" s="355">
        <v>6180200</v>
      </c>
    </row>
    <row r="1209" spans="1:5" x14ac:dyDescent="0.35">
      <c r="A1209" s="355" t="s">
        <v>158</v>
      </c>
      <c r="B1209" s="355" t="str">
        <f>VLOOKUP(A1209,'Web Based Remittances'!$A$2:$C$70,3,0)</f>
        <v>316y546e</v>
      </c>
      <c r="C1209" s="355" t="s">
        <v>19</v>
      </c>
      <c r="D1209" s="355" t="s">
        <v>20</v>
      </c>
      <c r="E1209" s="355">
        <v>4190105</v>
      </c>
    </row>
    <row r="1210" spans="1:5" x14ac:dyDescent="0.35">
      <c r="A1210" s="355" t="s">
        <v>158</v>
      </c>
      <c r="B1210" s="355" t="str">
        <f>VLOOKUP(A1210,'Web Based Remittances'!$A$2:$C$70,3,0)</f>
        <v>316y546e</v>
      </c>
      <c r="C1210" s="355" t="s">
        <v>21</v>
      </c>
      <c r="D1210" s="355" t="s">
        <v>22</v>
      </c>
      <c r="E1210" s="355">
        <v>4190120</v>
      </c>
    </row>
    <row r="1211" spans="1:5" x14ac:dyDescent="0.35">
      <c r="A1211" s="355" t="s">
        <v>158</v>
      </c>
      <c r="B1211" s="355" t="str">
        <f>VLOOKUP(A1211,'Web Based Remittances'!$A$2:$C$70,3,0)</f>
        <v>316y546e</v>
      </c>
      <c r="C1211" s="355" t="s">
        <v>23</v>
      </c>
      <c r="D1211" s="355" t="s">
        <v>24</v>
      </c>
      <c r="E1211" s="355">
        <v>4190140</v>
      </c>
    </row>
    <row r="1212" spans="1:5" x14ac:dyDescent="0.35">
      <c r="A1212" s="355" t="s">
        <v>158</v>
      </c>
      <c r="B1212" s="355" t="str">
        <f>VLOOKUP(A1212,'Web Based Remittances'!$A$2:$C$70,3,0)</f>
        <v>316y546e</v>
      </c>
      <c r="C1212" s="355" t="s">
        <v>27</v>
      </c>
      <c r="D1212" s="355" t="s">
        <v>28</v>
      </c>
      <c r="E1212" s="355">
        <v>4191900</v>
      </c>
    </row>
    <row r="1213" spans="1:5" x14ac:dyDescent="0.35">
      <c r="A1213" s="355" t="s">
        <v>158</v>
      </c>
      <c r="B1213" s="355" t="str">
        <f>VLOOKUP(A1213,'Web Based Remittances'!$A$2:$C$70,3,0)</f>
        <v>316y546e</v>
      </c>
      <c r="C1213" s="355" t="s">
        <v>29</v>
      </c>
      <c r="D1213" s="355" t="s">
        <v>30</v>
      </c>
      <c r="E1213" s="355">
        <v>4191100</v>
      </c>
    </row>
    <row r="1214" spans="1:5" x14ac:dyDescent="0.35">
      <c r="A1214" s="355" t="s">
        <v>158</v>
      </c>
      <c r="B1214" s="355" t="str">
        <f>VLOOKUP(A1214,'Web Based Remittances'!$A$2:$C$70,3,0)</f>
        <v>316y546e</v>
      </c>
      <c r="C1214" s="355" t="s">
        <v>120</v>
      </c>
      <c r="D1214" s="355" t="s">
        <v>121</v>
      </c>
      <c r="E1214" s="355">
        <v>4191600</v>
      </c>
    </row>
    <row r="1215" spans="1:5" x14ac:dyDescent="0.35">
      <c r="A1215" s="355" t="s">
        <v>158</v>
      </c>
      <c r="B1215" s="355" t="str">
        <f>VLOOKUP(A1215,'Web Based Remittances'!$A$2:$C$70,3,0)</f>
        <v>316y546e</v>
      </c>
      <c r="C1215" s="355" t="s">
        <v>106</v>
      </c>
      <c r="D1215" s="355" t="s">
        <v>107</v>
      </c>
      <c r="E1215" s="355">
        <v>4190200</v>
      </c>
    </row>
    <row r="1216" spans="1:5" x14ac:dyDescent="0.35">
      <c r="A1216" s="355" t="s">
        <v>158</v>
      </c>
      <c r="B1216" s="355" t="str">
        <f>VLOOKUP(A1216,'Web Based Remittances'!$A$2:$C$70,3,0)</f>
        <v>316y546e</v>
      </c>
      <c r="C1216" s="355" t="s">
        <v>37</v>
      </c>
      <c r="D1216" s="355" t="s">
        <v>38</v>
      </c>
      <c r="E1216" s="355">
        <v>4190388</v>
      </c>
    </row>
    <row r="1217" spans="1:5" x14ac:dyDescent="0.35">
      <c r="A1217" s="355" t="s">
        <v>158</v>
      </c>
      <c r="B1217" s="355" t="str">
        <f>VLOOKUP(A1217,'Web Based Remittances'!$A$2:$C$70,3,0)</f>
        <v>316y546e</v>
      </c>
      <c r="C1217" s="355" t="s">
        <v>39</v>
      </c>
      <c r="D1217" s="355" t="s">
        <v>40</v>
      </c>
      <c r="E1217" s="355">
        <v>4190380</v>
      </c>
    </row>
    <row r="1218" spans="1:5" x14ac:dyDescent="0.35">
      <c r="A1218" s="355" t="s">
        <v>158</v>
      </c>
      <c r="B1218" s="355" t="str">
        <f>VLOOKUP(A1218,'Web Based Remittances'!$A$2:$C$70,3,0)</f>
        <v>316y546e</v>
      </c>
      <c r="C1218" s="355" t="s">
        <v>43</v>
      </c>
      <c r="D1218" s="355" t="s">
        <v>44</v>
      </c>
      <c r="E1218" s="355">
        <v>6110000</v>
      </c>
    </row>
    <row r="1219" spans="1:5" x14ac:dyDescent="0.35">
      <c r="A1219" s="355" t="s">
        <v>158</v>
      </c>
      <c r="B1219" s="355" t="str">
        <f>VLOOKUP(A1219,'Web Based Remittances'!$A$2:$C$70,3,0)</f>
        <v>316y546e</v>
      </c>
      <c r="C1219" s="355" t="s">
        <v>45</v>
      </c>
      <c r="D1219" s="355" t="s">
        <v>46</v>
      </c>
      <c r="E1219" s="355">
        <v>6110600</v>
      </c>
    </row>
    <row r="1220" spans="1:5" x14ac:dyDescent="0.35">
      <c r="A1220" s="355" t="s">
        <v>158</v>
      </c>
      <c r="B1220" s="355" t="str">
        <f>VLOOKUP(A1220,'Web Based Remittances'!$A$2:$C$70,3,0)</f>
        <v>316y546e</v>
      </c>
      <c r="C1220" s="355" t="s">
        <v>47</v>
      </c>
      <c r="D1220" s="355" t="s">
        <v>48</v>
      </c>
      <c r="E1220" s="355">
        <v>6110720</v>
      </c>
    </row>
    <row r="1221" spans="1:5" x14ac:dyDescent="0.35">
      <c r="A1221" s="355" t="s">
        <v>158</v>
      </c>
      <c r="B1221" s="355" t="str">
        <f>VLOOKUP(A1221,'Web Based Remittances'!$A$2:$C$70,3,0)</f>
        <v>316y546e</v>
      </c>
      <c r="C1221" s="355" t="s">
        <v>49</v>
      </c>
      <c r="D1221" s="355" t="s">
        <v>50</v>
      </c>
      <c r="E1221" s="355">
        <v>6110860</v>
      </c>
    </row>
    <row r="1222" spans="1:5" x14ac:dyDescent="0.35">
      <c r="A1222" s="355" t="s">
        <v>158</v>
      </c>
      <c r="B1222" s="355" t="str">
        <f>VLOOKUP(A1222,'Web Based Remittances'!$A$2:$C$70,3,0)</f>
        <v>316y546e</v>
      </c>
      <c r="C1222" s="355" t="s">
        <v>55</v>
      </c>
      <c r="D1222" s="355" t="s">
        <v>56</v>
      </c>
      <c r="E1222" s="355">
        <v>6116300</v>
      </c>
    </row>
    <row r="1223" spans="1:5" x14ac:dyDescent="0.35">
      <c r="A1223" s="355" t="s">
        <v>158</v>
      </c>
      <c r="B1223" s="355" t="str">
        <f>VLOOKUP(A1223,'Web Based Remittances'!$A$2:$C$70,3,0)</f>
        <v>316y546e</v>
      </c>
      <c r="C1223" s="355" t="s">
        <v>57</v>
      </c>
      <c r="D1223" s="355" t="s">
        <v>58</v>
      </c>
      <c r="E1223" s="355">
        <v>6116200</v>
      </c>
    </row>
    <row r="1224" spans="1:5" x14ac:dyDescent="0.35">
      <c r="A1224" s="355" t="s">
        <v>158</v>
      </c>
      <c r="B1224" s="355" t="str">
        <f>VLOOKUP(A1224,'Web Based Remittances'!$A$2:$C$70,3,0)</f>
        <v>316y546e</v>
      </c>
      <c r="C1224" s="355" t="s">
        <v>59</v>
      </c>
      <c r="D1224" s="355" t="s">
        <v>60</v>
      </c>
      <c r="E1224" s="355">
        <v>6116610</v>
      </c>
    </row>
    <row r="1225" spans="1:5" x14ac:dyDescent="0.35">
      <c r="A1225" s="355" t="s">
        <v>158</v>
      </c>
      <c r="B1225" s="355" t="str">
        <f>VLOOKUP(A1225,'Web Based Remittances'!$A$2:$C$70,3,0)</f>
        <v>316y546e</v>
      </c>
      <c r="C1225" s="355" t="s">
        <v>61</v>
      </c>
      <c r="D1225" s="355" t="s">
        <v>62</v>
      </c>
      <c r="E1225" s="355">
        <v>6116600</v>
      </c>
    </row>
    <row r="1226" spans="1:5" x14ac:dyDescent="0.35">
      <c r="A1226" s="355" t="s">
        <v>158</v>
      </c>
      <c r="B1226" s="355" t="str">
        <f>VLOOKUP(A1226,'Web Based Remittances'!$A$2:$C$70,3,0)</f>
        <v>316y546e</v>
      </c>
      <c r="C1226" s="355" t="s">
        <v>63</v>
      </c>
      <c r="D1226" s="355" t="s">
        <v>64</v>
      </c>
      <c r="E1226" s="355">
        <v>6121000</v>
      </c>
    </row>
    <row r="1227" spans="1:5" x14ac:dyDescent="0.35">
      <c r="A1227" s="355" t="s">
        <v>158</v>
      </c>
      <c r="B1227" s="355" t="str">
        <f>VLOOKUP(A1227,'Web Based Remittances'!$A$2:$C$70,3,0)</f>
        <v>316y546e</v>
      </c>
      <c r="C1227" s="355" t="s">
        <v>65</v>
      </c>
      <c r="D1227" s="355" t="s">
        <v>66</v>
      </c>
      <c r="E1227" s="355">
        <v>6122310</v>
      </c>
    </row>
    <row r="1228" spans="1:5" x14ac:dyDescent="0.35">
      <c r="A1228" s="355" t="s">
        <v>158</v>
      </c>
      <c r="B1228" s="355" t="str">
        <f>VLOOKUP(A1228,'Web Based Remittances'!$A$2:$C$70,3,0)</f>
        <v>316y546e</v>
      </c>
      <c r="C1228" s="355" t="s">
        <v>67</v>
      </c>
      <c r="D1228" s="355" t="s">
        <v>68</v>
      </c>
      <c r="E1228" s="355">
        <v>6122110</v>
      </c>
    </row>
    <row r="1229" spans="1:5" x14ac:dyDescent="0.35">
      <c r="A1229" s="355" t="s">
        <v>158</v>
      </c>
      <c r="B1229" s="355" t="str">
        <f>VLOOKUP(A1229,'Web Based Remittances'!$A$2:$C$70,3,0)</f>
        <v>316y546e</v>
      </c>
      <c r="C1229" s="355" t="s">
        <v>69</v>
      </c>
      <c r="D1229" s="355" t="s">
        <v>70</v>
      </c>
      <c r="E1229" s="355">
        <v>6120800</v>
      </c>
    </row>
    <row r="1230" spans="1:5" x14ac:dyDescent="0.35">
      <c r="A1230" s="355" t="s">
        <v>158</v>
      </c>
      <c r="B1230" s="355" t="str">
        <f>VLOOKUP(A1230,'Web Based Remittances'!$A$2:$C$70,3,0)</f>
        <v>316y546e</v>
      </c>
      <c r="C1230" s="355" t="s">
        <v>71</v>
      </c>
      <c r="D1230" s="355" t="s">
        <v>72</v>
      </c>
      <c r="E1230" s="355">
        <v>6120220</v>
      </c>
    </row>
    <row r="1231" spans="1:5" x14ac:dyDescent="0.35">
      <c r="A1231" s="355" t="s">
        <v>158</v>
      </c>
      <c r="B1231" s="355" t="str">
        <f>VLOOKUP(A1231,'Web Based Remittances'!$A$2:$C$70,3,0)</f>
        <v>316y546e</v>
      </c>
      <c r="C1231" s="355" t="s">
        <v>73</v>
      </c>
      <c r="D1231" s="355" t="s">
        <v>74</v>
      </c>
      <c r="E1231" s="355">
        <v>6120600</v>
      </c>
    </row>
    <row r="1232" spans="1:5" x14ac:dyDescent="0.35">
      <c r="A1232" s="355" t="s">
        <v>158</v>
      </c>
      <c r="B1232" s="355" t="str">
        <f>VLOOKUP(A1232,'Web Based Remittances'!$A$2:$C$70,3,0)</f>
        <v>316y546e</v>
      </c>
      <c r="C1232" s="355" t="s">
        <v>75</v>
      </c>
      <c r="D1232" s="355" t="s">
        <v>76</v>
      </c>
      <c r="E1232" s="355">
        <v>6120400</v>
      </c>
    </row>
    <row r="1233" spans="1:5" x14ac:dyDescent="0.35">
      <c r="A1233" s="355" t="s">
        <v>158</v>
      </c>
      <c r="B1233" s="355" t="str">
        <f>VLOOKUP(A1233,'Web Based Remittances'!$A$2:$C$70,3,0)</f>
        <v>316y546e</v>
      </c>
      <c r="C1233" s="355" t="s">
        <v>77</v>
      </c>
      <c r="D1233" s="355" t="s">
        <v>78</v>
      </c>
      <c r="E1233" s="355">
        <v>6140130</v>
      </c>
    </row>
    <row r="1234" spans="1:5" x14ac:dyDescent="0.35">
      <c r="A1234" s="355" t="s">
        <v>158</v>
      </c>
      <c r="B1234" s="355" t="str">
        <f>VLOOKUP(A1234,'Web Based Remittances'!$A$2:$C$70,3,0)</f>
        <v>316y546e</v>
      </c>
      <c r="C1234" s="355" t="s">
        <v>79</v>
      </c>
      <c r="D1234" s="355" t="s">
        <v>80</v>
      </c>
      <c r="E1234" s="355">
        <v>6142430</v>
      </c>
    </row>
    <row r="1235" spans="1:5" x14ac:dyDescent="0.35">
      <c r="A1235" s="355" t="s">
        <v>158</v>
      </c>
      <c r="B1235" s="355" t="str">
        <f>VLOOKUP(A1235,'Web Based Remittances'!$A$2:$C$70,3,0)</f>
        <v>316y546e</v>
      </c>
      <c r="C1235" s="355" t="s">
        <v>81</v>
      </c>
      <c r="D1235" s="355" t="s">
        <v>82</v>
      </c>
      <c r="E1235" s="355">
        <v>6140000</v>
      </c>
    </row>
    <row r="1236" spans="1:5" x14ac:dyDescent="0.35">
      <c r="A1236" s="355" t="s">
        <v>158</v>
      </c>
      <c r="B1236" s="355" t="str">
        <f>VLOOKUP(A1236,'Web Based Remittances'!$A$2:$C$70,3,0)</f>
        <v>316y546e</v>
      </c>
      <c r="C1236" s="355" t="s">
        <v>83</v>
      </c>
      <c r="D1236" s="355" t="s">
        <v>84</v>
      </c>
      <c r="E1236" s="355">
        <v>6121600</v>
      </c>
    </row>
    <row r="1237" spans="1:5" x14ac:dyDescent="0.35">
      <c r="A1237" s="355" t="s">
        <v>158</v>
      </c>
      <c r="B1237" s="355" t="str">
        <f>VLOOKUP(A1237,'Web Based Remittances'!$A$2:$C$70,3,0)</f>
        <v>316y546e</v>
      </c>
      <c r="C1237" s="355" t="s">
        <v>85</v>
      </c>
      <c r="D1237" s="355" t="s">
        <v>86</v>
      </c>
      <c r="E1237" s="355">
        <v>6140200</v>
      </c>
    </row>
    <row r="1238" spans="1:5" x14ac:dyDescent="0.35">
      <c r="A1238" s="355" t="s">
        <v>158</v>
      </c>
      <c r="B1238" s="355" t="str">
        <f>VLOOKUP(A1238,'Web Based Remittances'!$A$2:$C$70,3,0)</f>
        <v>316y546e</v>
      </c>
      <c r="C1238" s="355" t="s">
        <v>89</v>
      </c>
      <c r="D1238" s="355" t="s">
        <v>90</v>
      </c>
      <c r="E1238" s="355">
        <v>6170100</v>
      </c>
    </row>
    <row r="1239" spans="1:5" x14ac:dyDescent="0.35">
      <c r="A1239" s="355" t="s">
        <v>158</v>
      </c>
      <c r="B1239" s="355" t="str">
        <f>VLOOKUP(A1239,'Web Based Remittances'!$A$2:$C$70,3,0)</f>
        <v>316y546e</v>
      </c>
      <c r="C1239" s="355" t="s">
        <v>91</v>
      </c>
      <c r="D1239" s="355" t="s">
        <v>92</v>
      </c>
      <c r="E1239" s="355">
        <v>6170110</v>
      </c>
    </row>
    <row r="1240" spans="1:5" x14ac:dyDescent="0.35">
      <c r="A1240" s="355" t="s">
        <v>158</v>
      </c>
      <c r="B1240" s="355" t="str">
        <f>VLOOKUP(A1240,'Web Based Remittances'!$A$2:$C$70,3,0)</f>
        <v>316y546e</v>
      </c>
      <c r="C1240" s="355" t="s">
        <v>99</v>
      </c>
      <c r="D1240" s="355" t="s">
        <v>100</v>
      </c>
      <c r="E1240" s="355">
        <v>4190170</v>
      </c>
    </row>
    <row r="1241" spans="1:5" x14ac:dyDescent="0.35">
      <c r="A1241" s="355" t="s">
        <v>158</v>
      </c>
      <c r="B1241" s="355" t="str">
        <f>VLOOKUP(A1241,'Web Based Remittances'!$A$2:$C$70,3,0)</f>
        <v>316y546e</v>
      </c>
      <c r="C1241" s="355" t="s">
        <v>103</v>
      </c>
      <c r="D1241" s="355" t="s">
        <v>104</v>
      </c>
      <c r="E1241" s="355">
        <v>6180200</v>
      </c>
    </row>
    <row r="1242" spans="1:5" x14ac:dyDescent="0.35">
      <c r="A1242" s="355" t="s">
        <v>159</v>
      </c>
      <c r="B1242" s="355" t="str">
        <f>VLOOKUP(A1242,'Web Based Remittances'!$A$2:$C$70,3,0)</f>
        <v>660k525o</v>
      </c>
      <c r="C1242" s="355" t="s">
        <v>19</v>
      </c>
      <c r="D1242" s="355" t="s">
        <v>20</v>
      </c>
      <c r="E1242" s="355">
        <v>4190105</v>
      </c>
    </row>
    <row r="1243" spans="1:5" x14ac:dyDescent="0.35">
      <c r="A1243" s="355" t="s">
        <v>159</v>
      </c>
      <c r="B1243" s="355" t="str">
        <f>VLOOKUP(A1243,'Web Based Remittances'!$A$2:$C$70,3,0)</f>
        <v>660k525o</v>
      </c>
      <c r="C1243" s="355" t="s">
        <v>21</v>
      </c>
      <c r="D1243" s="355" t="s">
        <v>22</v>
      </c>
      <c r="E1243" s="355">
        <v>4190120</v>
      </c>
    </row>
    <row r="1244" spans="1:5" x14ac:dyDescent="0.35">
      <c r="A1244" s="355" t="s">
        <v>159</v>
      </c>
      <c r="B1244" s="355" t="str">
        <f>VLOOKUP(A1244,'Web Based Remittances'!$A$2:$C$70,3,0)</f>
        <v>660k525o</v>
      </c>
      <c r="C1244" s="355" t="s">
        <v>23</v>
      </c>
      <c r="D1244" s="355" t="s">
        <v>24</v>
      </c>
      <c r="E1244" s="355">
        <v>4190140</v>
      </c>
    </row>
    <row r="1245" spans="1:5" x14ac:dyDescent="0.35">
      <c r="A1245" s="355" t="s">
        <v>159</v>
      </c>
      <c r="B1245" s="355" t="str">
        <f>VLOOKUP(A1245,'Web Based Remittances'!$A$2:$C$70,3,0)</f>
        <v>660k525o</v>
      </c>
      <c r="C1245" s="355" t="s">
        <v>27</v>
      </c>
      <c r="D1245" s="355" t="s">
        <v>28</v>
      </c>
      <c r="E1245" s="355">
        <v>4191900</v>
      </c>
    </row>
    <row r="1246" spans="1:5" x14ac:dyDescent="0.35">
      <c r="A1246" s="355" t="s">
        <v>159</v>
      </c>
      <c r="B1246" s="355" t="str">
        <f>VLOOKUP(A1246,'Web Based Remittances'!$A$2:$C$70,3,0)</f>
        <v>660k525o</v>
      </c>
      <c r="C1246" s="355" t="s">
        <v>29</v>
      </c>
      <c r="D1246" s="355" t="s">
        <v>30</v>
      </c>
      <c r="E1246" s="355">
        <v>4191100</v>
      </c>
    </row>
    <row r="1247" spans="1:5" x14ac:dyDescent="0.35">
      <c r="A1247" s="355" t="s">
        <v>159</v>
      </c>
      <c r="B1247" s="355" t="str">
        <f>VLOOKUP(A1247,'Web Based Remittances'!$A$2:$C$70,3,0)</f>
        <v>660k525o</v>
      </c>
      <c r="C1247" s="355" t="s">
        <v>33</v>
      </c>
      <c r="D1247" s="355" t="s">
        <v>34</v>
      </c>
      <c r="E1247" s="355">
        <v>4190410</v>
      </c>
    </row>
    <row r="1248" spans="1:5" x14ac:dyDescent="0.35">
      <c r="A1248" s="355" t="s">
        <v>159</v>
      </c>
      <c r="B1248" s="355" t="str">
        <f>VLOOKUP(A1248,'Web Based Remittances'!$A$2:$C$70,3,0)</f>
        <v>660k525o</v>
      </c>
      <c r="C1248" s="355" t="s">
        <v>37</v>
      </c>
      <c r="D1248" s="355" t="s">
        <v>38</v>
      </c>
      <c r="E1248" s="355">
        <v>4190388</v>
      </c>
    </row>
    <row r="1249" spans="1:5" x14ac:dyDescent="0.35">
      <c r="A1249" s="355" t="s">
        <v>159</v>
      </c>
      <c r="B1249" s="355" t="str">
        <f>VLOOKUP(A1249,'Web Based Remittances'!$A$2:$C$70,3,0)</f>
        <v>660k525o</v>
      </c>
      <c r="C1249" s="355" t="s">
        <v>39</v>
      </c>
      <c r="D1249" s="355" t="s">
        <v>40</v>
      </c>
      <c r="E1249" s="355">
        <v>4190380</v>
      </c>
    </row>
    <row r="1250" spans="1:5" x14ac:dyDescent="0.35">
      <c r="A1250" s="355" t="s">
        <v>159</v>
      </c>
      <c r="B1250" s="355" t="str">
        <f>VLOOKUP(A1250,'Web Based Remittances'!$A$2:$C$70,3,0)</f>
        <v>660k525o</v>
      </c>
      <c r="C1250" s="355" t="s">
        <v>43</v>
      </c>
      <c r="D1250" s="355" t="s">
        <v>44</v>
      </c>
      <c r="E1250" s="355">
        <v>6110000</v>
      </c>
    </row>
    <row r="1251" spans="1:5" x14ac:dyDescent="0.35">
      <c r="A1251" s="355" t="s">
        <v>159</v>
      </c>
      <c r="B1251" s="355" t="str">
        <f>VLOOKUP(A1251,'Web Based Remittances'!$A$2:$C$70,3,0)</f>
        <v>660k525o</v>
      </c>
      <c r="C1251" s="355" t="s">
        <v>45</v>
      </c>
      <c r="D1251" s="355" t="s">
        <v>46</v>
      </c>
      <c r="E1251" s="355">
        <v>6110600</v>
      </c>
    </row>
    <row r="1252" spans="1:5" x14ac:dyDescent="0.35">
      <c r="A1252" s="355" t="s">
        <v>159</v>
      </c>
      <c r="B1252" s="355" t="str">
        <f>VLOOKUP(A1252,'Web Based Remittances'!$A$2:$C$70,3,0)</f>
        <v>660k525o</v>
      </c>
      <c r="C1252" s="355" t="s">
        <v>47</v>
      </c>
      <c r="D1252" s="355" t="s">
        <v>48</v>
      </c>
      <c r="E1252" s="355">
        <v>6110720</v>
      </c>
    </row>
    <row r="1253" spans="1:5" x14ac:dyDescent="0.35">
      <c r="A1253" s="355" t="s">
        <v>159</v>
      </c>
      <c r="B1253" s="355" t="str">
        <f>VLOOKUP(A1253,'Web Based Remittances'!$A$2:$C$70,3,0)</f>
        <v>660k525o</v>
      </c>
      <c r="C1253" s="355" t="s">
        <v>49</v>
      </c>
      <c r="D1253" s="355" t="s">
        <v>50</v>
      </c>
      <c r="E1253" s="355">
        <v>6110860</v>
      </c>
    </row>
    <row r="1254" spans="1:5" x14ac:dyDescent="0.35">
      <c r="A1254" s="355" t="s">
        <v>159</v>
      </c>
      <c r="B1254" s="355" t="str">
        <f>VLOOKUP(A1254,'Web Based Remittances'!$A$2:$C$70,3,0)</f>
        <v>660k525o</v>
      </c>
      <c r="C1254" s="355" t="s">
        <v>53</v>
      </c>
      <c r="D1254" s="355" t="s">
        <v>54</v>
      </c>
      <c r="E1254" s="355">
        <v>6110640</v>
      </c>
    </row>
    <row r="1255" spans="1:5" x14ac:dyDescent="0.35">
      <c r="A1255" s="355" t="s">
        <v>159</v>
      </c>
      <c r="B1255" s="355" t="str">
        <f>VLOOKUP(A1255,'Web Based Remittances'!$A$2:$C$70,3,0)</f>
        <v>660k525o</v>
      </c>
      <c r="C1255" s="355" t="s">
        <v>55</v>
      </c>
      <c r="D1255" s="355" t="s">
        <v>56</v>
      </c>
      <c r="E1255" s="355">
        <v>6116300</v>
      </c>
    </row>
    <row r="1256" spans="1:5" x14ac:dyDescent="0.35">
      <c r="A1256" s="355" t="s">
        <v>159</v>
      </c>
      <c r="B1256" s="355" t="str">
        <f>VLOOKUP(A1256,'Web Based Remittances'!$A$2:$C$70,3,0)</f>
        <v>660k525o</v>
      </c>
      <c r="C1256" s="355" t="s">
        <v>57</v>
      </c>
      <c r="D1256" s="355" t="s">
        <v>58</v>
      </c>
      <c r="E1256" s="355">
        <v>6116200</v>
      </c>
    </row>
    <row r="1257" spans="1:5" x14ac:dyDescent="0.35">
      <c r="A1257" s="355" t="s">
        <v>159</v>
      </c>
      <c r="B1257" s="355" t="str">
        <f>VLOOKUP(A1257,'Web Based Remittances'!$A$2:$C$70,3,0)</f>
        <v>660k525o</v>
      </c>
      <c r="C1257" s="355" t="s">
        <v>61</v>
      </c>
      <c r="D1257" s="355" t="s">
        <v>62</v>
      </c>
      <c r="E1257" s="355">
        <v>6116600</v>
      </c>
    </row>
    <row r="1258" spans="1:5" x14ac:dyDescent="0.35">
      <c r="A1258" s="355" t="s">
        <v>159</v>
      </c>
      <c r="B1258" s="355" t="str">
        <f>VLOOKUP(A1258,'Web Based Remittances'!$A$2:$C$70,3,0)</f>
        <v>660k525o</v>
      </c>
      <c r="C1258" s="355" t="s">
        <v>63</v>
      </c>
      <c r="D1258" s="355" t="s">
        <v>64</v>
      </c>
      <c r="E1258" s="355">
        <v>6121000</v>
      </c>
    </row>
    <row r="1259" spans="1:5" x14ac:dyDescent="0.35">
      <c r="A1259" s="355" t="s">
        <v>159</v>
      </c>
      <c r="B1259" s="355" t="str">
        <f>VLOOKUP(A1259,'Web Based Remittances'!$A$2:$C$70,3,0)</f>
        <v>660k525o</v>
      </c>
      <c r="C1259" s="355" t="s">
        <v>65</v>
      </c>
      <c r="D1259" s="355" t="s">
        <v>66</v>
      </c>
      <c r="E1259" s="355">
        <v>6122310</v>
      </c>
    </row>
    <row r="1260" spans="1:5" x14ac:dyDescent="0.35">
      <c r="A1260" s="355" t="s">
        <v>159</v>
      </c>
      <c r="B1260" s="355" t="str">
        <f>VLOOKUP(A1260,'Web Based Remittances'!$A$2:$C$70,3,0)</f>
        <v>660k525o</v>
      </c>
      <c r="C1260" s="355" t="s">
        <v>67</v>
      </c>
      <c r="D1260" s="355" t="s">
        <v>68</v>
      </c>
      <c r="E1260" s="355">
        <v>6122110</v>
      </c>
    </row>
    <row r="1261" spans="1:5" x14ac:dyDescent="0.35">
      <c r="A1261" s="355" t="s">
        <v>159</v>
      </c>
      <c r="B1261" s="355" t="str">
        <f>VLOOKUP(A1261,'Web Based Remittances'!$A$2:$C$70,3,0)</f>
        <v>660k525o</v>
      </c>
      <c r="C1261" s="355" t="s">
        <v>69</v>
      </c>
      <c r="D1261" s="355" t="s">
        <v>70</v>
      </c>
      <c r="E1261" s="355">
        <v>6120800</v>
      </c>
    </row>
    <row r="1262" spans="1:5" x14ac:dyDescent="0.35">
      <c r="A1262" s="355" t="s">
        <v>159</v>
      </c>
      <c r="B1262" s="355" t="str">
        <f>VLOOKUP(A1262,'Web Based Remittances'!$A$2:$C$70,3,0)</f>
        <v>660k525o</v>
      </c>
      <c r="C1262" s="355" t="s">
        <v>71</v>
      </c>
      <c r="D1262" s="355" t="s">
        <v>72</v>
      </c>
      <c r="E1262" s="355">
        <v>6120220</v>
      </c>
    </row>
    <row r="1263" spans="1:5" x14ac:dyDescent="0.35">
      <c r="A1263" s="355" t="s">
        <v>159</v>
      </c>
      <c r="B1263" s="355" t="str">
        <f>VLOOKUP(A1263,'Web Based Remittances'!$A$2:$C$70,3,0)</f>
        <v>660k525o</v>
      </c>
      <c r="C1263" s="355" t="s">
        <v>73</v>
      </c>
      <c r="D1263" s="355" t="s">
        <v>74</v>
      </c>
      <c r="E1263" s="355">
        <v>6120600</v>
      </c>
    </row>
    <row r="1264" spans="1:5" x14ac:dyDescent="0.35">
      <c r="A1264" s="355" t="s">
        <v>159</v>
      </c>
      <c r="B1264" s="355" t="str">
        <f>VLOOKUP(A1264,'Web Based Remittances'!$A$2:$C$70,3,0)</f>
        <v>660k525o</v>
      </c>
      <c r="C1264" s="355" t="s">
        <v>75</v>
      </c>
      <c r="D1264" s="355" t="s">
        <v>76</v>
      </c>
      <c r="E1264" s="355">
        <v>6120400</v>
      </c>
    </row>
    <row r="1265" spans="1:5" x14ac:dyDescent="0.35">
      <c r="A1265" s="355" t="s">
        <v>159</v>
      </c>
      <c r="B1265" s="355" t="str">
        <f>VLOOKUP(A1265,'Web Based Remittances'!$A$2:$C$70,3,0)</f>
        <v>660k525o</v>
      </c>
      <c r="C1265" s="355" t="s">
        <v>77</v>
      </c>
      <c r="D1265" s="355" t="s">
        <v>78</v>
      </c>
      <c r="E1265" s="355">
        <v>6140130</v>
      </c>
    </row>
    <row r="1266" spans="1:5" x14ac:dyDescent="0.35">
      <c r="A1266" s="355" t="s">
        <v>159</v>
      </c>
      <c r="B1266" s="355" t="str">
        <f>VLOOKUP(A1266,'Web Based Remittances'!$A$2:$C$70,3,0)</f>
        <v>660k525o</v>
      </c>
      <c r="C1266" s="355" t="s">
        <v>79</v>
      </c>
      <c r="D1266" s="355" t="s">
        <v>80</v>
      </c>
      <c r="E1266" s="355">
        <v>6142430</v>
      </c>
    </row>
    <row r="1267" spans="1:5" x14ac:dyDescent="0.35">
      <c r="A1267" s="355" t="s">
        <v>159</v>
      </c>
      <c r="B1267" s="355" t="str">
        <f>VLOOKUP(A1267,'Web Based Remittances'!$A$2:$C$70,3,0)</f>
        <v>660k525o</v>
      </c>
      <c r="C1267" s="355" t="s">
        <v>81</v>
      </c>
      <c r="D1267" s="355" t="s">
        <v>82</v>
      </c>
      <c r="E1267" s="355">
        <v>6140000</v>
      </c>
    </row>
    <row r="1268" spans="1:5" x14ac:dyDescent="0.35">
      <c r="A1268" s="355" t="s">
        <v>159</v>
      </c>
      <c r="B1268" s="355" t="str">
        <f>VLOOKUP(A1268,'Web Based Remittances'!$A$2:$C$70,3,0)</f>
        <v>660k525o</v>
      </c>
      <c r="C1268" s="355" t="s">
        <v>83</v>
      </c>
      <c r="D1268" s="355" t="s">
        <v>84</v>
      </c>
      <c r="E1268" s="355">
        <v>6121600</v>
      </c>
    </row>
    <row r="1269" spans="1:5" x14ac:dyDescent="0.35">
      <c r="A1269" s="355" t="s">
        <v>159</v>
      </c>
      <c r="B1269" s="355" t="str">
        <f>VLOOKUP(A1269,'Web Based Remittances'!$A$2:$C$70,3,0)</f>
        <v>660k525o</v>
      </c>
      <c r="C1269" s="355" t="s">
        <v>85</v>
      </c>
      <c r="D1269" s="355" t="s">
        <v>86</v>
      </c>
      <c r="E1269" s="355">
        <v>6140200</v>
      </c>
    </row>
    <row r="1270" spans="1:5" x14ac:dyDescent="0.35">
      <c r="A1270" s="355" t="s">
        <v>159</v>
      </c>
      <c r="B1270" s="355" t="str">
        <f>VLOOKUP(A1270,'Web Based Remittances'!$A$2:$C$70,3,0)</f>
        <v>660k525o</v>
      </c>
      <c r="C1270" s="355" t="s">
        <v>89</v>
      </c>
      <c r="D1270" s="355" t="s">
        <v>90</v>
      </c>
      <c r="E1270" s="355">
        <v>6170100</v>
      </c>
    </row>
    <row r="1271" spans="1:5" x14ac:dyDescent="0.35">
      <c r="A1271" s="355" t="s">
        <v>159</v>
      </c>
      <c r="B1271" s="355" t="str">
        <f>VLOOKUP(A1271,'Web Based Remittances'!$A$2:$C$70,3,0)</f>
        <v>660k525o</v>
      </c>
      <c r="C1271" s="355" t="s">
        <v>91</v>
      </c>
      <c r="D1271" s="355" t="s">
        <v>92</v>
      </c>
      <c r="E1271" s="355">
        <v>6170110</v>
      </c>
    </row>
    <row r="1272" spans="1:5" x14ac:dyDescent="0.35">
      <c r="A1272" s="355" t="s">
        <v>159</v>
      </c>
      <c r="B1272" s="355" t="str">
        <f>VLOOKUP(A1272,'Web Based Remittances'!$A$2:$C$70,3,0)</f>
        <v>660k525o</v>
      </c>
      <c r="C1272" s="355" t="s">
        <v>99</v>
      </c>
      <c r="D1272" s="355" t="s">
        <v>100</v>
      </c>
      <c r="E1272" s="355">
        <v>4190170</v>
      </c>
    </row>
    <row r="1273" spans="1:5" x14ac:dyDescent="0.35">
      <c r="A1273" s="355" t="s">
        <v>159</v>
      </c>
      <c r="B1273" s="355" t="str">
        <f>VLOOKUP(A1273,'Web Based Remittances'!$A$2:$C$70,3,0)</f>
        <v>660k525o</v>
      </c>
      <c r="C1273" s="355" t="s">
        <v>103</v>
      </c>
      <c r="D1273" s="355" t="s">
        <v>104</v>
      </c>
      <c r="E1273" s="355">
        <v>6180200</v>
      </c>
    </row>
    <row r="1274" spans="1:5" x14ac:dyDescent="0.35">
      <c r="A1274" s="355" t="s">
        <v>159</v>
      </c>
      <c r="B1274" s="355" t="str">
        <f>VLOOKUP(A1274,'Web Based Remittances'!$A$2:$C$70,3,0)</f>
        <v>660k525o</v>
      </c>
      <c r="C1274" s="355" t="s">
        <v>108</v>
      </c>
      <c r="D1274" s="355" t="s">
        <v>109</v>
      </c>
      <c r="E1274" s="355">
        <v>6180230</v>
      </c>
    </row>
    <row r="1275" spans="1:5" x14ac:dyDescent="0.35">
      <c r="A1275" s="355" t="s">
        <v>159</v>
      </c>
      <c r="B1275" s="355" t="str">
        <f>VLOOKUP(A1275,'Web Based Remittances'!$A$2:$C$70,3,0)</f>
        <v>660k525o</v>
      </c>
      <c r="C1275" s="355" t="s">
        <v>110</v>
      </c>
      <c r="D1275" s="355" t="s">
        <v>111</v>
      </c>
      <c r="E1275" s="355">
        <v>6180260</v>
      </c>
    </row>
    <row r="1276" spans="1:5" x14ac:dyDescent="0.35">
      <c r="A1276" s="355" t="s">
        <v>160</v>
      </c>
      <c r="B1276" s="355" t="str">
        <f>VLOOKUP(A1276,'Web Based Remittances'!$A$2:$C$70,3,0)</f>
        <v>d3camp</v>
      </c>
      <c r="C1276" s="355" t="s">
        <v>19</v>
      </c>
      <c r="D1276" s="355" t="s">
        <v>20</v>
      </c>
      <c r="E1276" s="355">
        <v>4190105</v>
      </c>
    </row>
    <row r="1277" spans="1:5" x14ac:dyDescent="0.35">
      <c r="A1277" s="355" t="s">
        <v>160</v>
      </c>
      <c r="B1277" s="355" t="str">
        <f>VLOOKUP(A1277,'Web Based Remittances'!$A$2:$C$70,3,0)</f>
        <v>d3camp</v>
      </c>
      <c r="C1277" s="355" t="s">
        <v>21</v>
      </c>
      <c r="D1277" s="355" t="s">
        <v>22</v>
      </c>
      <c r="E1277" s="355">
        <v>4190120</v>
      </c>
    </row>
    <row r="1278" spans="1:5" x14ac:dyDescent="0.35">
      <c r="A1278" s="355" t="s">
        <v>160</v>
      </c>
      <c r="B1278" s="355" t="str">
        <f>VLOOKUP(A1278,'Web Based Remittances'!$A$2:$C$70,3,0)</f>
        <v>d3camp</v>
      </c>
      <c r="C1278" s="355" t="s">
        <v>23</v>
      </c>
      <c r="D1278" s="355" t="s">
        <v>24</v>
      </c>
      <c r="E1278" s="355">
        <v>4190140</v>
      </c>
    </row>
    <row r="1279" spans="1:5" x14ac:dyDescent="0.35">
      <c r="A1279" s="355" t="s">
        <v>160</v>
      </c>
      <c r="B1279" s="355" t="str">
        <f>VLOOKUP(A1279,'Web Based Remittances'!$A$2:$C$70,3,0)</f>
        <v>d3camp</v>
      </c>
      <c r="C1279" s="355" t="s">
        <v>29</v>
      </c>
      <c r="D1279" s="355" t="s">
        <v>30</v>
      </c>
      <c r="E1279" s="355">
        <v>4191100</v>
      </c>
    </row>
    <row r="1280" spans="1:5" x14ac:dyDescent="0.35">
      <c r="A1280" s="355" t="s">
        <v>160</v>
      </c>
      <c r="B1280" s="355" t="str">
        <f>VLOOKUP(A1280,'Web Based Remittances'!$A$2:$C$70,3,0)</f>
        <v>d3camp</v>
      </c>
      <c r="C1280" s="355" t="s">
        <v>37</v>
      </c>
      <c r="D1280" s="355" t="s">
        <v>38</v>
      </c>
      <c r="E1280" s="355">
        <v>4190388</v>
      </c>
    </row>
    <row r="1281" spans="1:5" x14ac:dyDescent="0.35">
      <c r="A1281" s="355" t="s">
        <v>160</v>
      </c>
      <c r="B1281" s="355" t="str">
        <f>VLOOKUP(A1281,'Web Based Remittances'!$A$2:$C$70,3,0)</f>
        <v>d3camp</v>
      </c>
      <c r="C1281" s="355" t="s">
        <v>39</v>
      </c>
      <c r="D1281" s="355" t="s">
        <v>40</v>
      </c>
      <c r="E1281" s="355">
        <v>4190380</v>
      </c>
    </row>
    <row r="1282" spans="1:5" x14ac:dyDescent="0.35">
      <c r="A1282" s="355" t="s">
        <v>160</v>
      </c>
      <c r="B1282" s="355" t="str">
        <f>VLOOKUP(A1282,'Web Based Remittances'!$A$2:$C$70,3,0)</f>
        <v>d3camp</v>
      </c>
      <c r="C1282" s="355" t="s">
        <v>43</v>
      </c>
      <c r="D1282" s="355" t="s">
        <v>44</v>
      </c>
      <c r="E1282" s="355">
        <v>6110000</v>
      </c>
    </row>
    <row r="1283" spans="1:5" x14ac:dyDescent="0.35">
      <c r="A1283" s="355" t="s">
        <v>160</v>
      </c>
      <c r="B1283" s="355" t="str">
        <f>VLOOKUP(A1283,'Web Based Remittances'!$A$2:$C$70,3,0)</f>
        <v>d3camp</v>
      </c>
      <c r="C1283" s="355" t="s">
        <v>45</v>
      </c>
      <c r="D1283" s="355" t="s">
        <v>46</v>
      </c>
      <c r="E1283" s="355">
        <v>6110600</v>
      </c>
    </row>
    <row r="1284" spans="1:5" x14ac:dyDescent="0.35">
      <c r="A1284" s="355" t="s">
        <v>160</v>
      </c>
      <c r="B1284" s="355" t="str">
        <f>VLOOKUP(A1284,'Web Based Remittances'!$A$2:$C$70,3,0)</f>
        <v>d3camp</v>
      </c>
      <c r="C1284" s="355" t="s">
        <v>49</v>
      </c>
      <c r="D1284" s="355" t="s">
        <v>50</v>
      </c>
      <c r="E1284" s="355">
        <v>6110860</v>
      </c>
    </row>
    <row r="1285" spans="1:5" x14ac:dyDescent="0.35">
      <c r="A1285" s="355" t="s">
        <v>160</v>
      </c>
      <c r="B1285" s="355" t="str">
        <f>VLOOKUP(A1285,'Web Based Remittances'!$A$2:$C$70,3,0)</f>
        <v>d3camp</v>
      </c>
      <c r="C1285" s="355" t="s">
        <v>55</v>
      </c>
      <c r="D1285" s="355" t="s">
        <v>56</v>
      </c>
      <c r="E1285" s="355">
        <v>6116300</v>
      </c>
    </row>
    <row r="1286" spans="1:5" x14ac:dyDescent="0.35">
      <c r="A1286" s="355" t="s">
        <v>160</v>
      </c>
      <c r="B1286" s="355" t="str">
        <f>VLOOKUP(A1286,'Web Based Remittances'!$A$2:$C$70,3,0)</f>
        <v>d3camp</v>
      </c>
      <c r="C1286" s="355" t="s">
        <v>57</v>
      </c>
      <c r="D1286" s="355" t="s">
        <v>58</v>
      </c>
      <c r="E1286" s="355">
        <v>6116200</v>
      </c>
    </row>
    <row r="1287" spans="1:5" x14ac:dyDescent="0.35">
      <c r="A1287" s="355" t="s">
        <v>160</v>
      </c>
      <c r="B1287" s="355" t="str">
        <f>VLOOKUP(A1287,'Web Based Remittances'!$A$2:$C$70,3,0)</f>
        <v>d3camp</v>
      </c>
      <c r="C1287" s="355" t="s">
        <v>63</v>
      </c>
      <c r="D1287" s="355" t="s">
        <v>64</v>
      </c>
      <c r="E1287" s="355">
        <v>6121000</v>
      </c>
    </row>
    <row r="1288" spans="1:5" x14ac:dyDescent="0.35">
      <c r="A1288" s="355" t="s">
        <v>160</v>
      </c>
      <c r="B1288" s="355" t="str">
        <f>VLOOKUP(A1288,'Web Based Remittances'!$A$2:$C$70,3,0)</f>
        <v>d3camp</v>
      </c>
      <c r="C1288" s="355" t="s">
        <v>65</v>
      </c>
      <c r="D1288" s="355" t="s">
        <v>66</v>
      </c>
      <c r="E1288" s="355">
        <v>6122310</v>
      </c>
    </row>
    <row r="1289" spans="1:5" x14ac:dyDescent="0.35">
      <c r="A1289" s="355" t="s">
        <v>160</v>
      </c>
      <c r="B1289" s="355" t="str">
        <f>VLOOKUP(A1289,'Web Based Remittances'!$A$2:$C$70,3,0)</f>
        <v>d3camp</v>
      </c>
      <c r="C1289" s="355" t="s">
        <v>67</v>
      </c>
      <c r="D1289" s="355" t="s">
        <v>68</v>
      </c>
      <c r="E1289" s="355">
        <v>6122110</v>
      </c>
    </row>
    <row r="1290" spans="1:5" x14ac:dyDescent="0.35">
      <c r="A1290" s="355" t="s">
        <v>160</v>
      </c>
      <c r="B1290" s="355" t="str">
        <f>VLOOKUP(A1290,'Web Based Remittances'!$A$2:$C$70,3,0)</f>
        <v>d3camp</v>
      </c>
      <c r="C1290" s="355" t="s">
        <v>69</v>
      </c>
      <c r="D1290" s="355" t="s">
        <v>70</v>
      </c>
      <c r="E1290" s="355">
        <v>6120800</v>
      </c>
    </row>
    <row r="1291" spans="1:5" x14ac:dyDescent="0.35">
      <c r="A1291" s="355" t="s">
        <v>160</v>
      </c>
      <c r="B1291" s="355" t="str">
        <f>VLOOKUP(A1291,'Web Based Remittances'!$A$2:$C$70,3,0)</f>
        <v>d3camp</v>
      </c>
      <c r="C1291" s="355" t="s">
        <v>71</v>
      </c>
      <c r="D1291" s="355" t="s">
        <v>72</v>
      </c>
      <c r="E1291" s="355">
        <v>6120220</v>
      </c>
    </row>
    <row r="1292" spans="1:5" x14ac:dyDescent="0.35">
      <c r="A1292" s="355" t="s">
        <v>160</v>
      </c>
      <c r="B1292" s="355" t="str">
        <f>VLOOKUP(A1292,'Web Based Remittances'!$A$2:$C$70,3,0)</f>
        <v>d3camp</v>
      </c>
      <c r="C1292" s="355" t="s">
        <v>75</v>
      </c>
      <c r="D1292" s="355" t="s">
        <v>76</v>
      </c>
      <c r="E1292" s="355">
        <v>6120400</v>
      </c>
    </row>
    <row r="1293" spans="1:5" x14ac:dyDescent="0.35">
      <c r="A1293" s="355" t="s">
        <v>160</v>
      </c>
      <c r="B1293" s="355" t="str">
        <f>VLOOKUP(A1293,'Web Based Remittances'!$A$2:$C$70,3,0)</f>
        <v>d3camp</v>
      </c>
      <c r="C1293" s="355" t="s">
        <v>77</v>
      </c>
      <c r="D1293" s="355" t="s">
        <v>78</v>
      </c>
      <c r="E1293" s="355">
        <v>6140130</v>
      </c>
    </row>
    <row r="1294" spans="1:5" x14ac:dyDescent="0.35">
      <c r="A1294" s="355" t="s">
        <v>160</v>
      </c>
      <c r="B1294" s="355" t="str">
        <f>VLOOKUP(A1294,'Web Based Remittances'!$A$2:$C$70,3,0)</f>
        <v>d3camp</v>
      </c>
      <c r="C1294" s="355" t="s">
        <v>79</v>
      </c>
      <c r="D1294" s="355" t="s">
        <v>80</v>
      </c>
      <c r="E1294" s="355">
        <v>6142430</v>
      </c>
    </row>
    <row r="1295" spans="1:5" x14ac:dyDescent="0.35">
      <c r="A1295" s="355" t="s">
        <v>160</v>
      </c>
      <c r="B1295" s="355" t="str">
        <f>VLOOKUP(A1295,'Web Based Remittances'!$A$2:$C$70,3,0)</f>
        <v>d3camp</v>
      </c>
      <c r="C1295" s="355" t="s">
        <v>81</v>
      </c>
      <c r="D1295" s="355" t="s">
        <v>82</v>
      </c>
      <c r="E1295" s="355">
        <v>6140000</v>
      </c>
    </row>
    <row r="1296" spans="1:5" x14ac:dyDescent="0.35">
      <c r="A1296" s="355" t="s">
        <v>160</v>
      </c>
      <c r="B1296" s="355" t="str">
        <f>VLOOKUP(A1296,'Web Based Remittances'!$A$2:$C$70,3,0)</f>
        <v>d3camp</v>
      </c>
      <c r="C1296" s="355" t="s">
        <v>83</v>
      </c>
      <c r="D1296" s="355" t="s">
        <v>84</v>
      </c>
      <c r="E1296" s="355">
        <v>6121600</v>
      </c>
    </row>
    <row r="1297" spans="1:5" x14ac:dyDescent="0.35">
      <c r="A1297" s="355" t="s">
        <v>160</v>
      </c>
      <c r="B1297" s="355" t="str">
        <f>VLOOKUP(A1297,'Web Based Remittances'!$A$2:$C$70,3,0)</f>
        <v>d3camp</v>
      </c>
      <c r="C1297" s="355" t="s">
        <v>85</v>
      </c>
      <c r="D1297" s="355" t="s">
        <v>86</v>
      </c>
      <c r="E1297" s="355">
        <v>6140200</v>
      </c>
    </row>
    <row r="1298" spans="1:5" x14ac:dyDescent="0.35">
      <c r="A1298" s="355" t="s">
        <v>160</v>
      </c>
      <c r="B1298" s="355" t="str">
        <f>VLOOKUP(A1298,'Web Based Remittances'!$A$2:$C$70,3,0)</f>
        <v>d3camp</v>
      </c>
      <c r="C1298" s="355" t="s">
        <v>89</v>
      </c>
      <c r="D1298" s="355" t="s">
        <v>90</v>
      </c>
      <c r="E1298" s="355">
        <v>6170100</v>
      </c>
    </row>
    <row r="1299" spans="1:5" x14ac:dyDescent="0.35">
      <c r="A1299" s="355" t="s">
        <v>160</v>
      </c>
      <c r="B1299" s="355" t="str">
        <f>VLOOKUP(A1299,'Web Based Remittances'!$A$2:$C$70,3,0)</f>
        <v>d3camp</v>
      </c>
      <c r="C1299" s="355" t="s">
        <v>91</v>
      </c>
      <c r="D1299" s="355" t="s">
        <v>92</v>
      </c>
      <c r="E1299" s="355">
        <v>6170110</v>
      </c>
    </row>
    <row r="1300" spans="1:5" x14ac:dyDescent="0.35">
      <c r="A1300" s="355" t="s">
        <v>160</v>
      </c>
      <c r="B1300" s="355" t="str">
        <f>VLOOKUP(A1300,'Web Based Remittances'!$A$2:$C$70,3,0)</f>
        <v>d3camp</v>
      </c>
      <c r="C1300" s="355" t="s">
        <v>99</v>
      </c>
      <c r="D1300" s="355" t="s">
        <v>100</v>
      </c>
      <c r="E1300" s="355">
        <v>4190170</v>
      </c>
    </row>
    <row r="1301" spans="1:5" x14ac:dyDescent="0.35">
      <c r="A1301" s="355" t="s">
        <v>160</v>
      </c>
      <c r="B1301" s="355" t="str">
        <f>VLOOKUP(A1301,'Web Based Remittances'!$A$2:$C$70,3,0)</f>
        <v>d3camp</v>
      </c>
      <c r="C1301" s="355" t="s">
        <v>110</v>
      </c>
      <c r="D1301" s="355" t="s">
        <v>111</v>
      </c>
      <c r="E1301" s="355">
        <v>6180260</v>
      </c>
    </row>
    <row r="1302" spans="1:5" x14ac:dyDescent="0.35">
      <c r="A1302" s="355" t="s">
        <v>161</v>
      </c>
      <c r="B1302" s="355" t="str">
        <f>VLOOKUP(A1302,'Web Based Remittances'!$A$2:$C$70,3,0)</f>
        <v>116q376h</v>
      </c>
      <c r="C1302" s="355" t="s">
        <v>19</v>
      </c>
      <c r="D1302" s="355" t="s">
        <v>20</v>
      </c>
      <c r="E1302" s="355">
        <v>4190105</v>
      </c>
    </row>
    <row r="1303" spans="1:5" x14ac:dyDescent="0.35">
      <c r="A1303" s="355" t="s">
        <v>161</v>
      </c>
      <c r="B1303" s="355" t="str">
        <f>VLOOKUP(A1303,'Web Based Remittances'!$A$2:$C$70,3,0)</f>
        <v>116q376h</v>
      </c>
      <c r="C1303" s="355" t="s">
        <v>21</v>
      </c>
      <c r="D1303" s="355" t="s">
        <v>22</v>
      </c>
      <c r="E1303" s="355">
        <v>4190120</v>
      </c>
    </row>
    <row r="1304" spans="1:5" x14ac:dyDescent="0.35">
      <c r="A1304" s="355" t="s">
        <v>161</v>
      </c>
      <c r="B1304" s="355" t="str">
        <f>VLOOKUP(A1304,'Web Based Remittances'!$A$2:$C$70,3,0)</f>
        <v>116q376h</v>
      </c>
      <c r="C1304" s="355" t="s">
        <v>23</v>
      </c>
      <c r="D1304" s="355" t="s">
        <v>24</v>
      </c>
      <c r="E1304" s="355">
        <v>4190140</v>
      </c>
    </row>
    <row r="1305" spans="1:5" x14ac:dyDescent="0.35">
      <c r="A1305" s="355" t="s">
        <v>161</v>
      </c>
      <c r="B1305" s="355" t="str">
        <f>VLOOKUP(A1305,'Web Based Remittances'!$A$2:$C$70,3,0)</f>
        <v>116q376h</v>
      </c>
      <c r="C1305" s="355" t="s">
        <v>29</v>
      </c>
      <c r="D1305" s="355" t="s">
        <v>30</v>
      </c>
      <c r="E1305" s="355">
        <v>4191100</v>
      </c>
    </row>
    <row r="1306" spans="1:5" x14ac:dyDescent="0.35">
      <c r="A1306" s="355" t="s">
        <v>161</v>
      </c>
      <c r="B1306" s="355" t="str">
        <f>VLOOKUP(A1306,'Web Based Remittances'!$A$2:$C$70,3,0)</f>
        <v>116q376h</v>
      </c>
      <c r="C1306" s="355" t="s">
        <v>120</v>
      </c>
      <c r="D1306" s="355" t="s">
        <v>121</v>
      </c>
      <c r="E1306" s="355">
        <v>4191600</v>
      </c>
    </row>
    <row r="1307" spans="1:5" x14ac:dyDescent="0.35">
      <c r="A1307" s="355" t="s">
        <v>161</v>
      </c>
      <c r="B1307" s="355" t="str">
        <f>VLOOKUP(A1307,'Web Based Remittances'!$A$2:$C$70,3,0)</f>
        <v>116q376h</v>
      </c>
      <c r="C1307" s="355" t="s">
        <v>35</v>
      </c>
      <c r="D1307" s="355" t="s">
        <v>36</v>
      </c>
      <c r="E1307" s="355">
        <v>4190420</v>
      </c>
    </row>
    <row r="1308" spans="1:5" x14ac:dyDescent="0.35">
      <c r="A1308" s="355" t="s">
        <v>161</v>
      </c>
      <c r="B1308" s="355" t="str">
        <f>VLOOKUP(A1308,'Web Based Remittances'!$A$2:$C$70,3,0)</f>
        <v>116q376h</v>
      </c>
      <c r="C1308" s="355" t="s">
        <v>106</v>
      </c>
      <c r="D1308" s="355" t="s">
        <v>107</v>
      </c>
      <c r="E1308" s="355">
        <v>4190200</v>
      </c>
    </row>
    <row r="1309" spans="1:5" x14ac:dyDescent="0.35">
      <c r="A1309" s="355" t="s">
        <v>161</v>
      </c>
      <c r="B1309" s="355" t="str">
        <f>VLOOKUP(A1309,'Web Based Remittances'!$A$2:$C$70,3,0)</f>
        <v>116q376h</v>
      </c>
      <c r="C1309" s="355" t="s">
        <v>43</v>
      </c>
      <c r="D1309" s="355" t="s">
        <v>44</v>
      </c>
      <c r="E1309" s="355">
        <v>6110000</v>
      </c>
    </row>
    <row r="1310" spans="1:5" x14ac:dyDescent="0.35">
      <c r="A1310" s="355" t="s">
        <v>161</v>
      </c>
      <c r="B1310" s="355" t="str">
        <f>VLOOKUP(A1310,'Web Based Remittances'!$A$2:$C$70,3,0)</f>
        <v>116q376h</v>
      </c>
      <c r="C1310" s="355" t="s">
        <v>45</v>
      </c>
      <c r="D1310" s="355" t="s">
        <v>46</v>
      </c>
      <c r="E1310" s="355">
        <v>6110600</v>
      </c>
    </row>
    <row r="1311" spans="1:5" x14ac:dyDescent="0.35">
      <c r="A1311" s="355" t="s">
        <v>161</v>
      </c>
      <c r="B1311" s="355" t="str">
        <f>VLOOKUP(A1311,'Web Based Remittances'!$A$2:$C$70,3,0)</f>
        <v>116q376h</v>
      </c>
      <c r="C1311" s="355" t="s">
        <v>49</v>
      </c>
      <c r="D1311" s="355" t="s">
        <v>50</v>
      </c>
      <c r="E1311" s="355">
        <v>6110860</v>
      </c>
    </row>
    <row r="1312" spans="1:5" x14ac:dyDescent="0.35">
      <c r="A1312" s="355" t="s">
        <v>161</v>
      </c>
      <c r="B1312" s="355" t="str">
        <f>VLOOKUP(A1312,'Web Based Remittances'!$A$2:$C$70,3,0)</f>
        <v>116q376h</v>
      </c>
      <c r="C1312" s="355" t="s">
        <v>55</v>
      </c>
      <c r="D1312" s="355" t="s">
        <v>56</v>
      </c>
      <c r="E1312" s="355">
        <v>6116300</v>
      </c>
    </row>
    <row r="1313" spans="1:5" x14ac:dyDescent="0.35">
      <c r="A1313" s="355" t="s">
        <v>161</v>
      </c>
      <c r="B1313" s="355" t="str">
        <f>VLOOKUP(A1313,'Web Based Remittances'!$A$2:$C$70,3,0)</f>
        <v>116q376h</v>
      </c>
      <c r="C1313" s="355" t="s">
        <v>57</v>
      </c>
      <c r="D1313" s="355" t="s">
        <v>58</v>
      </c>
      <c r="E1313" s="355">
        <v>6116200</v>
      </c>
    </row>
    <row r="1314" spans="1:5" x14ac:dyDescent="0.35">
      <c r="A1314" s="355" t="s">
        <v>161</v>
      </c>
      <c r="B1314" s="355" t="str">
        <f>VLOOKUP(A1314,'Web Based Remittances'!$A$2:$C$70,3,0)</f>
        <v>116q376h</v>
      </c>
      <c r="C1314" s="355" t="s">
        <v>61</v>
      </c>
      <c r="D1314" s="355" t="s">
        <v>62</v>
      </c>
      <c r="E1314" s="355">
        <v>6116600</v>
      </c>
    </row>
    <row r="1315" spans="1:5" x14ac:dyDescent="0.35">
      <c r="A1315" s="355" t="s">
        <v>161</v>
      </c>
      <c r="B1315" s="355" t="str">
        <f>VLOOKUP(A1315,'Web Based Remittances'!$A$2:$C$70,3,0)</f>
        <v>116q376h</v>
      </c>
      <c r="C1315" s="355" t="s">
        <v>63</v>
      </c>
      <c r="D1315" s="355" t="s">
        <v>64</v>
      </c>
      <c r="E1315" s="355">
        <v>6121000</v>
      </c>
    </row>
    <row r="1316" spans="1:5" x14ac:dyDescent="0.35">
      <c r="A1316" s="355" t="s">
        <v>161</v>
      </c>
      <c r="B1316" s="355" t="str">
        <f>VLOOKUP(A1316,'Web Based Remittances'!$A$2:$C$70,3,0)</f>
        <v>116q376h</v>
      </c>
      <c r="C1316" s="355" t="s">
        <v>67</v>
      </c>
      <c r="D1316" s="355" t="s">
        <v>68</v>
      </c>
      <c r="E1316" s="355">
        <v>6122110</v>
      </c>
    </row>
    <row r="1317" spans="1:5" x14ac:dyDescent="0.35">
      <c r="A1317" s="355" t="s">
        <v>161</v>
      </c>
      <c r="B1317" s="355" t="str">
        <f>VLOOKUP(A1317,'Web Based Remittances'!$A$2:$C$70,3,0)</f>
        <v>116q376h</v>
      </c>
      <c r="C1317" s="355" t="s">
        <v>69</v>
      </c>
      <c r="D1317" s="355" t="s">
        <v>70</v>
      </c>
      <c r="E1317" s="355">
        <v>6120800</v>
      </c>
    </row>
    <row r="1318" spans="1:5" x14ac:dyDescent="0.35">
      <c r="A1318" s="355" t="s">
        <v>161</v>
      </c>
      <c r="B1318" s="355" t="str">
        <f>VLOOKUP(A1318,'Web Based Remittances'!$A$2:$C$70,3,0)</f>
        <v>116q376h</v>
      </c>
      <c r="C1318" s="355" t="s">
        <v>71</v>
      </c>
      <c r="D1318" s="355" t="s">
        <v>72</v>
      </c>
      <c r="E1318" s="355">
        <v>6120220</v>
      </c>
    </row>
    <row r="1319" spans="1:5" x14ac:dyDescent="0.35">
      <c r="A1319" s="355" t="s">
        <v>161</v>
      </c>
      <c r="B1319" s="355" t="str">
        <f>VLOOKUP(A1319,'Web Based Remittances'!$A$2:$C$70,3,0)</f>
        <v>116q376h</v>
      </c>
      <c r="C1319" s="355" t="s">
        <v>73</v>
      </c>
      <c r="D1319" s="355" t="s">
        <v>74</v>
      </c>
      <c r="E1319" s="355">
        <v>6120600</v>
      </c>
    </row>
    <row r="1320" spans="1:5" x14ac:dyDescent="0.35">
      <c r="A1320" s="355" t="s">
        <v>161</v>
      </c>
      <c r="B1320" s="355" t="str">
        <f>VLOOKUP(A1320,'Web Based Remittances'!$A$2:$C$70,3,0)</f>
        <v>116q376h</v>
      </c>
      <c r="C1320" s="355" t="s">
        <v>75</v>
      </c>
      <c r="D1320" s="355" t="s">
        <v>76</v>
      </c>
      <c r="E1320" s="355">
        <v>6120400</v>
      </c>
    </row>
    <row r="1321" spans="1:5" x14ac:dyDescent="0.35">
      <c r="A1321" s="355" t="s">
        <v>161</v>
      </c>
      <c r="B1321" s="355" t="str">
        <f>VLOOKUP(A1321,'Web Based Remittances'!$A$2:$C$70,3,0)</f>
        <v>116q376h</v>
      </c>
      <c r="C1321" s="355" t="s">
        <v>77</v>
      </c>
      <c r="D1321" s="355" t="s">
        <v>78</v>
      </c>
      <c r="E1321" s="355">
        <v>6140130</v>
      </c>
    </row>
    <row r="1322" spans="1:5" x14ac:dyDescent="0.35">
      <c r="A1322" s="355" t="s">
        <v>161</v>
      </c>
      <c r="B1322" s="355" t="str">
        <f>VLOOKUP(A1322,'Web Based Remittances'!$A$2:$C$70,3,0)</f>
        <v>116q376h</v>
      </c>
      <c r="C1322" s="355" t="s">
        <v>79</v>
      </c>
      <c r="D1322" s="355" t="s">
        <v>80</v>
      </c>
      <c r="E1322" s="355">
        <v>6142430</v>
      </c>
    </row>
    <row r="1323" spans="1:5" x14ac:dyDescent="0.35">
      <c r="A1323" s="355" t="s">
        <v>161</v>
      </c>
      <c r="B1323" s="355" t="str">
        <f>VLOOKUP(A1323,'Web Based Remittances'!$A$2:$C$70,3,0)</f>
        <v>116q376h</v>
      </c>
      <c r="C1323" s="355" t="s">
        <v>81</v>
      </c>
      <c r="D1323" s="355" t="s">
        <v>82</v>
      </c>
      <c r="E1323" s="355">
        <v>6140000</v>
      </c>
    </row>
    <row r="1324" spans="1:5" x14ac:dyDescent="0.35">
      <c r="A1324" s="355" t="s">
        <v>161</v>
      </c>
      <c r="B1324" s="355" t="str">
        <f>VLOOKUP(A1324,'Web Based Remittances'!$A$2:$C$70,3,0)</f>
        <v>116q376h</v>
      </c>
      <c r="C1324" s="355" t="s">
        <v>83</v>
      </c>
      <c r="D1324" s="355" t="s">
        <v>84</v>
      </c>
      <c r="E1324" s="355">
        <v>6121600</v>
      </c>
    </row>
    <row r="1325" spans="1:5" x14ac:dyDescent="0.35">
      <c r="A1325" s="355" t="s">
        <v>161</v>
      </c>
      <c r="B1325" s="355" t="str">
        <f>VLOOKUP(A1325,'Web Based Remittances'!$A$2:$C$70,3,0)</f>
        <v>116q376h</v>
      </c>
      <c r="C1325" s="355" t="s">
        <v>85</v>
      </c>
      <c r="D1325" s="355" t="s">
        <v>86</v>
      </c>
      <c r="E1325" s="355">
        <v>6140200</v>
      </c>
    </row>
    <row r="1326" spans="1:5" x14ac:dyDescent="0.35">
      <c r="A1326" s="355" t="s">
        <v>161</v>
      </c>
      <c r="B1326" s="355" t="str">
        <f>VLOOKUP(A1326,'Web Based Remittances'!$A$2:$C$70,3,0)</f>
        <v>116q376h</v>
      </c>
      <c r="C1326" s="355" t="s">
        <v>87</v>
      </c>
      <c r="D1326" s="355" t="s">
        <v>88</v>
      </c>
      <c r="E1326" s="355">
        <v>6111000</v>
      </c>
    </row>
    <row r="1327" spans="1:5" x14ac:dyDescent="0.35">
      <c r="A1327" s="355" t="s">
        <v>161</v>
      </c>
      <c r="B1327" s="355" t="str">
        <f>VLOOKUP(A1327,'Web Based Remittances'!$A$2:$C$70,3,0)</f>
        <v>116q376h</v>
      </c>
      <c r="C1327" s="355" t="s">
        <v>91</v>
      </c>
      <c r="D1327" s="355" t="s">
        <v>92</v>
      </c>
      <c r="E1327" s="355">
        <v>6170110</v>
      </c>
    </row>
    <row r="1328" spans="1:5" x14ac:dyDescent="0.35">
      <c r="A1328" s="355" t="s">
        <v>161</v>
      </c>
      <c r="B1328" s="355" t="str">
        <f>VLOOKUP(A1328,'Web Based Remittances'!$A$2:$C$70,3,0)</f>
        <v>116q376h</v>
      </c>
      <c r="C1328" s="355" t="s">
        <v>97</v>
      </c>
      <c r="D1328" s="355" t="s">
        <v>98</v>
      </c>
      <c r="E1328" s="355">
        <v>6122340</v>
      </c>
    </row>
    <row r="1329" spans="1:5" x14ac:dyDescent="0.35">
      <c r="A1329" s="355" t="s">
        <v>161</v>
      </c>
      <c r="B1329" s="355" t="str">
        <f>VLOOKUP(A1329,'Web Based Remittances'!$A$2:$C$70,3,0)</f>
        <v>116q376h</v>
      </c>
      <c r="C1329" s="355" t="s">
        <v>99</v>
      </c>
      <c r="D1329" s="355" t="s">
        <v>100</v>
      </c>
      <c r="E1329" s="355">
        <v>4190170</v>
      </c>
    </row>
    <row r="1330" spans="1:5" x14ac:dyDescent="0.35">
      <c r="A1330" s="355" t="s">
        <v>161</v>
      </c>
      <c r="B1330" s="355" t="str">
        <f>VLOOKUP(A1330,'Web Based Remittances'!$A$2:$C$70,3,0)</f>
        <v>116q376h</v>
      </c>
      <c r="C1330" s="355" t="s">
        <v>103</v>
      </c>
      <c r="D1330" s="355" t="s">
        <v>104</v>
      </c>
      <c r="E1330" s="355">
        <v>6180200</v>
      </c>
    </row>
    <row r="1331" spans="1:5" x14ac:dyDescent="0.35">
      <c r="A1331" s="355" t="s">
        <v>161</v>
      </c>
      <c r="B1331" s="355" t="str">
        <f>VLOOKUP(A1331,'Web Based Remittances'!$A$2:$C$70,3,0)</f>
        <v>116q376h</v>
      </c>
      <c r="C1331" s="355" t="s">
        <v>110</v>
      </c>
      <c r="D1331" s="355" t="s">
        <v>111</v>
      </c>
      <c r="E1331" s="355">
        <v>6180260</v>
      </c>
    </row>
    <row r="1332" spans="1:5" x14ac:dyDescent="0.35">
      <c r="A1332" s="355" t="s">
        <v>162</v>
      </c>
      <c r="B1332" s="355" t="str">
        <f>VLOOKUP(A1332,'Web Based Remittances'!$A$2:$C$70,3,0)</f>
        <v>933t403r</v>
      </c>
      <c r="C1332" s="355" t="s">
        <v>19</v>
      </c>
      <c r="D1332" s="355" t="s">
        <v>20</v>
      </c>
      <c r="E1332" s="355">
        <v>4190105</v>
      </c>
    </row>
    <row r="1333" spans="1:5" x14ac:dyDescent="0.35">
      <c r="A1333" s="355" t="s">
        <v>162</v>
      </c>
      <c r="B1333" s="355" t="str">
        <f>VLOOKUP(A1333,'Web Based Remittances'!$A$2:$C$70,3,0)</f>
        <v>933t403r</v>
      </c>
      <c r="C1333" s="355" t="s">
        <v>21</v>
      </c>
      <c r="D1333" s="355" t="s">
        <v>22</v>
      </c>
      <c r="E1333" s="355">
        <v>4190120</v>
      </c>
    </row>
    <row r="1334" spans="1:5" x14ac:dyDescent="0.35">
      <c r="A1334" s="355" t="s">
        <v>162</v>
      </c>
      <c r="B1334" s="355" t="str">
        <f>VLOOKUP(A1334,'Web Based Remittances'!$A$2:$C$70,3,0)</f>
        <v>933t403r</v>
      </c>
      <c r="C1334" s="355" t="s">
        <v>23</v>
      </c>
      <c r="D1334" s="355" t="s">
        <v>24</v>
      </c>
      <c r="E1334" s="355">
        <v>4190140</v>
      </c>
    </row>
    <row r="1335" spans="1:5" x14ac:dyDescent="0.35">
      <c r="A1335" s="355" t="s">
        <v>162</v>
      </c>
      <c r="B1335" s="355" t="str">
        <f>VLOOKUP(A1335,'Web Based Remittances'!$A$2:$C$70,3,0)</f>
        <v>933t403r</v>
      </c>
      <c r="C1335" s="355" t="s">
        <v>29</v>
      </c>
      <c r="D1335" s="355" t="s">
        <v>30</v>
      </c>
      <c r="E1335" s="355">
        <v>4191100</v>
      </c>
    </row>
    <row r="1336" spans="1:5" x14ac:dyDescent="0.35">
      <c r="A1336" s="355" t="s">
        <v>162</v>
      </c>
      <c r="B1336" s="355" t="str">
        <f>VLOOKUP(A1336,'Web Based Remittances'!$A$2:$C$70,3,0)</f>
        <v>933t403r</v>
      </c>
      <c r="C1336" s="355" t="s">
        <v>129</v>
      </c>
      <c r="D1336" s="355" t="s">
        <v>130</v>
      </c>
      <c r="E1336" s="355">
        <v>4190387</v>
      </c>
    </row>
    <row r="1337" spans="1:5" x14ac:dyDescent="0.35">
      <c r="A1337" s="355" t="s">
        <v>162</v>
      </c>
      <c r="B1337" s="355" t="str">
        <f>VLOOKUP(A1337,'Web Based Remittances'!$A$2:$C$70,3,0)</f>
        <v>933t403r</v>
      </c>
      <c r="C1337" s="355" t="s">
        <v>37</v>
      </c>
      <c r="D1337" s="355" t="s">
        <v>38</v>
      </c>
      <c r="E1337" s="355">
        <v>4190388</v>
      </c>
    </row>
    <row r="1338" spans="1:5" x14ac:dyDescent="0.35">
      <c r="A1338" s="355" t="s">
        <v>162</v>
      </c>
      <c r="B1338" s="355" t="str">
        <f>VLOOKUP(A1338,'Web Based Remittances'!$A$2:$C$70,3,0)</f>
        <v>933t403r</v>
      </c>
      <c r="C1338" s="355" t="s">
        <v>39</v>
      </c>
      <c r="D1338" s="355" t="s">
        <v>40</v>
      </c>
      <c r="E1338" s="355">
        <v>4190380</v>
      </c>
    </row>
    <row r="1339" spans="1:5" x14ac:dyDescent="0.35">
      <c r="A1339" s="355" t="s">
        <v>162</v>
      </c>
      <c r="B1339" s="355" t="str">
        <f>VLOOKUP(A1339,'Web Based Remittances'!$A$2:$C$70,3,0)</f>
        <v>933t403r</v>
      </c>
      <c r="C1339" s="355" t="s">
        <v>43</v>
      </c>
      <c r="D1339" s="355" t="s">
        <v>44</v>
      </c>
      <c r="E1339" s="355">
        <v>6110000</v>
      </c>
    </row>
    <row r="1340" spans="1:5" x14ac:dyDescent="0.35">
      <c r="A1340" s="355" t="s">
        <v>162</v>
      </c>
      <c r="B1340" s="355" t="str">
        <f>VLOOKUP(A1340,'Web Based Remittances'!$A$2:$C$70,3,0)</f>
        <v>933t403r</v>
      </c>
      <c r="C1340" s="355" t="s">
        <v>123</v>
      </c>
      <c r="D1340" s="355" t="s">
        <v>124</v>
      </c>
      <c r="E1340" s="355">
        <v>6110020</v>
      </c>
    </row>
    <row r="1341" spans="1:5" x14ac:dyDescent="0.35">
      <c r="A1341" s="355" t="s">
        <v>162</v>
      </c>
      <c r="B1341" s="355" t="str">
        <f>VLOOKUP(A1341,'Web Based Remittances'!$A$2:$C$70,3,0)</f>
        <v>933t403r</v>
      </c>
      <c r="C1341" s="355" t="s">
        <v>45</v>
      </c>
      <c r="D1341" s="355" t="s">
        <v>46</v>
      </c>
      <c r="E1341" s="355">
        <v>6110600</v>
      </c>
    </row>
    <row r="1342" spans="1:5" x14ac:dyDescent="0.35">
      <c r="A1342" s="355" t="s">
        <v>162</v>
      </c>
      <c r="B1342" s="355" t="str">
        <f>VLOOKUP(A1342,'Web Based Remittances'!$A$2:$C$70,3,0)</f>
        <v>933t403r</v>
      </c>
      <c r="C1342" s="355" t="s">
        <v>47</v>
      </c>
      <c r="D1342" s="355" t="s">
        <v>48</v>
      </c>
      <c r="E1342" s="355">
        <v>6110720</v>
      </c>
    </row>
    <row r="1343" spans="1:5" x14ac:dyDescent="0.35">
      <c r="A1343" s="355" t="s">
        <v>162</v>
      </c>
      <c r="B1343" s="355" t="str">
        <f>VLOOKUP(A1343,'Web Based Remittances'!$A$2:$C$70,3,0)</f>
        <v>933t403r</v>
      </c>
      <c r="C1343" s="355" t="s">
        <v>49</v>
      </c>
      <c r="D1343" s="355" t="s">
        <v>50</v>
      </c>
      <c r="E1343" s="355">
        <v>6110860</v>
      </c>
    </row>
    <row r="1344" spans="1:5" x14ac:dyDescent="0.35">
      <c r="A1344" s="355" t="s">
        <v>162</v>
      </c>
      <c r="B1344" s="355" t="str">
        <f>VLOOKUP(A1344,'Web Based Remittances'!$A$2:$C$70,3,0)</f>
        <v>933t403r</v>
      </c>
      <c r="C1344" s="355" t="s">
        <v>53</v>
      </c>
      <c r="D1344" s="355" t="s">
        <v>54</v>
      </c>
      <c r="E1344" s="355">
        <v>6110640</v>
      </c>
    </row>
    <row r="1345" spans="1:5" x14ac:dyDescent="0.35">
      <c r="A1345" s="355" t="s">
        <v>162</v>
      </c>
      <c r="B1345" s="355" t="str">
        <f>VLOOKUP(A1345,'Web Based Remittances'!$A$2:$C$70,3,0)</f>
        <v>933t403r</v>
      </c>
      <c r="C1345" s="355" t="s">
        <v>55</v>
      </c>
      <c r="D1345" s="355" t="s">
        <v>56</v>
      </c>
      <c r="E1345" s="355">
        <v>6116300</v>
      </c>
    </row>
    <row r="1346" spans="1:5" x14ac:dyDescent="0.35">
      <c r="A1346" s="355" t="s">
        <v>162</v>
      </c>
      <c r="B1346" s="355" t="str">
        <f>VLOOKUP(A1346,'Web Based Remittances'!$A$2:$C$70,3,0)</f>
        <v>933t403r</v>
      </c>
      <c r="C1346" s="355" t="s">
        <v>57</v>
      </c>
      <c r="D1346" s="355" t="s">
        <v>58</v>
      </c>
      <c r="E1346" s="355">
        <v>6116200</v>
      </c>
    </row>
    <row r="1347" spans="1:5" x14ac:dyDescent="0.35">
      <c r="A1347" s="355" t="s">
        <v>162</v>
      </c>
      <c r="B1347" s="355" t="str">
        <f>VLOOKUP(A1347,'Web Based Remittances'!$A$2:$C$70,3,0)</f>
        <v>933t403r</v>
      </c>
      <c r="C1347" s="355" t="s">
        <v>61</v>
      </c>
      <c r="D1347" s="355" t="s">
        <v>62</v>
      </c>
      <c r="E1347" s="355">
        <v>6116600</v>
      </c>
    </row>
    <row r="1348" spans="1:5" x14ac:dyDescent="0.35">
      <c r="A1348" s="355" t="s">
        <v>162</v>
      </c>
      <c r="B1348" s="355" t="str">
        <f>VLOOKUP(A1348,'Web Based Remittances'!$A$2:$C$70,3,0)</f>
        <v>933t403r</v>
      </c>
      <c r="C1348" s="355" t="s">
        <v>63</v>
      </c>
      <c r="D1348" s="355" t="s">
        <v>64</v>
      </c>
      <c r="E1348" s="355">
        <v>6121000</v>
      </c>
    </row>
    <row r="1349" spans="1:5" x14ac:dyDescent="0.35">
      <c r="A1349" s="355" t="s">
        <v>162</v>
      </c>
      <c r="B1349" s="355" t="str">
        <f>VLOOKUP(A1349,'Web Based Remittances'!$A$2:$C$70,3,0)</f>
        <v>933t403r</v>
      </c>
      <c r="C1349" s="355" t="s">
        <v>65</v>
      </c>
      <c r="D1349" s="355" t="s">
        <v>66</v>
      </c>
      <c r="E1349" s="355">
        <v>6122310</v>
      </c>
    </row>
    <row r="1350" spans="1:5" x14ac:dyDescent="0.35">
      <c r="A1350" s="355" t="s">
        <v>162</v>
      </c>
      <c r="B1350" s="355" t="str">
        <f>VLOOKUP(A1350,'Web Based Remittances'!$A$2:$C$70,3,0)</f>
        <v>933t403r</v>
      </c>
      <c r="C1350" s="355" t="s">
        <v>67</v>
      </c>
      <c r="D1350" s="355" t="s">
        <v>68</v>
      </c>
      <c r="E1350" s="355">
        <v>6122110</v>
      </c>
    </row>
    <row r="1351" spans="1:5" x14ac:dyDescent="0.35">
      <c r="A1351" s="355" t="s">
        <v>162</v>
      </c>
      <c r="B1351" s="355" t="str">
        <f>VLOOKUP(A1351,'Web Based Remittances'!$A$2:$C$70,3,0)</f>
        <v>933t403r</v>
      </c>
      <c r="C1351" s="355" t="s">
        <v>69</v>
      </c>
      <c r="D1351" s="355" t="s">
        <v>70</v>
      </c>
      <c r="E1351" s="355">
        <v>6120800</v>
      </c>
    </row>
    <row r="1352" spans="1:5" x14ac:dyDescent="0.35">
      <c r="A1352" s="355" t="s">
        <v>162</v>
      </c>
      <c r="B1352" s="355" t="str">
        <f>VLOOKUP(A1352,'Web Based Remittances'!$A$2:$C$70,3,0)</f>
        <v>933t403r</v>
      </c>
      <c r="C1352" s="355" t="s">
        <v>71</v>
      </c>
      <c r="D1352" s="355" t="s">
        <v>72</v>
      </c>
      <c r="E1352" s="355">
        <v>6120220</v>
      </c>
    </row>
    <row r="1353" spans="1:5" x14ac:dyDescent="0.35">
      <c r="A1353" s="355" t="s">
        <v>162</v>
      </c>
      <c r="B1353" s="355" t="str">
        <f>VLOOKUP(A1353,'Web Based Remittances'!$A$2:$C$70,3,0)</f>
        <v>933t403r</v>
      </c>
      <c r="C1353" s="355" t="s">
        <v>73</v>
      </c>
      <c r="D1353" s="355" t="s">
        <v>74</v>
      </c>
      <c r="E1353" s="355">
        <v>6120600</v>
      </c>
    </row>
    <row r="1354" spans="1:5" x14ac:dyDescent="0.35">
      <c r="A1354" s="355" t="s">
        <v>162</v>
      </c>
      <c r="B1354" s="355" t="str">
        <f>VLOOKUP(A1354,'Web Based Remittances'!$A$2:$C$70,3,0)</f>
        <v>933t403r</v>
      </c>
      <c r="C1354" s="355" t="s">
        <v>75</v>
      </c>
      <c r="D1354" s="355" t="s">
        <v>76</v>
      </c>
      <c r="E1354" s="355">
        <v>6120400</v>
      </c>
    </row>
    <row r="1355" spans="1:5" x14ac:dyDescent="0.35">
      <c r="A1355" s="355" t="s">
        <v>162</v>
      </c>
      <c r="B1355" s="355" t="str">
        <f>VLOOKUP(A1355,'Web Based Remittances'!$A$2:$C$70,3,0)</f>
        <v>933t403r</v>
      </c>
      <c r="C1355" s="355" t="s">
        <v>77</v>
      </c>
      <c r="D1355" s="355" t="s">
        <v>78</v>
      </c>
      <c r="E1355" s="355">
        <v>6140130</v>
      </c>
    </row>
    <row r="1356" spans="1:5" x14ac:dyDescent="0.35">
      <c r="A1356" s="355" t="s">
        <v>162</v>
      </c>
      <c r="B1356" s="355" t="str">
        <f>VLOOKUP(A1356,'Web Based Remittances'!$A$2:$C$70,3,0)</f>
        <v>933t403r</v>
      </c>
      <c r="C1356" s="355" t="s">
        <v>79</v>
      </c>
      <c r="D1356" s="355" t="s">
        <v>80</v>
      </c>
      <c r="E1356" s="355">
        <v>6142430</v>
      </c>
    </row>
    <row r="1357" spans="1:5" x14ac:dyDescent="0.35">
      <c r="A1357" s="355" t="s">
        <v>162</v>
      </c>
      <c r="B1357" s="355" t="str">
        <f>VLOOKUP(A1357,'Web Based Remittances'!$A$2:$C$70,3,0)</f>
        <v>933t403r</v>
      </c>
      <c r="C1357" s="355" t="s">
        <v>81</v>
      </c>
      <c r="D1357" s="355" t="s">
        <v>82</v>
      </c>
      <c r="E1357" s="355">
        <v>6140000</v>
      </c>
    </row>
    <row r="1358" spans="1:5" x14ac:dyDescent="0.35">
      <c r="A1358" s="355" t="s">
        <v>162</v>
      </c>
      <c r="B1358" s="355" t="str">
        <f>VLOOKUP(A1358,'Web Based Remittances'!$A$2:$C$70,3,0)</f>
        <v>933t403r</v>
      </c>
      <c r="C1358" s="355" t="s">
        <v>83</v>
      </c>
      <c r="D1358" s="355" t="s">
        <v>84</v>
      </c>
      <c r="E1358" s="355">
        <v>6121600</v>
      </c>
    </row>
    <row r="1359" spans="1:5" x14ac:dyDescent="0.35">
      <c r="A1359" s="355" t="s">
        <v>162</v>
      </c>
      <c r="B1359" s="355" t="str">
        <f>VLOOKUP(A1359,'Web Based Remittances'!$A$2:$C$70,3,0)</f>
        <v>933t403r</v>
      </c>
      <c r="C1359" s="355" t="s">
        <v>85</v>
      </c>
      <c r="D1359" s="355" t="s">
        <v>86</v>
      </c>
      <c r="E1359" s="355">
        <v>6140200</v>
      </c>
    </row>
    <row r="1360" spans="1:5" x14ac:dyDescent="0.35">
      <c r="A1360" s="355" t="s">
        <v>162</v>
      </c>
      <c r="B1360" s="355" t="str">
        <f>VLOOKUP(A1360,'Web Based Remittances'!$A$2:$C$70,3,0)</f>
        <v>933t403r</v>
      </c>
      <c r="C1360" s="355" t="s">
        <v>89</v>
      </c>
      <c r="D1360" s="355" t="s">
        <v>90</v>
      </c>
      <c r="E1360" s="355">
        <v>6170100</v>
      </c>
    </row>
    <row r="1361" spans="1:5" x14ac:dyDescent="0.35">
      <c r="A1361" s="355" t="s">
        <v>162</v>
      </c>
      <c r="B1361" s="355" t="str">
        <f>VLOOKUP(A1361,'Web Based Remittances'!$A$2:$C$70,3,0)</f>
        <v>933t403r</v>
      </c>
      <c r="C1361" s="355" t="s">
        <v>91</v>
      </c>
      <c r="D1361" s="355" t="s">
        <v>92</v>
      </c>
      <c r="E1361" s="355">
        <v>6170110</v>
      </c>
    </row>
    <row r="1362" spans="1:5" x14ac:dyDescent="0.35">
      <c r="A1362" s="355" t="s">
        <v>162</v>
      </c>
      <c r="B1362" s="355" t="str">
        <f>VLOOKUP(A1362,'Web Based Remittances'!$A$2:$C$70,3,0)</f>
        <v>933t403r</v>
      </c>
      <c r="C1362" s="355" t="s">
        <v>99</v>
      </c>
      <c r="D1362" s="355" t="s">
        <v>100</v>
      </c>
      <c r="E1362" s="355">
        <v>4190170</v>
      </c>
    </row>
    <row r="1363" spans="1:5" x14ac:dyDescent="0.35">
      <c r="A1363" s="355" t="s">
        <v>163</v>
      </c>
      <c r="B1363" s="355" t="str">
        <f>VLOOKUP(A1363,'Web Based Remittances'!$A$2:$C$70,3,0)</f>
        <v>550u834a</v>
      </c>
      <c r="C1363" s="355" t="s">
        <v>19</v>
      </c>
      <c r="D1363" s="355" t="s">
        <v>20</v>
      </c>
      <c r="E1363" s="355">
        <v>4190105</v>
      </c>
    </row>
    <row r="1364" spans="1:5" x14ac:dyDescent="0.35">
      <c r="A1364" s="355" t="s">
        <v>163</v>
      </c>
      <c r="B1364" s="355" t="str">
        <f>VLOOKUP(A1364,'Web Based Remittances'!$A$2:$C$70,3,0)</f>
        <v>550u834a</v>
      </c>
      <c r="C1364" s="355" t="s">
        <v>21</v>
      </c>
      <c r="D1364" s="355" t="s">
        <v>22</v>
      </c>
      <c r="E1364" s="355">
        <v>4190120</v>
      </c>
    </row>
    <row r="1365" spans="1:5" x14ac:dyDescent="0.35">
      <c r="A1365" s="355" t="s">
        <v>163</v>
      </c>
      <c r="B1365" s="355" t="str">
        <f>VLOOKUP(A1365,'Web Based Remittances'!$A$2:$C$70,3,0)</f>
        <v>550u834a</v>
      </c>
      <c r="C1365" s="355" t="s">
        <v>23</v>
      </c>
      <c r="D1365" s="355" t="s">
        <v>24</v>
      </c>
      <c r="E1365" s="355">
        <v>4190140</v>
      </c>
    </row>
    <row r="1366" spans="1:5" x14ac:dyDescent="0.35">
      <c r="A1366" s="355" t="s">
        <v>163</v>
      </c>
      <c r="B1366" s="355" t="str">
        <f>VLOOKUP(A1366,'Web Based Remittances'!$A$2:$C$70,3,0)</f>
        <v>550u834a</v>
      </c>
      <c r="C1366" s="355" t="s">
        <v>29</v>
      </c>
      <c r="D1366" s="355" t="s">
        <v>30</v>
      </c>
      <c r="E1366" s="355">
        <v>4191100</v>
      </c>
    </row>
    <row r="1367" spans="1:5" x14ac:dyDescent="0.35">
      <c r="A1367" s="355" t="s">
        <v>163</v>
      </c>
      <c r="B1367" s="355" t="str">
        <f>VLOOKUP(A1367,'Web Based Remittances'!$A$2:$C$70,3,0)</f>
        <v>550u834a</v>
      </c>
      <c r="C1367" s="355" t="s">
        <v>37</v>
      </c>
      <c r="D1367" s="355" t="s">
        <v>38</v>
      </c>
      <c r="E1367" s="355">
        <v>4190388</v>
      </c>
    </row>
    <row r="1368" spans="1:5" x14ac:dyDescent="0.35">
      <c r="A1368" s="355" t="s">
        <v>163</v>
      </c>
      <c r="B1368" s="355" t="str">
        <f>VLOOKUP(A1368,'Web Based Remittances'!$A$2:$C$70,3,0)</f>
        <v>550u834a</v>
      </c>
      <c r="C1368" s="355" t="s">
        <v>39</v>
      </c>
      <c r="D1368" s="355" t="s">
        <v>40</v>
      </c>
      <c r="E1368" s="355">
        <v>4190380</v>
      </c>
    </row>
    <row r="1369" spans="1:5" x14ac:dyDescent="0.35">
      <c r="A1369" s="355" t="s">
        <v>163</v>
      </c>
      <c r="B1369" s="355" t="str">
        <f>VLOOKUP(A1369,'Web Based Remittances'!$A$2:$C$70,3,0)</f>
        <v>550u834a</v>
      </c>
      <c r="C1369" s="355" t="s">
        <v>41</v>
      </c>
      <c r="D1369" s="355" t="s">
        <v>42</v>
      </c>
      <c r="E1369" s="355">
        <v>4190210</v>
      </c>
    </row>
    <row r="1370" spans="1:5" x14ac:dyDescent="0.35">
      <c r="A1370" s="355" t="s">
        <v>163</v>
      </c>
      <c r="B1370" s="355" t="str">
        <f>VLOOKUP(A1370,'Web Based Remittances'!$A$2:$C$70,3,0)</f>
        <v>550u834a</v>
      </c>
      <c r="C1370" s="355" t="s">
        <v>43</v>
      </c>
      <c r="D1370" s="355" t="s">
        <v>44</v>
      </c>
      <c r="E1370" s="355">
        <v>6110000</v>
      </c>
    </row>
    <row r="1371" spans="1:5" x14ac:dyDescent="0.35">
      <c r="A1371" s="355" t="s">
        <v>163</v>
      </c>
      <c r="B1371" s="355" t="str">
        <f>VLOOKUP(A1371,'Web Based Remittances'!$A$2:$C$70,3,0)</f>
        <v>550u834a</v>
      </c>
      <c r="C1371" s="355" t="s">
        <v>45</v>
      </c>
      <c r="D1371" s="355" t="s">
        <v>46</v>
      </c>
      <c r="E1371" s="355">
        <v>6110600</v>
      </c>
    </row>
    <row r="1372" spans="1:5" x14ac:dyDescent="0.35">
      <c r="A1372" s="355" t="s">
        <v>163</v>
      </c>
      <c r="B1372" s="355" t="str">
        <f>VLOOKUP(A1372,'Web Based Remittances'!$A$2:$C$70,3,0)</f>
        <v>550u834a</v>
      </c>
      <c r="C1372" s="355" t="s">
        <v>47</v>
      </c>
      <c r="D1372" s="355" t="s">
        <v>48</v>
      </c>
      <c r="E1372" s="355">
        <v>6110720</v>
      </c>
    </row>
    <row r="1373" spans="1:5" x14ac:dyDescent="0.35">
      <c r="A1373" s="355" t="s">
        <v>163</v>
      </c>
      <c r="B1373" s="355" t="str">
        <f>VLOOKUP(A1373,'Web Based Remittances'!$A$2:$C$70,3,0)</f>
        <v>550u834a</v>
      </c>
      <c r="C1373" s="355" t="s">
        <v>49</v>
      </c>
      <c r="D1373" s="355" t="s">
        <v>50</v>
      </c>
      <c r="E1373" s="355">
        <v>6110860</v>
      </c>
    </row>
    <row r="1374" spans="1:5" x14ac:dyDescent="0.35">
      <c r="A1374" s="355" t="s">
        <v>163</v>
      </c>
      <c r="B1374" s="355" t="str">
        <f>VLOOKUP(A1374,'Web Based Remittances'!$A$2:$C$70,3,0)</f>
        <v>550u834a</v>
      </c>
      <c r="C1374" s="355" t="s">
        <v>53</v>
      </c>
      <c r="D1374" s="355" t="s">
        <v>54</v>
      </c>
      <c r="E1374" s="355">
        <v>6110640</v>
      </c>
    </row>
    <row r="1375" spans="1:5" x14ac:dyDescent="0.35">
      <c r="A1375" s="355" t="s">
        <v>163</v>
      </c>
      <c r="B1375" s="355" t="str">
        <f>VLOOKUP(A1375,'Web Based Remittances'!$A$2:$C$70,3,0)</f>
        <v>550u834a</v>
      </c>
      <c r="C1375" s="355" t="s">
        <v>55</v>
      </c>
      <c r="D1375" s="355" t="s">
        <v>56</v>
      </c>
      <c r="E1375" s="355">
        <v>6116300</v>
      </c>
    </row>
    <row r="1376" spans="1:5" x14ac:dyDescent="0.35">
      <c r="A1376" s="355" t="s">
        <v>163</v>
      </c>
      <c r="B1376" s="355" t="str">
        <f>VLOOKUP(A1376,'Web Based Remittances'!$A$2:$C$70,3,0)</f>
        <v>550u834a</v>
      </c>
      <c r="C1376" s="355" t="s">
        <v>57</v>
      </c>
      <c r="D1376" s="355" t="s">
        <v>58</v>
      </c>
      <c r="E1376" s="355">
        <v>6116200</v>
      </c>
    </row>
    <row r="1377" spans="1:5" x14ac:dyDescent="0.35">
      <c r="A1377" s="355" t="s">
        <v>163</v>
      </c>
      <c r="B1377" s="355" t="str">
        <f>VLOOKUP(A1377,'Web Based Remittances'!$A$2:$C$70,3,0)</f>
        <v>550u834a</v>
      </c>
      <c r="C1377" s="355" t="s">
        <v>63</v>
      </c>
      <c r="D1377" s="355" t="s">
        <v>64</v>
      </c>
      <c r="E1377" s="355">
        <v>6121000</v>
      </c>
    </row>
    <row r="1378" spans="1:5" x14ac:dyDescent="0.35">
      <c r="A1378" s="355" t="s">
        <v>163</v>
      </c>
      <c r="B1378" s="355" t="str">
        <f>VLOOKUP(A1378,'Web Based Remittances'!$A$2:$C$70,3,0)</f>
        <v>550u834a</v>
      </c>
      <c r="C1378" s="355" t="s">
        <v>65</v>
      </c>
      <c r="D1378" s="355" t="s">
        <v>66</v>
      </c>
      <c r="E1378" s="355">
        <v>6122310</v>
      </c>
    </row>
    <row r="1379" spans="1:5" x14ac:dyDescent="0.35">
      <c r="A1379" s="355" t="s">
        <v>163</v>
      </c>
      <c r="B1379" s="355" t="str">
        <f>VLOOKUP(A1379,'Web Based Remittances'!$A$2:$C$70,3,0)</f>
        <v>550u834a</v>
      </c>
      <c r="C1379" s="355" t="s">
        <v>67</v>
      </c>
      <c r="D1379" s="355" t="s">
        <v>68</v>
      </c>
      <c r="E1379" s="355">
        <v>6122110</v>
      </c>
    </row>
    <row r="1380" spans="1:5" x14ac:dyDescent="0.35">
      <c r="A1380" s="355" t="s">
        <v>163</v>
      </c>
      <c r="B1380" s="355" t="str">
        <f>VLOOKUP(A1380,'Web Based Remittances'!$A$2:$C$70,3,0)</f>
        <v>550u834a</v>
      </c>
      <c r="C1380" s="355" t="s">
        <v>69</v>
      </c>
      <c r="D1380" s="355" t="s">
        <v>70</v>
      </c>
      <c r="E1380" s="355">
        <v>6120800</v>
      </c>
    </row>
    <row r="1381" spans="1:5" x14ac:dyDescent="0.35">
      <c r="A1381" s="355" t="s">
        <v>163</v>
      </c>
      <c r="B1381" s="355" t="str">
        <f>VLOOKUP(A1381,'Web Based Remittances'!$A$2:$C$70,3,0)</f>
        <v>550u834a</v>
      </c>
      <c r="C1381" s="355" t="s">
        <v>71</v>
      </c>
      <c r="D1381" s="355" t="s">
        <v>72</v>
      </c>
      <c r="E1381" s="355">
        <v>6120220</v>
      </c>
    </row>
    <row r="1382" spans="1:5" x14ac:dyDescent="0.35">
      <c r="A1382" s="355" t="s">
        <v>163</v>
      </c>
      <c r="B1382" s="355" t="str">
        <f>VLOOKUP(A1382,'Web Based Remittances'!$A$2:$C$70,3,0)</f>
        <v>550u834a</v>
      </c>
      <c r="C1382" s="355" t="s">
        <v>73</v>
      </c>
      <c r="D1382" s="355" t="s">
        <v>74</v>
      </c>
      <c r="E1382" s="355">
        <v>6120600</v>
      </c>
    </row>
    <row r="1383" spans="1:5" x14ac:dyDescent="0.35">
      <c r="A1383" s="355" t="s">
        <v>163</v>
      </c>
      <c r="B1383" s="355" t="str">
        <f>VLOOKUP(A1383,'Web Based Remittances'!$A$2:$C$70,3,0)</f>
        <v>550u834a</v>
      </c>
      <c r="C1383" s="355" t="s">
        <v>75</v>
      </c>
      <c r="D1383" s="355" t="s">
        <v>76</v>
      </c>
      <c r="E1383" s="355">
        <v>6120400</v>
      </c>
    </row>
    <row r="1384" spans="1:5" x14ac:dyDescent="0.35">
      <c r="A1384" s="355" t="s">
        <v>163</v>
      </c>
      <c r="B1384" s="355" t="str">
        <f>VLOOKUP(A1384,'Web Based Remittances'!$A$2:$C$70,3,0)</f>
        <v>550u834a</v>
      </c>
      <c r="C1384" s="355" t="s">
        <v>77</v>
      </c>
      <c r="D1384" s="355" t="s">
        <v>78</v>
      </c>
      <c r="E1384" s="355">
        <v>6140130</v>
      </c>
    </row>
    <row r="1385" spans="1:5" x14ac:dyDescent="0.35">
      <c r="A1385" s="355" t="s">
        <v>163</v>
      </c>
      <c r="B1385" s="355" t="str">
        <f>VLOOKUP(A1385,'Web Based Remittances'!$A$2:$C$70,3,0)</f>
        <v>550u834a</v>
      </c>
      <c r="C1385" s="355" t="s">
        <v>79</v>
      </c>
      <c r="D1385" s="355" t="s">
        <v>80</v>
      </c>
      <c r="E1385" s="355">
        <v>6142430</v>
      </c>
    </row>
    <row r="1386" spans="1:5" x14ac:dyDescent="0.35">
      <c r="A1386" s="355" t="s">
        <v>163</v>
      </c>
      <c r="B1386" s="355" t="str">
        <f>VLOOKUP(A1386,'Web Based Remittances'!$A$2:$C$70,3,0)</f>
        <v>550u834a</v>
      </c>
      <c r="C1386" s="355" t="s">
        <v>81</v>
      </c>
      <c r="D1386" s="355" t="s">
        <v>82</v>
      </c>
      <c r="E1386" s="355">
        <v>6140000</v>
      </c>
    </row>
    <row r="1387" spans="1:5" x14ac:dyDescent="0.35">
      <c r="A1387" s="355" t="s">
        <v>163</v>
      </c>
      <c r="B1387" s="355" t="str">
        <f>VLOOKUP(A1387,'Web Based Remittances'!$A$2:$C$70,3,0)</f>
        <v>550u834a</v>
      </c>
      <c r="C1387" s="355" t="s">
        <v>83</v>
      </c>
      <c r="D1387" s="355" t="s">
        <v>84</v>
      </c>
      <c r="E1387" s="355">
        <v>6121600</v>
      </c>
    </row>
    <row r="1388" spans="1:5" x14ac:dyDescent="0.35">
      <c r="A1388" s="355" t="s">
        <v>163</v>
      </c>
      <c r="B1388" s="355" t="str">
        <f>VLOOKUP(A1388,'Web Based Remittances'!$A$2:$C$70,3,0)</f>
        <v>550u834a</v>
      </c>
      <c r="C1388" s="355" t="s">
        <v>113</v>
      </c>
      <c r="D1388" s="355" t="s">
        <v>114</v>
      </c>
      <c r="E1388" s="355">
        <v>6151110</v>
      </c>
    </row>
    <row r="1389" spans="1:5" x14ac:dyDescent="0.35">
      <c r="A1389" s="355" t="s">
        <v>163</v>
      </c>
      <c r="B1389" s="355" t="str">
        <f>VLOOKUP(A1389,'Web Based Remittances'!$A$2:$C$70,3,0)</f>
        <v>550u834a</v>
      </c>
      <c r="C1389" s="355" t="s">
        <v>85</v>
      </c>
      <c r="D1389" s="355" t="s">
        <v>86</v>
      </c>
      <c r="E1389" s="355">
        <v>6140200</v>
      </c>
    </row>
    <row r="1390" spans="1:5" x14ac:dyDescent="0.35">
      <c r="A1390" s="355" t="s">
        <v>163</v>
      </c>
      <c r="B1390" s="355" t="str">
        <f>VLOOKUP(A1390,'Web Based Remittances'!$A$2:$C$70,3,0)</f>
        <v>550u834a</v>
      </c>
      <c r="C1390" s="355" t="s">
        <v>89</v>
      </c>
      <c r="D1390" s="355" t="s">
        <v>90</v>
      </c>
      <c r="E1390" s="355">
        <v>6170100</v>
      </c>
    </row>
    <row r="1391" spans="1:5" x14ac:dyDescent="0.35">
      <c r="A1391" s="355" t="s">
        <v>163</v>
      </c>
      <c r="B1391" s="355" t="str">
        <f>VLOOKUP(A1391,'Web Based Remittances'!$A$2:$C$70,3,0)</f>
        <v>550u834a</v>
      </c>
      <c r="C1391" s="355" t="s">
        <v>91</v>
      </c>
      <c r="D1391" s="355" t="s">
        <v>92</v>
      </c>
      <c r="E1391" s="355">
        <v>6170110</v>
      </c>
    </row>
    <row r="1392" spans="1:5" x14ac:dyDescent="0.35">
      <c r="A1392" s="355" t="s">
        <v>163</v>
      </c>
      <c r="B1392" s="355" t="str">
        <f>VLOOKUP(A1392,'Web Based Remittances'!$A$2:$C$70,3,0)</f>
        <v>550u834a</v>
      </c>
      <c r="C1392" s="355" t="s">
        <v>93</v>
      </c>
      <c r="D1392" s="355" t="s">
        <v>94</v>
      </c>
      <c r="E1392" s="355">
        <v>6181500</v>
      </c>
    </row>
    <row r="1393" spans="1:5" x14ac:dyDescent="0.35">
      <c r="A1393" s="355" t="s">
        <v>163</v>
      </c>
      <c r="B1393" s="355" t="str">
        <f>VLOOKUP(A1393,'Web Based Remittances'!$A$2:$C$70,3,0)</f>
        <v>550u834a</v>
      </c>
      <c r="C1393" s="355" t="s">
        <v>95</v>
      </c>
      <c r="D1393" s="355" t="s">
        <v>96</v>
      </c>
      <c r="E1393" s="355">
        <v>6110610</v>
      </c>
    </row>
    <row r="1394" spans="1:5" x14ac:dyDescent="0.35">
      <c r="A1394" s="355" t="s">
        <v>163</v>
      </c>
      <c r="B1394" s="355" t="str">
        <f>VLOOKUP(A1394,'Web Based Remittances'!$A$2:$C$70,3,0)</f>
        <v>550u834a</v>
      </c>
      <c r="C1394" s="355" t="s">
        <v>97</v>
      </c>
      <c r="D1394" s="355" t="s">
        <v>98</v>
      </c>
      <c r="E1394" s="355">
        <v>6122340</v>
      </c>
    </row>
    <row r="1395" spans="1:5" x14ac:dyDescent="0.35">
      <c r="A1395" s="355" t="s">
        <v>163</v>
      </c>
      <c r="B1395" s="355" t="str">
        <f>VLOOKUP(A1395,'Web Based Remittances'!$A$2:$C$70,3,0)</f>
        <v>550u834a</v>
      </c>
      <c r="C1395" s="355" t="s">
        <v>99</v>
      </c>
      <c r="D1395" s="355" t="s">
        <v>100</v>
      </c>
      <c r="E1395" s="355">
        <v>4190170</v>
      </c>
    </row>
    <row r="1396" spans="1:5" x14ac:dyDescent="0.35">
      <c r="A1396" s="355" t="s">
        <v>163</v>
      </c>
      <c r="B1396" s="355" t="str">
        <f>VLOOKUP(A1396,'Web Based Remittances'!$A$2:$C$70,3,0)</f>
        <v>550u834a</v>
      </c>
      <c r="C1396" s="355" t="s">
        <v>101</v>
      </c>
      <c r="D1396" s="355" t="s">
        <v>102</v>
      </c>
      <c r="E1396" s="355">
        <v>6181510</v>
      </c>
    </row>
    <row r="1397" spans="1:5" x14ac:dyDescent="0.35">
      <c r="A1397" s="355" t="s">
        <v>163</v>
      </c>
      <c r="B1397" s="355" t="str">
        <f>VLOOKUP(A1397,'Web Based Remittances'!$A$2:$C$70,3,0)</f>
        <v>550u834a</v>
      </c>
      <c r="C1397" s="355" t="s">
        <v>103</v>
      </c>
      <c r="D1397" s="355" t="s">
        <v>104</v>
      </c>
      <c r="E1397" s="355">
        <v>6180200</v>
      </c>
    </row>
    <row r="1398" spans="1:5" x14ac:dyDescent="0.35">
      <c r="A1398" s="355" t="s">
        <v>164</v>
      </c>
      <c r="B1398" s="355" t="str">
        <f>VLOOKUP(A1398,'Web Based Remittances'!$A$2:$C$70,3,0)</f>
        <v>694c861d</v>
      </c>
      <c r="C1398" s="355" t="s">
        <v>19</v>
      </c>
      <c r="D1398" s="355" t="s">
        <v>20</v>
      </c>
      <c r="E1398" s="355">
        <v>4190105</v>
      </c>
    </row>
    <row r="1399" spans="1:5" x14ac:dyDescent="0.35">
      <c r="A1399" s="355" t="s">
        <v>164</v>
      </c>
      <c r="B1399" s="355" t="str">
        <f>VLOOKUP(A1399,'Web Based Remittances'!$A$2:$C$70,3,0)</f>
        <v>694c861d</v>
      </c>
      <c r="C1399" s="355" t="s">
        <v>21</v>
      </c>
      <c r="D1399" s="355" t="s">
        <v>22</v>
      </c>
      <c r="E1399" s="355">
        <v>4190120</v>
      </c>
    </row>
    <row r="1400" spans="1:5" x14ac:dyDescent="0.35">
      <c r="A1400" s="355" t="s">
        <v>164</v>
      </c>
      <c r="B1400" s="355" t="str">
        <f>VLOOKUP(A1400,'Web Based Remittances'!$A$2:$C$70,3,0)</f>
        <v>694c861d</v>
      </c>
      <c r="C1400" s="355" t="s">
        <v>23</v>
      </c>
      <c r="D1400" s="355" t="s">
        <v>24</v>
      </c>
      <c r="E1400" s="355">
        <v>4190140</v>
      </c>
    </row>
    <row r="1401" spans="1:5" x14ac:dyDescent="0.35">
      <c r="A1401" s="355" t="s">
        <v>164</v>
      </c>
      <c r="B1401" s="355" t="str">
        <f>VLOOKUP(A1401,'Web Based Remittances'!$A$2:$C$70,3,0)</f>
        <v>694c861d</v>
      </c>
      <c r="C1401" s="355" t="s">
        <v>27</v>
      </c>
      <c r="D1401" s="355" t="s">
        <v>28</v>
      </c>
      <c r="E1401" s="355">
        <v>4191900</v>
      </c>
    </row>
    <row r="1402" spans="1:5" x14ac:dyDescent="0.35">
      <c r="A1402" s="355" t="s">
        <v>164</v>
      </c>
      <c r="B1402" s="355" t="str">
        <f>VLOOKUP(A1402,'Web Based Remittances'!$A$2:$C$70,3,0)</f>
        <v>694c861d</v>
      </c>
      <c r="C1402" s="355" t="s">
        <v>37</v>
      </c>
      <c r="D1402" s="355" t="s">
        <v>38</v>
      </c>
      <c r="E1402" s="355">
        <v>4190388</v>
      </c>
    </row>
    <row r="1403" spans="1:5" x14ac:dyDescent="0.35">
      <c r="A1403" s="355" t="s">
        <v>164</v>
      </c>
      <c r="B1403" s="355" t="str">
        <f>VLOOKUP(A1403,'Web Based Remittances'!$A$2:$C$70,3,0)</f>
        <v>694c861d</v>
      </c>
      <c r="C1403" s="355" t="s">
        <v>39</v>
      </c>
      <c r="D1403" s="355" t="s">
        <v>40</v>
      </c>
      <c r="E1403" s="355">
        <v>4190380</v>
      </c>
    </row>
    <row r="1404" spans="1:5" x14ac:dyDescent="0.35">
      <c r="A1404" s="355" t="s">
        <v>164</v>
      </c>
      <c r="B1404" s="355" t="str">
        <f>VLOOKUP(A1404,'Web Based Remittances'!$A$2:$C$70,3,0)</f>
        <v>694c861d</v>
      </c>
      <c r="C1404" s="355" t="s">
        <v>43</v>
      </c>
      <c r="D1404" s="355" t="s">
        <v>44</v>
      </c>
      <c r="E1404" s="355">
        <v>6110000</v>
      </c>
    </row>
    <row r="1405" spans="1:5" x14ac:dyDescent="0.35">
      <c r="A1405" s="355" t="s">
        <v>164</v>
      </c>
      <c r="B1405" s="355" t="str">
        <f>VLOOKUP(A1405,'Web Based Remittances'!$A$2:$C$70,3,0)</f>
        <v>694c861d</v>
      </c>
      <c r="C1405" s="355" t="s">
        <v>45</v>
      </c>
      <c r="D1405" s="355" t="s">
        <v>46</v>
      </c>
      <c r="E1405" s="355">
        <v>6110600</v>
      </c>
    </row>
    <row r="1406" spans="1:5" x14ac:dyDescent="0.35">
      <c r="A1406" s="355" t="s">
        <v>164</v>
      </c>
      <c r="B1406" s="355" t="str">
        <f>VLOOKUP(A1406,'Web Based Remittances'!$A$2:$C$70,3,0)</f>
        <v>694c861d</v>
      </c>
      <c r="C1406" s="355" t="s">
        <v>47</v>
      </c>
      <c r="D1406" s="355" t="s">
        <v>48</v>
      </c>
      <c r="E1406" s="355">
        <v>6110720</v>
      </c>
    </row>
    <row r="1407" spans="1:5" x14ac:dyDescent="0.35">
      <c r="A1407" s="355" t="s">
        <v>164</v>
      </c>
      <c r="B1407" s="355" t="str">
        <f>VLOOKUP(A1407,'Web Based Remittances'!$A$2:$C$70,3,0)</f>
        <v>694c861d</v>
      </c>
      <c r="C1407" s="355" t="s">
        <v>49</v>
      </c>
      <c r="D1407" s="355" t="s">
        <v>50</v>
      </c>
      <c r="E1407" s="355">
        <v>6110860</v>
      </c>
    </row>
    <row r="1408" spans="1:5" x14ac:dyDescent="0.35">
      <c r="A1408" s="355" t="s">
        <v>164</v>
      </c>
      <c r="B1408" s="355" t="str">
        <f>VLOOKUP(A1408,'Web Based Remittances'!$A$2:$C$70,3,0)</f>
        <v>694c861d</v>
      </c>
      <c r="C1408" s="355" t="s">
        <v>53</v>
      </c>
      <c r="D1408" s="355" t="s">
        <v>54</v>
      </c>
      <c r="E1408" s="355">
        <v>6110640</v>
      </c>
    </row>
    <row r="1409" spans="1:5" x14ac:dyDescent="0.35">
      <c r="A1409" s="355" t="s">
        <v>164</v>
      </c>
      <c r="B1409" s="355" t="str">
        <f>VLOOKUP(A1409,'Web Based Remittances'!$A$2:$C$70,3,0)</f>
        <v>694c861d</v>
      </c>
      <c r="C1409" s="355" t="s">
        <v>55</v>
      </c>
      <c r="D1409" s="355" t="s">
        <v>56</v>
      </c>
      <c r="E1409" s="355">
        <v>6116300</v>
      </c>
    </row>
    <row r="1410" spans="1:5" x14ac:dyDescent="0.35">
      <c r="A1410" s="355" t="s">
        <v>164</v>
      </c>
      <c r="B1410" s="355" t="str">
        <f>VLOOKUP(A1410,'Web Based Remittances'!$A$2:$C$70,3,0)</f>
        <v>694c861d</v>
      </c>
      <c r="C1410" s="355" t="s">
        <v>57</v>
      </c>
      <c r="D1410" s="355" t="s">
        <v>58</v>
      </c>
      <c r="E1410" s="355">
        <v>6116200</v>
      </c>
    </row>
    <row r="1411" spans="1:5" x14ac:dyDescent="0.35">
      <c r="A1411" s="355" t="s">
        <v>164</v>
      </c>
      <c r="B1411" s="355" t="str">
        <f>VLOOKUP(A1411,'Web Based Remittances'!$A$2:$C$70,3,0)</f>
        <v>694c861d</v>
      </c>
      <c r="C1411" s="355" t="s">
        <v>61</v>
      </c>
      <c r="D1411" s="355" t="s">
        <v>62</v>
      </c>
      <c r="E1411" s="355">
        <v>6116600</v>
      </c>
    </row>
    <row r="1412" spans="1:5" x14ac:dyDescent="0.35">
      <c r="A1412" s="355" t="s">
        <v>164</v>
      </c>
      <c r="B1412" s="355" t="str">
        <f>VLOOKUP(A1412,'Web Based Remittances'!$A$2:$C$70,3,0)</f>
        <v>694c861d</v>
      </c>
      <c r="C1412" s="355" t="s">
        <v>63</v>
      </c>
      <c r="D1412" s="355" t="s">
        <v>64</v>
      </c>
      <c r="E1412" s="355">
        <v>6121000</v>
      </c>
    </row>
    <row r="1413" spans="1:5" x14ac:dyDescent="0.35">
      <c r="A1413" s="355" t="s">
        <v>164</v>
      </c>
      <c r="B1413" s="355" t="str">
        <f>VLOOKUP(A1413,'Web Based Remittances'!$A$2:$C$70,3,0)</f>
        <v>694c861d</v>
      </c>
      <c r="C1413" s="355" t="s">
        <v>65</v>
      </c>
      <c r="D1413" s="355" t="s">
        <v>66</v>
      </c>
      <c r="E1413" s="355">
        <v>6122310</v>
      </c>
    </row>
    <row r="1414" spans="1:5" x14ac:dyDescent="0.35">
      <c r="A1414" s="355" t="s">
        <v>164</v>
      </c>
      <c r="B1414" s="355" t="str">
        <f>VLOOKUP(A1414,'Web Based Remittances'!$A$2:$C$70,3,0)</f>
        <v>694c861d</v>
      </c>
      <c r="C1414" s="355" t="s">
        <v>67</v>
      </c>
      <c r="D1414" s="355" t="s">
        <v>68</v>
      </c>
      <c r="E1414" s="355">
        <v>6122110</v>
      </c>
    </row>
    <row r="1415" spans="1:5" x14ac:dyDescent="0.35">
      <c r="A1415" s="355" t="s">
        <v>164</v>
      </c>
      <c r="B1415" s="355" t="str">
        <f>VLOOKUP(A1415,'Web Based Remittances'!$A$2:$C$70,3,0)</f>
        <v>694c861d</v>
      </c>
      <c r="C1415" s="355" t="s">
        <v>69</v>
      </c>
      <c r="D1415" s="355" t="s">
        <v>70</v>
      </c>
      <c r="E1415" s="355">
        <v>6120800</v>
      </c>
    </row>
    <row r="1416" spans="1:5" x14ac:dyDescent="0.35">
      <c r="A1416" s="355" t="s">
        <v>164</v>
      </c>
      <c r="B1416" s="355" t="str">
        <f>VLOOKUP(A1416,'Web Based Remittances'!$A$2:$C$70,3,0)</f>
        <v>694c861d</v>
      </c>
      <c r="C1416" s="355" t="s">
        <v>71</v>
      </c>
      <c r="D1416" s="355" t="s">
        <v>72</v>
      </c>
      <c r="E1416" s="355">
        <v>6120220</v>
      </c>
    </row>
    <row r="1417" spans="1:5" x14ac:dyDescent="0.35">
      <c r="A1417" s="355" t="s">
        <v>164</v>
      </c>
      <c r="B1417" s="355" t="str">
        <f>VLOOKUP(A1417,'Web Based Remittances'!$A$2:$C$70,3,0)</f>
        <v>694c861d</v>
      </c>
      <c r="C1417" s="355" t="s">
        <v>73</v>
      </c>
      <c r="D1417" s="355" t="s">
        <v>74</v>
      </c>
      <c r="E1417" s="355">
        <v>6120600</v>
      </c>
    </row>
    <row r="1418" spans="1:5" x14ac:dyDescent="0.35">
      <c r="A1418" s="355" t="s">
        <v>164</v>
      </c>
      <c r="B1418" s="355" t="str">
        <f>VLOOKUP(A1418,'Web Based Remittances'!$A$2:$C$70,3,0)</f>
        <v>694c861d</v>
      </c>
      <c r="C1418" s="355" t="s">
        <v>75</v>
      </c>
      <c r="D1418" s="355" t="s">
        <v>76</v>
      </c>
      <c r="E1418" s="355">
        <v>6120400</v>
      </c>
    </row>
    <row r="1419" spans="1:5" x14ac:dyDescent="0.35">
      <c r="A1419" s="355" t="s">
        <v>164</v>
      </c>
      <c r="B1419" s="355" t="str">
        <f>VLOOKUP(A1419,'Web Based Remittances'!$A$2:$C$70,3,0)</f>
        <v>694c861d</v>
      </c>
      <c r="C1419" s="355" t="s">
        <v>77</v>
      </c>
      <c r="D1419" s="355" t="s">
        <v>78</v>
      </c>
      <c r="E1419" s="355">
        <v>6140130</v>
      </c>
    </row>
    <row r="1420" spans="1:5" x14ac:dyDescent="0.35">
      <c r="A1420" s="355" t="s">
        <v>164</v>
      </c>
      <c r="B1420" s="355" t="str">
        <f>VLOOKUP(A1420,'Web Based Remittances'!$A$2:$C$70,3,0)</f>
        <v>694c861d</v>
      </c>
      <c r="C1420" s="355" t="s">
        <v>79</v>
      </c>
      <c r="D1420" s="355" t="s">
        <v>80</v>
      </c>
      <c r="E1420" s="355">
        <v>6142430</v>
      </c>
    </row>
    <row r="1421" spans="1:5" x14ac:dyDescent="0.35">
      <c r="A1421" s="355" t="s">
        <v>164</v>
      </c>
      <c r="B1421" s="355" t="str">
        <f>VLOOKUP(A1421,'Web Based Remittances'!$A$2:$C$70,3,0)</f>
        <v>694c861d</v>
      </c>
      <c r="C1421" s="355" t="s">
        <v>81</v>
      </c>
      <c r="D1421" s="355" t="s">
        <v>82</v>
      </c>
      <c r="E1421" s="355">
        <v>6140000</v>
      </c>
    </row>
    <row r="1422" spans="1:5" x14ac:dyDescent="0.35">
      <c r="A1422" s="355" t="s">
        <v>164</v>
      </c>
      <c r="B1422" s="355" t="str">
        <f>VLOOKUP(A1422,'Web Based Remittances'!$A$2:$C$70,3,0)</f>
        <v>694c861d</v>
      </c>
      <c r="C1422" s="355" t="s">
        <v>83</v>
      </c>
      <c r="D1422" s="355" t="s">
        <v>84</v>
      </c>
      <c r="E1422" s="355">
        <v>6121600</v>
      </c>
    </row>
    <row r="1423" spans="1:5" x14ac:dyDescent="0.35">
      <c r="A1423" s="355" t="s">
        <v>164</v>
      </c>
      <c r="B1423" s="355" t="str">
        <f>VLOOKUP(A1423,'Web Based Remittances'!$A$2:$C$70,3,0)</f>
        <v>694c861d</v>
      </c>
      <c r="C1423" s="355" t="s">
        <v>85</v>
      </c>
      <c r="D1423" s="355" t="s">
        <v>86</v>
      </c>
      <c r="E1423" s="355">
        <v>6140200</v>
      </c>
    </row>
    <row r="1424" spans="1:5" x14ac:dyDescent="0.35">
      <c r="A1424" s="355" t="s">
        <v>164</v>
      </c>
      <c r="B1424" s="355" t="str">
        <f>VLOOKUP(A1424,'Web Based Remittances'!$A$2:$C$70,3,0)</f>
        <v>694c861d</v>
      </c>
      <c r="C1424" s="355" t="s">
        <v>89</v>
      </c>
      <c r="D1424" s="355" t="s">
        <v>90</v>
      </c>
      <c r="E1424" s="355">
        <v>6170100</v>
      </c>
    </row>
    <row r="1425" spans="1:5" x14ac:dyDescent="0.35">
      <c r="A1425" s="355" t="s">
        <v>164</v>
      </c>
      <c r="B1425" s="355" t="str">
        <f>VLOOKUP(A1425,'Web Based Remittances'!$A$2:$C$70,3,0)</f>
        <v>694c861d</v>
      </c>
      <c r="C1425" s="355" t="s">
        <v>91</v>
      </c>
      <c r="D1425" s="355" t="s">
        <v>92</v>
      </c>
      <c r="E1425" s="355">
        <v>6170110</v>
      </c>
    </row>
    <row r="1426" spans="1:5" x14ac:dyDescent="0.35">
      <c r="A1426" s="355" t="s">
        <v>165</v>
      </c>
      <c r="B1426" s="355" t="str">
        <f>VLOOKUP(A1426,'Web Based Remittances'!$A$2:$C$70,3,0)</f>
        <v>752d733h</v>
      </c>
      <c r="C1426" s="355" t="s">
        <v>19</v>
      </c>
      <c r="D1426" s="355" t="s">
        <v>20</v>
      </c>
      <c r="E1426" s="355">
        <v>4190105</v>
      </c>
    </row>
    <row r="1427" spans="1:5" x14ac:dyDescent="0.35">
      <c r="A1427" s="355" t="s">
        <v>165</v>
      </c>
      <c r="B1427" s="355" t="str">
        <f>VLOOKUP(A1427,'Web Based Remittances'!$A$2:$C$70,3,0)</f>
        <v>752d733h</v>
      </c>
      <c r="C1427" s="355" t="s">
        <v>21</v>
      </c>
      <c r="D1427" s="355" t="s">
        <v>22</v>
      </c>
      <c r="E1427" s="355">
        <v>4190120</v>
      </c>
    </row>
    <row r="1428" spans="1:5" x14ac:dyDescent="0.35">
      <c r="A1428" s="355" t="s">
        <v>165</v>
      </c>
      <c r="B1428" s="355" t="str">
        <f>VLOOKUP(A1428,'Web Based Remittances'!$A$2:$C$70,3,0)</f>
        <v>752d733h</v>
      </c>
      <c r="C1428" s="355" t="s">
        <v>23</v>
      </c>
      <c r="D1428" s="355" t="s">
        <v>24</v>
      </c>
      <c r="E1428" s="355">
        <v>4190140</v>
      </c>
    </row>
    <row r="1429" spans="1:5" x14ac:dyDescent="0.35">
      <c r="A1429" s="355" t="s">
        <v>165</v>
      </c>
      <c r="B1429" s="355" t="str">
        <f>VLOOKUP(A1429,'Web Based Remittances'!$A$2:$C$70,3,0)</f>
        <v>752d733h</v>
      </c>
      <c r="C1429" s="355" t="s">
        <v>37</v>
      </c>
      <c r="D1429" s="355" t="s">
        <v>38</v>
      </c>
      <c r="E1429" s="355">
        <v>4190388</v>
      </c>
    </row>
    <row r="1430" spans="1:5" x14ac:dyDescent="0.35">
      <c r="A1430" s="355" t="s">
        <v>165</v>
      </c>
      <c r="B1430" s="355" t="str">
        <f>VLOOKUP(A1430,'Web Based Remittances'!$A$2:$C$70,3,0)</f>
        <v>752d733h</v>
      </c>
      <c r="C1430" s="355" t="s">
        <v>39</v>
      </c>
      <c r="D1430" s="355" t="s">
        <v>40</v>
      </c>
      <c r="E1430" s="355">
        <v>4190380</v>
      </c>
    </row>
    <row r="1431" spans="1:5" x14ac:dyDescent="0.35">
      <c r="A1431" s="355" t="s">
        <v>165</v>
      </c>
      <c r="B1431" s="355" t="str">
        <f>VLOOKUP(A1431,'Web Based Remittances'!$A$2:$C$70,3,0)</f>
        <v>752d733h</v>
      </c>
      <c r="C1431" s="355" t="s">
        <v>43</v>
      </c>
      <c r="D1431" s="355" t="s">
        <v>44</v>
      </c>
      <c r="E1431" s="355">
        <v>6110000</v>
      </c>
    </row>
    <row r="1432" spans="1:5" x14ac:dyDescent="0.35">
      <c r="A1432" s="355" t="s">
        <v>165</v>
      </c>
      <c r="B1432" s="355" t="str">
        <f>VLOOKUP(A1432,'Web Based Remittances'!$A$2:$C$70,3,0)</f>
        <v>752d733h</v>
      </c>
      <c r="C1432" s="355" t="s">
        <v>45</v>
      </c>
      <c r="D1432" s="355" t="s">
        <v>46</v>
      </c>
      <c r="E1432" s="355">
        <v>6110600</v>
      </c>
    </row>
    <row r="1433" spans="1:5" x14ac:dyDescent="0.35">
      <c r="A1433" s="355" t="s">
        <v>165</v>
      </c>
      <c r="B1433" s="355" t="str">
        <f>VLOOKUP(A1433,'Web Based Remittances'!$A$2:$C$70,3,0)</f>
        <v>752d733h</v>
      </c>
      <c r="C1433" s="355" t="s">
        <v>47</v>
      </c>
      <c r="D1433" s="355" t="s">
        <v>48</v>
      </c>
      <c r="E1433" s="355">
        <v>6110720</v>
      </c>
    </row>
    <row r="1434" spans="1:5" x14ac:dyDescent="0.35">
      <c r="A1434" s="355" t="s">
        <v>165</v>
      </c>
      <c r="B1434" s="355" t="str">
        <f>VLOOKUP(A1434,'Web Based Remittances'!$A$2:$C$70,3,0)</f>
        <v>752d733h</v>
      </c>
      <c r="C1434" s="355" t="s">
        <v>49</v>
      </c>
      <c r="D1434" s="355" t="s">
        <v>50</v>
      </c>
      <c r="E1434" s="355">
        <v>6110860</v>
      </c>
    </row>
    <row r="1435" spans="1:5" x14ac:dyDescent="0.35">
      <c r="A1435" s="355" t="s">
        <v>165</v>
      </c>
      <c r="B1435" s="355" t="str">
        <f>VLOOKUP(A1435,'Web Based Remittances'!$A$2:$C$70,3,0)</f>
        <v>752d733h</v>
      </c>
      <c r="C1435" s="355" t="s">
        <v>53</v>
      </c>
      <c r="D1435" s="355" t="s">
        <v>54</v>
      </c>
      <c r="E1435" s="355">
        <v>6110640</v>
      </c>
    </row>
    <row r="1436" spans="1:5" x14ac:dyDescent="0.35">
      <c r="A1436" s="355" t="s">
        <v>165</v>
      </c>
      <c r="B1436" s="355" t="str">
        <f>VLOOKUP(A1436,'Web Based Remittances'!$A$2:$C$70,3,0)</f>
        <v>752d733h</v>
      </c>
      <c r="C1436" s="355" t="s">
        <v>55</v>
      </c>
      <c r="D1436" s="355" t="s">
        <v>56</v>
      </c>
      <c r="E1436" s="355">
        <v>6116300</v>
      </c>
    </row>
    <row r="1437" spans="1:5" x14ac:dyDescent="0.35">
      <c r="A1437" s="355" t="s">
        <v>165</v>
      </c>
      <c r="B1437" s="355" t="str">
        <f>VLOOKUP(A1437,'Web Based Remittances'!$A$2:$C$70,3,0)</f>
        <v>752d733h</v>
      </c>
      <c r="C1437" s="355" t="s">
        <v>57</v>
      </c>
      <c r="D1437" s="355" t="s">
        <v>58</v>
      </c>
      <c r="E1437" s="355">
        <v>6116200</v>
      </c>
    </row>
    <row r="1438" spans="1:5" x14ac:dyDescent="0.35">
      <c r="A1438" s="355" t="s">
        <v>165</v>
      </c>
      <c r="B1438" s="355" t="str">
        <f>VLOOKUP(A1438,'Web Based Remittances'!$A$2:$C$70,3,0)</f>
        <v>752d733h</v>
      </c>
      <c r="C1438" s="355" t="s">
        <v>61</v>
      </c>
      <c r="D1438" s="355" t="s">
        <v>62</v>
      </c>
      <c r="E1438" s="355">
        <v>6116600</v>
      </c>
    </row>
    <row r="1439" spans="1:5" x14ac:dyDescent="0.35">
      <c r="A1439" s="355" t="s">
        <v>165</v>
      </c>
      <c r="B1439" s="355" t="str">
        <f>VLOOKUP(A1439,'Web Based Remittances'!$A$2:$C$70,3,0)</f>
        <v>752d733h</v>
      </c>
      <c r="C1439" s="355" t="s">
        <v>63</v>
      </c>
      <c r="D1439" s="355" t="s">
        <v>64</v>
      </c>
      <c r="E1439" s="355">
        <v>6121000</v>
      </c>
    </row>
    <row r="1440" spans="1:5" x14ac:dyDescent="0.35">
      <c r="A1440" s="355" t="s">
        <v>165</v>
      </c>
      <c r="B1440" s="355" t="str">
        <f>VLOOKUP(A1440,'Web Based Remittances'!$A$2:$C$70,3,0)</f>
        <v>752d733h</v>
      </c>
      <c r="C1440" s="355" t="s">
        <v>65</v>
      </c>
      <c r="D1440" s="355" t="s">
        <v>66</v>
      </c>
      <c r="E1440" s="355">
        <v>6122310</v>
      </c>
    </row>
    <row r="1441" spans="1:5" x14ac:dyDescent="0.35">
      <c r="A1441" s="355" t="s">
        <v>165</v>
      </c>
      <c r="B1441" s="355" t="str">
        <f>VLOOKUP(A1441,'Web Based Remittances'!$A$2:$C$70,3,0)</f>
        <v>752d733h</v>
      </c>
      <c r="C1441" s="355" t="s">
        <v>67</v>
      </c>
      <c r="D1441" s="355" t="s">
        <v>68</v>
      </c>
      <c r="E1441" s="355">
        <v>6122110</v>
      </c>
    </row>
    <row r="1442" spans="1:5" x14ac:dyDescent="0.35">
      <c r="A1442" s="355" t="s">
        <v>165</v>
      </c>
      <c r="B1442" s="355" t="str">
        <f>VLOOKUP(A1442,'Web Based Remittances'!$A$2:$C$70,3,0)</f>
        <v>752d733h</v>
      </c>
      <c r="C1442" s="355" t="s">
        <v>69</v>
      </c>
      <c r="D1442" s="355" t="s">
        <v>70</v>
      </c>
      <c r="E1442" s="355">
        <v>6120800</v>
      </c>
    </row>
    <row r="1443" spans="1:5" x14ac:dyDescent="0.35">
      <c r="A1443" s="355" t="s">
        <v>165</v>
      </c>
      <c r="B1443" s="355" t="str">
        <f>VLOOKUP(A1443,'Web Based Remittances'!$A$2:$C$70,3,0)</f>
        <v>752d733h</v>
      </c>
      <c r="C1443" s="355" t="s">
        <v>71</v>
      </c>
      <c r="D1443" s="355" t="s">
        <v>72</v>
      </c>
      <c r="E1443" s="355">
        <v>6120220</v>
      </c>
    </row>
    <row r="1444" spans="1:5" x14ac:dyDescent="0.35">
      <c r="A1444" s="355" t="s">
        <v>165</v>
      </c>
      <c r="B1444" s="355" t="str">
        <f>VLOOKUP(A1444,'Web Based Remittances'!$A$2:$C$70,3,0)</f>
        <v>752d733h</v>
      </c>
      <c r="C1444" s="355" t="s">
        <v>73</v>
      </c>
      <c r="D1444" s="355" t="s">
        <v>74</v>
      </c>
      <c r="E1444" s="355">
        <v>6120600</v>
      </c>
    </row>
    <row r="1445" spans="1:5" x14ac:dyDescent="0.35">
      <c r="A1445" s="355" t="s">
        <v>165</v>
      </c>
      <c r="B1445" s="355" t="str">
        <f>VLOOKUP(A1445,'Web Based Remittances'!$A$2:$C$70,3,0)</f>
        <v>752d733h</v>
      </c>
      <c r="C1445" s="355" t="s">
        <v>75</v>
      </c>
      <c r="D1445" s="355" t="s">
        <v>76</v>
      </c>
      <c r="E1445" s="355">
        <v>6120400</v>
      </c>
    </row>
    <row r="1446" spans="1:5" x14ac:dyDescent="0.35">
      <c r="A1446" s="355" t="s">
        <v>165</v>
      </c>
      <c r="B1446" s="355" t="str">
        <f>VLOOKUP(A1446,'Web Based Remittances'!$A$2:$C$70,3,0)</f>
        <v>752d733h</v>
      </c>
      <c r="C1446" s="355" t="s">
        <v>77</v>
      </c>
      <c r="D1446" s="355" t="s">
        <v>78</v>
      </c>
      <c r="E1446" s="355">
        <v>6140130</v>
      </c>
    </row>
    <row r="1447" spans="1:5" x14ac:dyDescent="0.35">
      <c r="A1447" s="355" t="s">
        <v>165</v>
      </c>
      <c r="B1447" s="355" t="str">
        <f>VLOOKUP(A1447,'Web Based Remittances'!$A$2:$C$70,3,0)</f>
        <v>752d733h</v>
      </c>
      <c r="C1447" s="355" t="s">
        <v>79</v>
      </c>
      <c r="D1447" s="355" t="s">
        <v>80</v>
      </c>
      <c r="E1447" s="355">
        <v>6142430</v>
      </c>
    </row>
    <row r="1448" spans="1:5" x14ac:dyDescent="0.35">
      <c r="A1448" s="355" t="s">
        <v>165</v>
      </c>
      <c r="B1448" s="355" t="str">
        <f>VLOOKUP(A1448,'Web Based Remittances'!$A$2:$C$70,3,0)</f>
        <v>752d733h</v>
      </c>
      <c r="C1448" s="355" t="s">
        <v>81</v>
      </c>
      <c r="D1448" s="355" t="s">
        <v>82</v>
      </c>
      <c r="E1448" s="355">
        <v>6140000</v>
      </c>
    </row>
    <row r="1449" spans="1:5" x14ac:dyDescent="0.35">
      <c r="A1449" s="355" t="s">
        <v>165</v>
      </c>
      <c r="B1449" s="355" t="str">
        <f>VLOOKUP(A1449,'Web Based Remittances'!$A$2:$C$70,3,0)</f>
        <v>752d733h</v>
      </c>
      <c r="C1449" s="355" t="s">
        <v>83</v>
      </c>
      <c r="D1449" s="355" t="s">
        <v>84</v>
      </c>
      <c r="E1449" s="355">
        <v>6121600</v>
      </c>
    </row>
    <row r="1450" spans="1:5" x14ac:dyDescent="0.35">
      <c r="A1450" s="355" t="s">
        <v>165</v>
      </c>
      <c r="B1450" s="355" t="str">
        <f>VLOOKUP(A1450,'Web Based Remittances'!$A$2:$C$70,3,0)</f>
        <v>752d733h</v>
      </c>
      <c r="C1450" s="355" t="s">
        <v>85</v>
      </c>
      <c r="D1450" s="355" t="s">
        <v>86</v>
      </c>
      <c r="E1450" s="355">
        <v>6140200</v>
      </c>
    </row>
    <row r="1451" spans="1:5" x14ac:dyDescent="0.35">
      <c r="A1451" s="355" t="s">
        <v>165</v>
      </c>
      <c r="B1451" s="355" t="str">
        <f>VLOOKUP(A1451,'Web Based Remittances'!$A$2:$C$70,3,0)</f>
        <v>752d733h</v>
      </c>
      <c r="C1451" s="355" t="s">
        <v>89</v>
      </c>
      <c r="D1451" s="355" t="s">
        <v>90</v>
      </c>
      <c r="E1451" s="355">
        <v>6170100</v>
      </c>
    </row>
    <row r="1452" spans="1:5" x14ac:dyDescent="0.35">
      <c r="A1452" s="355" t="s">
        <v>165</v>
      </c>
      <c r="B1452" s="355" t="str">
        <f>VLOOKUP(A1452,'Web Based Remittances'!$A$2:$C$70,3,0)</f>
        <v>752d733h</v>
      </c>
      <c r="C1452" s="355" t="s">
        <v>91</v>
      </c>
      <c r="D1452" s="355" t="s">
        <v>92</v>
      </c>
      <c r="E1452" s="355">
        <v>6170110</v>
      </c>
    </row>
    <row r="1453" spans="1:5" x14ac:dyDescent="0.35">
      <c r="A1453" s="355" t="s">
        <v>165</v>
      </c>
      <c r="B1453" s="355" t="str">
        <f>VLOOKUP(A1453,'Web Based Remittances'!$A$2:$C$70,3,0)</f>
        <v>752d733h</v>
      </c>
      <c r="C1453" s="355" t="s">
        <v>95</v>
      </c>
      <c r="D1453" s="355" t="s">
        <v>96</v>
      </c>
      <c r="E1453" s="355">
        <v>6110610</v>
      </c>
    </row>
    <row r="1454" spans="1:5" x14ac:dyDescent="0.35">
      <c r="A1454" s="355" t="s">
        <v>165</v>
      </c>
      <c r="B1454" s="355" t="str">
        <f>VLOOKUP(A1454,'Web Based Remittances'!$A$2:$C$70,3,0)</f>
        <v>752d733h</v>
      </c>
      <c r="C1454" s="355" t="s">
        <v>99</v>
      </c>
      <c r="D1454" s="355" t="s">
        <v>100</v>
      </c>
      <c r="E1454" s="355">
        <v>4190170</v>
      </c>
    </row>
    <row r="1455" spans="1:5" x14ac:dyDescent="0.35">
      <c r="A1455" s="355" t="s">
        <v>165</v>
      </c>
      <c r="B1455" s="355" t="str">
        <f>VLOOKUP(A1455,'Web Based Remittances'!$A$2:$C$70,3,0)</f>
        <v>752d733h</v>
      </c>
      <c r="C1455" s="355" t="s">
        <v>110</v>
      </c>
      <c r="D1455" s="355" t="s">
        <v>111</v>
      </c>
      <c r="E1455" s="355">
        <v>6180260</v>
      </c>
    </row>
    <row r="1456" spans="1:5" x14ac:dyDescent="0.35">
      <c r="A1456" s="355" t="s">
        <v>166</v>
      </c>
      <c r="B1456" s="355" t="str">
        <f>VLOOKUP(A1456,'Web Based Remittances'!$A$2:$C$70,3,0)</f>
        <v>757e243l</v>
      </c>
      <c r="C1456" s="355" t="s">
        <v>19</v>
      </c>
      <c r="D1456" s="355" t="s">
        <v>20</v>
      </c>
      <c r="E1456" s="355">
        <v>4190105</v>
      </c>
    </row>
    <row r="1457" spans="1:5" x14ac:dyDescent="0.35">
      <c r="A1457" s="355" t="s">
        <v>166</v>
      </c>
      <c r="B1457" s="355" t="str">
        <f>VLOOKUP(A1457,'Web Based Remittances'!$A$2:$C$70,3,0)</f>
        <v>757e243l</v>
      </c>
      <c r="C1457" s="355" t="s">
        <v>21</v>
      </c>
      <c r="D1457" s="355" t="s">
        <v>22</v>
      </c>
      <c r="E1457" s="355">
        <v>4190120</v>
      </c>
    </row>
    <row r="1458" spans="1:5" x14ac:dyDescent="0.35">
      <c r="A1458" s="355" t="s">
        <v>166</v>
      </c>
      <c r="B1458" s="355" t="str">
        <f>VLOOKUP(A1458,'Web Based Remittances'!$A$2:$C$70,3,0)</f>
        <v>757e243l</v>
      </c>
      <c r="C1458" s="355" t="s">
        <v>23</v>
      </c>
      <c r="D1458" s="355" t="s">
        <v>24</v>
      </c>
      <c r="E1458" s="355">
        <v>4190140</v>
      </c>
    </row>
    <row r="1459" spans="1:5" x14ac:dyDescent="0.35">
      <c r="A1459" s="355" t="s">
        <v>166</v>
      </c>
      <c r="B1459" s="355" t="str">
        <f>VLOOKUP(A1459,'Web Based Remittances'!$A$2:$C$70,3,0)</f>
        <v>757e243l</v>
      </c>
      <c r="C1459" s="355" t="s">
        <v>127</v>
      </c>
      <c r="D1459" s="355" t="s">
        <v>128</v>
      </c>
      <c r="E1459" s="355">
        <v>4190160</v>
      </c>
    </row>
    <row r="1460" spans="1:5" x14ac:dyDescent="0.35">
      <c r="A1460" s="355" t="s">
        <v>166</v>
      </c>
      <c r="B1460" s="355" t="str">
        <f>VLOOKUP(A1460,'Web Based Remittances'!$A$2:$C$70,3,0)</f>
        <v>757e243l</v>
      </c>
      <c r="C1460" s="355" t="s">
        <v>27</v>
      </c>
      <c r="D1460" s="355" t="s">
        <v>28</v>
      </c>
      <c r="E1460" s="355">
        <v>4191900</v>
      </c>
    </row>
    <row r="1461" spans="1:5" x14ac:dyDescent="0.35">
      <c r="A1461" s="355" t="s">
        <v>166</v>
      </c>
      <c r="B1461" s="355" t="str">
        <f>VLOOKUP(A1461,'Web Based Remittances'!$A$2:$C$70,3,0)</f>
        <v>757e243l</v>
      </c>
      <c r="C1461" s="355" t="s">
        <v>29</v>
      </c>
      <c r="D1461" s="355" t="s">
        <v>30</v>
      </c>
      <c r="E1461" s="355">
        <v>4191100</v>
      </c>
    </row>
    <row r="1462" spans="1:5" x14ac:dyDescent="0.35">
      <c r="A1462" s="355" t="s">
        <v>166</v>
      </c>
      <c r="B1462" s="355" t="str">
        <f>VLOOKUP(A1462,'Web Based Remittances'!$A$2:$C$70,3,0)</f>
        <v>757e243l</v>
      </c>
      <c r="C1462" s="355" t="s">
        <v>31</v>
      </c>
      <c r="D1462" s="355" t="s">
        <v>32</v>
      </c>
      <c r="E1462" s="355">
        <v>4191110</v>
      </c>
    </row>
    <row r="1463" spans="1:5" x14ac:dyDescent="0.35">
      <c r="A1463" s="355" t="s">
        <v>166</v>
      </c>
      <c r="B1463" s="355" t="str">
        <f>VLOOKUP(A1463,'Web Based Remittances'!$A$2:$C$70,3,0)</f>
        <v>757e243l</v>
      </c>
      <c r="C1463" s="355" t="s">
        <v>106</v>
      </c>
      <c r="D1463" s="355" t="s">
        <v>107</v>
      </c>
      <c r="E1463" s="355">
        <v>4190200</v>
      </c>
    </row>
    <row r="1464" spans="1:5" x14ac:dyDescent="0.35">
      <c r="A1464" s="355" t="s">
        <v>166</v>
      </c>
      <c r="B1464" s="355" t="str">
        <f>VLOOKUP(A1464,'Web Based Remittances'!$A$2:$C$70,3,0)</f>
        <v>757e243l</v>
      </c>
      <c r="C1464" s="355" t="s">
        <v>37</v>
      </c>
      <c r="D1464" s="355" t="s">
        <v>38</v>
      </c>
      <c r="E1464" s="355">
        <v>4190388</v>
      </c>
    </row>
    <row r="1465" spans="1:5" x14ac:dyDescent="0.35">
      <c r="A1465" s="355" t="s">
        <v>166</v>
      </c>
      <c r="B1465" s="355" t="str">
        <f>VLOOKUP(A1465,'Web Based Remittances'!$A$2:$C$70,3,0)</f>
        <v>757e243l</v>
      </c>
      <c r="C1465" s="355" t="s">
        <v>39</v>
      </c>
      <c r="D1465" s="355" t="s">
        <v>40</v>
      </c>
      <c r="E1465" s="355">
        <v>4190380</v>
      </c>
    </row>
    <row r="1466" spans="1:5" x14ac:dyDescent="0.35">
      <c r="A1466" s="355" t="s">
        <v>166</v>
      </c>
      <c r="B1466" s="355" t="str">
        <f>VLOOKUP(A1466,'Web Based Remittances'!$A$2:$C$70,3,0)</f>
        <v>757e243l</v>
      </c>
      <c r="C1466" s="355" t="s">
        <v>43</v>
      </c>
      <c r="D1466" s="355" t="s">
        <v>44</v>
      </c>
      <c r="E1466" s="355">
        <v>6110000</v>
      </c>
    </row>
    <row r="1467" spans="1:5" x14ac:dyDescent="0.35">
      <c r="A1467" s="355" t="s">
        <v>166</v>
      </c>
      <c r="B1467" s="355" t="str">
        <f>VLOOKUP(A1467,'Web Based Remittances'!$A$2:$C$70,3,0)</f>
        <v>757e243l</v>
      </c>
      <c r="C1467" s="355" t="s">
        <v>123</v>
      </c>
      <c r="D1467" s="355" t="s">
        <v>124</v>
      </c>
      <c r="E1467" s="355">
        <v>6110020</v>
      </c>
    </row>
    <row r="1468" spans="1:5" x14ac:dyDescent="0.35">
      <c r="A1468" s="355" t="s">
        <v>166</v>
      </c>
      <c r="B1468" s="355" t="str">
        <f>VLOOKUP(A1468,'Web Based Remittances'!$A$2:$C$70,3,0)</f>
        <v>757e243l</v>
      </c>
      <c r="C1468" s="355" t="s">
        <v>45</v>
      </c>
      <c r="D1468" s="355" t="s">
        <v>46</v>
      </c>
      <c r="E1468" s="355">
        <v>6110600</v>
      </c>
    </row>
    <row r="1469" spans="1:5" x14ac:dyDescent="0.35">
      <c r="A1469" s="355" t="s">
        <v>166</v>
      </c>
      <c r="B1469" s="355" t="str">
        <f>VLOOKUP(A1469,'Web Based Remittances'!$A$2:$C$70,3,0)</f>
        <v>757e243l</v>
      </c>
      <c r="C1469" s="355" t="s">
        <v>47</v>
      </c>
      <c r="D1469" s="355" t="s">
        <v>48</v>
      </c>
      <c r="E1469" s="355">
        <v>6110720</v>
      </c>
    </row>
    <row r="1470" spans="1:5" x14ac:dyDescent="0.35">
      <c r="A1470" s="355" t="s">
        <v>166</v>
      </c>
      <c r="B1470" s="355" t="str">
        <f>VLOOKUP(A1470,'Web Based Remittances'!$A$2:$C$70,3,0)</f>
        <v>757e243l</v>
      </c>
      <c r="C1470" s="355" t="s">
        <v>49</v>
      </c>
      <c r="D1470" s="355" t="s">
        <v>50</v>
      </c>
      <c r="E1470" s="355">
        <v>6110860</v>
      </c>
    </row>
    <row r="1471" spans="1:5" x14ac:dyDescent="0.35">
      <c r="A1471" s="355" t="s">
        <v>166</v>
      </c>
      <c r="B1471" s="355" t="str">
        <f>VLOOKUP(A1471,'Web Based Remittances'!$A$2:$C$70,3,0)</f>
        <v>757e243l</v>
      </c>
      <c r="C1471" s="355" t="s">
        <v>51</v>
      </c>
      <c r="D1471" s="355" t="s">
        <v>52</v>
      </c>
      <c r="E1471" s="355">
        <v>6110800</v>
      </c>
    </row>
    <row r="1472" spans="1:5" x14ac:dyDescent="0.35">
      <c r="A1472" s="355" t="s">
        <v>166</v>
      </c>
      <c r="B1472" s="355" t="str">
        <f>VLOOKUP(A1472,'Web Based Remittances'!$A$2:$C$70,3,0)</f>
        <v>757e243l</v>
      </c>
      <c r="C1472" s="355" t="s">
        <v>53</v>
      </c>
      <c r="D1472" s="355" t="s">
        <v>54</v>
      </c>
      <c r="E1472" s="355">
        <v>6110640</v>
      </c>
    </row>
    <row r="1473" spans="1:5" x14ac:dyDescent="0.35">
      <c r="A1473" s="355" t="s">
        <v>166</v>
      </c>
      <c r="B1473" s="355" t="str">
        <f>VLOOKUP(A1473,'Web Based Remittances'!$A$2:$C$70,3,0)</f>
        <v>757e243l</v>
      </c>
      <c r="C1473" s="355" t="s">
        <v>55</v>
      </c>
      <c r="D1473" s="355" t="s">
        <v>56</v>
      </c>
      <c r="E1473" s="355">
        <v>6116300</v>
      </c>
    </row>
    <row r="1474" spans="1:5" x14ac:dyDescent="0.35">
      <c r="A1474" s="355" t="s">
        <v>166</v>
      </c>
      <c r="B1474" s="355" t="str">
        <f>VLOOKUP(A1474,'Web Based Remittances'!$A$2:$C$70,3,0)</f>
        <v>757e243l</v>
      </c>
      <c r="C1474" s="355" t="s">
        <v>57</v>
      </c>
      <c r="D1474" s="355" t="s">
        <v>58</v>
      </c>
      <c r="E1474" s="355">
        <v>6116200</v>
      </c>
    </row>
    <row r="1475" spans="1:5" x14ac:dyDescent="0.35">
      <c r="A1475" s="355" t="s">
        <v>166</v>
      </c>
      <c r="B1475" s="355" t="str">
        <f>VLOOKUP(A1475,'Web Based Remittances'!$A$2:$C$70,3,0)</f>
        <v>757e243l</v>
      </c>
      <c r="C1475" s="355" t="s">
        <v>61</v>
      </c>
      <c r="D1475" s="355" t="s">
        <v>62</v>
      </c>
      <c r="E1475" s="355">
        <v>6116600</v>
      </c>
    </row>
    <row r="1476" spans="1:5" x14ac:dyDescent="0.35">
      <c r="A1476" s="355" t="s">
        <v>166</v>
      </c>
      <c r="B1476" s="355" t="str">
        <f>VLOOKUP(A1476,'Web Based Remittances'!$A$2:$C$70,3,0)</f>
        <v>757e243l</v>
      </c>
      <c r="C1476" s="355" t="s">
        <v>63</v>
      </c>
      <c r="D1476" s="355" t="s">
        <v>64</v>
      </c>
      <c r="E1476" s="355">
        <v>6121000</v>
      </c>
    </row>
    <row r="1477" spans="1:5" x14ac:dyDescent="0.35">
      <c r="A1477" s="355" t="s">
        <v>166</v>
      </c>
      <c r="B1477" s="355" t="str">
        <f>VLOOKUP(A1477,'Web Based Remittances'!$A$2:$C$70,3,0)</f>
        <v>757e243l</v>
      </c>
      <c r="C1477" s="355" t="s">
        <v>65</v>
      </c>
      <c r="D1477" s="355" t="s">
        <v>66</v>
      </c>
      <c r="E1477" s="355">
        <v>6122310</v>
      </c>
    </row>
    <row r="1478" spans="1:5" x14ac:dyDescent="0.35">
      <c r="A1478" s="355" t="s">
        <v>166</v>
      </c>
      <c r="B1478" s="355" t="str">
        <f>VLOOKUP(A1478,'Web Based Remittances'!$A$2:$C$70,3,0)</f>
        <v>757e243l</v>
      </c>
      <c r="C1478" s="355" t="s">
        <v>67</v>
      </c>
      <c r="D1478" s="355" t="s">
        <v>68</v>
      </c>
      <c r="E1478" s="355">
        <v>6122110</v>
      </c>
    </row>
    <row r="1479" spans="1:5" x14ac:dyDescent="0.35">
      <c r="A1479" s="355" t="s">
        <v>166</v>
      </c>
      <c r="B1479" s="355" t="str">
        <f>VLOOKUP(A1479,'Web Based Remittances'!$A$2:$C$70,3,0)</f>
        <v>757e243l</v>
      </c>
      <c r="C1479" s="355" t="s">
        <v>69</v>
      </c>
      <c r="D1479" s="355" t="s">
        <v>70</v>
      </c>
      <c r="E1479" s="355">
        <v>6120800</v>
      </c>
    </row>
    <row r="1480" spans="1:5" x14ac:dyDescent="0.35">
      <c r="A1480" s="355" t="s">
        <v>166</v>
      </c>
      <c r="B1480" s="355" t="str">
        <f>VLOOKUP(A1480,'Web Based Remittances'!$A$2:$C$70,3,0)</f>
        <v>757e243l</v>
      </c>
      <c r="C1480" s="355" t="s">
        <v>71</v>
      </c>
      <c r="D1480" s="355" t="s">
        <v>72</v>
      </c>
      <c r="E1480" s="355">
        <v>6120220</v>
      </c>
    </row>
    <row r="1481" spans="1:5" x14ac:dyDescent="0.35">
      <c r="A1481" s="355" t="s">
        <v>166</v>
      </c>
      <c r="B1481" s="355" t="str">
        <f>VLOOKUP(A1481,'Web Based Remittances'!$A$2:$C$70,3,0)</f>
        <v>757e243l</v>
      </c>
      <c r="C1481" s="355" t="s">
        <v>73</v>
      </c>
      <c r="D1481" s="355" t="s">
        <v>74</v>
      </c>
      <c r="E1481" s="355">
        <v>6120600</v>
      </c>
    </row>
    <row r="1482" spans="1:5" x14ac:dyDescent="0.35">
      <c r="A1482" s="355" t="s">
        <v>166</v>
      </c>
      <c r="B1482" s="355" t="str">
        <f>VLOOKUP(A1482,'Web Based Remittances'!$A$2:$C$70,3,0)</f>
        <v>757e243l</v>
      </c>
      <c r="C1482" s="355" t="s">
        <v>75</v>
      </c>
      <c r="D1482" s="355" t="s">
        <v>76</v>
      </c>
      <c r="E1482" s="355">
        <v>6120400</v>
      </c>
    </row>
    <row r="1483" spans="1:5" x14ac:dyDescent="0.35">
      <c r="A1483" s="355" t="s">
        <v>166</v>
      </c>
      <c r="B1483" s="355" t="str">
        <f>VLOOKUP(A1483,'Web Based Remittances'!$A$2:$C$70,3,0)</f>
        <v>757e243l</v>
      </c>
      <c r="C1483" s="355" t="s">
        <v>77</v>
      </c>
      <c r="D1483" s="355" t="s">
        <v>78</v>
      </c>
      <c r="E1483" s="355">
        <v>6140130</v>
      </c>
    </row>
    <row r="1484" spans="1:5" x14ac:dyDescent="0.35">
      <c r="A1484" s="355" t="s">
        <v>166</v>
      </c>
      <c r="B1484" s="355" t="str">
        <f>VLOOKUP(A1484,'Web Based Remittances'!$A$2:$C$70,3,0)</f>
        <v>757e243l</v>
      </c>
      <c r="C1484" s="355" t="s">
        <v>79</v>
      </c>
      <c r="D1484" s="355" t="s">
        <v>80</v>
      </c>
      <c r="E1484" s="355">
        <v>6142430</v>
      </c>
    </row>
    <row r="1485" spans="1:5" x14ac:dyDescent="0.35">
      <c r="A1485" s="355" t="s">
        <v>166</v>
      </c>
      <c r="B1485" s="355" t="str">
        <f>VLOOKUP(A1485,'Web Based Remittances'!$A$2:$C$70,3,0)</f>
        <v>757e243l</v>
      </c>
      <c r="C1485" s="355" t="s">
        <v>81</v>
      </c>
      <c r="D1485" s="355" t="s">
        <v>82</v>
      </c>
      <c r="E1485" s="355">
        <v>6140000</v>
      </c>
    </row>
    <row r="1486" spans="1:5" x14ac:dyDescent="0.35">
      <c r="A1486" s="355" t="s">
        <v>166</v>
      </c>
      <c r="B1486" s="355" t="str">
        <f>VLOOKUP(A1486,'Web Based Remittances'!$A$2:$C$70,3,0)</f>
        <v>757e243l</v>
      </c>
      <c r="C1486" s="355" t="s">
        <v>83</v>
      </c>
      <c r="D1486" s="355" t="s">
        <v>84</v>
      </c>
      <c r="E1486" s="355">
        <v>6121600</v>
      </c>
    </row>
    <row r="1487" spans="1:5" x14ac:dyDescent="0.35">
      <c r="A1487" s="355" t="s">
        <v>166</v>
      </c>
      <c r="B1487" s="355" t="str">
        <f>VLOOKUP(A1487,'Web Based Remittances'!$A$2:$C$70,3,0)</f>
        <v>757e243l</v>
      </c>
      <c r="C1487" s="355" t="s">
        <v>85</v>
      </c>
      <c r="D1487" s="355" t="s">
        <v>86</v>
      </c>
      <c r="E1487" s="355">
        <v>6140200</v>
      </c>
    </row>
    <row r="1488" spans="1:5" x14ac:dyDescent="0.35">
      <c r="A1488" s="355" t="s">
        <v>166</v>
      </c>
      <c r="B1488" s="355" t="str">
        <f>VLOOKUP(A1488,'Web Based Remittances'!$A$2:$C$70,3,0)</f>
        <v>757e243l</v>
      </c>
      <c r="C1488" s="355" t="s">
        <v>89</v>
      </c>
      <c r="D1488" s="355" t="s">
        <v>90</v>
      </c>
      <c r="E1488" s="355">
        <v>6170100</v>
      </c>
    </row>
    <row r="1489" spans="1:5" x14ac:dyDescent="0.35">
      <c r="A1489" s="355" t="s">
        <v>166</v>
      </c>
      <c r="B1489" s="355" t="str">
        <f>VLOOKUP(A1489,'Web Based Remittances'!$A$2:$C$70,3,0)</f>
        <v>757e243l</v>
      </c>
      <c r="C1489" s="355" t="s">
        <v>91</v>
      </c>
      <c r="D1489" s="355" t="s">
        <v>92</v>
      </c>
      <c r="E1489" s="355">
        <v>6170110</v>
      </c>
    </row>
    <row r="1490" spans="1:5" x14ac:dyDescent="0.35">
      <c r="A1490" s="355" t="s">
        <v>166</v>
      </c>
      <c r="B1490" s="355" t="str">
        <f>VLOOKUP(A1490,'Web Based Remittances'!$A$2:$C$70,3,0)</f>
        <v>757e243l</v>
      </c>
      <c r="C1490" s="355" t="s">
        <v>99</v>
      </c>
      <c r="D1490" s="355" t="s">
        <v>100</v>
      </c>
      <c r="E1490" s="355">
        <v>4190170</v>
      </c>
    </row>
    <row r="1491" spans="1:5" x14ac:dyDescent="0.35">
      <c r="A1491" s="355" t="s">
        <v>166</v>
      </c>
      <c r="B1491" s="355" t="str">
        <f>VLOOKUP(A1491,'Web Based Remittances'!$A$2:$C$70,3,0)</f>
        <v>757e243l</v>
      </c>
      <c r="C1491" s="355" t="s">
        <v>103</v>
      </c>
      <c r="D1491" s="355" t="s">
        <v>104</v>
      </c>
      <c r="E1491" s="355">
        <v>6180200</v>
      </c>
    </row>
    <row r="1492" spans="1:5" x14ac:dyDescent="0.35">
      <c r="A1492" s="355" t="s">
        <v>167</v>
      </c>
      <c r="B1492" s="355" t="str">
        <f>VLOOKUP(A1492,'Web Based Remittances'!$A$2:$C$70,3,0)</f>
        <v>984n400c</v>
      </c>
      <c r="C1492" s="355" t="s">
        <v>19</v>
      </c>
      <c r="D1492" s="355" t="s">
        <v>20</v>
      </c>
      <c r="E1492" s="355">
        <v>4190105</v>
      </c>
    </row>
    <row r="1493" spans="1:5" x14ac:dyDescent="0.35">
      <c r="A1493" s="355" t="s">
        <v>167</v>
      </c>
      <c r="B1493" s="355" t="str">
        <f>VLOOKUP(A1493,'Web Based Remittances'!$A$2:$C$70,3,0)</f>
        <v>984n400c</v>
      </c>
      <c r="C1493" s="355" t="s">
        <v>168</v>
      </c>
      <c r="D1493" s="355" t="s">
        <v>169</v>
      </c>
      <c r="E1493" s="355">
        <v>4190110</v>
      </c>
    </row>
    <row r="1494" spans="1:5" x14ac:dyDescent="0.35">
      <c r="A1494" s="355" t="s">
        <v>167</v>
      </c>
      <c r="B1494" s="355" t="str">
        <f>VLOOKUP(A1494,'Web Based Remittances'!$A$2:$C$70,3,0)</f>
        <v>984n400c</v>
      </c>
      <c r="C1494" s="355" t="s">
        <v>21</v>
      </c>
      <c r="D1494" s="355" t="s">
        <v>22</v>
      </c>
      <c r="E1494" s="355">
        <v>4190120</v>
      </c>
    </row>
    <row r="1495" spans="1:5" x14ac:dyDescent="0.35">
      <c r="A1495" s="355" t="s">
        <v>167</v>
      </c>
      <c r="B1495" s="355" t="str">
        <f>VLOOKUP(A1495,'Web Based Remittances'!$A$2:$C$70,3,0)</f>
        <v>984n400c</v>
      </c>
      <c r="C1495" s="355" t="s">
        <v>23</v>
      </c>
      <c r="D1495" s="355" t="s">
        <v>24</v>
      </c>
      <c r="E1495" s="355">
        <v>4190140</v>
      </c>
    </row>
    <row r="1496" spans="1:5" x14ac:dyDescent="0.35">
      <c r="A1496" s="355" t="s">
        <v>167</v>
      </c>
      <c r="B1496" s="355" t="str">
        <f>VLOOKUP(A1496,'Web Based Remittances'!$A$2:$C$70,3,0)</f>
        <v>984n400c</v>
      </c>
      <c r="C1496" s="355" t="s">
        <v>127</v>
      </c>
      <c r="D1496" s="355" t="s">
        <v>128</v>
      </c>
      <c r="E1496" s="355">
        <v>4190160</v>
      </c>
    </row>
    <row r="1497" spans="1:5" x14ac:dyDescent="0.35">
      <c r="A1497" s="355" t="s">
        <v>167</v>
      </c>
      <c r="B1497" s="355" t="str">
        <f>VLOOKUP(A1497,'Web Based Remittances'!$A$2:$C$70,3,0)</f>
        <v>984n400c</v>
      </c>
      <c r="C1497" s="355" t="s">
        <v>29</v>
      </c>
      <c r="D1497" s="355" t="s">
        <v>30</v>
      </c>
      <c r="E1497" s="355">
        <v>4191100</v>
      </c>
    </row>
    <row r="1498" spans="1:5" x14ac:dyDescent="0.35">
      <c r="A1498" s="355" t="s">
        <v>167</v>
      </c>
      <c r="B1498" s="355" t="str">
        <f>VLOOKUP(A1498,'Web Based Remittances'!$A$2:$C$70,3,0)</f>
        <v>984n400c</v>
      </c>
      <c r="C1498" s="355" t="s">
        <v>31</v>
      </c>
      <c r="D1498" s="355" t="s">
        <v>32</v>
      </c>
      <c r="E1498" s="355">
        <v>4191110</v>
      </c>
    </row>
    <row r="1499" spans="1:5" x14ac:dyDescent="0.35">
      <c r="A1499" s="355" t="s">
        <v>167</v>
      </c>
      <c r="B1499" s="355" t="str">
        <f>VLOOKUP(A1499,'Web Based Remittances'!$A$2:$C$70,3,0)</f>
        <v>984n400c</v>
      </c>
      <c r="C1499" s="355" t="s">
        <v>39</v>
      </c>
      <c r="D1499" s="355" t="s">
        <v>40</v>
      </c>
      <c r="E1499" s="355">
        <v>4190380</v>
      </c>
    </row>
    <row r="1500" spans="1:5" x14ac:dyDescent="0.35">
      <c r="A1500" s="355" t="s">
        <v>167</v>
      </c>
      <c r="B1500" s="355" t="str">
        <f>VLOOKUP(A1500,'Web Based Remittances'!$A$2:$C$70,3,0)</f>
        <v>984n400c</v>
      </c>
      <c r="C1500" s="355" t="s">
        <v>43</v>
      </c>
      <c r="D1500" s="355" t="s">
        <v>44</v>
      </c>
      <c r="E1500" s="355">
        <v>6110000</v>
      </c>
    </row>
    <row r="1501" spans="1:5" x14ac:dyDescent="0.35">
      <c r="A1501" s="355" t="s">
        <v>167</v>
      </c>
      <c r="B1501" s="355" t="str">
        <f>VLOOKUP(A1501,'Web Based Remittances'!$A$2:$C$70,3,0)</f>
        <v>984n400c</v>
      </c>
      <c r="C1501" s="355" t="s">
        <v>45</v>
      </c>
      <c r="D1501" s="355" t="s">
        <v>46</v>
      </c>
      <c r="E1501" s="355">
        <v>6110600</v>
      </c>
    </row>
    <row r="1502" spans="1:5" x14ac:dyDescent="0.35">
      <c r="A1502" s="355" t="s">
        <v>167</v>
      </c>
      <c r="B1502" s="355" t="str">
        <f>VLOOKUP(A1502,'Web Based Remittances'!$A$2:$C$70,3,0)</f>
        <v>984n400c</v>
      </c>
      <c r="C1502" s="355" t="s">
        <v>47</v>
      </c>
      <c r="D1502" s="355" t="s">
        <v>48</v>
      </c>
      <c r="E1502" s="355">
        <v>6110720</v>
      </c>
    </row>
    <row r="1503" spans="1:5" x14ac:dyDescent="0.35">
      <c r="A1503" s="355" t="s">
        <v>167</v>
      </c>
      <c r="B1503" s="355" t="str">
        <f>VLOOKUP(A1503,'Web Based Remittances'!$A$2:$C$70,3,0)</f>
        <v>984n400c</v>
      </c>
      <c r="C1503" s="355" t="s">
        <v>49</v>
      </c>
      <c r="D1503" s="355" t="s">
        <v>50</v>
      </c>
      <c r="E1503" s="355">
        <v>6110860</v>
      </c>
    </row>
    <row r="1504" spans="1:5" x14ac:dyDescent="0.35">
      <c r="A1504" s="355" t="s">
        <v>167</v>
      </c>
      <c r="B1504" s="355" t="str">
        <f>VLOOKUP(A1504,'Web Based Remittances'!$A$2:$C$70,3,0)</f>
        <v>984n400c</v>
      </c>
      <c r="C1504" s="355" t="s">
        <v>51</v>
      </c>
      <c r="D1504" s="355" t="s">
        <v>52</v>
      </c>
      <c r="E1504" s="355">
        <v>6110800</v>
      </c>
    </row>
    <row r="1505" spans="1:5" x14ac:dyDescent="0.35">
      <c r="A1505" s="355" t="s">
        <v>167</v>
      </c>
      <c r="B1505" s="355" t="str">
        <f>VLOOKUP(A1505,'Web Based Remittances'!$A$2:$C$70,3,0)</f>
        <v>984n400c</v>
      </c>
      <c r="C1505" s="355" t="s">
        <v>53</v>
      </c>
      <c r="D1505" s="355" t="s">
        <v>54</v>
      </c>
      <c r="E1505" s="355">
        <v>6110640</v>
      </c>
    </row>
    <row r="1506" spans="1:5" x14ac:dyDescent="0.35">
      <c r="A1506" s="355" t="s">
        <v>167</v>
      </c>
      <c r="B1506" s="355" t="str">
        <f>VLOOKUP(A1506,'Web Based Remittances'!$A$2:$C$70,3,0)</f>
        <v>984n400c</v>
      </c>
      <c r="C1506" s="355" t="s">
        <v>55</v>
      </c>
      <c r="D1506" s="355" t="s">
        <v>56</v>
      </c>
      <c r="E1506" s="355">
        <v>6116300</v>
      </c>
    </row>
    <row r="1507" spans="1:5" x14ac:dyDescent="0.35">
      <c r="A1507" s="355" t="s">
        <v>167</v>
      </c>
      <c r="B1507" s="355" t="str">
        <f>VLOOKUP(A1507,'Web Based Remittances'!$A$2:$C$70,3,0)</f>
        <v>984n400c</v>
      </c>
      <c r="C1507" s="355" t="s">
        <v>57</v>
      </c>
      <c r="D1507" s="355" t="s">
        <v>58</v>
      </c>
      <c r="E1507" s="355">
        <v>6116200</v>
      </c>
    </row>
    <row r="1508" spans="1:5" x14ac:dyDescent="0.35">
      <c r="A1508" s="355" t="s">
        <v>167</v>
      </c>
      <c r="B1508" s="355" t="str">
        <f>VLOOKUP(A1508,'Web Based Remittances'!$A$2:$C$70,3,0)</f>
        <v>984n400c</v>
      </c>
      <c r="C1508" s="355" t="s">
        <v>63</v>
      </c>
      <c r="D1508" s="355" t="s">
        <v>64</v>
      </c>
      <c r="E1508" s="355">
        <v>6121000</v>
      </c>
    </row>
    <row r="1509" spans="1:5" x14ac:dyDescent="0.35">
      <c r="A1509" s="355" t="s">
        <v>167</v>
      </c>
      <c r="B1509" s="355" t="str">
        <f>VLOOKUP(A1509,'Web Based Remittances'!$A$2:$C$70,3,0)</f>
        <v>984n400c</v>
      </c>
      <c r="C1509" s="355" t="s">
        <v>65</v>
      </c>
      <c r="D1509" s="355" t="s">
        <v>66</v>
      </c>
      <c r="E1509" s="355">
        <v>6122310</v>
      </c>
    </row>
    <row r="1510" spans="1:5" x14ac:dyDescent="0.35">
      <c r="A1510" s="355" t="s">
        <v>167</v>
      </c>
      <c r="B1510" s="355" t="str">
        <f>VLOOKUP(A1510,'Web Based Remittances'!$A$2:$C$70,3,0)</f>
        <v>984n400c</v>
      </c>
      <c r="C1510" s="355" t="s">
        <v>67</v>
      </c>
      <c r="D1510" s="355" t="s">
        <v>68</v>
      </c>
      <c r="E1510" s="355">
        <v>6122110</v>
      </c>
    </row>
    <row r="1511" spans="1:5" x14ac:dyDescent="0.35">
      <c r="A1511" s="355" t="s">
        <v>167</v>
      </c>
      <c r="B1511" s="355" t="str">
        <f>VLOOKUP(A1511,'Web Based Remittances'!$A$2:$C$70,3,0)</f>
        <v>984n400c</v>
      </c>
      <c r="C1511" s="355" t="s">
        <v>69</v>
      </c>
      <c r="D1511" s="355" t="s">
        <v>70</v>
      </c>
      <c r="E1511" s="355">
        <v>6120800</v>
      </c>
    </row>
    <row r="1512" spans="1:5" x14ac:dyDescent="0.35">
      <c r="A1512" s="355" t="s">
        <v>167</v>
      </c>
      <c r="B1512" s="355" t="str">
        <f>VLOOKUP(A1512,'Web Based Remittances'!$A$2:$C$70,3,0)</f>
        <v>984n400c</v>
      </c>
      <c r="C1512" s="355" t="s">
        <v>71</v>
      </c>
      <c r="D1512" s="355" t="s">
        <v>72</v>
      </c>
      <c r="E1512" s="355">
        <v>6120220</v>
      </c>
    </row>
    <row r="1513" spans="1:5" x14ac:dyDescent="0.35">
      <c r="A1513" s="355" t="s">
        <v>167</v>
      </c>
      <c r="B1513" s="355" t="str">
        <f>VLOOKUP(A1513,'Web Based Remittances'!$A$2:$C$70,3,0)</f>
        <v>984n400c</v>
      </c>
      <c r="C1513" s="355" t="s">
        <v>75</v>
      </c>
      <c r="D1513" s="355" t="s">
        <v>76</v>
      </c>
      <c r="E1513" s="355">
        <v>6120400</v>
      </c>
    </row>
    <row r="1514" spans="1:5" x14ac:dyDescent="0.35">
      <c r="A1514" s="355" t="s">
        <v>167</v>
      </c>
      <c r="B1514" s="355" t="str">
        <f>VLOOKUP(A1514,'Web Based Remittances'!$A$2:$C$70,3,0)</f>
        <v>984n400c</v>
      </c>
      <c r="C1514" s="355" t="s">
        <v>77</v>
      </c>
      <c r="D1514" s="355" t="s">
        <v>78</v>
      </c>
      <c r="E1514" s="355">
        <v>6140130</v>
      </c>
    </row>
    <row r="1515" spans="1:5" x14ac:dyDescent="0.35">
      <c r="A1515" s="355" t="s">
        <v>167</v>
      </c>
      <c r="B1515" s="355" t="str">
        <f>VLOOKUP(A1515,'Web Based Remittances'!$A$2:$C$70,3,0)</f>
        <v>984n400c</v>
      </c>
      <c r="C1515" s="355" t="s">
        <v>79</v>
      </c>
      <c r="D1515" s="355" t="s">
        <v>80</v>
      </c>
      <c r="E1515" s="355">
        <v>6142430</v>
      </c>
    </row>
    <row r="1516" spans="1:5" x14ac:dyDescent="0.35">
      <c r="A1516" s="355" t="s">
        <v>167</v>
      </c>
      <c r="B1516" s="355" t="str">
        <f>VLOOKUP(A1516,'Web Based Remittances'!$A$2:$C$70,3,0)</f>
        <v>984n400c</v>
      </c>
      <c r="C1516" s="355" t="s">
        <v>81</v>
      </c>
      <c r="D1516" s="355" t="s">
        <v>82</v>
      </c>
      <c r="E1516" s="355">
        <v>6140000</v>
      </c>
    </row>
    <row r="1517" spans="1:5" x14ac:dyDescent="0.35">
      <c r="A1517" s="355" t="s">
        <v>167</v>
      </c>
      <c r="B1517" s="355" t="str">
        <f>VLOOKUP(A1517,'Web Based Remittances'!$A$2:$C$70,3,0)</f>
        <v>984n400c</v>
      </c>
      <c r="C1517" s="355" t="s">
        <v>83</v>
      </c>
      <c r="D1517" s="355" t="s">
        <v>84</v>
      </c>
      <c r="E1517" s="355">
        <v>6121600</v>
      </c>
    </row>
    <row r="1518" spans="1:5" x14ac:dyDescent="0.35">
      <c r="A1518" s="355" t="s">
        <v>167</v>
      </c>
      <c r="B1518" s="355" t="str">
        <f>VLOOKUP(A1518,'Web Based Remittances'!$A$2:$C$70,3,0)</f>
        <v>984n400c</v>
      </c>
      <c r="C1518" s="355" t="s">
        <v>85</v>
      </c>
      <c r="D1518" s="355" t="s">
        <v>86</v>
      </c>
      <c r="E1518" s="355">
        <v>6140200</v>
      </c>
    </row>
    <row r="1519" spans="1:5" x14ac:dyDescent="0.35">
      <c r="A1519" s="355" t="s">
        <v>167</v>
      </c>
      <c r="B1519" s="355" t="str">
        <f>VLOOKUP(A1519,'Web Based Remittances'!$A$2:$C$70,3,0)</f>
        <v>984n400c</v>
      </c>
      <c r="C1519" s="355" t="s">
        <v>87</v>
      </c>
      <c r="D1519" s="355" t="s">
        <v>88</v>
      </c>
      <c r="E1519" s="355">
        <v>6111000</v>
      </c>
    </row>
    <row r="1520" spans="1:5" x14ac:dyDescent="0.35">
      <c r="A1520" s="355" t="s">
        <v>167</v>
      </c>
      <c r="B1520" s="355" t="str">
        <f>VLOOKUP(A1520,'Web Based Remittances'!$A$2:$C$70,3,0)</f>
        <v>984n400c</v>
      </c>
      <c r="C1520" s="355" t="s">
        <v>89</v>
      </c>
      <c r="D1520" s="355" t="s">
        <v>90</v>
      </c>
      <c r="E1520" s="355">
        <v>6170100</v>
      </c>
    </row>
    <row r="1521" spans="1:5" x14ac:dyDescent="0.35">
      <c r="A1521" s="355" t="s">
        <v>167</v>
      </c>
      <c r="B1521" s="355" t="str">
        <f>VLOOKUP(A1521,'Web Based Remittances'!$A$2:$C$70,3,0)</f>
        <v>984n400c</v>
      </c>
      <c r="C1521" s="355" t="s">
        <v>91</v>
      </c>
      <c r="D1521" s="355" t="s">
        <v>92</v>
      </c>
      <c r="E1521" s="355">
        <v>6170110</v>
      </c>
    </row>
    <row r="1522" spans="1:5" x14ac:dyDescent="0.35">
      <c r="A1522" s="355" t="s">
        <v>170</v>
      </c>
      <c r="B1522" s="355" t="str">
        <f>VLOOKUP(A1522,'Web Based Remittances'!$A$2:$C$70,3,0)</f>
        <v>354x156y</v>
      </c>
      <c r="C1522" s="355" t="s">
        <v>19</v>
      </c>
      <c r="D1522" s="355" t="s">
        <v>20</v>
      </c>
      <c r="E1522" s="355">
        <v>4190105</v>
      </c>
    </row>
    <row r="1523" spans="1:5" x14ac:dyDescent="0.35">
      <c r="A1523" s="355" t="s">
        <v>170</v>
      </c>
      <c r="B1523" s="355" t="str">
        <f>VLOOKUP(A1523,'Web Based Remittances'!$A$2:$C$70,3,0)</f>
        <v>354x156y</v>
      </c>
      <c r="C1523" s="355" t="s">
        <v>21</v>
      </c>
      <c r="D1523" s="355" t="s">
        <v>22</v>
      </c>
      <c r="E1523" s="355">
        <v>4190120</v>
      </c>
    </row>
    <row r="1524" spans="1:5" x14ac:dyDescent="0.35">
      <c r="A1524" s="355" t="s">
        <v>170</v>
      </c>
      <c r="B1524" s="355" t="str">
        <f>VLOOKUP(A1524,'Web Based Remittances'!$A$2:$C$70,3,0)</f>
        <v>354x156y</v>
      </c>
      <c r="C1524" s="355" t="s">
        <v>23</v>
      </c>
      <c r="D1524" s="355" t="s">
        <v>24</v>
      </c>
      <c r="E1524" s="355">
        <v>4190140</v>
      </c>
    </row>
    <row r="1525" spans="1:5" x14ac:dyDescent="0.35">
      <c r="A1525" s="355" t="s">
        <v>170</v>
      </c>
      <c r="B1525" s="355" t="str">
        <f>VLOOKUP(A1525,'Web Based Remittances'!$A$2:$C$70,3,0)</f>
        <v>354x156y</v>
      </c>
      <c r="C1525" s="355" t="s">
        <v>27</v>
      </c>
      <c r="D1525" s="355" t="s">
        <v>28</v>
      </c>
      <c r="E1525" s="355">
        <v>4191900</v>
      </c>
    </row>
    <row r="1526" spans="1:5" x14ac:dyDescent="0.35">
      <c r="A1526" s="355" t="s">
        <v>170</v>
      </c>
      <c r="B1526" s="355" t="str">
        <f>VLOOKUP(A1526,'Web Based Remittances'!$A$2:$C$70,3,0)</f>
        <v>354x156y</v>
      </c>
      <c r="C1526" s="355" t="s">
        <v>29</v>
      </c>
      <c r="D1526" s="355" t="s">
        <v>30</v>
      </c>
      <c r="E1526" s="355">
        <v>4191100</v>
      </c>
    </row>
    <row r="1527" spans="1:5" x14ac:dyDescent="0.35">
      <c r="A1527" s="355" t="s">
        <v>170</v>
      </c>
      <c r="B1527" s="355" t="str">
        <f>VLOOKUP(A1527,'Web Based Remittances'!$A$2:$C$70,3,0)</f>
        <v>354x156y</v>
      </c>
      <c r="C1527" s="355" t="s">
        <v>31</v>
      </c>
      <c r="D1527" s="355" t="s">
        <v>32</v>
      </c>
      <c r="E1527" s="355">
        <v>4191110</v>
      </c>
    </row>
    <row r="1528" spans="1:5" x14ac:dyDescent="0.35">
      <c r="A1528" s="355" t="s">
        <v>170</v>
      </c>
      <c r="B1528" s="355" t="str">
        <f>VLOOKUP(A1528,'Web Based Remittances'!$A$2:$C$70,3,0)</f>
        <v>354x156y</v>
      </c>
      <c r="C1528" s="355" t="s">
        <v>33</v>
      </c>
      <c r="D1528" s="355" t="s">
        <v>34</v>
      </c>
      <c r="E1528" s="355">
        <v>4190410</v>
      </c>
    </row>
    <row r="1529" spans="1:5" x14ac:dyDescent="0.35">
      <c r="A1529" s="355" t="s">
        <v>170</v>
      </c>
      <c r="B1529" s="355" t="str">
        <f>VLOOKUP(A1529,'Web Based Remittances'!$A$2:$C$70,3,0)</f>
        <v>354x156y</v>
      </c>
      <c r="C1529" s="355" t="s">
        <v>37</v>
      </c>
      <c r="D1529" s="355" t="s">
        <v>38</v>
      </c>
      <c r="E1529" s="355">
        <v>4190388</v>
      </c>
    </row>
    <row r="1530" spans="1:5" x14ac:dyDescent="0.35">
      <c r="A1530" s="355" t="s">
        <v>170</v>
      </c>
      <c r="B1530" s="355" t="str">
        <f>VLOOKUP(A1530,'Web Based Remittances'!$A$2:$C$70,3,0)</f>
        <v>354x156y</v>
      </c>
      <c r="C1530" s="355" t="s">
        <v>39</v>
      </c>
      <c r="D1530" s="355" t="s">
        <v>40</v>
      </c>
      <c r="E1530" s="355">
        <v>4190380</v>
      </c>
    </row>
    <row r="1531" spans="1:5" x14ac:dyDescent="0.35">
      <c r="A1531" s="355" t="s">
        <v>170</v>
      </c>
      <c r="B1531" s="355" t="str">
        <f>VLOOKUP(A1531,'Web Based Remittances'!$A$2:$C$70,3,0)</f>
        <v>354x156y</v>
      </c>
      <c r="C1531" s="355" t="s">
        <v>43</v>
      </c>
      <c r="D1531" s="355" t="s">
        <v>44</v>
      </c>
      <c r="E1531" s="355">
        <v>6110000</v>
      </c>
    </row>
    <row r="1532" spans="1:5" x14ac:dyDescent="0.35">
      <c r="A1532" s="355" t="s">
        <v>170</v>
      </c>
      <c r="B1532" s="355" t="str">
        <f>VLOOKUP(A1532,'Web Based Remittances'!$A$2:$C$70,3,0)</f>
        <v>354x156y</v>
      </c>
      <c r="C1532" s="355" t="s">
        <v>45</v>
      </c>
      <c r="D1532" s="355" t="s">
        <v>46</v>
      </c>
      <c r="E1532" s="355">
        <v>6110600</v>
      </c>
    </row>
    <row r="1533" spans="1:5" x14ac:dyDescent="0.35">
      <c r="A1533" s="355" t="s">
        <v>170</v>
      </c>
      <c r="B1533" s="355" t="str">
        <f>VLOOKUP(A1533,'Web Based Remittances'!$A$2:$C$70,3,0)</f>
        <v>354x156y</v>
      </c>
      <c r="C1533" s="355" t="s">
        <v>47</v>
      </c>
      <c r="D1533" s="355" t="s">
        <v>48</v>
      </c>
      <c r="E1533" s="355">
        <v>6110720</v>
      </c>
    </row>
    <row r="1534" spans="1:5" x14ac:dyDescent="0.35">
      <c r="A1534" s="355" t="s">
        <v>170</v>
      </c>
      <c r="B1534" s="355" t="str">
        <f>VLOOKUP(A1534,'Web Based Remittances'!$A$2:$C$70,3,0)</f>
        <v>354x156y</v>
      </c>
      <c r="C1534" s="355" t="s">
        <v>49</v>
      </c>
      <c r="D1534" s="355" t="s">
        <v>50</v>
      </c>
      <c r="E1534" s="355">
        <v>6110860</v>
      </c>
    </row>
    <row r="1535" spans="1:5" x14ac:dyDescent="0.35">
      <c r="A1535" s="355" t="s">
        <v>170</v>
      </c>
      <c r="B1535" s="355" t="str">
        <f>VLOOKUP(A1535,'Web Based Remittances'!$A$2:$C$70,3,0)</f>
        <v>354x156y</v>
      </c>
      <c r="C1535" s="355" t="s">
        <v>51</v>
      </c>
      <c r="D1535" s="355" t="s">
        <v>52</v>
      </c>
      <c r="E1535" s="355">
        <v>6110800</v>
      </c>
    </row>
    <row r="1536" spans="1:5" x14ac:dyDescent="0.35">
      <c r="A1536" s="360" t="s">
        <v>170</v>
      </c>
      <c r="B1536" s="355" t="str">
        <f>VLOOKUP(A1536,'Web Based Remittances'!$A$2:$C$70,3,0)</f>
        <v>354x156y</v>
      </c>
      <c r="C1536" s="355" t="s">
        <v>55</v>
      </c>
      <c r="D1536" s="355" t="s">
        <v>56</v>
      </c>
      <c r="E1536" s="355">
        <v>6116300</v>
      </c>
    </row>
    <row r="1537" spans="1:5" x14ac:dyDescent="0.35">
      <c r="A1537" s="360" t="s">
        <v>170</v>
      </c>
      <c r="B1537" s="355" t="str">
        <f>VLOOKUP(A1537,'Web Based Remittances'!$A$2:$C$70,3,0)</f>
        <v>354x156y</v>
      </c>
      <c r="C1537" s="355" t="s">
        <v>57</v>
      </c>
      <c r="D1537" s="355" t="s">
        <v>58</v>
      </c>
      <c r="E1537" s="355">
        <v>6116200</v>
      </c>
    </row>
    <row r="1538" spans="1:5" x14ac:dyDescent="0.35">
      <c r="A1538" s="360" t="s">
        <v>170</v>
      </c>
      <c r="B1538" s="355" t="str">
        <f>VLOOKUP(A1538,'Web Based Remittances'!$A$2:$C$70,3,0)</f>
        <v>354x156y</v>
      </c>
      <c r="C1538" s="355" t="s">
        <v>63</v>
      </c>
      <c r="D1538" s="355" t="s">
        <v>64</v>
      </c>
      <c r="E1538" s="355">
        <v>6121000</v>
      </c>
    </row>
    <row r="1539" spans="1:5" x14ac:dyDescent="0.35">
      <c r="A1539" s="360" t="s">
        <v>170</v>
      </c>
      <c r="B1539" s="355" t="str">
        <f>VLOOKUP(A1539,'Web Based Remittances'!$A$2:$C$70,3,0)</f>
        <v>354x156y</v>
      </c>
      <c r="C1539" s="355" t="s">
        <v>65</v>
      </c>
      <c r="D1539" s="355" t="s">
        <v>66</v>
      </c>
      <c r="E1539" s="355">
        <v>6122310</v>
      </c>
    </row>
    <row r="1540" spans="1:5" x14ac:dyDescent="0.35">
      <c r="A1540" s="360" t="s">
        <v>170</v>
      </c>
      <c r="B1540" s="355" t="str">
        <f>VLOOKUP(A1540,'Web Based Remittances'!$A$2:$C$70,3,0)</f>
        <v>354x156y</v>
      </c>
      <c r="C1540" s="355" t="s">
        <v>67</v>
      </c>
      <c r="D1540" s="355" t="s">
        <v>68</v>
      </c>
      <c r="E1540" s="355">
        <v>6122110</v>
      </c>
    </row>
    <row r="1541" spans="1:5" x14ac:dyDescent="0.35">
      <c r="A1541" s="360" t="s">
        <v>170</v>
      </c>
      <c r="B1541" s="355" t="str">
        <f>VLOOKUP(A1541,'Web Based Remittances'!$A$2:$C$70,3,0)</f>
        <v>354x156y</v>
      </c>
      <c r="C1541" s="355" t="s">
        <v>69</v>
      </c>
      <c r="D1541" s="355" t="s">
        <v>70</v>
      </c>
      <c r="E1541" s="355">
        <v>6120800</v>
      </c>
    </row>
    <row r="1542" spans="1:5" x14ac:dyDescent="0.35">
      <c r="A1542" s="360" t="s">
        <v>170</v>
      </c>
      <c r="B1542" s="355" t="str">
        <f>VLOOKUP(A1542,'Web Based Remittances'!$A$2:$C$70,3,0)</f>
        <v>354x156y</v>
      </c>
      <c r="C1542" s="355" t="s">
        <v>71</v>
      </c>
      <c r="D1542" s="355" t="s">
        <v>72</v>
      </c>
      <c r="E1542" s="355">
        <v>6120220</v>
      </c>
    </row>
    <row r="1543" spans="1:5" x14ac:dyDescent="0.35">
      <c r="A1543" s="360" t="s">
        <v>170</v>
      </c>
      <c r="B1543" s="355" t="str">
        <f>VLOOKUP(A1543,'Web Based Remittances'!$A$2:$C$70,3,0)</f>
        <v>354x156y</v>
      </c>
      <c r="C1543" s="355" t="s">
        <v>73</v>
      </c>
      <c r="D1543" s="355" t="s">
        <v>74</v>
      </c>
      <c r="E1543" s="355">
        <v>6120600</v>
      </c>
    </row>
    <row r="1544" spans="1:5" x14ac:dyDescent="0.35">
      <c r="A1544" s="360" t="s">
        <v>170</v>
      </c>
      <c r="B1544" s="355" t="str">
        <f>VLOOKUP(A1544,'Web Based Remittances'!$A$2:$C$70,3,0)</f>
        <v>354x156y</v>
      </c>
      <c r="C1544" s="355" t="s">
        <v>75</v>
      </c>
      <c r="D1544" s="355" t="s">
        <v>76</v>
      </c>
      <c r="E1544" s="355">
        <v>6120400</v>
      </c>
    </row>
    <row r="1545" spans="1:5" x14ac:dyDescent="0.35">
      <c r="A1545" s="360" t="s">
        <v>170</v>
      </c>
      <c r="B1545" s="355" t="str">
        <f>VLOOKUP(A1545,'Web Based Remittances'!$A$2:$C$70,3,0)</f>
        <v>354x156y</v>
      </c>
      <c r="C1545" s="355" t="s">
        <v>77</v>
      </c>
      <c r="D1545" s="355" t="s">
        <v>78</v>
      </c>
      <c r="E1545" s="355">
        <v>6140130</v>
      </c>
    </row>
    <row r="1546" spans="1:5" x14ac:dyDescent="0.35">
      <c r="A1546" s="360" t="s">
        <v>170</v>
      </c>
      <c r="B1546" s="355" t="str">
        <f>VLOOKUP(A1546,'Web Based Remittances'!$A$2:$C$70,3,0)</f>
        <v>354x156y</v>
      </c>
      <c r="C1546" s="355" t="s">
        <v>79</v>
      </c>
      <c r="D1546" s="355" t="s">
        <v>80</v>
      </c>
      <c r="E1546" s="355">
        <v>6142430</v>
      </c>
    </row>
    <row r="1547" spans="1:5" x14ac:dyDescent="0.35">
      <c r="A1547" s="360" t="s">
        <v>170</v>
      </c>
      <c r="B1547" s="355" t="str">
        <f>VLOOKUP(A1547,'Web Based Remittances'!$A$2:$C$70,3,0)</f>
        <v>354x156y</v>
      </c>
      <c r="C1547" s="355" t="s">
        <v>81</v>
      </c>
      <c r="D1547" s="355" t="s">
        <v>82</v>
      </c>
      <c r="E1547" s="355">
        <v>6140000</v>
      </c>
    </row>
    <row r="1548" spans="1:5" x14ac:dyDescent="0.35">
      <c r="A1548" s="360" t="s">
        <v>170</v>
      </c>
      <c r="B1548" s="355" t="str">
        <f>VLOOKUP(A1548,'Web Based Remittances'!$A$2:$C$70,3,0)</f>
        <v>354x156y</v>
      </c>
      <c r="C1548" s="355" t="s">
        <v>83</v>
      </c>
      <c r="D1548" s="355" t="s">
        <v>84</v>
      </c>
      <c r="E1548" s="355">
        <v>6121600</v>
      </c>
    </row>
    <row r="1549" spans="1:5" x14ac:dyDescent="0.35">
      <c r="A1549" s="360" t="s">
        <v>170</v>
      </c>
      <c r="B1549" s="355" t="str">
        <f>VLOOKUP(A1549,'Web Based Remittances'!$A$2:$C$70,3,0)</f>
        <v>354x156y</v>
      </c>
      <c r="C1549" s="355" t="s">
        <v>85</v>
      </c>
      <c r="D1549" s="355" t="s">
        <v>86</v>
      </c>
      <c r="E1549" s="355">
        <v>6140200</v>
      </c>
    </row>
    <row r="1550" spans="1:5" x14ac:dyDescent="0.35">
      <c r="A1550" s="360" t="s">
        <v>170</v>
      </c>
      <c r="B1550" s="355" t="str">
        <f>VLOOKUP(A1550,'Web Based Remittances'!$A$2:$C$70,3,0)</f>
        <v>354x156y</v>
      </c>
      <c r="C1550" s="355" t="s">
        <v>87</v>
      </c>
      <c r="D1550" s="355" t="s">
        <v>88</v>
      </c>
      <c r="E1550" s="355">
        <v>6111000</v>
      </c>
    </row>
    <row r="1551" spans="1:5" x14ac:dyDescent="0.35">
      <c r="A1551" s="360" t="s">
        <v>170</v>
      </c>
      <c r="B1551" s="355" t="str">
        <f>VLOOKUP(A1551,'Web Based Remittances'!$A$2:$C$70,3,0)</f>
        <v>354x156y</v>
      </c>
      <c r="C1551" s="355" t="s">
        <v>91</v>
      </c>
      <c r="D1551" s="355" t="s">
        <v>92</v>
      </c>
      <c r="E1551" s="355">
        <v>6170110</v>
      </c>
    </row>
    <row r="1552" spans="1:5" x14ac:dyDescent="0.35">
      <c r="A1552" s="360" t="s">
        <v>170</v>
      </c>
      <c r="B1552" s="355" t="str">
        <f>VLOOKUP(A1552,'Web Based Remittances'!$A$2:$C$70,3,0)</f>
        <v>354x156y</v>
      </c>
      <c r="C1552" s="355" t="s">
        <v>93</v>
      </c>
      <c r="D1552" s="355" t="s">
        <v>94</v>
      </c>
      <c r="E1552" s="355">
        <v>6181500</v>
      </c>
    </row>
    <row r="1553" spans="1:5" x14ac:dyDescent="0.35">
      <c r="A1553" s="360" t="s">
        <v>170</v>
      </c>
      <c r="B1553" s="355" t="str">
        <f>VLOOKUP(A1553,'Web Based Remittances'!$A$2:$C$70,3,0)</f>
        <v>354x156y</v>
      </c>
      <c r="C1553" s="355" t="s">
        <v>99</v>
      </c>
      <c r="D1553" s="355" t="s">
        <v>100</v>
      </c>
      <c r="E1553" s="355">
        <v>4190170</v>
      </c>
    </row>
    <row r="1554" spans="1:5" x14ac:dyDescent="0.35">
      <c r="A1554" s="360" t="s">
        <v>170</v>
      </c>
      <c r="B1554" s="355" t="str">
        <f>VLOOKUP(A1554,'Web Based Remittances'!$A$2:$C$70,3,0)</f>
        <v>354x156y</v>
      </c>
      <c r="C1554" s="355" t="s">
        <v>101</v>
      </c>
      <c r="D1554" s="355" t="s">
        <v>102</v>
      </c>
      <c r="E1554" s="355">
        <v>6181510</v>
      </c>
    </row>
    <row r="1555" spans="1:5" x14ac:dyDescent="0.35">
      <c r="A1555" s="360" t="s">
        <v>170</v>
      </c>
      <c r="B1555" s="355" t="str">
        <f>VLOOKUP(A1555,'Web Based Remittances'!$A$2:$C$70,3,0)</f>
        <v>354x156y</v>
      </c>
      <c r="C1555" s="355" t="s">
        <v>103</v>
      </c>
      <c r="D1555" s="355" t="s">
        <v>104</v>
      </c>
      <c r="E1555" s="355">
        <v>6180200</v>
      </c>
    </row>
    <row r="1556" spans="1:5" x14ac:dyDescent="0.35">
      <c r="A1556" s="360" t="s">
        <v>170</v>
      </c>
      <c r="B1556" s="355" t="str">
        <f>VLOOKUP(A1556,'Web Based Remittances'!$A$2:$C$70,3,0)</f>
        <v>354x156y</v>
      </c>
      <c r="C1556" s="355" t="s">
        <v>108</v>
      </c>
      <c r="D1556" s="355" t="s">
        <v>109</v>
      </c>
      <c r="E1556" s="355">
        <v>6180230</v>
      </c>
    </row>
    <row r="1557" spans="1:5" x14ac:dyDescent="0.35">
      <c r="A1557" s="360" t="s">
        <v>171</v>
      </c>
      <c r="B1557" s="355" t="str">
        <f>VLOOKUP(A1557,'Web Based Remittances'!$A$2:$C$70,3,0)</f>
        <v>733u76l</v>
      </c>
      <c r="C1557" s="355" t="s">
        <v>19</v>
      </c>
      <c r="D1557" s="355" t="s">
        <v>20</v>
      </c>
      <c r="E1557" s="355">
        <v>4190105</v>
      </c>
    </row>
    <row r="1558" spans="1:5" x14ac:dyDescent="0.35">
      <c r="A1558" s="360" t="s">
        <v>171</v>
      </c>
      <c r="B1558" s="355" t="str">
        <f>VLOOKUP(A1558,'Web Based Remittances'!$A$2:$C$70,3,0)</f>
        <v>733u76l</v>
      </c>
      <c r="C1558" s="355" t="s">
        <v>21</v>
      </c>
      <c r="D1558" s="355" t="s">
        <v>22</v>
      </c>
      <c r="E1558" s="355">
        <v>4190120</v>
      </c>
    </row>
    <row r="1559" spans="1:5" x14ac:dyDescent="0.35">
      <c r="A1559" s="360" t="s">
        <v>171</v>
      </c>
      <c r="B1559" s="355" t="str">
        <f>VLOOKUP(A1559,'Web Based Remittances'!$A$2:$C$70,3,0)</f>
        <v>733u76l</v>
      </c>
      <c r="C1559" s="355" t="s">
        <v>23</v>
      </c>
      <c r="D1559" s="355" t="s">
        <v>24</v>
      </c>
      <c r="E1559" s="355">
        <v>4190140</v>
      </c>
    </row>
    <row r="1560" spans="1:5" x14ac:dyDescent="0.35">
      <c r="A1560" s="360" t="s">
        <v>171</v>
      </c>
      <c r="B1560" s="355" t="str">
        <f>VLOOKUP(A1560,'Web Based Remittances'!$A$2:$C$70,3,0)</f>
        <v>733u76l</v>
      </c>
      <c r="C1560" s="355" t="s">
        <v>127</v>
      </c>
      <c r="D1560" s="355" t="s">
        <v>128</v>
      </c>
      <c r="E1560" s="355">
        <v>4190160</v>
      </c>
    </row>
    <row r="1561" spans="1:5" x14ac:dyDescent="0.35">
      <c r="A1561" s="360" t="s">
        <v>171</v>
      </c>
      <c r="B1561" s="355" t="str">
        <f>VLOOKUP(A1561,'Web Based Remittances'!$A$2:$C$70,3,0)</f>
        <v>733u76l</v>
      </c>
      <c r="C1561" s="355" t="s">
        <v>27</v>
      </c>
      <c r="D1561" s="355" t="s">
        <v>28</v>
      </c>
      <c r="E1561" s="355">
        <v>4191900</v>
      </c>
    </row>
    <row r="1562" spans="1:5" x14ac:dyDescent="0.35">
      <c r="A1562" s="360" t="s">
        <v>171</v>
      </c>
      <c r="B1562" s="355" t="str">
        <f>VLOOKUP(A1562,'Web Based Remittances'!$A$2:$C$70,3,0)</f>
        <v>733u76l</v>
      </c>
      <c r="C1562" s="355" t="s">
        <v>29</v>
      </c>
      <c r="D1562" s="355" t="s">
        <v>30</v>
      </c>
      <c r="E1562" s="355">
        <v>4191100</v>
      </c>
    </row>
    <row r="1563" spans="1:5" x14ac:dyDescent="0.35">
      <c r="A1563" s="360" t="s">
        <v>171</v>
      </c>
      <c r="B1563" s="355" t="str">
        <f>VLOOKUP(A1563,'Web Based Remittances'!$A$2:$C$70,3,0)</f>
        <v>733u76l</v>
      </c>
      <c r="C1563" s="355" t="s">
        <v>120</v>
      </c>
      <c r="D1563" s="355" t="s">
        <v>121</v>
      </c>
      <c r="E1563" s="355">
        <v>4191600</v>
      </c>
    </row>
    <row r="1564" spans="1:5" x14ac:dyDescent="0.35">
      <c r="A1564" s="360" t="s">
        <v>171</v>
      </c>
      <c r="B1564" s="355" t="str">
        <f>VLOOKUP(A1564,'Web Based Remittances'!$A$2:$C$70,3,0)</f>
        <v>733u76l</v>
      </c>
      <c r="C1564" s="355" t="s">
        <v>133</v>
      </c>
      <c r="D1564" s="355" t="s">
        <v>134</v>
      </c>
      <c r="E1564" s="355">
        <v>4191610</v>
      </c>
    </row>
    <row r="1565" spans="1:5" x14ac:dyDescent="0.35">
      <c r="A1565" s="360" t="s">
        <v>171</v>
      </c>
      <c r="B1565" s="355" t="str">
        <f>VLOOKUP(A1565,'Web Based Remittances'!$A$2:$C$70,3,0)</f>
        <v>733u76l</v>
      </c>
      <c r="C1565" s="355" t="s">
        <v>33</v>
      </c>
      <c r="D1565" s="355" t="s">
        <v>34</v>
      </c>
      <c r="E1565" s="355">
        <v>4190410</v>
      </c>
    </row>
    <row r="1566" spans="1:5" x14ac:dyDescent="0.35">
      <c r="A1566" s="360" t="s">
        <v>171</v>
      </c>
      <c r="B1566" s="355" t="str">
        <f>VLOOKUP(A1566,'Web Based Remittances'!$A$2:$C$70,3,0)</f>
        <v>733u76l</v>
      </c>
      <c r="C1566" s="355" t="s">
        <v>35</v>
      </c>
      <c r="D1566" s="355" t="s">
        <v>36</v>
      </c>
      <c r="E1566" s="355">
        <v>4190420</v>
      </c>
    </row>
    <row r="1567" spans="1:5" x14ac:dyDescent="0.35">
      <c r="A1567" s="360" t="s">
        <v>171</v>
      </c>
      <c r="B1567" s="355" t="str">
        <f>VLOOKUP(A1567,'Web Based Remittances'!$A$2:$C$70,3,0)</f>
        <v>733u76l</v>
      </c>
      <c r="C1567" s="355" t="s">
        <v>172</v>
      </c>
      <c r="D1567" s="355" t="s">
        <v>173</v>
      </c>
      <c r="E1567" s="355">
        <v>4190386</v>
      </c>
    </row>
    <row r="1568" spans="1:5" x14ac:dyDescent="0.35">
      <c r="A1568" s="360" t="s">
        <v>171</v>
      </c>
      <c r="B1568" s="355" t="str">
        <f>VLOOKUP(A1568,'Web Based Remittances'!$A$2:$C$70,3,0)</f>
        <v>733u76l</v>
      </c>
      <c r="C1568" s="355" t="s">
        <v>37</v>
      </c>
      <c r="D1568" s="355" t="s">
        <v>38</v>
      </c>
      <c r="E1568" s="355">
        <v>4190388</v>
      </c>
    </row>
    <row r="1569" spans="1:5" x14ac:dyDescent="0.35">
      <c r="A1569" s="355" t="s">
        <v>171</v>
      </c>
      <c r="B1569" s="355" t="str">
        <f>VLOOKUP(A1569,'Web Based Remittances'!$A$2:$C$70,3,0)</f>
        <v>733u76l</v>
      </c>
      <c r="C1569" s="355" t="s">
        <v>39</v>
      </c>
      <c r="D1569" s="355" t="s">
        <v>40</v>
      </c>
      <c r="E1569" s="355">
        <v>4190380</v>
      </c>
    </row>
    <row r="1570" spans="1:5" x14ac:dyDescent="0.35">
      <c r="A1570" s="355" t="s">
        <v>171</v>
      </c>
      <c r="B1570" s="355" t="str">
        <f>VLOOKUP(A1570,'Web Based Remittances'!$A$2:$C$70,3,0)</f>
        <v>733u76l</v>
      </c>
      <c r="C1570" s="355" t="s">
        <v>43</v>
      </c>
      <c r="D1570" s="355" t="s">
        <v>44</v>
      </c>
      <c r="E1570" s="355">
        <v>6110000</v>
      </c>
    </row>
    <row r="1571" spans="1:5" x14ac:dyDescent="0.35">
      <c r="A1571" s="355" t="s">
        <v>171</v>
      </c>
      <c r="B1571" s="355" t="str">
        <f>VLOOKUP(A1571,'Web Based Remittances'!$A$2:$C$70,3,0)</f>
        <v>733u76l</v>
      </c>
      <c r="C1571" s="355" t="s">
        <v>45</v>
      </c>
      <c r="D1571" s="355" t="s">
        <v>46</v>
      </c>
      <c r="E1571" s="355">
        <v>6110600</v>
      </c>
    </row>
    <row r="1572" spans="1:5" x14ac:dyDescent="0.35">
      <c r="A1572" s="355" t="s">
        <v>171</v>
      </c>
      <c r="B1572" s="355" t="str">
        <f>VLOOKUP(A1572,'Web Based Remittances'!$A$2:$C$70,3,0)</f>
        <v>733u76l</v>
      </c>
      <c r="C1572" s="355" t="s">
        <v>47</v>
      </c>
      <c r="D1572" s="355" t="s">
        <v>48</v>
      </c>
      <c r="E1572" s="355">
        <v>6110720</v>
      </c>
    </row>
    <row r="1573" spans="1:5" x14ac:dyDescent="0.35">
      <c r="A1573" s="355" t="s">
        <v>171</v>
      </c>
      <c r="B1573" s="355" t="str">
        <f>VLOOKUP(A1573,'Web Based Remittances'!$A$2:$C$70,3,0)</f>
        <v>733u76l</v>
      </c>
      <c r="C1573" s="355" t="s">
        <v>49</v>
      </c>
      <c r="D1573" s="355" t="s">
        <v>50</v>
      </c>
      <c r="E1573" s="355">
        <v>6110860</v>
      </c>
    </row>
    <row r="1574" spans="1:5" x14ac:dyDescent="0.35">
      <c r="A1574" s="355" t="s">
        <v>171</v>
      </c>
      <c r="B1574" s="355" t="str">
        <f>VLOOKUP(A1574,'Web Based Remittances'!$A$2:$C$70,3,0)</f>
        <v>733u76l</v>
      </c>
      <c r="C1574" s="355" t="s">
        <v>55</v>
      </c>
      <c r="D1574" s="355" t="s">
        <v>56</v>
      </c>
      <c r="E1574" s="355">
        <v>6116300</v>
      </c>
    </row>
    <row r="1575" spans="1:5" x14ac:dyDescent="0.35">
      <c r="A1575" s="355" t="s">
        <v>171</v>
      </c>
      <c r="B1575" s="355" t="str">
        <f>VLOOKUP(A1575,'Web Based Remittances'!$A$2:$C$70,3,0)</f>
        <v>733u76l</v>
      </c>
      <c r="C1575" s="355" t="s">
        <v>57</v>
      </c>
      <c r="D1575" s="355" t="s">
        <v>58</v>
      </c>
      <c r="E1575" s="355">
        <v>6116200</v>
      </c>
    </row>
    <row r="1576" spans="1:5" x14ac:dyDescent="0.35">
      <c r="A1576" s="355" t="s">
        <v>171</v>
      </c>
      <c r="B1576" s="355" t="str">
        <f>VLOOKUP(A1576,'Web Based Remittances'!$A$2:$C$70,3,0)</f>
        <v>733u76l</v>
      </c>
      <c r="C1576" s="355" t="s">
        <v>59</v>
      </c>
      <c r="D1576" s="355" t="s">
        <v>60</v>
      </c>
      <c r="E1576" s="355">
        <v>6116610</v>
      </c>
    </row>
    <row r="1577" spans="1:5" x14ac:dyDescent="0.35">
      <c r="A1577" s="355" t="s">
        <v>171</v>
      </c>
      <c r="B1577" s="355" t="str">
        <f>VLOOKUP(A1577,'Web Based Remittances'!$A$2:$C$70,3,0)</f>
        <v>733u76l</v>
      </c>
      <c r="C1577" s="355" t="s">
        <v>61</v>
      </c>
      <c r="D1577" s="355" t="s">
        <v>62</v>
      </c>
      <c r="E1577" s="355">
        <v>6116600</v>
      </c>
    </row>
    <row r="1578" spans="1:5" x14ac:dyDescent="0.35">
      <c r="A1578" s="355" t="s">
        <v>171</v>
      </c>
      <c r="B1578" s="355" t="str">
        <f>VLOOKUP(A1578,'Web Based Remittances'!$A$2:$C$70,3,0)</f>
        <v>733u76l</v>
      </c>
      <c r="C1578" s="355" t="s">
        <v>63</v>
      </c>
      <c r="D1578" s="355" t="s">
        <v>64</v>
      </c>
      <c r="E1578" s="355">
        <v>6121000</v>
      </c>
    </row>
    <row r="1579" spans="1:5" x14ac:dyDescent="0.35">
      <c r="A1579" s="355" t="s">
        <v>171</v>
      </c>
      <c r="B1579" s="355" t="str">
        <f>VLOOKUP(A1579,'Web Based Remittances'!$A$2:$C$70,3,0)</f>
        <v>733u76l</v>
      </c>
      <c r="C1579" s="355" t="s">
        <v>65</v>
      </c>
      <c r="D1579" s="355" t="s">
        <v>66</v>
      </c>
      <c r="E1579" s="355">
        <v>6122310</v>
      </c>
    </row>
    <row r="1580" spans="1:5" x14ac:dyDescent="0.35">
      <c r="A1580" s="355" t="s">
        <v>171</v>
      </c>
      <c r="B1580" s="355" t="str">
        <f>VLOOKUP(A1580,'Web Based Remittances'!$A$2:$C$70,3,0)</f>
        <v>733u76l</v>
      </c>
      <c r="C1580" s="355" t="s">
        <v>67</v>
      </c>
      <c r="D1580" s="355" t="s">
        <v>68</v>
      </c>
      <c r="E1580" s="355">
        <v>6122110</v>
      </c>
    </row>
    <row r="1581" spans="1:5" x14ac:dyDescent="0.35">
      <c r="A1581" s="355" t="s">
        <v>171</v>
      </c>
      <c r="B1581" s="355" t="str">
        <f>VLOOKUP(A1581,'Web Based Remittances'!$A$2:$C$70,3,0)</f>
        <v>733u76l</v>
      </c>
      <c r="C1581" s="355" t="s">
        <v>69</v>
      </c>
      <c r="D1581" s="355" t="s">
        <v>70</v>
      </c>
      <c r="E1581" s="355">
        <v>6120800</v>
      </c>
    </row>
    <row r="1582" spans="1:5" x14ac:dyDescent="0.35">
      <c r="A1582" s="355" t="s">
        <v>171</v>
      </c>
      <c r="B1582" s="355" t="str">
        <f>VLOOKUP(A1582,'Web Based Remittances'!$A$2:$C$70,3,0)</f>
        <v>733u76l</v>
      </c>
      <c r="C1582" s="355" t="s">
        <v>71</v>
      </c>
      <c r="D1582" s="355" t="s">
        <v>72</v>
      </c>
      <c r="E1582" s="355">
        <v>6120220</v>
      </c>
    </row>
    <row r="1583" spans="1:5" x14ac:dyDescent="0.35">
      <c r="A1583" s="355" t="s">
        <v>171</v>
      </c>
      <c r="B1583" s="355" t="str">
        <f>VLOOKUP(A1583,'Web Based Remittances'!$A$2:$C$70,3,0)</f>
        <v>733u76l</v>
      </c>
      <c r="C1583" s="355" t="s">
        <v>73</v>
      </c>
      <c r="D1583" s="355" t="s">
        <v>74</v>
      </c>
      <c r="E1583" s="355">
        <v>6120600</v>
      </c>
    </row>
    <row r="1584" spans="1:5" x14ac:dyDescent="0.35">
      <c r="A1584" s="355" t="s">
        <v>171</v>
      </c>
      <c r="B1584" s="355" t="str">
        <f>VLOOKUP(A1584,'Web Based Remittances'!$A$2:$C$70,3,0)</f>
        <v>733u76l</v>
      </c>
      <c r="C1584" s="355" t="s">
        <v>75</v>
      </c>
      <c r="D1584" s="355" t="s">
        <v>76</v>
      </c>
      <c r="E1584" s="355">
        <v>6120400</v>
      </c>
    </row>
    <row r="1585" spans="1:5" x14ac:dyDescent="0.35">
      <c r="A1585" s="355" t="s">
        <v>171</v>
      </c>
      <c r="B1585" s="355" t="str">
        <f>VLOOKUP(A1585,'Web Based Remittances'!$A$2:$C$70,3,0)</f>
        <v>733u76l</v>
      </c>
      <c r="C1585" s="355" t="s">
        <v>77</v>
      </c>
      <c r="D1585" s="355" t="s">
        <v>78</v>
      </c>
      <c r="E1585" s="355">
        <v>6140130</v>
      </c>
    </row>
    <row r="1586" spans="1:5" x14ac:dyDescent="0.35">
      <c r="A1586" s="355" t="s">
        <v>171</v>
      </c>
      <c r="B1586" s="355" t="str">
        <f>VLOOKUP(A1586,'Web Based Remittances'!$A$2:$C$70,3,0)</f>
        <v>733u76l</v>
      </c>
      <c r="C1586" s="355" t="s">
        <v>79</v>
      </c>
      <c r="D1586" s="355" t="s">
        <v>80</v>
      </c>
      <c r="E1586" s="355">
        <v>6142430</v>
      </c>
    </row>
    <row r="1587" spans="1:5" x14ac:dyDescent="0.35">
      <c r="A1587" s="355" t="s">
        <v>171</v>
      </c>
      <c r="B1587" s="355" t="str">
        <f>VLOOKUP(A1587,'Web Based Remittances'!$A$2:$C$70,3,0)</f>
        <v>733u76l</v>
      </c>
      <c r="C1587" s="355" t="s">
        <v>81</v>
      </c>
      <c r="D1587" s="355" t="s">
        <v>82</v>
      </c>
      <c r="E1587" s="355">
        <v>6140000</v>
      </c>
    </row>
    <row r="1588" spans="1:5" x14ac:dyDescent="0.35">
      <c r="A1588" s="355" t="s">
        <v>171</v>
      </c>
      <c r="B1588" s="355" t="str">
        <f>VLOOKUP(A1588,'Web Based Remittances'!$A$2:$C$70,3,0)</f>
        <v>733u76l</v>
      </c>
      <c r="C1588" s="355" t="s">
        <v>83</v>
      </c>
      <c r="D1588" s="355" t="s">
        <v>84</v>
      </c>
      <c r="E1588" s="355">
        <v>6121600</v>
      </c>
    </row>
    <row r="1589" spans="1:5" x14ac:dyDescent="0.35">
      <c r="A1589" s="355" t="s">
        <v>171</v>
      </c>
      <c r="B1589" s="355" t="str">
        <f>VLOOKUP(A1589,'Web Based Remittances'!$A$2:$C$70,3,0)</f>
        <v>733u76l</v>
      </c>
      <c r="C1589" s="355" t="s">
        <v>85</v>
      </c>
      <c r="D1589" s="355" t="s">
        <v>86</v>
      </c>
      <c r="E1589" s="355">
        <v>6140200</v>
      </c>
    </row>
    <row r="1590" spans="1:5" x14ac:dyDescent="0.35">
      <c r="A1590" s="355" t="s">
        <v>171</v>
      </c>
      <c r="B1590" s="355" t="str">
        <f>VLOOKUP(A1590,'Web Based Remittances'!$A$2:$C$70,3,0)</f>
        <v>733u76l</v>
      </c>
      <c r="C1590" s="355" t="s">
        <v>89</v>
      </c>
      <c r="D1590" s="355" t="s">
        <v>90</v>
      </c>
      <c r="E1590" s="355">
        <v>6170100</v>
      </c>
    </row>
    <row r="1591" spans="1:5" x14ac:dyDescent="0.35">
      <c r="A1591" s="355" t="s">
        <v>171</v>
      </c>
      <c r="B1591" s="355" t="str">
        <f>VLOOKUP(A1591,'Web Based Remittances'!$A$2:$C$70,3,0)</f>
        <v>733u76l</v>
      </c>
      <c r="C1591" s="355" t="s">
        <v>91</v>
      </c>
      <c r="D1591" s="355" t="s">
        <v>92</v>
      </c>
      <c r="E1591" s="355">
        <v>6170110</v>
      </c>
    </row>
    <row r="1592" spans="1:5" x14ac:dyDescent="0.35">
      <c r="A1592" s="355" t="s">
        <v>171</v>
      </c>
      <c r="B1592" s="355" t="str">
        <f>VLOOKUP(A1592,'Web Based Remittances'!$A$2:$C$70,3,0)</f>
        <v>733u76l</v>
      </c>
      <c r="C1592" s="355" t="s">
        <v>99</v>
      </c>
      <c r="D1592" s="355" t="s">
        <v>100</v>
      </c>
      <c r="E1592" s="355">
        <v>4190170</v>
      </c>
    </row>
    <row r="1593" spans="1:5" x14ac:dyDescent="0.35">
      <c r="A1593" s="355" t="s">
        <v>171</v>
      </c>
      <c r="B1593" s="355" t="str">
        <f>VLOOKUP(A1593,'Web Based Remittances'!$A$2:$C$70,3,0)</f>
        <v>733u76l</v>
      </c>
      <c r="C1593" s="355" t="s">
        <v>103</v>
      </c>
      <c r="D1593" s="355" t="s">
        <v>104</v>
      </c>
      <c r="E1593" s="355">
        <v>6180200</v>
      </c>
    </row>
    <row r="1594" spans="1:5" x14ac:dyDescent="0.35">
      <c r="A1594" s="355" t="s">
        <v>174</v>
      </c>
      <c r="B1594" s="355" t="str">
        <f>VLOOKUP(A1594,'Web Based Remittances'!$A$2:$C$70,3,0)</f>
        <v>667j918p</v>
      </c>
      <c r="C1594" s="355" t="s">
        <v>19</v>
      </c>
      <c r="D1594" s="355" t="s">
        <v>20</v>
      </c>
      <c r="E1594" s="355">
        <v>4190105</v>
      </c>
    </row>
    <row r="1595" spans="1:5" x14ac:dyDescent="0.35">
      <c r="A1595" s="355" t="s">
        <v>174</v>
      </c>
      <c r="B1595" s="355" t="str">
        <f>VLOOKUP(A1595,'Web Based Remittances'!$A$2:$C$70,3,0)</f>
        <v>667j918p</v>
      </c>
      <c r="C1595" s="355" t="s">
        <v>21</v>
      </c>
      <c r="D1595" s="355" t="s">
        <v>22</v>
      </c>
      <c r="E1595" s="355">
        <v>4190120</v>
      </c>
    </row>
    <row r="1596" spans="1:5" x14ac:dyDescent="0.35">
      <c r="A1596" s="355" t="s">
        <v>174</v>
      </c>
      <c r="B1596" s="355" t="str">
        <f>VLOOKUP(A1596,'Web Based Remittances'!$A$2:$C$70,3,0)</f>
        <v>667j918p</v>
      </c>
      <c r="C1596" s="355" t="s">
        <v>23</v>
      </c>
      <c r="D1596" s="355" t="s">
        <v>24</v>
      </c>
      <c r="E1596" s="355">
        <v>4190140</v>
      </c>
    </row>
    <row r="1597" spans="1:5" x14ac:dyDescent="0.35">
      <c r="A1597" s="355" t="s">
        <v>174</v>
      </c>
      <c r="B1597" s="355" t="str">
        <f>VLOOKUP(A1597,'Web Based Remittances'!$A$2:$C$70,3,0)</f>
        <v>667j918p</v>
      </c>
      <c r="C1597" s="355" t="s">
        <v>25</v>
      </c>
      <c r="D1597" s="355" t="s">
        <v>26</v>
      </c>
      <c r="E1597" s="355">
        <v>4190390</v>
      </c>
    </row>
    <row r="1598" spans="1:5" x14ac:dyDescent="0.35">
      <c r="A1598" s="355" t="s">
        <v>174</v>
      </c>
      <c r="B1598" s="355" t="str">
        <f>VLOOKUP(A1598,'Web Based Remittances'!$A$2:$C$70,3,0)</f>
        <v>667j918p</v>
      </c>
      <c r="C1598" s="355" t="s">
        <v>27</v>
      </c>
      <c r="D1598" s="355" t="s">
        <v>28</v>
      </c>
      <c r="E1598" s="355">
        <v>4191900</v>
      </c>
    </row>
    <row r="1599" spans="1:5" x14ac:dyDescent="0.35">
      <c r="A1599" s="355" t="s">
        <v>174</v>
      </c>
      <c r="B1599" s="355" t="str">
        <f>VLOOKUP(A1599,'Web Based Remittances'!$A$2:$C$70,3,0)</f>
        <v>667j918p</v>
      </c>
      <c r="C1599" s="355" t="s">
        <v>29</v>
      </c>
      <c r="D1599" s="355" t="s">
        <v>30</v>
      </c>
      <c r="E1599" s="355">
        <v>4191100</v>
      </c>
    </row>
    <row r="1600" spans="1:5" x14ac:dyDescent="0.35">
      <c r="A1600" s="355" t="s">
        <v>174</v>
      </c>
      <c r="B1600" s="355" t="str">
        <f>VLOOKUP(A1600,'Web Based Remittances'!$A$2:$C$70,3,0)</f>
        <v>667j918p</v>
      </c>
      <c r="C1600" s="355" t="s">
        <v>33</v>
      </c>
      <c r="D1600" s="355" t="s">
        <v>34</v>
      </c>
      <c r="E1600" s="355">
        <v>4190410</v>
      </c>
    </row>
    <row r="1601" spans="1:5" x14ac:dyDescent="0.35">
      <c r="A1601" s="355" t="s">
        <v>174</v>
      </c>
      <c r="B1601" s="355" t="str">
        <f>VLOOKUP(A1601,'Web Based Remittances'!$A$2:$C$70,3,0)</f>
        <v>667j918p</v>
      </c>
      <c r="C1601" s="355" t="s">
        <v>106</v>
      </c>
      <c r="D1601" s="355" t="s">
        <v>107</v>
      </c>
      <c r="E1601" s="355">
        <v>4190200</v>
      </c>
    </row>
    <row r="1602" spans="1:5" x14ac:dyDescent="0.35">
      <c r="A1602" s="355" t="s">
        <v>174</v>
      </c>
      <c r="B1602" s="355" t="str">
        <f>VLOOKUP(A1602,'Web Based Remittances'!$A$2:$C$70,3,0)</f>
        <v>667j918p</v>
      </c>
      <c r="C1602" s="355" t="s">
        <v>129</v>
      </c>
      <c r="D1602" s="355" t="s">
        <v>130</v>
      </c>
      <c r="E1602" s="355">
        <v>4190387</v>
      </c>
    </row>
    <row r="1603" spans="1:5" x14ac:dyDescent="0.35">
      <c r="A1603" s="355" t="s">
        <v>174</v>
      </c>
      <c r="B1603" s="355" t="str">
        <f>VLOOKUP(A1603,'Web Based Remittances'!$A$2:$C$70,3,0)</f>
        <v>667j918p</v>
      </c>
      <c r="C1603" s="355" t="s">
        <v>37</v>
      </c>
      <c r="D1603" s="355" t="s">
        <v>38</v>
      </c>
      <c r="E1603" s="355">
        <v>4190388</v>
      </c>
    </row>
    <row r="1604" spans="1:5" x14ac:dyDescent="0.35">
      <c r="A1604" s="355" t="s">
        <v>174</v>
      </c>
      <c r="B1604" s="355" t="str">
        <f>VLOOKUP(A1604,'Web Based Remittances'!$A$2:$C$70,3,0)</f>
        <v>667j918p</v>
      </c>
      <c r="C1604" s="355" t="s">
        <v>39</v>
      </c>
      <c r="D1604" s="355" t="s">
        <v>40</v>
      </c>
      <c r="E1604" s="355">
        <v>4190380</v>
      </c>
    </row>
    <row r="1605" spans="1:5" x14ac:dyDescent="0.35">
      <c r="A1605" s="355" t="s">
        <v>174</v>
      </c>
      <c r="B1605" s="355" t="str">
        <f>VLOOKUP(A1605,'Web Based Remittances'!$A$2:$C$70,3,0)</f>
        <v>667j918p</v>
      </c>
      <c r="C1605" s="355" t="s">
        <v>43</v>
      </c>
      <c r="D1605" s="355" t="s">
        <v>44</v>
      </c>
      <c r="E1605" s="355">
        <v>6110000</v>
      </c>
    </row>
    <row r="1606" spans="1:5" x14ac:dyDescent="0.35">
      <c r="A1606" s="355" t="s">
        <v>174</v>
      </c>
      <c r="B1606" s="355" t="str">
        <f>VLOOKUP(A1606,'Web Based Remittances'!$A$2:$C$70,3,0)</f>
        <v>667j918p</v>
      </c>
      <c r="C1606" s="355" t="s">
        <v>45</v>
      </c>
      <c r="D1606" s="355" t="s">
        <v>46</v>
      </c>
      <c r="E1606" s="355">
        <v>6110600</v>
      </c>
    </row>
    <row r="1607" spans="1:5" x14ac:dyDescent="0.35">
      <c r="A1607" s="355" t="s">
        <v>174</v>
      </c>
      <c r="B1607" s="355" t="str">
        <f>VLOOKUP(A1607,'Web Based Remittances'!$A$2:$C$70,3,0)</f>
        <v>667j918p</v>
      </c>
      <c r="C1607" s="355" t="s">
        <v>47</v>
      </c>
      <c r="D1607" s="355" t="s">
        <v>48</v>
      </c>
      <c r="E1607" s="355">
        <v>6110720</v>
      </c>
    </row>
    <row r="1608" spans="1:5" x14ac:dyDescent="0.35">
      <c r="A1608" s="355" t="s">
        <v>174</v>
      </c>
      <c r="B1608" s="355" t="str">
        <f>VLOOKUP(A1608,'Web Based Remittances'!$A$2:$C$70,3,0)</f>
        <v>667j918p</v>
      </c>
      <c r="C1608" s="355" t="s">
        <v>49</v>
      </c>
      <c r="D1608" s="355" t="s">
        <v>50</v>
      </c>
      <c r="E1608" s="355">
        <v>6110860</v>
      </c>
    </row>
    <row r="1609" spans="1:5" x14ac:dyDescent="0.35">
      <c r="A1609" s="355" t="s">
        <v>174</v>
      </c>
      <c r="B1609" s="355" t="str">
        <f>VLOOKUP(A1609,'Web Based Remittances'!$A$2:$C$70,3,0)</f>
        <v>667j918p</v>
      </c>
      <c r="C1609" s="355" t="s">
        <v>53</v>
      </c>
      <c r="D1609" s="355" t="s">
        <v>54</v>
      </c>
      <c r="E1609" s="355">
        <v>6110640</v>
      </c>
    </row>
    <row r="1610" spans="1:5" x14ac:dyDescent="0.35">
      <c r="A1610" s="355" t="s">
        <v>174</v>
      </c>
      <c r="B1610" s="355" t="str">
        <f>VLOOKUP(A1610,'Web Based Remittances'!$A$2:$C$70,3,0)</f>
        <v>667j918p</v>
      </c>
      <c r="C1610" s="355" t="s">
        <v>55</v>
      </c>
      <c r="D1610" s="355" t="s">
        <v>56</v>
      </c>
      <c r="E1610" s="355">
        <v>6116300</v>
      </c>
    </row>
    <row r="1611" spans="1:5" x14ac:dyDescent="0.35">
      <c r="A1611" s="355" t="s">
        <v>174</v>
      </c>
      <c r="B1611" s="355" t="str">
        <f>VLOOKUP(A1611,'Web Based Remittances'!$A$2:$C$70,3,0)</f>
        <v>667j918p</v>
      </c>
      <c r="C1611" s="355" t="s">
        <v>57</v>
      </c>
      <c r="D1611" s="355" t="s">
        <v>58</v>
      </c>
      <c r="E1611" s="355">
        <v>6116200</v>
      </c>
    </row>
    <row r="1612" spans="1:5" x14ac:dyDescent="0.35">
      <c r="A1612" s="355" t="s">
        <v>174</v>
      </c>
      <c r="B1612" s="355" t="str">
        <f>VLOOKUP(A1612,'Web Based Remittances'!$A$2:$C$70,3,0)</f>
        <v>667j918p</v>
      </c>
      <c r="C1612" s="355" t="s">
        <v>59</v>
      </c>
      <c r="D1612" s="355" t="s">
        <v>60</v>
      </c>
      <c r="E1612" s="355">
        <v>6116610</v>
      </c>
    </row>
    <row r="1613" spans="1:5" x14ac:dyDescent="0.35">
      <c r="A1613" s="355" t="s">
        <v>174</v>
      </c>
      <c r="B1613" s="355" t="str">
        <f>VLOOKUP(A1613,'Web Based Remittances'!$A$2:$C$70,3,0)</f>
        <v>667j918p</v>
      </c>
      <c r="C1613" s="355" t="s">
        <v>61</v>
      </c>
      <c r="D1613" s="355" t="s">
        <v>62</v>
      </c>
      <c r="E1613" s="355">
        <v>6116600</v>
      </c>
    </row>
    <row r="1614" spans="1:5" x14ac:dyDescent="0.35">
      <c r="A1614" s="355" t="s">
        <v>174</v>
      </c>
      <c r="B1614" s="355" t="str">
        <f>VLOOKUP(A1614,'Web Based Remittances'!$A$2:$C$70,3,0)</f>
        <v>667j918p</v>
      </c>
      <c r="C1614" s="355" t="s">
        <v>63</v>
      </c>
      <c r="D1614" s="355" t="s">
        <v>64</v>
      </c>
      <c r="E1614" s="355">
        <v>6121000</v>
      </c>
    </row>
    <row r="1615" spans="1:5" x14ac:dyDescent="0.35">
      <c r="A1615" s="355" t="s">
        <v>174</v>
      </c>
      <c r="B1615" s="355" t="str">
        <f>VLOOKUP(A1615,'Web Based Remittances'!$A$2:$C$70,3,0)</f>
        <v>667j918p</v>
      </c>
      <c r="C1615" s="355" t="s">
        <v>65</v>
      </c>
      <c r="D1615" s="355" t="s">
        <v>66</v>
      </c>
      <c r="E1615" s="355">
        <v>6122310</v>
      </c>
    </row>
    <row r="1616" spans="1:5" x14ac:dyDescent="0.35">
      <c r="A1616" s="355" t="s">
        <v>174</v>
      </c>
      <c r="B1616" s="355" t="str">
        <f>VLOOKUP(A1616,'Web Based Remittances'!$A$2:$C$70,3,0)</f>
        <v>667j918p</v>
      </c>
      <c r="C1616" s="355" t="s">
        <v>67</v>
      </c>
      <c r="D1616" s="355" t="s">
        <v>68</v>
      </c>
      <c r="E1616" s="355">
        <v>6122110</v>
      </c>
    </row>
    <row r="1617" spans="1:5" x14ac:dyDescent="0.35">
      <c r="A1617" s="355" t="s">
        <v>174</v>
      </c>
      <c r="B1617" s="355" t="str">
        <f>VLOOKUP(A1617,'Web Based Remittances'!$A$2:$C$70,3,0)</f>
        <v>667j918p</v>
      </c>
      <c r="C1617" s="355" t="s">
        <v>69</v>
      </c>
      <c r="D1617" s="355" t="s">
        <v>70</v>
      </c>
      <c r="E1617" s="355">
        <v>6120800</v>
      </c>
    </row>
    <row r="1618" spans="1:5" x14ac:dyDescent="0.35">
      <c r="A1618" s="355" t="s">
        <v>174</v>
      </c>
      <c r="B1618" s="355" t="str">
        <f>VLOOKUP(A1618,'Web Based Remittances'!$A$2:$C$70,3,0)</f>
        <v>667j918p</v>
      </c>
      <c r="C1618" s="355" t="s">
        <v>71</v>
      </c>
      <c r="D1618" s="355" t="s">
        <v>72</v>
      </c>
      <c r="E1618" s="355">
        <v>6120220</v>
      </c>
    </row>
    <row r="1619" spans="1:5" x14ac:dyDescent="0.35">
      <c r="A1619" s="355" t="s">
        <v>174</v>
      </c>
      <c r="B1619" s="355" t="str">
        <f>VLOOKUP(A1619,'Web Based Remittances'!$A$2:$C$70,3,0)</f>
        <v>667j918p</v>
      </c>
      <c r="C1619" s="355" t="s">
        <v>73</v>
      </c>
      <c r="D1619" s="355" t="s">
        <v>74</v>
      </c>
      <c r="E1619" s="355">
        <v>6120600</v>
      </c>
    </row>
    <row r="1620" spans="1:5" x14ac:dyDescent="0.35">
      <c r="A1620" s="355" t="s">
        <v>174</v>
      </c>
      <c r="B1620" s="355" t="str">
        <f>VLOOKUP(A1620,'Web Based Remittances'!$A$2:$C$70,3,0)</f>
        <v>667j918p</v>
      </c>
      <c r="C1620" s="355" t="s">
        <v>75</v>
      </c>
      <c r="D1620" s="355" t="s">
        <v>76</v>
      </c>
      <c r="E1620" s="355">
        <v>6120400</v>
      </c>
    </row>
    <row r="1621" spans="1:5" x14ac:dyDescent="0.35">
      <c r="A1621" s="355" t="s">
        <v>174</v>
      </c>
      <c r="B1621" s="355" t="str">
        <f>VLOOKUP(A1621,'Web Based Remittances'!$A$2:$C$70,3,0)</f>
        <v>667j918p</v>
      </c>
      <c r="C1621" s="355" t="s">
        <v>77</v>
      </c>
      <c r="D1621" s="355" t="s">
        <v>78</v>
      </c>
      <c r="E1621" s="355">
        <v>6140130</v>
      </c>
    </row>
    <row r="1622" spans="1:5" x14ac:dyDescent="0.35">
      <c r="A1622" s="355" t="s">
        <v>174</v>
      </c>
      <c r="B1622" s="355" t="str">
        <f>VLOOKUP(A1622,'Web Based Remittances'!$A$2:$C$70,3,0)</f>
        <v>667j918p</v>
      </c>
      <c r="C1622" s="355" t="s">
        <v>79</v>
      </c>
      <c r="D1622" s="355" t="s">
        <v>80</v>
      </c>
      <c r="E1622" s="355">
        <v>6142430</v>
      </c>
    </row>
    <row r="1623" spans="1:5" x14ac:dyDescent="0.35">
      <c r="A1623" s="355" t="s">
        <v>174</v>
      </c>
      <c r="B1623" s="355" t="str">
        <f>VLOOKUP(A1623,'Web Based Remittances'!$A$2:$C$70,3,0)</f>
        <v>667j918p</v>
      </c>
      <c r="C1623" s="355" t="s">
        <v>81</v>
      </c>
      <c r="D1623" s="355" t="s">
        <v>82</v>
      </c>
      <c r="E1623" s="355">
        <v>6140000</v>
      </c>
    </row>
    <row r="1624" spans="1:5" x14ac:dyDescent="0.35">
      <c r="A1624" s="355" t="s">
        <v>174</v>
      </c>
      <c r="B1624" s="355" t="str">
        <f>VLOOKUP(A1624,'Web Based Remittances'!$A$2:$C$70,3,0)</f>
        <v>667j918p</v>
      </c>
      <c r="C1624" s="355" t="s">
        <v>83</v>
      </c>
      <c r="D1624" s="355" t="s">
        <v>84</v>
      </c>
      <c r="E1624" s="355">
        <v>6121600</v>
      </c>
    </row>
    <row r="1625" spans="1:5" x14ac:dyDescent="0.35">
      <c r="A1625" s="355" t="s">
        <v>174</v>
      </c>
      <c r="B1625" s="355" t="str">
        <f>VLOOKUP(A1625,'Web Based Remittances'!$A$2:$C$70,3,0)</f>
        <v>667j918p</v>
      </c>
      <c r="C1625" s="355" t="s">
        <v>85</v>
      </c>
      <c r="D1625" s="355" t="s">
        <v>86</v>
      </c>
      <c r="E1625" s="355">
        <v>6140200</v>
      </c>
    </row>
    <row r="1626" spans="1:5" x14ac:dyDescent="0.35">
      <c r="A1626" s="355" t="s">
        <v>174</v>
      </c>
      <c r="B1626" s="355" t="str">
        <f>VLOOKUP(A1626,'Web Based Remittances'!$A$2:$C$70,3,0)</f>
        <v>667j918p</v>
      </c>
      <c r="C1626" s="355" t="s">
        <v>89</v>
      </c>
      <c r="D1626" s="355" t="s">
        <v>90</v>
      </c>
      <c r="E1626" s="355">
        <v>6170100</v>
      </c>
    </row>
    <row r="1627" spans="1:5" x14ac:dyDescent="0.35">
      <c r="A1627" s="355" t="s">
        <v>174</v>
      </c>
      <c r="B1627" s="355" t="str">
        <f>VLOOKUP(A1627,'Web Based Remittances'!$A$2:$C$70,3,0)</f>
        <v>667j918p</v>
      </c>
      <c r="C1627" s="355" t="s">
        <v>91</v>
      </c>
      <c r="D1627" s="355" t="s">
        <v>92</v>
      </c>
      <c r="E1627" s="355">
        <v>6170110</v>
      </c>
    </row>
    <row r="1628" spans="1:5" x14ac:dyDescent="0.35">
      <c r="A1628" s="355" t="s">
        <v>174</v>
      </c>
      <c r="B1628" s="355" t="str">
        <f>VLOOKUP(A1628,'Web Based Remittances'!$A$2:$C$70,3,0)</f>
        <v>667j918p</v>
      </c>
      <c r="C1628" s="355" t="s">
        <v>99</v>
      </c>
      <c r="D1628" s="355" t="s">
        <v>100</v>
      </c>
      <c r="E1628" s="355">
        <v>4190170</v>
      </c>
    </row>
    <row r="1629" spans="1:5" x14ac:dyDescent="0.35">
      <c r="A1629" s="355" t="s">
        <v>174</v>
      </c>
      <c r="B1629" s="355" t="str">
        <f>VLOOKUP(A1629,'Web Based Remittances'!$A$2:$C$70,3,0)</f>
        <v>667j918p</v>
      </c>
      <c r="C1629" s="355" t="s">
        <v>103</v>
      </c>
      <c r="D1629" s="355" t="s">
        <v>104</v>
      </c>
      <c r="E1629" s="355">
        <v>6180200</v>
      </c>
    </row>
    <row r="1630" spans="1:5" x14ac:dyDescent="0.35">
      <c r="A1630" s="355" t="s">
        <v>175</v>
      </c>
      <c r="B1630" s="355" t="str">
        <f>VLOOKUP(A1630,'Web Based Remittances'!$A$2:$C$70,3,0)</f>
        <v>686d673m</v>
      </c>
      <c r="C1630" s="355" t="s">
        <v>19</v>
      </c>
      <c r="D1630" s="355" t="s">
        <v>20</v>
      </c>
      <c r="E1630" s="355">
        <v>4190105</v>
      </c>
    </row>
    <row r="1631" spans="1:5" x14ac:dyDescent="0.35">
      <c r="A1631" s="355" t="s">
        <v>175</v>
      </c>
      <c r="B1631" s="355" t="str">
        <f>VLOOKUP(A1631,'Web Based Remittances'!$A$2:$C$70,3,0)</f>
        <v>686d673m</v>
      </c>
      <c r="C1631" s="355" t="s">
        <v>21</v>
      </c>
      <c r="D1631" s="355" t="s">
        <v>22</v>
      </c>
      <c r="E1631" s="355">
        <v>4190120</v>
      </c>
    </row>
    <row r="1632" spans="1:5" x14ac:dyDescent="0.35">
      <c r="A1632" s="355" t="s">
        <v>175</v>
      </c>
      <c r="B1632" s="355" t="str">
        <f>VLOOKUP(A1632,'Web Based Remittances'!$A$2:$C$70,3,0)</f>
        <v>686d673m</v>
      </c>
      <c r="C1632" s="355" t="s">
        <v>23</v>
      </c>
      <c r="D1632" s="355" t="s">
        <v>24</v>
      </c>
      <c r="E1632" s="355">
        <v>4190140</v>
      </c>
    </row>
    <row r="1633" spans="1:5" x14ac:dyDescent="0.35">
      <c r="A1633" s="355" t="s">
        <v>175</v>
      </c>
      <c r="B1633" s="355" t="str">
        <f>VLOOKUP(A1633,'Web Based Remittances'!$A$2:$C$70,3,0)</f>
        <v>686d673m</v>
      </c>
      <c r="C1633" s="355" t="s">
        <v>29</v>
      </c>
      <c r="D1633" s="355" t="s">
        <v>30</v>
      </c>
      <c r="E1633" s="355">
        <v>4191100</v>
      </c>
    </row>
    <row r="1634" spans="1:5" x14ac:dyDescent="0.35">
      <c r="A1634" s="355" t="s">
        <v>175</v>
      </c>
      <c r="B1634" s="355" t="str">
        <f>VLOOKUP(A1634,'Web Based Remittances'!$A$2:$C$70,3,0)</f>
        <v>686d673m</v>
      </c>
      <c r="C1634" s="355" t="s">
        <v>120</v>
      </c>
      <c r="D1634" s="355" t="s">
        <v>121</v>
      </c>
      <c r="E1634" s="355">
        <v>4191600</v>
      </c>
    </row>
    <row r="1635" spans="1:5" x14ac:dyDescent="0.35">
      <c r="A1635" s="355" t="s">
        <v>175</v>
      </c>
      <c r="B1635" s="355" t="str">
        <f>VLOOKUP(A1635,'Web Based Remittances'!$A$2:$C$70,3,0)</f>
        <v>686d673m</v>
      </c>
      <c r="C1635" s="355" t="s">
        <v>33</v>
      </c>
      <c r="D1635" s="355" t="s">
        <v>34</v>
      </c>
      <c r="E1635" s="355">
        <v>4190410</v>
      </c>
    </row>
    <row r="1636" spans="1:5" x14ac:dyDescent="0.35">
      <c r="A1636" s="355" t="s">
        <v>175</v>
      </c>
      <c r="B1636" s="355" t="str">
        <f>VLOOKUP(A1636,'Web Based Remittances'!$A$2:$C$70,3,0)</f>
        <v>686d673m</v>
      </c>
      <c r="C1636" s="355" t="s">
        <v>106</v>
      </c>
      <c r="D1636" s="355" t="s">
        <v>107</v>
      </c>
      <c r="E1636" s="355">
        <v>4190200</v>
      </c>
    </row>
    <row r="1637" spans="1:5" x14ac:dyDescent="0.35">
      <c r="A1637" s="355" t="s">
        <v>175</v>
      </c>
      <c r="B1637" s="355" t="str">
        <f>VLOOKUP(A1637,'Web Based Remittances'!$A$2:$C$70,3,0)</f>
        <v>686d673m</v>
      </c>
      <c r="C1637" s="355" t="s">
        <v>37</v>
      </c>
      <c r="D1637" s="355" t="s">
        <v>38</v>
      </c>
      <c r="E1637" s="355">
        <v>4190388</v>
      </c>
    </row>
    <row r="1638" spans="1:5" x14ac:dyDescent="0.35">
      <c r="A1638" s="355" t="s">
        <v>175</v>
      </c>
      <c r="B1638" s="355" t="str">
        <f>VLOOKUP(A1638,'Web Based Remittances'!$A$2:$C$70,3,0)</f>
        <v>686d673m</v>
      </c>
      <c r="C1638" s="355" t="s">
        <v>39</v>
      </c>
      <c r="D1638" s="355" t="s">
        <v>40</v>
      </c>
      <c r="E1638" s="355">
        <v>4190380</v>
      </c>
    </row>
    <row r="1639" spans="1:5" x14ac:dyDescent="0.35">
      <c r="A1639" s="355" t="s">
        <v>175</v>
      </c>
      <c r="B1639" s="355" t="str">
        <f>VLOOKUP(A1639,'Web Based Remittances'!$A$2:$C$70,3,0)</f>
        <v>686d673m</v>
      </c>
      <c r="C1639" s="355" t="s">
        <v>43</v>
      </c>
      <c r="D1639" s="355" t="s">
        <v>44</v>
      </c>
      <c r="E1639" s="355">
        <v>6110000</v>
      </c>
    </row>
    <row r="1640" spans="1:5" x14ac:dyDescent="0.35">
      <c r="A1640" s="355" t="s">
        <v>175</v>
      </c>
      <c r="B1640" s="355" t="str">
        <f>VLOOKUP(A1640,'Web Based Remittances'!$A$2:$C$70,3,0)</f>
        <v>686d673m</v>
      </c>
      <c r="C1640" s="355" t="s">
        <v>45</v>
      </c>
      <c r="D1640" s="355" t="s">
        <v>46</v>
      </c>
      <c r="E1640" s="355">
        <v>6110600</v>
      </c>
    </row>
    <row r="1641" spans="1:5" x14ac:dyDescent="0.35">
      <c r="A1641" s="355" t="s">
        <v>175</v>
      </c>
      <c r="B1641" s="355" t="str">
        <f>VLOOKUP(A1641,'Web Based Remittances'!$A$2:$C$70,3,0)</f>
        <v>686d673m</v>
      </c>
      <c r="C1641" s="355" t="s">
        <v>47</v>
      </c>
      <c r="D1641" s="355" t="s">
        <v>48</v>
      </c>
      <c r="E1641" s="355">
        <v>6110720</v>
      </c>
    </row>
    <row r="1642" spans="1:5" x14ac:dyDescent="0.35">
      <c r="A1642" s="355" t="s">
        <v>175</v>
      </c>
      <c r="B1642" s="355" t="str">
        <f>VLOOKUP(A1642,'Web Based Remittances'!$A$2:$C$70,3,0)</f>
        <v>686d673m</v>
      </c>
      <c r="C1642" s="355" t="s">
        <v>49</v>
      </c>
      <c r="D1642" s="355" t="s">
        <v>50</v>
      </c>
      <c r="E1642" s="355">
        <v>6110860</v>
      </c>
    </row>
    <row r="1643" spans="1:5" x14ac:dyDescent="0.35">
      <c r="A1643" s="355" t="s">
        <v>175</v>
      </c>
      <c r="B1643" s="355" t="str">
        <f>VLOOKUP(A1643,'Web Based Remittances'!$A$2:$C$70,3,0)</f>
        <v>686d673m</v>
      </c>
      <c r="C1643" s="355" t="s">
        <v>53</v>
      </c>
      <c r="D1643" s="355" t="s">
        <v>54</v>
      </c>
      <c r="E1643" s="355">
        <v>6110640</v>
      </c>
    </row>
    <row r="1644" spans="1:5" x14ac:dyDescent="0.35">
      <c r="A1644" s="355" t="s">
        <v>175</v>
      </c>
      <c r="B1644" s="355" t="str">
        <f>VLOOKUP(A1644,'Web Based Remittances'!$A$2:$C$70,3,0)</f>
        <v>686d673m</v>
      </c>
      <c r="C1644" s="355" t="s">
        <v>55</v>
      </c>
      <c r="D1644" s="355" t="s">
        <v>56</v>
      </c>
      <c r="E1644" s="355">
        <v>6116300</v>
      </c>
    </row>
    <row r="1645" spans="1:5" x14ac:dyDescent="0.35">
      <c r="A1645" s="355" t="s">
        <v>175</v>
      </c>
      <c r="B1645" s="355" t="str">
        <f>VLOOKUP(A1645,'Web Based Remittances'!$A$2:$C$70,3,0)</f>
        <v>686d673m</v>
      </c>
      <c r="C1645" s="355" t="s">
        <v>57</v>
      </c>
      <c r="D1645" s="355" t="s">
        <v>58</v>
      </c>
      <c r="E1645" s="355">
        <v>6116200</v>
      </c>
    </row>
    <row r="1646" spans="1:5" x14ac:dyDescent="0.35">
      <c r="A1646" s="355" t="s">
        <v>175</v>
      </c>
      <c r="B1646" s="355" t="str">
        <f>VLOOKUP(A1646,'Web Based Remittances'!$A$2:$C$70,3,0)</f>
        <v>686d673m</v>
      </c>
      <c r="C1646" s="355" t="s">
        <v>59</v>
      </c>
      <c r="D1646" s="355" t="s">
        <v>60</v>
      </c>
      <c r="E1646" s="355">
        <v>6116610</v>
      </c>
    </row>
    <row r="1647" spans="1:5" x14ac:dyDescent="0.35">
      <c r="A1647" s="355" t="s">
        <v>175</v>
      </c>
      <c r="B1647" s="355" t="str">
        <f>VLOOKUP(A1647,'Web Based Remittances'!$A$2:$C$70,3,0)</f>
        <v>686d673m</v>
      </c>
      <c r="C1647" s="355" t="s">
        <v>61</v>
      </c>
      <c r="D1647" s="355" t="s">
        <v>62</v>
      </c>
      <c r="E1647" s="355">
        <v>6116600</v>
      </c>
    </row>
    <row r="1648" spans="1:5" x14ac:dyDescent="0.35">
      <c r="A1648" s="355" t="s">
        <v>175</v>
      </c>
      <c r="B1648" s="355" t="str">
        <f>VLOOKUP(A1648,'Web Based Remittances'!$A$2:$C$70,3,0)</f>
        <v>686d673m</v>
      </c>
      <c r="C1648" s="355" t="s">
        <v>63</v>
      </c>
      <c r="D1648" s="355" t="s">
        <v>64</v>
      </c>
      <c r="E1648" s="355">
        <v>6121000</v>
      </c>
    </row>
    <row r="1649" spans="1:5" x14ac:dyDescent="0.35">
      <c r="A1649" s="355" t="s">
        <v>175</v>
      </c>
      <c r="B1649" s="355" t="str">
        <f>VLOOKUP(A1649,'Web Based Remittances'!$A$2:$C$70,3,0)</f>
        <v>686d673m</v>
      </c>
      <c r="C1649" s="355" t="s">
        <v>65</v>
      </c>
      <c r="D1649" s="355" t="s">
        <v>66</v>
      </c>
      <c r="E1649" s="355">
        <v>6122310</v>
      </c>
    </row>
    <row r="1650" spans="1:5" x14ac:dyDescent="0.35">
      <c r="A1650" s="355" t="s">
        <v>175</v>
      </c>
      <c r="B1650" s="355" t="str">
        <f>VLOOKUP(A1650,'Web Based Remittances'!$A$2:$C$70,3,0)</f>
        <v>686d673m</v>
      </c>
      <c r="C1650" s="355" t="s">
        <v>67</v>
      </c>
      <c r="D1650" s="355" t="s">
        <v>68</v>
      </c>
      <c r="E1650" s="355">
        <v>6122110</v>
      </c>
    </row>
    <row r="1651" spans="1:5" x14ac:dyDescent="0.35">
      <c r="A1651" s="355" t="s">
        <v>175</v>
      </c>
      <c r="B1651" s="355" t="str">
        <f>VLOOKUP(A1651,'Web Based Remittances'!$A$2:$C$70,3,0)</f>
        <v>686d673m</v>
      </c>
      <c r="C1651" s="355" t="s">
        <v>69</v>
      </c>
      <c r="D1651" s="355" t="s">
        <v>70</v>
      </c>
      <c r="E1651" s="355">
        <v>6120800</v>
      </c>
    </row>
    <row r="1652" spans="1:5" x14ac:dyDescent="0.35">
      <c r="A1652" s="355" t="s">
        <v>175</v>
      </c>
      <c r="B1652" s="355" t="str">
        <f>VLOOKUP(A1652,'Web Based Remittances'!$A$2:$C$70,3,0)</f>
        <v>686d673m</v>
      </c>
      <c r="C1652" s="355" t="s">
        <v>71</v>
      </c>
      <c r="D1652" s="355" t="s">
        <v>72</v>
      </c>
      <c r="E1652" s="355">
        <v>6120220</v>
      </c>
    </row>
    <row r="1653" spans="1:5" x14ac:dyDescent="0.35">
      <c r="A1653" s="355" t="s">
        <v>175</v>
      </c>
      <c r="B1653" s="355" t="str">
        <f>VLOOKUP(A1653,'Web Based Remittances'!$A$2:$C$70,3,0)</f>
        <v>686d673m</v>
      </c>
      <c r="C1653" s="355" t="s">
        <v>73</v>
      </c>
      <c r="D1653" s="355" t="s">
        <v>74</v>
      </c>
      <c r="E1653" s="355">
        <v>6120600</v>
      </c>
    </row>
    <row r="1654" spans="1:5" x14ac:dyDescent="0.35">
      <c r="A1654" s="355" t="s">
        <v>175</v>
      </c>
      <c r="B1654" s="355" t="str">
        <f>VLOOKUP(A1654,'Web Based Remittances'!$A$2:$C$70,3,0)</f>
        <v>686d673m</v>
      </c>
      <c r="C1654" s="355" t="s">
        <v>75</v>
      </c>
      <c r="D1654" s="355" t="s">
        <v>76</v>
      </c>
      <c r="E1654" s="355">
        <v>6120400</v>
      </c>
    </row>
    <row r="1655" spans="1:5" x14ac:dyDescent="0.35">
      <c r="A1655" s="355" t="s">
        <v>175</v>
      </c>
      <c r="B1655" s="355" t="str">
        <f>VLOOKUP(A1655,'Web Based Remittances'!$A$2:$C$70,3,0)</f>
        <v>686d673m</v>
      </c>
      <c r="C1655" s="355" t="s">
        <v>77</v>
      </c>
      <c r="D1655" s="355" t="s">
        <v>78</v>
      </c>
      <c r="E1655" s="355">
        <v>6140130</v>
      </c>
    </row>
    <row r="1656" spans="1:5" x14ac:dyDescent="0.35">
      <c r="A1656" s="355" t="s">
        <v>175</v>
      </c>
      <c r="B1656" s="355" t="str">
        <f>VLOOKUP(A1656,'Web Based Remittances'!$A$2:$C$70,3,0)</f>
        <v>686d673m</v>
      </c>
      <c r="C1656" s="355" t="s">
        <v>79</v>
      </c>
      <c r="D1656" s="355" t="s">
        <v>80</v>
      </c>
      <c r="E1656" s="355">
        <v>6142430</v>
      </c>
    </row>
    <row r="1657" spans="1:5" x14ac:dyDescent="0.35">
      <c r="A1657" s="355" t="s">
        <v>175</v>
      </c>
      <c r="B1657" s="355" t="str">
        <f>VLOOKUP(A1657,'Web Based Remittances'!$A$2:$C$70,3,0)</f>
        <v>686d673m</v>
      </c>
      <c r="C1657" s="355" t="s">
        <v>81</v>
      </c>
      <c r="D1657" s="355" t="s">
        <v>82</v>
      </c>
      <c r="E1657" s="355">
        <v>6140000</v>
      </c>
    </row>
    <row r="1658" spans="1:5" x14ac:dyDescent="0.35">
      <c r="A1658" s="355" t="s">
        <v>175</v>
      </c>
      <c r="B1658" s="355" t="str">
        <f>VLOOKUP(A1658,'Web Based Remittances'!$A$2:$C$70,3,0)</f>
        <v>686d673m</v>
      </c>
      <c r="C1658" s="355" t="s">
        <v>83</v>
      </c>
      <c r="D1658" s="355" t="s">
        <v>84</v>
      </c>
      <c r="E1658" s="355">
        <v>6121600</v>
      </c>
    </row>
    <row r="1659" spans="1:5" x14ac:dyDescent="0.35">
      <c r="A1659" s="355" t="s">
        <v>175</v>
      </c>
      <c r="B1659" s="355" t="str">
        <f>VLOOKUP(A1659,'Web Based Remittances'!$A$2:$C$70,3,0)</f>
        <v>686d673m</v>
      </c>
      <c r="C1659" s="355" t="s">
        <v>113</v>
      </c>
      <c r="D1659" s="355" t="s">
        <v>114</v>
      </c>
      <c r="E1659" s="355">
        <v>6151110</v>
      </c>
    </row>
    <row r="1660" spans="1:5" x14ac:dyDescent="0.35">
      <c r="A1660" s="355" t="s">
        <v>175</v>
      </c>
      <c r="B1660" s="355" t="str">
        <f>VLOOKUP(A1660,'Web Based Remittances'!$A$2:$C$70,3,0)</f>
        <v>686d673m</v>
      </c>
      <c r="C1660" s="355" t="s">
        <v>85</v>
      </c>
      <c r="D1660" s="355" t="s">
        <v>86</v>
      </c>
      <c r="E1660" s="355">
        <v>6140200</v>
      </c>
    </row>
    <row r="1661" spans="1:5" x14ac:dyDescent="0.35">
      <c r="A1661" s="355" t="s">
        <v>175</v>
      </c>
      <c r="B1661" s="355" t="str">
        <f>VLOOKUP(A1661,'Web Based Remittances'!$A$2:$C$70,3,0)</f>
        <v>686d673m</v>
      </c>
      <c r="C1661" s="355" t="s">
        <v>87</v>
      </c>
      <c r="D1661" s="355" t="s">
        <v>88</v>
      </c>
      <c r="E1661" s="355">
        <v>6111000</v>
      </c>
    </row>
    <row r="1662" spans="1:5" x14ac:dyDescent="0.35">
      <c r="A1662" s="355" t="s">
        <v>175</v>
      </c>
      <c r="B1662" s="355" t="str">
        <f>VLOOKUP(A1662,'Web Based Remittances'!$A$2:$C$70,3,0)</f>
        <v>686d673m</v>
      </c>
      <c r="C1662" s="355" t="s">
        <v>89</v>
      </c>
      <c r="D1662" s="355" t="s">
        <v>90</v>
      </c>
      <c r="E1662" s="355">
        <v>6170100</v>
      </c>
    </row>
    <row r="1663" spans="1:5" x14ac:dyDescent="0.35">
      <c r="A1663" s="355" t="s">
        <v>175</v>
      </c>
      <c r="B1663" s="355" t="str">
        <f>VLOOKUP(A1663,'Web Based Remittances'!$A$2:$C$70,3,0)</f>
        <v>686d673m</v>
      </c>
      <c r="C1663" s="355" t="s">
        <v>91</v>
      </c>
      <c r="D1663" s="355" t="s">
        <v>92</v>
      </c>
      <c r="E1663" s="355">
        <v>6170110</v>
      </c>
    </row>
    <row r="1664" spans="1:5" x14ac:dyDescent="0.35">
      <c r="A1664" s="355" t="s">
        <v>176</v>
      </c>
      <c r="B1664" s="355" t="str">
        <f>VLOOKUP(A1664,'Web Based Remittances'!$A$2:$C$70,3,0)</f>
        <v>294c302f</v>
      </c>
      <c r="C1664" s="355" t="s">
        <v>19</v>
      </c>
      <c r="D1664" s="355" t="s">
        <v>20</v>
      </c>
      <c r="E1664" s="355">
        <v>4190105</v>
      </c>
    </row>
    <row r="1665" spans="1:5" x14ac:dyDescent="0.35">
      <c r="A1665" s="355" t="s">
        <v>176</v>
      </c>
      <c r="B1665" s="355" t="str">
        <f>VLOOKUP(A1665,'Web Based Remittances'!$A$2:$C$70,3,0)</f>
        <v>294c302f</v>
      </c>
      <c r="C1665" s="355" t="s">
        <v>21</v>
      </c>
      <c r="D1665" s="355" t="s">
        <v>22</v>
      </c>
      <c r="E1665" s="355">
        <v>4190120</v>
      </c>
    </row>
    <row r="1666" spans="1:5" x14ac:dyDescent="0.35">
      <c r="A1666" s="355" t="s">
        <v>176</v>
      </c>
      <c r="B1666" s="355" t="str">
        <f>VLOOKUP(A1666,'Web Based Remittances'!$A$2:$C$70,3,0)</f>
        <v>294c302f</v>
      </c>
      <c r="C1666" s="355" t="s">
        <v>23</v>
      </c>
      <c r="D1666" s="355" t="s">
        <v>24</v>
      </c>
      <c r="E1666" s="355">
        <v>4190140</v>
      </c>
    </row>
    <row r="1667" spans="1:5" x14ac:dyDescent="0.35">
      <c r="A1667" s="355" t="s">
        <v>176</v>
      </c>
      <c r="B1667" s="355" t="str">
        <f>VLOOKUP(A1667,'Web Based Remittances'!$A$2:$C$70,3,0)</f>
        <v>294c302f</v>
      </c>
      <c r="C1667" s="355" t="s">
        <v>27</v>
      </c>
      <c r="D1667" s="355" t="s">
        <v>28</v>
      </c>
      <c r="E1667" s="355">
        <v>4191900</v>
      </c>
    </row>
    <row r="1668" spans="1:5" x14ac:dyDescent="0.35">
      <c r="A1668" s="355" t="s">
        <v>176</v>
      </c>
      <c r="B1668" s="355" t="str">
        <f>VLOOKUP(A1668,'Web Based Remittances'!$A$2:$C$70,3,0)</f>
        <v>294c302f</v>
      </c>
      <c r="C1668" s="355" t="s">
        <v>29</v>
      </c>
      <c r="D1668" s="355" t="s">
        <v>30</v>
      </c>
      <c r="E1668" s="355">
        <v>4191100</v>
      </c>
    </row>
    <row r="1669" spans="1:5" x14ac:dyDescent="0.35">
      <c r="A1669" s="355" t="s">
        <v>176</v>
      </c>
      <c r="B1669" s="355" t="str">
        <f>VLOOKUP(A1669,'Web Based Remittances'!$A$2:$C$70,3,0)</f>
        <v>294c302f</v>
      </c>
      <c r="C1669" s="355" t="s">
        <v>35</v>
      </c>
      <c r="D1669" s="355" t="s">
        <v>36</v>
      </c>
      <c r="E1669" s="355">
        <v>4190420</v>
      </c>
    </row>
    <row r="1670" spans="1:5" x14ac:dyDescent="0.35">
      <c r="A1670" s="355" t="s">
        <v>176</v>
      </c>
      <c r="B1670" s="355" t="str">
        <f>VLOOKUP(A1670,'Web Based Remittances'!$A$2:$C$70,3,0)</f>
        <v>294c302f</v>
      </c>
      <c r="C1670" s="355" t="s">
        <v>106</v>
      </c>
      <c r="D1670" s="355" t="s">
        <v>107</v>
      </c>
      <c r="E1670" s="355">
        <v>4190200</v>
      </c>
    </row>
    <row r="1671" spans="1:5" x14ac:dyDescent="0.35">
      <c r="A1671" s="355" t="s">
        <v>176</v>
      </c>
      <c r="B1671" s="355" t="str">
        <f>VLOOKUP(A1671,'Web Based Remittances'!$A$2:$C$70,3,0)</f>
        <v>294c302f</v>
      </c>
      <c r="C1671" s="355" t="s">
        <v>37</v>
      </c>
      <c r="D1671" s="355" t="s">
        <v>38</v>
      </c>
      <c r="E1671" s="355">
        <v>4190388</v>
      </c>
    </row>
    <row r="1672" spans="1:5" x14ac:dyDescent="0.35">
      <c r="A1672" s="355" t="s">
        <v>176</v>
      </c>
      <c r="B1672" s="355" t="str">
        <f>VLOOKUP(A1672,'Web Based Remittances'!$A$2:$C$70,3,0)</f>
        <v>294c302f</v>
      </c>
      <c r="C1672" s="355" t="s">
        <v>39</v>
      </c>
      <c r="D1672" s="355" t="s">
        <v>40</v>
      </c>
      <c r="E1672" s="355">
        <v>4190380</v>
      </c>
    </row>
    <row r="1673" spans="1:5" x14ac:dyDescent="0.35">
      <c r="A1673" s="355" t="s">
        <v>176</v>
      </c>
      <c r="B1673" s="355" t="str">
        <f>VLOOKUP(A1673,'Web Based Remittances'!$A$2:$C$70,3,0)</f>
        <v>294c302f</v>
      </c>
      <c r="C1673" s="355" t="s">
        <v>43</v>
      </c>
      <c r="D1673" s="355" t="s">
        <v>44</v>
      </c>
      <c r="E1673" s="355">
        <v>6110000</v>
      </c>
    </row>
    <row r="1674" spans="1:5" x14ac:dyDescent="0.35">
      <c r="A1674" s="355" t="s">
        <v>176</v>
      </c>
      <c r="B1674" s="355" t="str">
        <f>VLOOKUP(A1674,'Web Based Remittances'!$A$2:$C$70,3,0)</f>
        <v>294c302f</v>
      </c>
      <c r="C1674" s="355" t="s">
        <v>45</v>
      </c>
      <c r="D1674" s="355" t="s">
        <v>46</v>
      </c>
      <c r="E1674" s="355">
        <v>6110600</v>
      </c>
    </row>
    <row r="1675" spans="1:5" x14ac:dyDescent="0.35">
      <c r="A1675" s="355" t="s">
        <v>176</v>
      </c>
      <c r="B1675" s="355" t="str">
        <f>VLOOKUP(A1675,'Web Based Remittances'!$A$2:$C$70,3,0)</f>
        <v>294c302f</v>
      </c>
      <c r="C1675" s="355" t="s">
        <v>47</v>
      </c>
      <c r="D1675" s="355" t="s">
        <v>48</v>
      </c>
      <c r="E1675" s="355">
        <v>6110720</v>
      </c>
    </row>
    <row r="1676" spans="1:5" x14ac:dyDescent="0.35">
      <c r="A1676" s="355" t="s">
        <v>176</v>
      </c>
      <c r="B1676" s="355" t="str">
        <f>VLOOKUP(A1676,'Web Based Remittances'!$A$2:$C$70,3,0)</f>
        <v>294c302f</v>
      </c>
      <c r="C1676" s="355" t="s">
        <v>49</v>
      </c>
      <c r="D1676" s="355" t="s">
        <v>50</v>
      </c>
      <c r="E1676" s="355">
        <v>6110860</v>
      </c>
    </row>
    <row r="1677" spans="1:5" x14ac:dyDescent="0.35">
      <c r="A1677" s="355" t="s">
        <v>176</v>
      </c>
      <c r="B1677" s="355" t="str">
        <f>VLOOKUP(A1677,'Web Based Remittances'!$A$2:$C$70,3,0)</f>
        <v>294c302f</v>
      </c>
      <c r="C1677" s="355" t="s">
        <v>53</v>
      </c>
      <c r="D1677" s="355" t="s">
        <v>54</v>
      </c>
      <c r="E1677" s="355">
        <v>6110640</v>
      </c>
    </row>
    <row r="1678" spans="1:5" x14ac:dyDescent="0.35">
      <c r="A1678" s="355" t="s">
        <v>176</v>
      </c>
      <c r="B1678" s="355" t="str">
        <f>VLOOKUP(A1678,'Web Based Remittances'!$A$2:$C$70,3,0)</f>
        <v>294c302f</v>
      </c>
      <c r="C1678" s="355" t="s">
        <v>55</v>
      </c>
      <c r="D1678" s="355" t="s">
        <v>56</v>
      </c>
      <c r="E1678" s="355">
        <v>6116300</v>
      </c>
    </row>
    <row r="1679" spans="1:5" x14ac:dyDescent="0.35">
      <c r="A1679" s="355" t="s">
        <v>176</v>
      </c>
      <c r="B1679" s="355" t="str">
        <f>VLOOKUP(A1679,'Web Based Remittances'!$A$2:$C$70,3,0)</f>
        <v>294c302f</v>
      </c>
      <c r="C1679" s="355" t="s">
        <v>57</v>
      </c>
      <c r="D1679" s="355" t="s">
        <v>58</v>
      </c>
      <c r="E1679" s="355">
        <v>6116200</v>
      </c>
    </row>
    <row r="1680" spans="1:5" x14ac:dyDescent="0.35">
      <c r="A1680" s="355" t="s">
        <v>176</v>
      </c>
      <c r="B1680" s="355" t="str">
        <f>VLOOKUP(A1680,'Web Based Remittances'!$A$2:$C$70,3,0)</f>
        <v>294c302f</v>
      </c>
      <c r="C1680" s="355" t="s">
        <v>61</v>
      </c>
      <c r="D1680" s="355" t="s">
        <v>62</v>
      </c>
      <c r="E1680" s="355">
        <v>6116600</v>
      </c>
    </row>
    <row r="1681" spans="1:5" x14ac:dyDescent="0.35">
      <c r="A1681" s="355" t="s">
        <v>176</v>
      </c>
      <c r="B1681" s="355" t="str">
        <f>VLOOKUP(A1681,'Web Based Remittances'!$A$2:$C$70,3,0)</f>
        <v>294c302f</v>
      </c>
      <c r="C1681" s="355" t="s">
        <v>63</v>
      </c>
      <c r="D1681" s="355" t="s">
        <v>64</v>
      </c>
      <c r="E1681" s="355">
        <v>6121000</v>
      </c>
    </row>
    <row r="1682" spans="1:5" x14ac:dyDescent="0.35">
      <c r="A1682" s="355" t="s">
        <v>176</v>
      </c>
      <c r="B1682" s="355" t="str">
        <f>VLOOKUP(A1682,'Web Based Remittances'!$A$2:$C$70,3,0)</f>
        <v>294c302f</v>
      </c>
      <c r="C1682" s="355" t="s">
        <v>65</v>
      </c>
      <c r="D1682" s="355" t="s">
        <v>66</v>
      </c>
      <c r="E1682" s="355">
        <v>6122310</v>
      </c>
    </row>
    <row r="1683" spans="1:5" x14ac:dyDescent="0.35">
      <c r="A1683" s="355" t="s">
        <v>176</v>
      </c>
      <c r="B1683" s="355" t="str">
        <f>VLOOKUP(A1683,'Web Based Remittances'!$A$2:$C$70,3,0)</f>
        <v>294c302f</v>
      </c>
      <c r="C1683" s="355" t="s">
        <v>67</v>
      </c>
      <c r="D1683" s="355" t="s">
        <v>68</v>
      </c>
      <c r="E1683" s="355">
        <v>6122110</v>
      </c>
    </row>
    <row r="1684" spans="1:5" x14ac:dyDescent="0.35">
      <c r="A1684" s="355" t="s">
        <v>176</v>
      </c>
      <c r="B1684" s="355" t="str">
        <f>VLOOKUP(A1684,'Web Based Remittances'!$A$2:$C$70,3,0)</f>
        <v>294c302f</v>
      </c>
      <c r="C1684" s="355" t="s">
        <v>69</v>
      </c>
      <c r="D1684" s="355" t="s">
        <v>70</v>
      </c>
      <c r="E1684" s="355">
        <v>6120800</v>
      </c>
    </row>
    <row r="1685" spans="1:5" x14ac:dyDescent="0.35">
      <c r="A1685" s="355" t="s">
        <v>176</v>
      </c>
      <c r="B1685" s="355" t="str">
        <f>VLOOKUP(A1685,'Web Based Remittances'!$A$2:$C$70,3,0)</f>
        <v>294c302f</v>
      </c>
      <c r="C1685" s="355" t="s">
        <v>71</v>
      </c>
      <c r="D1685" s="355" t="s">
        <v>72</v>
      </c>
      <c r="E1685" s="355">
        <v>6120220</v>
      </c>
    </row>
    <row r="1686" spans="1:5" x14ac:dyDescent="0.35">
      <c r="A1686" s="355" t="s">
        <v>176</v>
      </c>
      <c r="B1686" s="355" t="str">
        <f>VLOOKUP(A1686,'Web Based Remittances'!$A$2:$C$70,3,0)</f>
        <v>294c302f</v>
      </c>
      <c r="C1686" s="355" t="s">
        <v>73</v>
      </c>
      <c r="D1686" s="355" t="s">
        <v>74</v>
      </c>
      <c r="E1686" s="355">
        <v>6120600</v>
      </c>
    </row>
    <row r="1687" spans="1:5" x14ac:dyDescent="0.35">
      <c r="A1687" s="355" t="s">
        <v>176</v>
      </c>
      <c r="B1687" s="355" t="str">
        <f>VLOOKUP(A1687,'Web Based Remittances'!$A$2:$C$70,3,0)</f>
        <v>294c302f</v>
      </c>
      <c r="C1687" s="355" t="s">
        <v>77</v>
      </c>
      <c r="D1687" s="355" t="s">
        <v>78</v>
      </c>
      <c r="E1687" s="355">
        <v>6140130</v>
      </c>
    </row>
    <row r="1688" spans="1:5" x14ac:dyDescent="0.35">
      <c r="A1688" s="355" t="s">
        <v>176</v>
      </c>
      <c r="B1688" s="355" t="str">
        <f>VLOOKUP(A1688,'Web Based Remittances'!$A$2:$C$70,3,0)</f>
        <v>294c302f</v>
      </c>
      <c r="C1688" s="355" t="s">
        <v>79</v>
      </c>
      <c r="D1688" s="355" t="s">
        <v>80</v>
      </c>
      <c r="E1688" s="355">
        <v>6142430</v>
      </c>
    </row>
    <row r="1689" spans="1:5" x14ac:dyDescent="0.35">
      <c r="A1689" s="355" t="s">
        <v>176</v>
      </c>
      <c r="B1689" s="355" t="str">
        <f>VLOOKUP(A1689,'Web Based Remittances'!$A$2:$C$70,3,0)</f>
        <v>294c302f</v>
      </c>
      <c r="C1689" s="355" t="s">
        <v>81</v>
      </c>
      <c r="D1689" s="355" t="s">
        <v>82</v>
      </c>
      <c r="E1689" s="355">
        <v>6140000</v>
      </c>
    </row>
    <row r="1690" spans="1:5" x14ac:dyDescent="0.35">
      <c r="A1690" s="355" t="s">
        <v>176</v>
      </c>
      <c r="B1690" s="355" t="str">
        <f>VLOOKUP(A1690,'Web Based Remittances'!$A$2:$C$70,3,0)</f>
        <v>294c302f</v>
      </c>
      <c r="C1690" s="355" t="s">
        <v>83</v>
      </c>
      <c r="D1690" s="355" t="s">
        <v>84</v>
      </c>
      <c r="E1690" s="355">
        <v>6121600</v>
      </c>
    </row>
    <row r="1691" spans="1:5" x14ac:dyDescent="0.35">
      <c r="A1691" s="355" t="s">
        <v>176</v>
      </c>
      <c r="B1691" s="355" t="str">
        <f>VLOOKUP(A1691,'Web Based Remittances'!$A$2:$C$70,3,0)</f>
        <v>294c302f</v>
      </c>
      <c r="C1691" s="355" t="s">
        <v>85</v>
      </c>
      <c r="D1691" s="355" t="s">
        <v>86</v>
      </c>
      <c r="E1691" s="355">
        <v>6140200</v>
      </c>
    </row>
    <row r="1692" spans="1:5" x14ac:dyDescent="0.35">
      <c r="A1692" s="355" t="s">
        <v>176</v>
      </c>
      <c r="B1692" s="355" t="str">
        <f>VLOOKUP(A1692,'Web Based Remittances'!$A$2:$C$70,3,0)</f>
        <v>294c302f</v>
      </c>
      <c r="C1692" s="355" t="s">
        <v>89</v>
      </c>
      <c r="D1692" s="355" t="s">
        <v>90</v>
      </c>
      <c r="E1692" s="355">
        <v>6170100</v>
      </c>
    </row>
    <row r="1693" spans="1:5" x14ac:dyDescent="0.35">
      <c r="A1693" s="355" t="s">
        <v>176</v>
      </c>
      <c r="B1693" s="355" t="str">
        <f>VLOOKUP(A1693,'Web Based Remittances'!$A$2:$C$70,3,0)</f>
        <v>294c302f</v>
      </c>
      <c r="C1693" s="355" t="s">
        <v>91</v>
      </c>
      <c r="D1693" s="355" t="s">
        <v>92</v>
      </c>
      <c r="E1693" s="355">
        <v>6170110</v>
      </c>
    </row>
    <row r="1694" spans="1:5" x14ac:dyDescent="0.35">
      <c r="A1694" s="355" t="s">
        <v>176</v>
      </c>
      <c r="B1694" s="355" t="str">
        <f>VLOOKUP(A1694,'Web Based Remittances'!$A$2:$C$70,3,0)</f>
        <v>294c302f</v>
      </c>
      <c r="C1694" s="355" t="s">
        <v>177</v>
      </c>
      <c r="D1694" s="355" t="s">
        <v>178</v>
      </c>
      <c r="E1694" s="355">
        <v>4190430</v>
      </c>
    </row>
    <row r="1695" spans="1:5" x14ac:dyDescent="0.35">
      <c r="A1695" s="355" t="s">
        <v>176</v>
      </c>
      <c r="B1695" s="355" t="str">
        <f>VLOOKUP(A1695,'Web Based Remittances'!$A$2:$C$70,3,0)</f>
        <v>294c302f</v>
      </c>
      <c r="C1695" s="355" t="s">
        <v>103</v>
      </c>
      <c r="D1695" s="355" t="s">
        <v>104</v>
      </c>
      <c r="E1695" s="355">
        <v>6180200</v>
      </c>
    </row>
    <row r="1696" spans="1:5" x14ac:dyDescent="0.35">
      <c r="A1696" s="355" t="s">
        <v>179</v>
      </c>
      <c r="B1696" s="355" t="str">
        <f>VLOOKUP(A1696,'Web Based Remittances'!$A$2:$C$70,3,0)</f>
        <v>494k327e</v>
      </c>
      <c r="C1696" s="355" t="s">
        <v>19</v>
      </c>
      <c r="D1696" s="355" t="s">
        <v>20</v>
      </c>
      <c r="E1696" s="355">
        <v>4190105</v>
      </c>
    </row>
    <row r="1697" spans="1:5" x14ac:dyDescent="0.35">
      <c r="A1697" s="355" t="s">
        <v>179</v>
      </c>
      <c r="B1697" s="355" t="str">
        <f>VLOOKUP(A1697,'Web Based Remittances'!$A$2:$C$70,3,0)</f>
        <v>494k327e</v>
      </c>
      <c r="C1697" s="355" t="s">
        <v>21</v>
      </c>
      <c r="D1697" s="355" t="s">
        <v>22</v>
      </c>
      <c r="E1697" s="355">
        <v>4190120</v>
      </c>
    </row>
    <row r="1698" spans="1:5" x14ac:dyDescent="0.35">
      <c r="A1698" s="355" t="s">
        <v>179</v>
      </c>
      <c r="B1698" s="355" t="str">
        <f>VLOOKUP(A1698,'Web Based Remittances'!$A$2:$C$70,3,0)</f>
        <v>494k327e</v>
      </c>
      <c r="C1698" s="355" t="s">
        <v>23</v>
      </c>
      <c r="D1698" s="355" t="s">
        <v>24</v>
      </c>
      <c r="E1698" s="355">
        <v>4190140</v>
      </c>
    </row>
    <row r="1699" spans="1:5" x14ac:dyDescent="0.35">
      <c r="A1699" s="355" t="s">
        <v>179</v>
      </c>
      <c r="B1699" s="355" t="str">
        <f>VLOOKUP(A1699,'Web Based Remittances'!$A$2:$C$70,3,0)</f>
        <v>494k327e</v>
      </c>
      <c r="C1699" s="355" t="s">
        <v>27</v>
      </c>
      <c r="D1699" s="355" t="s">
        <v>28</v>
      </c>
      <c r="E1699" s="355">
        <v>4191900</v>
      </c>
    </row>
    <row r="1700" spans="1:5" x14ac:dyDescent="0.35">
      <c r="A1700" s="355" t="s">
        <v>179</v>
      </c>
      <c r="B1700" s="355" t="str">
        <f>VLOOKUP(A1700,'Web Based Remittances'!$A$2:$C$70,3,0)</f>
        <v>494k327e</v>
      </c>
      <c r="C1700" s="355" t="s">
        <v>133</v>
      </c>
      <c r="D1700" s="355" t="s">
        <v>134</v>
      </c>
      <c r="E1700" s="355">
        <v>4191610</v>
      </c>
    </row>
    <row r="1701" spans="1:5" x14ac:dyDescent="0.35">
      <c r="A1701" s="355" t="s">
        <v>179</v>
      </c>
      <c r="B1701" s="355" t="str">
        <f>VLOOKUP(A1701,'Web Based Remittances'!$A$2:$C$70,3,0)</f>
        <v>494k327e</v>
      </c>
      <c r="C1701" s="355" t="s">
        <v>106</v>
      </c>
      <c r="D1701" s="355" t="s">
        <v>107</v>
      </c>
      <c r="E1701" s="355">
        <v>4190200</v>
      </c>
    </row>
    <row r="1702" spans="1:5" x14ac:dyDescent="0.35">
      <c r="A1702" s="355" t="s">
        <v>179</v>
      </c>
      <c r="B1702" s="355" t="str">
        <f>VLOOKUP(A1702,'Web Based Remittances'!$A$2:$C$70,3,0)</f>
        <v>494k327e</v>
      </c>
      <c r="C1702" s="355" t="s">
        <v>37</v>
      </c>
      <c r="D1702" s="355" t="s">
        <v>38</v>
      </c>
      <c r="E1702" s="355">
        <v>4190388</v>
      </c>
    </row>
    <row r="1703" spans="1:5" x14ac:dyDescent="0.35">
      <c r="A1703" s="355" t="s">
        <v>179</v>
      </c>
      <c r="B1703" s="355" t="str">
        <f>VLOOKUP(A1703,'Web Based Remittances'!$A$2:$C$70,3,0)</f>
        <v>494k327e</v>
      </c>
      <c r="C1703" s="355" t="s">
        <v>39</v>
      </c>
      <c r="D1703" s="355" t="s">
        <v>40</v>
      </c>
      <c r="E1703" s="355">
        <v>4190380</v>
      </c>
    </row>
    <row r="1704" spans="1:5" x14ac:dyDescent="0.35">
      <c r="A1704" s="355" t="s">
        <v>179</v>
      </c>
      <c r="B1704" s="355" t="str">
        <f>VLOOKUP(A1704,'Web Based Remittances'!$A$2:$C$70,3,0)</f>
        <v>494k327e</v>
      </c>
      <c r="C1704" s="355" t="s">
        <v>43</v>
      </c>
      <c r="D1704" s="355" t="s">
        <v>44</v>
      </c>
      <c r="E1704" s="355">
        <v>6110000</v>
      </c>
    </row>
    <row r="1705" spans="1:5" x14ac:dyDescent="0.35">
      <c r="A1705" s="355" t="s">
        <v>179</v>
      </c>
      <c r="B1705" s="355" t="str">
        <f>VLOOKUP(A1705,'Web Based Remittances'!$A$2:$C$70,3,0)</f>
        <v>494k327e</v>
      </c>
      <c r="C1705" s="355" t="s">
        <v>123</v>
      </c>
      <c r="D1705" s="355" t="s">
        <v>124</v>
      </c>
      <c r="E1705" s="355">
        <v>6110020</v>
      </c>
    </row>
    <row r="1706" spans="1:5" x14ac:dyDescent="0.35">
      <c r="A1706" s="355" t="s">
        <v>179</v>
      </c>
      <c r="B1706" s="355" t="str">
        <f>VLOOKUP(A1706,'Web Based Remittances'!$A$2:$C$70,3,0)</f>
        <v>494k327e</v>
      </c>
      <c r="C1706" s="355" t="s">
        <v>45</v>
      </c>
      <c r="D1706" s="355" t="s">
        <v>46</v>
      </c>
      <c r="E1706" s="355">
        <v>6110600</v>
      </c>
    </row>
    <row r="1707" spans="1:5" x14ac:dyDescent="0.35">
      <c r="A1707" s="355" t="s">
        <v>179</v>
      </c>
      <c r="B1707" s="355" t="str">
        <f>VLOOKUP(A1707,'Web Based Remittances'!$A$2:$C$70,3,0)</f>
        <v>494k327e</v>
      </c>
      <c r="C1707" s="355" t="s">
        <v>47</v>
      </c>
      <c r="D1707" s="355" t="s">
        <v>48</v>
      </c>
      <c r="E1707" s="355">
        <v>6110720</v>
      </c>
    </row>
    <row r="1708" spans="1:5" x14ac:dyDescent="0.35">
      <c r="A1708" s="355" t="s">
        <v>179</v>
      </c>
      <c r="B1708" s="355" t="str">
        <f>VLOOKUP(A1708,'Web Based Remittances'!$A$2:$C$70,3,0)</f>
        <v>494k327e</v>
      </c>
      <c r="C1708" s="355" t="s">
        <v>49</v>
      </c>
      <c r="D1708" s="355" t="s">
        <v>50</v>
      </c>
      <c r="E1708" s="355">
        <v>6110860</v>
      </c>
    </row>
    <row r="1709" spans="1:5" x14ac:dyDescent="0.35">
      <c r="A1709" s="355" t="s">
        <v>179</v>
      </c>
      <c r="B1709" s="355" t="str">
        <f>VLOOKUP(A1709,'Web Based Remittances'!$A$2:$C$70,3,0)</f>
        <v>494k327e</v>
      </c>
      <c r="C1709" s="355" t="s">
        <v>53</v>
      </c>
      <c r="D1709" s="355" t="s">
        <v>54</v>
      </c>
      <c r="E1709" s="355">
        <v>6110640</v>
      </c>
    </row>
    <row r="1710" spans="1:5" x14ac:dyDescent="0.35">
      <c r="A1710" s="355" t="s">
        <v>179</v>
      </c>
      <c r="B1710" s="355" t="str">
        <f>VLOOKUP(A1710,'Web Based Remittances'!$A$2:$C$70,3,0)</f>
        <v>494k327e</v>
      </c>
      <c r="C1710" s="355" t="s">
        <v>55</v>
      </c>
      <c r="D1710" s="355" t="s">
        <v>56</v>
      </c>
      <c r="E1710" s="355">
        <v>6116300</v>
      </c>
    </row>
    <row r="1711" spans="1:5" x14ac:dyDescent="0.35">
      <c r="A1711" s="355" t="s">
        <v>179</v>
      </c>
      <c r="B1711" s="355" t="str">
        <f>VLOOKUP(A1711,'Web Based Remittances'!$A$2:$C$70,3,0)</f>
        <v>494k327e</v>
      </c>
      <c r="C1711" s="355" t="s">
        <v>57</v>
      </c>
      <c r="D1711" s="355" t="s">
        <v>58</v>
      </c>
      <c r="E1711" s="355">
        <v>6116200</v>
      </c>
    </row>
    <row r="1712" spans="1:5" x14ac:dyDescent="0.35">
      <c r="A1712" s="355" t="s">
        <v>179</v>
      </c>
      <c r="B1712" s="355" t="str">
        <f>VLOOKUP(A1712,'Web Based Remittances'!$A$2:$C$70,3,0)</f>
        <v>494k327e</v>
      </c>
      <c r="C1712" s="355" t="s">
        <v>59</v>
      </c>
      <c r="D1712" s="355" t="s">
        <v>60</v>
      </c>
      <c r="E1712" s="355">
        <v>6116610</v>
      </c>
    </row>
    <row r="1713" spans="1:5" x14ac:dyDescent="0.35">
      <c r="A1713" s="355" t="s">
        <v>179</v>
      </c>
      <c r="B1713" s="355" t="str">
        <f>VLOOKUP(A1713,'Web Based Remittances'!$A$2:$C$70,3,0)</f>
        <v>494k327e</v>
      </c>
      <c r="C1713" s="355" t="s">
        <v>61</v>
      </c>
      <c r="D1713" s="355" t="s">
        <v>62</v>
      </c>
      <c r="E1713" s="355">
        <v>6116600</v>
      </c>
    </row>
    <row r="1714" spans="1:5" x14ac:dyDescent="0.35">
      <c r="A1714" s="355" t="s">
        <v>179</v>
      </c>
      <c r="B1714" s="355" t="str">
        <f>VLOOKUP(A1714,'Web Based Remittances'!$A$2:$C$70,3,0)</f>
        <v>494k327e</v>
      </c>
      <c r="C1714" s="355" t="s">
        <v>63</v>
      </c>
      <c r="D1714" s="355" t="s">
        <v>64</v>
      </c>
      <c r="E1714" s="355">
        <v>6121000</v>
      </c>
    </row>
    <row r="1715" spans="1:5" x14ac:dyDescent="0.35">
      <c r="A1715" s="355" t="s">
        <v>179</v>
      </c>
      <c r="B1715" s="355" t="str">
        <f>VLOOKUP(A1715,'Web Based Remittances'!$A$2:$C$70,3,0)</f>
        <v>494k327e</v>
      </c>
      <c r="C1715" s="355" t="s">
        <v>65</v>
      </c>
      <c r="D1715" s="355" t="s">
        <v>66</v>
      </c>
      <c r="E1715" s="355">
        <v>6122310</v>
      </c>
    </row>
    <row r="1716" spans="1:5" x14ac:dyDescent="0.35">
      <c r="A1716" s="355" t="s">
        <v>179</v>
      </c>
      <c r="B1716" s="355" t="str">
        <f>VLOOKUP(A1716,'Web Based Remittances'!$A$2:$C$70,3,0)</f>
        <v>494k327e</v>
      </c>
      <c r="C1716" s="355" t="s">
        <v>67</v>
      </c>
      <c r="D1716" s="355" t="s">
        <v>68</v>
      </c>
      <c r="E1716" s="355">
        <v>6122110</v>
      </c>
    </row>
    <row r="1717" spans="1:5" x14ac:dyDescent="0.35">
      <c r="A1717" s="355" t="s">
        <v>179</v>
      </c>
      <c r="B1717" s="355" t="str">
        <f>VLOOKUP(A1717,'Web Based Remittances'!$A$2:$C$70,3,0)</f>
        <v>494k327e</v>
      </c>
      <c r="C1717" s="355" t="s">
        <v>69</v>
      </c>
      <c r="D1717" s="355" t="s">
        <v>70</v>
      </c>
      <c r="E1717" s="355">
        <v>6120800</v>
      </c>
    </row>
    <row r="1718" spans="1:5" x14ac:dyDescent="0.35">
      <c r="A1718" s="355" t="s">
        <v>179</v>
      </c>
      <c r="B1718" s="355" t="str">
        <f>VLOOKUP(A1718,'Web Based Remittances'!$A$2:$C$70,3,0)</f>
        <v>494k327e</v>
      </c>
      <c r="C1718" s="355" t="s">
        <v>71</v>
      </c>
      <c r="D1718" s="355" t="s">
        <v>72</v>
      </c>
      <c r="E1718" s="355">
        <v>6120220</v>
      </c>
    </row>
    <row r="1719" spans="1:5" x14ac:dyDescent="0.35">
      <c r="A1719" s="355" t="s">
        <v>179</v>
      </c>
      <c r="B1719" s="355" t="str">
        <f>VLOOKUP(A1719,'Web Based Remittances'!$A$2:$C$70,3,0)</f>
        <v>494k327e</v>
      </c>
      <c r="C1719" s="355" t="s">
        <v>73</v>
      </c>
      <c r="D1719" s="355" t="s">
        <v>74</v>
      </c>
      <c r="E1719" s="355">
        <v>6120600</v>
      </c>
    </row>
    <row r="1720" spans="1:5" x14ac:dyDescent="0.35">
      <c r="A1720" s="355" t="s">
        <v>179</v>
      </c>
      <c r="B1720" s="355" t="str">
        <f>VLOOKUP(A1720,'Web Based Remittances'!$A$2:$C$70,3,0)</f>
        <v>494k327e</v>
      </c>
      <c r="C1720" s="355" t="s">
        <v>75</v>
      </c>
      <c r="D1720" s="355" t="s">
        <v>76</v>
      </c>
      <c r="E1720" s="355">
        <v>6120400</v>
      </c>
    </row>
    <row r="1721" spans="1:5" x14ac:dyDescent="0.35">
      <c r="A1721" s="355" t="s">
        <v>179</v>
      </c>
      <c r="B1721" s="355" t="str">
        <f>VLOOKUP(A1721,'Web Based Remittances'!$A$2:$C$70,3,0)</f>
        <v>494k327e</v>
      </c>
      <c r="C1721" s="355" t="s">
        <v>77</v>
      </c>
      <c r="D1721" s="355" t="s">
        <v>78</v>
      </c>
      <c r="E1721" s="355">
        <v>6140130</v>
      </c>
    </row>
    <row r="1722" spans="1:5" x14ac:dyDescent="0.35">
      <c r="A1722" s="355" t="s">
        <v>179</v>
      </c>
      <c r="B1722" s="355" t="str">
        <f>VLOOKUP(A1722,'Web Based Remittances'!$A$2:$C$70,3,0)</f>
        <v>494k327e</v>
      </c>
      <c r="C1722" s="355" t="s">
        <v>79</v>
      </c>
      <c r="D1722" s="355" t="s">
        <v>80</v>
      </c>
      <c r="E1722" s="355">
        <v>6142430</v>
      </c>
    </row>
    <row r="1723" spans="1:5" x14ac:dyDescent="0.35">
      <c r="A1723" s="355" t="s">
        <v>179</v>
      </c>
      <c r="B1723" s="355" t="str">
        <f>VLOOKUP(A1723,'Web Based Remittances'!$A$2:$C$70,3,0)</f>
        <v>494k327e</v>
      </c>
      <c r="C1723" s="355" t="s">
        <v>81</v>
      </c>
      <c r="D1723" s="355" t="s">
        <v>82</v>
      </c>
      <c r="E1723" s="355">
        <v>6140000</v>
      </c>
    </row>
    <row r="1724" spans="1:5" x14ac:dyDescent="0.35">
      <c r="A1724" s="355" t="s">
        <v>179</v>
      </c>
      <c r="B1724" s="355" t="str">
        <f>VLOOKUP(A1724,'Web Based Remittances'!$A$2:$C$70,3,0)</f>
        <v>494k327e</v>
      </c>
      <c r="C1724" s="355" t="s">
        <v>83</v>
      </c>
      <c r="D1724" s="355" t="s">
        <v>84</v>
      </c>
      <c r="E1724" s="355">
        <v>6121600</v>
      </c>
    </row>
    <row r="1725" spans="1:5" x14ac:dyDescent="0.35">
      <c r="A1725" s="355" t="s">
        <v>179</v>
      </c>
      <c r="B1725" s="355" t="str">
        <f>VLOOKUP(A1725,'Web Based Remittances'!$A$2:$C$70,3,0)</f>
        <v>494k327e</v>
      </c>
      <c r="C1725" s="355" t="s">
        <v>85</v>
      </c>
      <c r="D1725" s="355" t="s">
        <v>86</v>
      </c>
      <c r="E1725" s="355">
        <v>6140200</v>
      </c>
    </row>
    <row r="1726" spans="1:5" x14ac:dyDescent="0.35">
      <c r="A1726" s="355" t="s">
        <v>179</v>
      </c>
      <c r="B1726" s="355" t="str">
        <f>VLOOKUP(A1726,'Web Based Remittances'!$A$2:$C$70,3,0)</f>
        <v>494k327e</v>
      </c>
      <c r="C1726" s="355" t="s">
        <v>87</v>
      </c>
      <c r="D1726" s="355" t="s">
        <v>88</v>
      </c>
      <c r="E1726" s="355">
        <v>6111000</v>
      </c>
    </row>
    <row r="1727" spans="1:5" x14ac:dyDescent="0.35">
      <c r="A1727" s="355" t="s">
        <v>179</v>
      </c>
      <c r="B1727" s="355" t="str">
        <f>VLOOKUP(A1727,'Web Based Remittances'!$A$2:$C$70,3,0)</f>
        <v>494k327e</v>
      </c>
      <c r="C1727" s="355" t="s">
        <v>89</v>
      </c>
      <c r="D1727" s="355" t="s">
        <v>90</v>
      </c>
      <c r="E1727" s="355">
        <v>6170100</v>
      </c>
    </row>
    <row r="1728" spans="1:5" x14ac:dyDescent="0.35">
      <c r="A1728" s="355" t="s">
        <v>179</v>
      </c>
      <c r="B1728" s="355" t="str">
        <f>VLOOKUP(A1728,'Web Based Remittances'!$A$2:$C$70,3,0)</f>
        <v>494k327e</v>
      </c>
      <c r="C1728" s="355" t="s">
        <v>91</v>
      </c>
      <c r="D1728" s="355" t="s">
        <v>92</v>
      </c>
      <c r="E1728" s="355">
        <v>6170110</v>
      </c>
    </row>
    <row r="1729" spans="1:5" x14ac:dyDescent="0.35">
      <c r="A1729" s="355" t="s">
        <v>179</v>
      </c>
      <c r="B1729" s="355" t="str">
        <f>VLOOKUP(A1729,'Web Based Remittances'!$A$2:$C$70,3,0)</f>
        <v>494k327e</v>
      </c>
      <c r="C1729" s="355" t="s">
        <v>99</v>
      </c>
      <c r="D1729" s="355" t="s">
        <v>100</v>
      </c>
      <c r="E1729" s="355">
        <v>4190170</v>
      </c>
    </row>
    <row r="1730" spans="1:5" x14ac:dyDescent="0.35">
      <c r="A1730" s="355" t="s">
        <v>179</v>
      </c>
      <c r="B1730" s="355" t="str">
        <f>VLOOKUP(A1730,'Web Based Remittances'!$A$2:$C$70,3,0)</f>
        <v>494k327e</v>
      </c>
      <c r="C1730" s="355" t="s">
        <v>103</v>
      </c>
      <c r="D1730" s="355" t="s">
        <v>104</v>
      </c>
      <c r="E1730" s="355">
        <v>6180200</v>
      </c>
    </row>
    <row r="1731" spans="1:5" x14ac:dyDescent="0.35">
      <c r="A1731" s="355" t="s">
        <v>180</v>
      </c>
      <c r="B1731" s="355" t="str">
        <f>VLOOKUP(A1731,'Web Based Remittances'!$A$2:$C$70,3,0)</f>
        <v>775p999d</v>
      </c>
      <c r="C1731" s="355" t="s">
        <v>19</v>
      </c>
      <c r="D1731" s="355" t="s">
        <v>20</v>
      </c>
      <c r="E1731" s="355">
        <v>4190105</v>
      </c>
    </row>
    <row r="1732" spans="1:5" x14ac:dyDescent="0.35">
      <c r="A1732" s="355" t="s">
        <v>180</v>
      </c>
      <c r="B1732" s="355" t="str">
        <f>VLOOKUP(A1732,'Web Based Remittances'!$A$2:$C$70,3,0)</f>
        <v>775p999d</v>
      </c>
      <c r="C1732" s="355" t="s">
        <v>21</v>
      </c>
      <c r="D1732" s="355" t="s">
        <v>22</v>
      </c>
      <c r="E1732" s="355">
        <v>4190120</v>
      </c>
    </row>
    <row r="1733" spans="1:5" x14ac:dyDescent="0.35">
      <c r="A1733" s="355" t="s">
        <v>180</v>
      </c>
      <c r="B1733" s="355" t="str">
        <f>VLOOKUP(A1733,'Web Based Remittances'!$A$2:$C$70,3,0)</f>
        <v>775p999d</v>
      </c>
      <c r="C1733" s="355" t="s">
        <v>23</v>
      </c>
      <c r="D1733" s="355" t="s">
        <v>24</v>
      </c>
      <c r="E1733" s="355">
        <v>4190140</v>
      </c>
    </row>
    <row r="1734" spans="1:5" x14ac:dyDescent="0.35">
      <c r="A1734" s="355" t="s">
        <v>180</v>
      </c>
      <c r="B1734" s="355" t="str">
        <f>VLOOKUP(A1734,'Web Based Remittances'!$A$2:$C$70,3,0)</f>
        <v>775p999d</v>
      </c>
      <c r="C1734" s="355" t="s">
        <v>29</v>
      </c>
      <c r="D1734" s="355" t="s">
        <v>30</v>
      </c>
      <c r="E1734" s="355">
        <v>4191100</v>
      </c>
    </row>
    <row r="1735" spans="1:5" x14ac:dyDescent="0.35">
      <c r="A1735" s="355" t="s">
        <v>180</v>
      </c>
      <c r="B1735" s="355" t="str">
        <f>VLOOKUP(A1735,'Web Based Remittances'!$A$2:$C$70,3,0)</f>
        <v>775p999d</v>
      </c>
      <c r="C1735" s="355" t="s">
        <v>120</v>
      </c>
      <c r="D1735" s="355" t="s">
        <v>121</v>
      </c>
      <c r="E1735" s="355">
        <v>4191600</v>
      </c>
    </row>
    <row r="1736" spans="1:5" x14ac:dyDescent="0.35">
      <c r="A1736" s="355" t="s">
        <v>180</v>
      </c>
      <c r="B1736" s="355" t="str">
        <f>VLOOKUP(A1736,'Web Based Remittances'!$A$2:$C$70,3,0)</f>
        <v>775p999d</v>
      </c>
      <c r="C1736" s="355" t="s">
        <v>172</v>
      </c>
      <c r="D1736" s="355" t="s">
        <v>173</v>
      </c>
      <c r="E1736" s="355">
        <v>4190386</v>
      </c>
    </row>
    <row r="1737" spans="1:5" x14ac:dyDescent="0.35">
      <c r="A1737" s="355" t="s">
        <v>180</v>
      </c>
      <c r="B1737" s="355" t="str">
        <f>VLOOKUP(A1737,'Web Based Remittances'!$A$2:$C$70,3,0)</f>
        <v>775p999d</v>
      </c>
      <c r="C1737" s="355" t="s">
        <v>37</v>
      </c>
      <c r="D1737" s="355" t="s">
        <v>38</v>
      </c>
      <c r="E1737" s="355">
        <v>4190388</v>
      </c>
    </row>
    <row r="1738" spans="1:5" x14ac:dyDescent="0.35">
      <c r="A1738" s="355" t="s">
        <v>180</v>
      </c>
      <c r="B1738" s="355" t="str">
        <f>VLOOKUP(A1738,'Web Based Remittances'!$A$2:$C$70,3,0)</f>
        <v>775p999d</v>
      </c>
      <c r="C1738" s="355" t="s">
        <v>39</v>
      </c>
      <c r="D1738" s="355" t="s">
        <v>40</v>
      </c>
      <c r="E1738" s="355">
        <v>4190380</v>
      </c>
    </row>
    <row r="1739" spans="1:5" x14ac:dyDescent="0.35">
      <c r="A1739" s="355" t="s">
        <v>180</v>
      </c>
      <c r="B1739" s="355" t="str">
        <f>VLOOKUP(A1739,'Web Based Remittances'!$A$2:$C$70,3,0)</f>
        <v>775p999d</v>
      </c>
      <c r="C1739" s="355" t="s">
        <v>43</v>
      </c>
      <c r="D1739" s="355" t="s">
        <v>44</v>
      </c>
      <c r="E1739" s="355">
        <v>6110000</v>
      </c>
    </row>
    <row r="1740" spans="1:5" x14ac:dyDescent="0.35">
      <c r="A1740" s="355" t="s">
        <v>180</v>
      </c>
      <c r="B1740" s="355" t="str">
        <f>VLOOKUP(A1740,'Web Based Remittances'!$A$2:$C$70,3,0)</f>
        <v>775p999d</v>
      </c>
      <c r="C1740" s="355" t="s">
        <v>45</v>
      </c>
      <c r="D1740" s="355" t="s">
        <v>46</v>
      </c>
      <c r="E1740" s="355">
        <v>6110600</v>
      </c>
    </row>
    <row r="1741" spans="1:5" x14ac:dyDescent="0.35">
      <c r="A1741" s="355" t="s">
        <v>180</v>
      </c>
      <c r="B1741" s="355" t="str">
        <f>VLOOKUP(A1741,'Web Based Remittances'!$A$2:$C$70,3,0)</f>
        <v>775p999d</v>
      </c>
      <c r="C1741" s="355" t="s">
        <v>47</v>
      </c>
      <c r="D1741" s="355" t="s">
        <v>48</v>
      </c>
      <c r="E1741" s="355">
        <v>6110720</v>
      </c>
    </row>
    <row r="1742" spans="1:5" x14ac:dyDescent="0.35">
      <c r="A1742" s="355" t="s">
        <v>180</v>
      </c>
      <c r="B1742" s="355" t="str">
        <f>VLOOKUP(A1742,'Web Based Remittances'!$A$2:$C$70,3,0)</f>
        <v>775p999d</v>
      </c>
      <c r="C1742" s="355" t="s">
        <v>49</v>
      </c>
      <c r="D1742" s="355" t="s">
        <v>50</v>
      </c>
      <c r="E1742" s="355">
        <v>6110860</v>
      </c>
    </row>
    <row r="1743" spans="1:5" x14ac:dyDescent="0.35">
      <c r="A1743" s="355" t="s">
        <v>180</v>
      </c>
      <c r="B1743" s="355" t="str">
        <f>VLOOKUP(A1743,'Web Based Remittances'!$A$2:$C$70,3,0)</f>
        <v>775p999d</v>
      </c>
      <c r="C1743" s="355" t="s">
        <v>53</v>
      </c>
      <c r="D1743" s="355" t="s">
        <v>54</v>
      </c>
      <c r="E1743" s="355">
        <v>6110640</v>
      </c>
    </row>
    <row r="1744" spans="1:5" x14ac:dyDescent="0.35">
      <c r="A1744" s="355" t="s">
        <v>180</v>
      </c>
      <c r="B1744" s="355" t="str">
        <f>VLOOKUP(A1744,'Web Based Remittances'!$A$2:$C$70,3,0)</f>
        <v>775p999d</v>
      </c>
      <c r="C1744" s="355" t="s">
        <v>55</v>
      </c>
      <c r="D1744" s="355" t="s">
        <v>56</v>
      </c>
      <c r="E1744" s="355">
        <v>6116300</v>
      </c>
    </row>
    <row r="1745" spans="1:5" x14ac:dyDescent="0.35">
      <c r="A1745" s="355" t="s">
        <v>180</v>
      </c>
      <c r="B1745" s="355" t="str">
        <f>VLOOKUP(A1745,'Web Based Remittances'!$A$2:$C$70,3,0)</f>
        <v>775p999d</v>
      </c>
      <c r="C1745" s="355" t="s">
        <v>57</v>
      </c>
      <c r="D1745" s="355" t="s">
        <v>58</v>
      </c>
      <c r="E1745" s="355">
        <v>6116200</v>
      </c>
    </row>
    <row r="1746" spans="1:5" x14ac:dyDescent="0.35">
      <c r="A1746" s="355" t="s">
        <v>180</v>
      </c>
      <c r="B1746" s="355" t="str">
        <f>VLOOKUP(A1746,'Web Based Remittances'!$A$2:$C$70,3,0)</f>
        <v>775p999d</v>
      </c>
      <c r="C1746" s="355" t="s">
        <v>61</v>
      </c>
      <c r="D1746" s="355" t="s">
        <v>62</v>
      </c>
      <c r="E1746" s="355">
        <v>6116600</v>
      </c>
    </row>
    <row r="1747" spans="1:5" x14ac:dyDescent="0.35">
      <c r="A1747" s="355" t="s">
        <v>180</v>
      </c>
      <c r="B1747" s="355" t="str">
        <f>VLOOKUP(A1747,'Web Based Remittances'!$A$2:$C$70,3,0)</f>
        <v>775p999d</v>
      </c>
      <c r="C1747" s="355" t="s">
        <v>63</v>
      </c>
      <c r="D1747" s="355" t="s">
        <v>64</v>
      </c>
      <c r="E1747" s="355">
        <v>6121000</v>
      </c>
    </row>
    <row r="1748" spans="1:5" x14ac:dyDescent="0.35">
      <c r="A1748" s="355" t="s">
        <v>180</v>
      </c>
      <c r="B1748" s="355" t="str">
        <f>VLOOKUP(A1748,'Web Based Remittances'!$A$2:$C$70,3,0)</f>
        <v>775p999d</v>
      </c>
      <c r="C1748" s="355" t="s">
        <v>65</v>
      </c>
      <c r="D1748" s="355" t="s">
        <v>66</v>
      </c>
      <c r="E1748" s="355">
        <v>6122310</v>
      </c>
    </row>
    <row r="1749" spans="1:5" x14ac:dyDescent="0.35">
      <c r="A1749" s="355" t="s">
        <v>180</v>
      </c>
      <c r="B1749" s="355" t="str">
        <f>VLOOKUP(A1749,'Web Based Remittances'!$A$2:$C$70,3,0)</f>
        <v>775p999d</v>
      </c>
      <c r="C1749" s="355" t="s">
        <v>67</v>
      </c>
      <c r="D1749" s="355" t="s">
        <v>68</v>
      </c>
      <c r="E1749" s="355">
        <v>6122110</v>
      </c>
    </row>
    <row r="1750" spans="1:5" x14ac:dyDescent="0.35">
      <c r="A1750" s="355" t="s">
        <v>180</v>
      </c>
      <c r="B1750" s="355" t="str">
        <f>VLOOKUP(A1750,'Web Based Remittances'!$A$2:$C$70,3,0)</f>
        <v>775p999d</v>
      </c>
      <c r="C1750" s="355" t="s">
        <v>69</v>
      </c>
      <c r="D1750" s="355" t="s">
        <v>70</v>
      </c>
      <c r="E1750" s="355">
        <v>6120800</v>
      </c>
    </row>
    <row r="1751" spans="1:5" x14ac:dyDescent="0.35">
      <c r="A1751" s="355" t="s">
        <v>180</v>
      </c>
      <c r="B1751" s="355" t="str">
        <f>VLOOKUP(A1751,'Web Based Remittances'!$A$2:$C$70,3,0)</f>
        <v>775p999d</v>
      </c>
      <c r="C1751" s="355" t="s">
        <v>71</v>
      </c>
      <c r="D1751" s="355" t="s">
        <v>72</v>
      </c>
      <c r="E1751" s="355">
        <v>6120220</v>
      </c>
    </row>
    <row r="1752" spans="1:5" x14ac:dyDescent="0.35">
      <c r="A1752" s="355" t="s">
        <v>180</v>
      </c>
      <c r="B1752" s="355" t="str">
        <f>VLOOKUP(A1752,'Web Based Remittances'!$A$2:$C$70,3,0)</f>
        <v>775p999d</v>
      </c>
      <c r="C1752" s="355" t="s">
        <v>73</v>
      </c>
      <c r="D1752" s="355" t="s">
        <v>74</v>
      </c>
      <c r="E1752" s="355">
        <v>6120600</v>
      </c>
    </row>
    <row r="1753" spans="1:5" x14ac:dyDescent="0.35">
      <c r="A1753" s="355" t="s">
        <v>180</v>
      </c>
      <c r="B1753" s="355" t="str">
        <f>VLOOKUP(A1753,'Web Based Remittances'!$A$2:$C$70,3,0)</f>
        <v>775p999d</v>
      </c>
      <c r="C1753" s="355" t="s">
        <v>75</v>
      </c>
      <c r="D1753" s="355" t="s">
        <v>76</v>
      </c>
      <c r="E1753" s="355">
        <v>6120400</v>
      </c>
    </row>
    <row r="1754" spans="1:5" x14ac:dyDescent="0.35">
      <c r="A1754" s="355" t="s">
        <v>180</v>
      </c>
      <c r="B1754" s="355" t="str">
        <f>VLOOKUP(A1754,'Web Based Remittances'!$A$2:$C$70,3,0)</f>
        <v>775p999d</v>
      </c>
      <c r="C1754" s="355" t="s">
        <v>77</v>
      </c>
      <c r="D1754" s="355" t="s">
        <v>78</v>
      </c>
      <c r="E1754" s="355">
        <v>6140130</v>
      </c>
    </row>
    <row r="1755" spans="1:5" x14ac:dyDescent="0.35">
      <c r="A1755" s="355" t="s">
        <v>180</v>
      </c>
      <c r="B1755" s="355" t="str">
        <f>VLOOKUP(A1755,'Web Based Remittances'!$A$2:$C$70,3,0)</f>
        <v>775p999d</v>
      </c>
      <c r="C1755" s="355" t="s">
        <v>79</v>
      </c>
      <c r="D1755" s="355" t="s">
        <v>80</v>
      </c>
      <c r="E1755" s="355">
        <v>6142430</v>
      </c>
    </row>
    <row r="1756" spans="1:5" x14ac:dyDescent="0.35">
      <c r="A1756" s="355" t="s">
        <v>180</v>
      </c>
      <c r="B1756" s="355" t="str">
        <f>VLOOKUP(A1756,'Web Based Remittances'!$A$2:$C$70,3,0)</f>
        <v>775p999d</v>
      </c>
      <c r="C1756" s="355" t="s">
        <v>81</v>
      </c>
      <c r="D1756" s="355" t="s">
        <v>82</v>
      </c>
      <c r="E1756" s="355">
        <v>6140000</v>
      </c>
    </row>
    <row r="1757" spans="1:5" x14ac:dyDescent="0.35">
      <c r="A1757" s="355" t="s">
        <v>180</v>
      </c>
      <c r="B1757" s="355" t="str">
        <f>VLOOKUP(A1757,'Web Based Remittances'!$A$2:$C$70,3,0)</f>
        <v>775p999d</v>
      </c>
      <c r="C1757" s="355" t="s">
        <v>83</v>
      </c>
      <c r="D1757" s="355" t="s">
        <v>84</v>
      </c>
      <c r="E1757" s="355">
        <v>6121600</v>
      </c>
    </row>
    <row r="1758" spans="1:5" x14ac:dyDescent="0.35">
      <c r="A1758" s="355" t="s">
        <v>180</v>
      </c>
      <c r="B1758" s="355" t="str">
        <f>VLOOKUP(A1758,'Web Based Remittances'!$A$2:$C$70,3,0)</f>
        <v>775p999d</v>
      </c>
      <c r="C1758" s="355" t="s">
        <v>85</v>
      </c>
      <c r="D1758" s="355" t="s">
        <v>86</v>
      </c>
      <c r="E1758" s="355">
        <v>6140200</v>
      </c>
    </row>
    <row r="1759" spans="1:5" x14ac:dyDescent="0.35">
      <c r="A1759" s="355" t="s">
        <v>180</v>
      </c>
      <c r="B1759" s="355" t="str">
        <f>VLOOKUP(A1759,'Web Based Remittances'!$A$2:$C$70,3,0)</f>
        <v>775p999d</v>
      </c>
      <c r="C1759" s="355" t="s">
        <v>87</v>
      </c>
      <c r="D1759" s="355" t="s">
        <v>88</v>
      </c>
      <c r="E1759" s="355">
        <v>6111000</v>
      </c>
    </row>
    <row r="1760" spans="1:5" x14ac:dyDescent="0.35">
      <c r="A1760" s="355" t="s">
        <v>180</v>
      </c>
      <c r="B1760" s="355" t="str">
        <f>VLOOKUP(A1760,'Web Based Remittances'!$A$2:$C$70,3,0)</f>
        <v>775p999d</v>
      </c>
      <c r="C1760" s="355" t="s">
        <v>89</v>
      </c>
      <c r="D1760" s="355" t="s">
        <v>90</v>
      </c>
      <c r="E1760" s="355">
        <v>6170100</v>
      </c>
    </row>
    <row r="1761" spans="1:5" x14ac:dyDescent="0.35">
      <c r="A1761" s="355" t="s">
        <v>180</v>
      </c>
      <c r="B1761" s="355" t="str">
        <f>VLOOKUP(A1761,'Web Based Remittances'!$A$2:$C$70,3,0)</f>
        <v>775p999d</v>
      </c>
      <c r="C1761" s="355" t="s">
        <v>91</v>
      </c>
      <c r="D1761" s="355" t="s">
        <v>92</v>
      </c>
      <c r="E1761" s="355">
        <v>6170110</v>
      </c>
    </row>
    <row r="1762" spans="1:5" x14ac:dyDescent="0.35">
      <c r="A1762" s="355" t="s">
        <v>180</v>
      </c>
      <c r="B1762" s="355" t="str">
        <f>VLOOKUP(A1762,'Web Based Remittances'!$A$2:$C$70,3,0)</f>
        <v>775p999d</v>
      </c>
      <c r="C1762" s="355" t="s">
        <v>93</v>
      </c>
      <c r="D1762" s="355" t="s">
        <v>94</v>
      </c>
      <c r="E1762" s="355">
        <v>6181500</v>
      </c>
    </row>
    <row r="1763" spans="1:5" x14ac:dyDescent="0.35">
      <c r="A1763" s="355" t="s">
        <v>180</v>
      </c>
      <c r="B1763" s="355" t="str">
        <f>VLOOKUP(A1763,'Web Based Remittances'!$A$2:$C$70,3,0)</f>
        <v>775p999d</v>
      </c>
      <c r="C1763" s="355" t="s">
        <v>101</v>
      </c>
      <c r="D1763" s="355" t="s">
        <v>102</v>
      </c>
      <c r="E1763" s="355">
        <v>6181510</v>
      </c>
    </row>
    <row r="1764" spans="1:5" x14ac:dyDescent="0.35">
      <c r="A1764" s="355" t="s">
        <v>180</v>
      </c>
      <c r="B1764" s="355" t="str">
        <f>VLOOKUP(A1764,'Web Based Remittances'!$A$2:$C$70,3,0)</f>
        <v>775p999d</v>
      </c>
      <c r="C1764" s="355" t="s">
        <v>103</v>
      </c>
      <c r="D1764" s="355" t="s">
        <v>104</v>
      </c>
      <c r="E1764" s="355">
        <v>6180200</v>
      </c>
    </row>
    <row r="1765" spans="1:5" x14ac:dyDescent="0.35">
      <c r="A1765" s="355" t="s">
        <v>181</v>
      </c>
      <c r="B1765" s="355" t="str">
        <f>VLOOKUP(A1765,'Web Based Remittances'!$A$2:$C$70,3,0)</f>
        <v>843v588r</v>
      </c>
      <c r="C1765" s="355" t="s">
        <v>19</v>
      </c>
      <c r="D1765" s="355" t="s">
        <v>20</v>
      </c>
      <c r="E1765" s="355">
        <v>4190105</v>
      </c>
    </row>
    <row r="1766" spans="1:5" x14ac:dyDescent="0.35">
      <c r="A1766" s="355" t="s">
        <v>181</v>
      </c>
      <c r="B1766" s="355" t="str">
        <f>VLOOKUP(A1766,'Web Based Remittances'!$A$2:$C$70,3,0)</f>
        <v>843v588r</v>
      </c>
      <c r="C1766" s="355" t="s">
        <v>168</v>
      </c>
      <c r="D1766" s="355" t="s">
        <v>169</v>
      </c>
      <c r="E1766" s="355">
        <v>4190110</v>
      </c>
    </row>
    <row r="1767" spans="1:5" x14ac:dyDescent="0.35">
      <c r="A1767" s="355" t="s">
        <v>181</v>
      </c>
      <c r="B1767" s="355" t="str">
        <f>VLOOKUP(A1767,'Web Based Remittances'!$A$2:$C$70,3,0)</f>
        <v>843v588r</v>
      </c>
      <c r="C1767" s="355" t="s">
        <v>21</v>
      </c>
      <c r="D1767" s="355" t="s">
        <v>22</v>
      </c>
      <c r="E1767" s="355">
        <v>4190120</v>
      </c>
    </row>
    <row r="1768" spans="1:5" x14ac:dyDescent="0.35">
      <c r="A1768" s="355" t="s">
        <v>181</v>
      </c>
      <c r="B1768" s="355" t="str">
        <f>VLOOKUP(A1768,'Web Based Remittances'!$A$2:$C$70,3,0)</f>
        <v>843v588r</v>
      </c>
      <c r="C1768" s="355" t="s">
        <v>23</v>
      </c>
      <c r="D1768" s="355" t="s">
        <v>24</v>
      </c>
      <c r="E1768" s="355">
        <v>4190140</v>
      </c>
    </row>
    <row r="1769" spans="1:5" x14ac:dyDescent="0.35">
      <c r="A1769" s="355" t="s">
        <v>181</v>
      </c>
      <c r="B1769" s="355" t="str">
        <f>VLOOKUP(A1769,'Web Based Remittances'!$A$2:$C$70,3,0)</f>
        <v>843v588r</v>
      </c>
      <c r="C1769" s="355" t="s">
        <v>127</v>
      </c>
      <c r="D1769" s="355" t="s">
        <v>128</v>
      </c>
      <c r="E1769" s="355">
        <v>4190160</v>
      </c>
    </row>
    <row r="1770" spans="1:5" x14ac:dyDescent="0.35">
      <c r="A1770" s="355" t="s">
        <v>181</v>
      </c>
      <c r="B1770" s="355" t="str">
        <f>VLOOKUP(A1770,'Web Based Remittances'!$A$2:$C$70,3,0)</f>
        <v>843v588r</v>
      </c>
      <c r="C1770" s="355" t="s">
        <v>25</v>
      </c>
      <c r="D1770" s="355" t="s">
        <v>26</v>
      </c>
      <c r="E1770" s="355">
        <v>4190390</v>
      </c>
    </row>
    <row r="1771" spans="1:5" x14ac:dyDescent="0.35">
      <c r="A1771" s="355" t="s">
        <v>181</v>
      </c>
      <c r="B1771" s="355" t="str">
        <f>VLOOKUP(A1771,'Web Based Remittances'!$A$2:$C$70,3,0)</f>
        <v>843v588r</v>
      </c>
      <c r="C1771" s="355" t="s">
        <v>27</v>
      </c>
      <c r="D1771" s="355" t="s">
        <v>28</v>
      </c>
      <c r="E1771" s="355">
        <v>4191900</v>
      </c>
    </row>
    <row r="1772" spans="1:5" x14ac:dyDescent="0.35">
      <c r="A1772" s="355" t="s">
        <v>181</v>
      </c>
      <c r="B1772" s="355" t="str">
        <f>VLOOKUP(A1772,'Web Based Remittances'!$A$2:$C$70,3,0)</f>
        <v>843v588r</v>
      </c>
      <c r="C1772" s="355" t="s">
        <v>29</v>
      </c>
      <c r="D1772" s="355" t="s">
        <v>30</v>
      </c>
      <c r="E1772" s="355">
        <v>4191100</v>
      </c>
    </row>
    <row r="1773" spans="1:5" x14ac:dyDescent="0.35">
      <c r="A1773" s="355" t="s">
        <v>181</v>
      </c>
      <c r="B1773" s="355" t="str">
        <f>VLOOKUP(A1773,'Web Based Remittances'!$A$2:$C$70,3,0)</f>
        <v>843v588r</v>
      </c>
      <c r="C1773" s="355" t="s">
        <v>31</v>
      </c>
      <c r="D1773" s="355" t="s">
        <v>32</v>
      </c>
      <c r="E1773" s="355">
        <v>4191110</v>
      </c>
    </row>
    <row r="1774" spans="1:5" x14ac:dyDescent="0.35">
      <c r="A1774" s="355" t="s">
        <v>181</v>
      </c>
      <c r="B1774" s="355" t="str">
        <f>VLOOKUP(A1774,'Web Based Remittances'!$A$2:$C$70,3,0)</f>
        <v>843v588r</v>
      </c>
      <c r="C1774" s="355" t="s">
        <v>35</v>
      </c>
      <c r="D1774" s="355" t="s">
        <v>36</v>
      </c>
      <c r="E1774" s="355">
        <v>4190420</v>
      </c>
    </row>
    <row r="1775" spans="1:5" x14ac:dyDescent="0.35">
      <c r="A1775" s="355" t="s">
        <v>181</v>
      </c>
      <c r="B1775" s="355" t="str">
        <f>VLOOKUP(A1775,'Web Based Remittances'!$A$2:$C$70,3,0)</f>
        <v>843v588r</v>
      </c>
      <c r="C1775" s="355" t="s">
        <v>37</v>
      </c>
      <c r="D1775" s="355" t="s">
        <v>38</v>
      </c>
      <c r="E1775" s="355">
        <v>4190388</v>
      </c>
    </row>
    <row r="1776" spans="1:5" x14ac:dyDescent="0.35">
      <c r="A1776" s="355" t="s">
        <v>181</v>
      </c>
      <c r="B1776" s="355" t="str">
        <f>VLOOKUP(A1776,'Web Based Remittances'!$A$2:$C$70,3,0)</f>
        <v>843v588r</v>
      </c>
      <c r="C1776" s="355" t="s">
        <v>43</v>
      </c>
      <c r="D1776" s="355" t="s">
        <v>44</v>
      </c>
      <c r="E1776" s="355">
        <v>6110000</v>
      </c>
    </row>
    <row r="1777" spans="1:5" x14ac:dyDescent="0.35">
      <c r="A1777" s="355" t="s">
        <v>181</v>
      </c>
      <c r="B1777" s="355" t="str">
        <f>VLOOKUP(A1777,'Web Based Remittances'!$A$2:$C$70,3,0)</f>
        <v>843v588r</v>
      </c>
      <c r="C1777" s="355" t="s">
        <v>45</v>
      </c>
      <c r="D1777" s="355" t="s">
        <v>46</v>
      </c>
      <c r="E1777" s="355">
        <v>6110600</v>
      </c>
    </row>
    <row r="1778" spans="1:5" x14ac:dyDescent="0.35">
      <c r="A1778" s="355" t="s">
        <v>181</v>
      </c>
      <c r="B1778" s="355" t="str">
        <f>VLOOKUP(A1778,'Web Based Remittances'!$A$2:$C$70,3,0)</f>
        <v>843v588r</v>
      </c>
      <c r="C1778" s="355" t="s">
        <v>47</v>
      </c>
      <c r="D1778" s="355" t="s">
        <v>48</v>
      </c>
      <c r="E1778" s="355">
        <v>6110720</v>
      </c>
    </row>
    <row r="1779" spans="1:5" x14ac:dyDescent="0.35">
      <c r="A1779" s="355" t="s">
        <v>181</v>
      </c>
      <c r="B1779" s="355" t="str">
        <f>VLOOKUP(A1779,'Web Based Remittances'!$A$2:$C$70,3,0)</f>
        <v>843v588r</v>
      </c>
      <c r="C1779" s="355" t="s">
        <v>49</v>
      </c>
      <c r="D1779" s="355" t="s">
        <v>50</v>
      </c>
      <c r="E1779" s="355">
        <v>6110860</v>
      </c>
    </row>
    <row r="1780" spans="1:5" x14ac:dyDescent="0.35">
      <c r="A1780" s="355" t="s">
        <v>181</v>
      </c>
      <c r="B1780" s="355" t="str">
        <f>VLOOKUP(A1780,'Web Based Remittances'!$A$2:$C$70,3,0)</f>
        <v>843v588r</v>
      </c>
      <c r="C1780" s="355" t="s">
        <v>51</v>
      </c>
      <c r="D1780" s="355" t="s">
        <v>52</v>
      </c>
      <c r="E1780" s="355">
        <v>6110800</v>
      </c>
    </row>
    <row r="1781" spans="1:5" x14ac:dyDescent="0.35">
      <c r="A1781" s="355" t="s">
        <v>181</v>
      </c>
      <c r="B1781" s="355" t="str">
        <f>VLOOKUP(A1781,'Web Based Remittances'!$A$2:$C$70,3,0)</f>
        <v>843v588r</v>
      </c>
      <c r="C1781" s="355" t="s">
        <v>53</v>
      </c>
      <c r="D1781" s="355" t="s">
        <v>54</v>
      </c>
      <c r="E1781" s="355">
        <v>6110640</v>
      </c>
    </row>
    <row r="1782" spans="1:5" x14ac:dyDescent="0.35">
      <c r="A1782" s="355" t="s">
        <v>181</v>
      </c>
      <c r="B1782" s="355" t="str">
        <f>VLOOKUP(A1782,'Web Based Remittances'!$A$2:$C$70,3,0)</f>
        <v>843v588r</v>
      </c>
      <c r="C1782" s="355" t="s">
        <v>55</v>
      </c>
      <c r="D1782" s="355" t="s">
        <v>56</v>
      </c>
      <c r="E1782" s="355">
        <v>6116300</v>
      </c>
    </row>
    <row r="1783" spans="1:5" x14ac:dyDescent="0.35">
      <c r="A1783" s="355" t="s">
        <v>181</v>
      </c>
      <c r="B1783" s="355" t="str">
        <f>VLOOKUP(A1783,'Web Based Remittances'!$A$2:$C$70,3,0)</f>
        <v>843v588r</v>
      </c>
      <c r="C1783" s="355" t="s">
        <v>57</v>
      </c>
      <c r="D1783" s="355" t="s">
        <v>58</v>
      </c>
      <c r="E1783" s="355">
        <v>6116200</v>
      </c>
    </row>
    <row r="1784" spans="1:5" x14ac:dyDescent="0.35">
      <c r="A1784" s="355" t="s">
        <v>181</v>
      </c>
      <c r="B1784" s="355" t="str">
        <f>VLOOKUP(A1784,'Web Based Remittances'!$A$2:$C$70,3,0)</f>
        <v>843v588r</v>
      </c>
      <c r="C1784" s="355" t="s">
        <v>63</v>
      </c>
      <c r="D1784" s="355" t="s">
        <v>64</v>
      </c>
      <c r="E1784" s="355">
        <v>6121000</v>
      </c>
    </row>
    <row r="1785" spans="1:5" x14ac:dyDescent="0.35">
      <c r="A1785" s="355" t="s">
        <v>181</v>
      </c>
      <c r="B1785" s="355" t="str">
        <f>VLOOKUP(A1785,'Web Based Remittances'!$A$2:$C$70,3,0)</f>
        <v>843v588r</v>
      </c>
      <c r="C1785" s="355" t="s">
        <v>65</v>
      </c>
      <c r="D1785" s="355" t="s">
        <v>66</v>
      </c>
      <c r="E1785" s="355">
        <v>6122310</v>
      </c>
    </row>
    <row r="1786" spans="1:5" x14ac:dyDescent="0.35">
      <c r="A1786" s="355" t="s">
        <v>181</v>
      </c>
      <c r="B1786" s="355" t="str">
        <f>VLOOKUP(A1786,'Web Based Remittances'!$A$2:$C$70,3,0)</f>
        <v>843v588r</v>
      </c>
      <c r="C1786" s="355" t="s">
        <v>67</v>
      </c>
      <c r="D1786" s="355" t="s">
        <v>68</v>
      </c>
      <c r="E1786" s="355">
        <v>6122110</v>
      </c>
    </row>
    <row r="1787" spans="1:5" x14ac:dyDescent="0.35">
      <c r="A1787" s="355" t="s">
        <v>181</v>
      </c>
      <c r="B1787" s="355" t="str">
        <f>VLOOKUP(A1787,'Web Based Remittances'!$A$2:$C$70,3,0)</f>
        <v>843v588r</v>
      </c>
      <c r="C1787" s="355" t="s">
        <v>69</v>
      </c>
      <c r="D1787" s="355" t="s">
        <v>70</v>
      </c>
      <c r="E1787" s="355">
        <v>6120800</v>
      </c>
    </row>
    <row r="1788" spans="1:5" x14ac:dyDescent="0.35">
      <c r="A1788" s="355" t="s">
        <v>181</v>
      </c>
      <c r="B1788" s="355" t="str">
        <f>VLOOKUP(A1788,'Web Based Remittances'!$A$2:$C$70,3,0)</f>
        <v>843v588r</v>
      </c>
      <c r="C1788" s="355" t="s">
        <v>71</v>
      </c>
      <c r="D1788" s="355" t="s">
        <v>72</v>
      </c>
      <c r="E1788" s="355">
        <v>6120220</v>
      </c>
    </row>
    <row r="1789" spans="1:5" x14ac:dyDescent="0.35">
      <c r="A1789" s="355" t="s">
        <v>181</v>
      </c>
      <c r="B1789" s="355" t="str">
        <f>VLOOKUP(A1789,'Web Based Remittances'!$A$2:$C$70,3,0)</f>
        <v>843v588r</v>
      </c>
      <c r="C1789" s="355" t="s">
        <v>73</v>
      </c>
      <c r="D1789" s="355" t="s">
        <v>74</v>
      </c>
      <c r="E1789" s="355">
        <v>6120600</v>
      </c>
    </row>
    <row r="1790" spans="1:5" x14ac:dyDescent="0.35">
      <c r="A1790" s="355" t="s">
        <v>181</v>
      </c>
      <c r="B1790" s="355" t="str">
        <f>VLOOKUP(A1790,'Web Based Remittances'!$A$2:$C$70,3,0)</f>
        <v>843v588r</v>
      </c>
      <c r="C1790" s="355" t="s">
        <v>77</v>
      </c>
      <c r="D1790" s="355" t="s">
        <v>78</v>
      </c>
      <c r="E1790" s="355">
        <v>6140130</v>
      </c>
    </row>
    <row r="1791" spans="1:5" x14ac:dyDescent="0.35">
      <c r="A1791" s="355" t="s">
        <v>181</v>
      </c>
      <c r="B1791" s="355" t="str">
        <f>VLOOKUP(A1791,'Web Based Remittances'!$A$2:$C$70,3,0)</f>
        <v>843v588r</v>
      </c>
      <c r="C1791" s="355" t="s">
        <v>79</v>
      </c>
      <c r="D1791" s="355" t="s">
        <v>80</v>
      </c>
      <c r="E1791" s="355">
        <v>6142430</v>
      </c>
    </row>
    <row r="1792" spans="1:5" x14ac:dyDescent="0.35">
      <c r="A1792" s="355" t="s">
        <v>181</v>
      </c>
      <c r="B1792" s="355" t="str">
        <f>VLOOKUP(A1792,'Web Based Remittances'!$A$2:$C$70,3,0)</f>
        <v>843v588r</v>
      </c>
      <c r="C1792" s="355" t="s">
        <v>182</v>
      </c>
      <c r="D1792" s="355" t="s">
        <v>183</v>
      </c>
      <c r="E1792" s="355">
        <v>6146100</v>
      </c>
    </row>
    <row r="1793" spans="1:5" x14ac:dyDescent="0.35">
      <c r="A1793" s="355" t="s">
        <v>181</v>
      </c>
      <c r="B1793" s="355" t="str">
        <f>VLOOKUP(A1793,'Web Based Remittances'!$A$2:$C$70,3,0)</f>
        <v>843v588r</v>
      </c>
      <c r="C1793" s="355" t="s">
        <v>81</v>
      </c>
      <c r="D1793" s="355" t="s">
        <v>82</v>
      </c>
      <c r="E1793" s="355">
        <v>6140000</v>
      </c>
    </row>
    <row r="1794" spans="1:5" x14ac:dyDescent="0.35">
      <c r="A1794" s="355" t="s">
        <v>181</v>
      </c>
      <c r="B1794" s="355" t="str">
        <f>VLOOKUP(A1794,'Web Based Remittances'!$A$2:$C$70,3,0)</f>
        <v>843v588r</v>
      </c>
      <c r="C1794" s="355" t="s">
        <v>83</v>
      </c>
      <c r="D1794" s="355" t="s">
        <v>84</v>
      </c>
      <c r="E1794" s="355">
        <v>6121600</v>
      </c>
    </row>
    <row r="1795" spans="1:5" x14ac:dyDescent="0.35">
      <c r="A1795" s="355" t="s">
        <v>181</v>
      </c>
      <c r="B1795" s="355" t="str">
        <f>VLOOKUP(A1795,'Web Based Remittances'!$A$2:$C$70,3,0)</f>
        <v>843v588r</v>
      </c>
      <c r="C1795" s="355" t="s">
        <v>113</v>
      </c>
      <c r="D1795" s="355" t="s">
        <v>114</v>
      </c>
      <c r="E1795" s="355">
        <v>6151110</v>
      </c>
    </row>
    <row r="1796" spans="1:5" x14ac:dyDescent="0.35">
      <c r="A1796" s="355" t="s">
        <v>181</v>
      </c>
      <c r="B1796" s="355" t="str">
        <f>VLOOKUP(A1796,'Web Based Remittances'!$A$2:$C$70,3,0)</f>
        <v>843v588r</v>
      </c>
      <c r="C1796" s="355" t="s">
        <v>85</v>
      </c>
      <c r="D1796" s="355" t="s">
        <v>86</v>
      </c>
      <c r="E1796" s="355">
        <v>6140200</v>
      </c>
    </row>
    <row r="1797" spans="1:5" x14ac:dyDescent="0.35">
      <c r="A1797" s="355" t="s">
        <v>181</v>
      </c>
      <c r="B1797" s="355" t="str">
        <f>VLOOKUP(A1797,'Web Based Remittances'!$A$2:$C$70,3,0)</f>
        <v>843v588r</v>
      </c>
      <c r="C1797" s="355" t="s">
        <v>87</v>
      </c>
      <c r="D1797" s="355" t="s">
        <v>88</v>
      </c>
      <c r="E1797" s="355">
        <v>6111000</v>
      </c>
    </row>
    <row r="1798" spans="1:5" x14ac:dyDescent="0.35">
      <c r="A1798" s="355" t="s">
        <v>181</v>
      </c>
      <c r="B1798" s="355" t="str">
        <f>VLOOKUP(A1798,'Web Based Remittances'!$A$2:$C$70,3,0)</f>
        <v>843v588r</v>
      </c>
      <c r="C1798" s="355" t="s">
        <v>89</v>
      </c>
      <c r="D1798" s="355" t="s">
        <v>90</v>
      </c>
      <c r="E1798" s="355">
        <v>6170100</v>
      </c>
    </row>
    <row r="1799" spans="1:5" x14ac:dyDescent="0.35">
      <c r="A1799" s="355" t="s">
        <v>181</v>
      </c>
      <c r="B1799" s="355" t="str">
        <f>VLOOKUP(A1799,'Web Based Remittances'!$A$2:$C$70,3,0)</f>
        <v>843v588r</v>
      </c>
      <c r="C1799" s="355" t="s">
        <v>91</v>
      </c>
      <c r="D1799" s="355" t="s">
        <v>92</v>
      </c>
      <c r="E1799" s="355">
        <v>6170110</v>
      </c>
    </row>
    <row r="1800" spans="1:5" x14ac:dyDescent="0.35">
      <c r="A1800" s="355" t="s">
        <v>181</v>
      </c>
      <c r="B1800" s="355" t="str">
        <f>VLOOKUP(A1800,'Web Based Remittances'!$A$2:$C$70,3,0)</f>
        <v>843v588r</v>
      </c>
      <c r="C1800" s="355" t="s">
        <v>99</v>
      </c>
      <c r="D1800" s="355" t="s">
        <v>100</v>
      </c>
      <c r="E1800" s="355">
        <v>4190170</v>
      </c>
    </row>
    <row r="1801" spans="1:5" x14ac:dyDescent="0.35">
      <c r="A1801" s="355" t="s">
        <v>181</v>
      </c>
      <c r="B1801" s="355" t="str">
        <f>VLOOKUP(A1801,'Web Based Remittances'!$A$2:$C$70,3,0)</f>
        <v>843v588r</v>
      </c>
      <c r="C1801" s="355" t="s">
        <v>110</v>
      </c>
      <c r="D1801" s="355" t="s">
        <v>111</v>
      </c>
      <c r="E1801" s="355">
        <v>6180260</v>
      </c>
    </row>
    <row r="1802" spans="1:5" x14ac:dyDescent="0.35">
      <c r="A1802" s="355" t="s">
        <v>184</v>
      </c>
      <c r="B1802" s="355" t="str">
        <f>VLOOKUP(A1802,'Web Based Remittances'!$A$2:$C$70,3,0)</f>
        <v>783g426m</v>
      </c>
      <c r="C1802" s="355" t="s">
        <v>19</v>
      </c>
      <c r="D1802" s="355" t="s">
        <v>20</v>
      </c>
      <c r="E1802" s="355">
        <v>4190105</v>
      </c>
    </row>
    <row r="1803" spans="1:5" x14ac:dyDescent="0.35">
      <c r="A1803" s="355" t="s">
        <v>184</v>
      </c>
      <c r="B1803" s="355" t="str">
        <f>VLOOKUP(A1803,'Web Based Remittances'!$A$2:$C$70,3,0)</f>
        <v>783g426m</v>
      </c>
      <c r="C1803" s="355" t="s">
        <v>21</v>
      </c>
      <c r="D1803" s="355" t="s">
        <v>22</v>
      </c>
      <c r="E1803" s="355">
        <v>4190120</v>
      </c>
    </row>
    <row r="1804" spans="1:5" x14ac:dyDescent="0.35">
      <c r="A1804" s="355" t="s">
        <v>184</v>
      </c>
      <c r="B1804" s="355" t="str">
        <f>VLOOKUP(A1804,'Web Based Remittances'!$A$2:$C$70,3,0)</f>
        <v>783g426m</v>
      </c>
      <c r="C1804" s="355" t="s">
        <v>23</v>
      </c>
      <c r="D1804" s="355" t="s">
        <v>24</v>
      </c>
      <c r="E1804" s="355">
        <v>4190140</v>
      </c>
    </row>
    <row r="1805" spans="1:5" x14ac:dyDescent="0.35">
      <c r="A1805" s="355" t="s">
        <v>184</v>
      </c>
      <c r="B1805" s="355" t="str">
        <f>VLOOKUP(A1805,'Web Based Remittances'!$A$2:$C$70,3,0)</f>
        <v>783g426m</v>
      </c>
      <c r="C1805" s="355" t="s">
        <v>29</v>
      </c>
      <c r="D1805" s="355" t="s">
        <v>30</v>
      </c>
      <c r="E1805" s="355">
        <v>4191100</v>
      </c>
    </row>
    <row r="1806" spans="1:5" x14ac:dyDescent="0.35">
      <c r="A1806" s="355" t="s">
        <v>184</v>
      </c>
      <c r="B1806" s="355" t="str">
        <f>VLOOKUP(A1806,'Web Based Remittances'!$A$2:$C$70,3,0)</f>
        <v>783g426m</v>
      </c>
      <c r="C1806" s="355" t="s">
        <v>37</v>
      </c>
      <c r="D1806" s="355" t="s">
        <v>38</v>
      </c>
      <c r="E1806" s="355">
        <v>4190388</v>
      </c>
    </row>
    <row r="1807" spans="1:5" x14ac:dyDescent="0.35">
      <c r="A1807" s="355" t="s">
        <v>184</v>
      </c>
      <c r="B1807" s="355" t="str">
        <f>VLOOKUP(A1807,'Web Based Remittances'!$A$2:$C$70,3,0)</f>
        <v>783g426m</v>
      </c>
      <c r="C1807" s="355" t="s">
        <v>39</v>
      </c>
      <c r="D1807" s="355" t="s">
        <v>40</v>
      </c>
      <c r="E1807" s="355">
        <v>4190380</v>
      </c>
    </row>
    <row r="1808" spans="1:5" x14ac:dyDescent="0.35">
      <c r="A1808" s="355" t="s">
        <v>184</v>
      </c>
      <c r="B1808" s="355" t="str">
        <f>VLOOKUP(A1808,'Web Based Remittances'!$A$2:$C$70,3,0)</f>
        <v>783g426m</v>
      </c>
      <c r="C1808" s="355" t="s">
        <v>43</v>
      </c>
      <c r="D1808" s="355" t="s">
        <v>44</v>
      </c>
      <c r="E1808" s="355">
        <v>6110000</v>
      </c>
    </row>
    <row r="1809" spans="1:5" x14ac:dyDescent="0.35">
      <c r="A1809" s="355" t="s">
        <v>184</v>
      </c>
      <c r="B1809" s="355" t="str">
        <f>VLOOKUP(A1809,'Web Based Remittances'!$A$2:$C$70,3,0)</f>
        <v>783g426m</v>
      </c>
      <c r="C1809" s="355" t="s">
        <v>123</v>
      </c>
      <c r="D1809" s="355" t="s">
        <v>124</v>
      </c>
      <c r="E1809" s="355">
        <v>6110020</v>
      </c>
    </row>
    <row r="1810" spans="1:5" x14ac:dyDescent="0.35">
      <c r="A1810" s="355" t="s">
        <v>184</v>
      </c>
      <c r="B1810" s="355" t="str">
        <f>VLOOKUP(A1810,'Web Based Remittances'!$A$2:$C$70,3,0)</f>
        <v>783g426m</v>
      </c>
      <c r="C1810" s="355" t="s">
        <v>45</v>
      </c>
      <c r="D1810" s="355" t="s">
        <v>46</v>
      </c>
      <c r="E1810" s="355">
        <v>6110600</v>
      </c>
    </row>
    <row r="1811" spans="1:5" x14ac:dyDescent="0.35">
      <c r="A1811" s="355" t="s">
        <v>184</v>
      </c>
      <c r="B1811" s="355" t="str">
        <f>VLOOKUP(A1811,'Web Based Remittances'!$A$2:$C$70,3,0)</f>
        <v>783g426m</v>
      </c>
      <c r="C1811" s="355" t="s">
        <v>47</v>
      </c>
      <c r="D1811" s="355" t="s">
        <v>48</v>
      </c>
      <c r="E1811" s="355">
        <v>6110720</v>
      </c>
    </row>
    <row r="1812" spans="1:5" x14ac:dyDescent="0.35">
      <c r="A1812" s="355" t="s">
        <v>184</v>
      </c>
      <c r="B1812" s="355" t="str">
        <f>VLOOKUP(A1812,'Web Based Remittances'!$A$2:$C$70,3,0)</f>
        <v>783g426m</v>
      </c>
      <c r="C1812" s="355" t="s">
        <v>49</v>
      </c>
      <c r="D1812" s="355" t="s">
        <v>50</v>
      </c>
      <c r="E1812" s="355">
        <v>6110860</v>
      </c>
    </row>
    <row r="1813" spans="1:5" x14ac:dyDescent="0.35">
      <c r="A1813" s="355" t="s">
        <v>184</v>
      </c>
      <c r="B1813" s="355" t="str">
        <f>VLOOKUP(A1813,'Web Based Remittances'!$A$2:$C$70,3,0)</f>
        <v>783g426m</v>
      </c>
      <c r="C1813" s="355" t="s">
        <v>53</v>
      </c>
      <c r="D1813" s="355" t="s">
        <v>54</v>
      </c>
      <c r="E1813" s="355">
        <v>6110640</v>
      </c>
    </row>
    <row r="1814" spans="1:5" x14ac:dyDescent="0.35">
      <c r="A1814" s="355" t="s">
        <v>184</v>
      </c>
      <c r="B1814" s="355" t="str">
        <f>VLOOKUP(A1814,'Web Based Remittances'!$A$2:$C$70,3,0)</f>
        <v>783g426m</v>
      </c>
      <c r="C1814" s="355" t="s">
        <v>55</v>
      </c>
      <c r="D1814" s="355" t="s">
        <v>56</v>
      </c>
      <c r="E1814" s="355">
        <v>6116300</v>
      </c>
    </row>
    <row r="1815" spans="1:5" x14ac:dyDescent="0.35">
      <c r="A1815" s="355" t="s">
        <v>184</v>
      </c>
      <c r="B1815" s="355" t="str">
        <f>VLOOKUP(A1815,'Web Based Remittances'!$A$2:$C$70,3,0)</f>
        <v>783g426m</v>
      </c>
      <c r="C1815" s="355" t="s">
        <v>57</v>
      </c>
      <c r="D1815" s="355" t="s">
        <v>58</v>
      </c>
      <c r="E1815" s="355">
        <v>6116200</v>
      </c>
    </row>
    <row r="1816" spans="1:5" x14ac:dyDescent="0.35">
      <c r="A1816" s="355" t="s">
        <v>184</v>
      </c>
      <c r="B1816" s="355" t="str">
        <f>VLOOKUP(A1816,'Web Based Remittances'!$A$2:$C$70,3,0)</f>
        <v>783g426m</v>
      </c>
      <c r="C1816" s="355" t="s">
        <v>61</v>
      </c>
      <c r="D1816" s="355" t="s">
        <v>62</v>
      </c>
      <c r="E1816" s="355">
        <v>6116600</v>
      </c>
    </row>
    <row r="1817" spans="1:5" x14ac:dyDescent="0.35">
      <c r="A1817" s="355" t="s">
        <v>184</v>
      </c>
      <c r="B1817" s="355" t="str">
        <f>VLOOKUP(A1817,'Web Based Remittances'!$A$2:$C$70,3,0)</f>
        <v>783g426m</v>
      </c>
      <c r="C1817" s="355" t="s">
        <v>63</v>
      </c>
      <c r="D1817" s="355" t="s">
        <v>64</v>
      </c>
      <c r="E1817" s="355">
        <v>6121000</v>
      </c>
    </row>
    <row r="1818" spans="1:5" x14ac:dyDescent="0.35">
      <c r="A1818" s="355" t="s">
        <v>184</v>
      </c>
      <c r="B1818" s="355" t="str">
        <f>VLOOKUP(A1818,'Web Based Remittances'!$A$2:$C$70,3,0)</f>
        <v>783g426m</v>
      </c>
      <c r="C1818" s="355" t="s">
        <v>65</v>
      </c>
      <c r="D1818" s="355" t="s">
        <v>66</v>
      </c>
      <c r="E1818" s="355">
        <v>6122310</v>
      </c>
    </row>
    <row r="1819" spans="1:5" x14ac:dyDescent="0.35">
      <c r="A1819" s="355" t="s">
        <v>184</v>
      </c>
      <c r="B1819" s="355" t="str">
        <f>VLOOKUP(A1819,'Web Based Remittances'!$A$2:$C$70,3,0)</f>
        <v>783g426m</v>
      </c>
      <c r="C1819" s="355" t="s">
        <v>67</v>
      </c>
      <c r="D1819" s="355" t="s">
        <v>68</v>
      </c>
      <c r="E1819" s="355">
        <v>6122110</v>
      </c>
    </row>
    <row r="1820" spans="1:5" x14ac:dyDescent="0.35">
      <c r="A1820" s="355" t="s">
        <v>184</v>
      </c>
      <c r="B1820" s="355" t="str">
        <f>VLOOKUP(A1820,'Web Based Remittances'!$A$2:$C$70,3,0)</f>
        <v>783g426m</v>
      </c>
      <c r="C1820" s="355" t="s">
        <v>69</v>
      </c>
      <c r="D1820" s="355" t="s">
        <v>70</v>
      </c>
      <c r="E1820" s="355">
        <v>6120800</v>
      </c>
    </row>
    <row r="1821" spans="1:5" x14ac:dyDescent="0.35">
      <c r="A1821" s="355" t="s">
        <v>184</v>
      </c>
      <c r="B1821" s="355" t="str">
        <f>VLOOKUP(A1821,'Web Based Remittances'!$A$2:$C$70,3,0)</f>
        <v>783g426m</v>
      </c>
      <c r="C1821" s="355" t="s">
        <v>71</v>
      </c>
      <c r="D1821" s="355" t="s">
        <v>72</v>
      </c>
      <c r="E1821" s="355">
        <v>6120220</v>
      </c>
    </row>
    <row r="1822" spans="1:5" x14ac:dyDescent="0.35">
      <c r="A1822" s="355" t="s">
        <v>184</v>
      </c>
      <c r="B1822" s="355" t="str">
        <f>VLOOKUP(A1822,'Web Based Remittances'!$A$2:$C$70,3,0)</f>
        <v>783g426m</v>
      </c>
      <c r="C1822" s="355" t="s">
        <v>73</v>
      </c>
      <c r="D1822" s="355" t="s">
        <v>74</v>
      </c>
      <c r="E1822" s="355">
        <v>6120600</v>
      </c>
    </row>
    <row r="1823" spans="1:5" x14ac:dyDescent="0.35">
      <c r="A1823" s="355" t="s">
        <v>184</v>
      </c>
      <c r="B1823" s="355" t="str">
        <f>VLOOKUP(A1823,'Web Based Remittances'!$A$2:$C$70,3,0)</f>
        <v>783g426m</v>
      </c>
      <c r="C1823" s="355" t="s">
        <v>75</v>
      </c>
      <c r="D1823" s="355" t="s">
        <v>76</v>
      </c>
      <c r="E1823" s="355">
        <v>6120400</v>
      </c>
    </row>
    <row r="1824" spans="1:5" x14ac:dyDescent="0.35">
      <c r="A1824" s="355" t="s">
        <v>184</v>
      </c>
      <c r="B1824" s="355" t="str">
        <f>VLOOKUP(A1824,'Web Based Remittances'!$A$2:$C$70,3,0)</f>
        <v>783g426m</v>
      </c>
      <c r="C1824" s="355" t="s">
        <v>77</v>
      </c>
      <c r="D1824" s="355" t="s">
        <v>78</v>
      </c>
      <c r="E1824" s="355">
        <v>6140130</v>
      </c>
    </row>
    <row r="1825" spans="1:5" x14ac:dyDescent="0.35">
      <c r="A1825" s="355" t="s">
        <v>184</v>
      </c>
      <c r="B1825" s="355" t="str">
        <f>VLOOKUP(A1825,'Web Based Remittances'!$A$2:$C$70,3,0)</f>
        <v>783g426m</v>
      </c>
      <c r="C1825" s="355" t="s">
        <v>79</v>
      </c>
      <c r="D1825" s="355" t="s">
        <v>80</v>
      </c>
      <c r="E1825" s="355">
        <v>6142430</v>
      </c>
    </row>
    <row r="1826" spans="1:5" x14ac:dyDescent="0.35">
      <c r="A1826" s="355" t="s">
        <v>184</v>
      </c>
      <c r="B1826" s="355" t="str">
        <f>VLOOKUP(A1826,'Web Based Remittances'!$A$2:$C$70,3,0)</f>
        <v>783g426m</v>
      </c>
      <c r="C1826" s="355" t="s">
        <v>81</v>
      </c>
      <c r="D1826" s="355" t="s">
        <v>82</v>
      </c>
      <c r="E1826" s="355">
        <v>6140000</v>
      </c>
    </row>
    <row r="1827" spans="1:5" x14ac:dyDescent="0.35">
      <c r="A1827" s="355" t="s">
        <v>184</v>
      </c>
      <c r="B1827" s="355" t="str">
        <f>VLOOKUP(A1827,'Web Based Remittances'!$A$2:$C$70,3,0)</f>
        <v>783g426m</v>
      </c>
      <c r="C1827" s="355" t="s">
        <v>83</v>
      </c>
      <c r="D1827" s="355" t="s">
        <v>84</v>
      </c>
      <c r="E1827" s="355">
        <v>6121600</v>
      </c>
    </row>
    <row r="1828" spans="1:5" x14ac:dyDescent="0.35">
      <c r="A1828" s="355" t="s">
        <v>184</v>
      </c>
      <c r="B1828" s="355" t="str">
        <f>VLOOKUP(A1828,'Web Based Remittances'!$A$2:$C$70,3,0)</f>
        <v>783g426m</v>
      </c>
      <c r="C1828" s="355" t="s">
        <v>85</v>
      </c>
      <c r="D1828" s="355" t="s">
        <v>86</v>
      </c>
      <c r="E1828" s="355">
        <v>6140200</v>
      </c>
    </row>
    <row r="1829" spans="1:5" x14ac:dyDescent="0.35">
      <c r="A1829" s="355" t="s">
        <v>184</v>
      </c>
      <c r="B1829" s="355" t="str">
        <f>VLOOKUP(A1829,'Web Based Remittances'!$A$2:$C$70,3,0)</f>
        <v>783g426m</v>
      </c>
      <c r="C1829" s="355" t="s">
        <v>87</v>
      </c>
      <c r="D1829" s="355" t="s">
        <v>88</v>
      </c>
      <c r="E1829" s="355">
        <v>6111000</v>
      </c>
    </row>
    <row r="1830" spans="1:5" x14ac:dyDescent="0.35">
      <c r="A1830" s="355" t="s">
        <v>184</v>
      </c>
      <c r="B1830" s="355" t="str">
        <f>VLOOKUP(A1830,'Web Based Remittances'!$A$2:$C$70,3,0)</f>
        <v>783g426m</v>
      </c>
      <c r="C1830" s="355" t="s">
        <v>89</v>
      </c>
      <c r="D1830" s="355" t="s">
        <v>90</v>
      </c>
      <c r="E1830" s="355">
        <v>6170100</v>
      </c>
    </row>
    <row r="1831" spans="1:5" x14ac:dyDescent="0.35">
      <c r="A1831" s="355" t="s">
        <v>184</v>
      </c>
      <c r="B1831" s="355" t="str">
        <f>VLOOKUP(A1831,'Web Based Remittances'!$A$2:$C$70,3,0)</f>
        <v>783g426m</v>
      </c>
      <c r="C1831" s="355" t="s">
        <v>91</v>
      </c>
      <c r="D1831" s="355" t="s">
        <v>92</v>
      </c>
      <c r="E1831" s="355">
        <v>6170110</v>
      </c>
    </row>
    <row r="1832" spans="1:5" x14ac:dyDescent="0.35">
      <c r="A1832" s="355" t="s">
        <v>185</v>
      </c>
      <c r="B1832" s="355" t="str">
        <f>VLOOKUP(A1832,'Web Based Remittances'!$A$2:$C$70,3,0)</f>
        <v>447l172j</v>
      </c>
      <c r="C1832" s="355" t="s">
        <v>19</v>
      </c>
      <c r="D1832" s="355" t="s">
        <v>20</v>
      </c>
      <c r="E1832" s="355">
        <v>4190105</v>
      </c>
    </row>
    <row r="1833" spans="1:5" x14ac:dyDescent="0.35">
      <c r="A1833" s="355" t="s">
        <v>185</v>
      </c>
      <c r="B1833" s="355" t="str">
        <f>VLOOKUP(A1833,'Web Based Remittances'!$A$2:$C$70,3,0)</f>
        <v>447l172j</v>
      </c>
      <c r="C1833" s="355" t="s">
        <v>21</v>
      </c>
      <c r="D1833" s="355" t="s">
        <v>22</v>
      </c>
      <c r="E1833" s="355">
        <v>4190120</v>
      </c>
    </row>
    <row r="1834" spans="1:5" x14ac:dyDescent="0.35">
      <c r="A1834" s="355" t="s">
        <v>185</v>
      </c>
      <c r="B1834" s="355" t="str">
        <f>VLOOKUP(A1834,'Web Based Remittances'!$A$2:$C$70,3,0)</f>
        <v>447l172j</v>
      </c>
      <c r="C1834" s="355" t="s">
        <v>23</v>
      </c>
      <c r="D1834" s="355" t="s">
        <v>24</v>
      </c>
      <c r="E1834" s="355">
        <v>4190140</v>
      </c>
    </row>
    <row r="1835" spans="1:5" x14ac:dyDescent="0.35">
      <c r="A1835" s="355" t="s">
        <v>185</v>
      </c>
      <c r="B1835" s="355" t="str">
        <f>VLOOKUP(A1835,'Web Based Remittances'!$A$2:$C$70,3,0)</f>
        <v>447l172j</v>
      </c>
      <c r="C1835" s="355" t="s">
        <v>25</v>
      </c>
      <c r="D1835" s="355" t="s">
        <v>26</v>
      </c>
      <c r="E1835" s="355">
        <v>4190390</v>
      </c>
    </row>
    <row r="1836" spans="1:5" x14ac:dyDescent="0.35">
      <c r="A1836" s="355" t="s">
        <v>185</v>
      </c>
      <c r="B1836" s="355" t="str">
        <f>VLOOKUP(A1836,'Web Based Remittances'!$A$2:$C$70,3,0)</f>
        <v>447l172j</v>
      </c>
      <c r="C1836" s="355" t="s">
        <v>29</v>
      </c>
      <c r="D1836" s="355" t="s">
        <v>30</v>
      </c>
      <c r="E1836" s="355">
        <v>4191100</v>
      </c>
    </row>
    <row r="1837" spans="1:5" x14ac:dyDescent="0.35">
      <c r="A1837" s="355" t="s">
        <v>185</v>
      </c>
      <c r="B1837" s="355" t="str">
        <f>VLOOKUP(A1837,'Web Based Remittances'!$A$2:$C$70,3,0)</f>
        <v>447l172j</v>
      </c>
      <c r="C1837" s="355" t="s">
        <v>31</v>
      </c>
      <c r="D1837" s="355" t="s">
        <v>32</v>
      </c>
      <c r="E1837" s="355">
        <v>4191110</v>
      </c>
    </row>
    <row r="1838" spans="1:5" x14ac:dyDescent="0.35">
      <c r="A1838" s="355" t="s">
        <v>185</v>
      </c>
      <c r="B1838" s="355" t="str">
        <f>VLOOKUP(A1838,'Web Based Remittances'!$A$2:$C$70,3,0)</f>
        <v>447l172j</v>
      </c>
      <c r="C1838" s="355" t="s">
        <v>33</v>
      </c>
      <c r="D1838" s="355" t="s">
        <v>34</v>
      </c>
      <c r="E1838" s="355">
        <v>4190410</v>
      </c>
    </row>
    <row r="1839" spans="1:5" x14ac:dyDescent="0.35">
      <c r="A1839" s="355" t="s">
        <v>185</v>
      </c>
      <c r="B1839" s="355" t="str">
        <f>VLOOKUP(A1839,'Web Based Remittances'!$A$2:$C$70,3,0)</f>
        <v>447l172j</v>
      </c>
      <c r="C1839" s="355" t="s">
        <v>37</v>
      </c>
      <c r="D1839" s="355" t="s">
        <v>38</v>
      </c>
      <c r="E1839" s="355">
        <v>4190388</v>
      </c>
    </row>
    <row r="1840" spans="1:5" x14ac:dyDescent="0.35">
      <c r="A1840" s="355" t="s">
        <v>185</v>
      </c>
      <c r="B1840" s="355" t="str">
        <f>VLOOKUP(A1840,'Web Based Remittances'!$A$2:$C$70,3,0)</f>
        <v>447l172j</v>
      </c>
      <c r="C1840" s="355" t="s">
        <v>39</v>
      </c>
      <c r="D1840" s="355" t="s">
        <v>40</v>
      </c>
      <c r="E1840" s="355">
        <v>4190380</v>
      </c>
    </row>
    <row r="1841" spans="1:5" x14ac:dyDescent="0.35">
      <c r="A1841" s="355" t="s">
        <v>185</v>
      </c>
      <c r="B1841" s="355" t="str">
        <f>VLOOKUP(A1841,'Web Based Remittances'!$A$2:$C$70,3,0)</f>
        <v>447l172j</v>
      </c>
      <c r="C1841" s="355" t="s">
        <v>43</v>
      </c>
      <c r="D1841" s="355" t="s">
        <v>44</v>
      </c>
      <c r="E1841" s="355">
        <v>6110000</v>
      </c>
    </row>
    <row r="1842" spans="1:5" x14ac:dyDescent="0.35">
      <c r="A1842" s="355" t="s">
        <v>185</v>
      </c>
      <c r="B1842" s="355" t="str">
        <f>VLOOKUP(A1842,'Web Based Remittances'!$A$2:$C$70,3,0)</f>
        <v>447l172j</v>
      </c>
      <c r="C1842" s="355" t="s">
        <v>123</v>
      </c>
      <c r="D1842" s="355" t="s">
        <v>124</v>
      </c>
      <c r="E1842" s="355">
        <v>6110020</v>
      </c>
    </row>
    <row r="1843" spans="1:5" x14ac:dyDescent="0.35">
      <c r="A1843" s="355" t="s">
        <v>185</v>
      </c>
      <c r="B1843" s="355" t="str">
        <f>VLOOKUP(A1843,'Web Based Remittances'!$A$2:$C$70,3,0)</f>
        <v>447l172j</v>
      </c>
      <c r="C1843" s="355" t="s">
        <v>45</v>
      </c>
      <c r="D1843" s="355" t="s">
        <v>46</v>
      </c>
      <c r="E1843" s="355">
        <v>6110600</v>
      </c>
    </row>
    <row r="1844" spans="1:5" x14ac:dyDescent="0.35">
      <c r="A1844" s="355" t="s">
        <v>185</v>
      </c>
      <c r="B1844" s="355" t="str">
        <f>VLOOKUP(A1844,'Web Based Remittances'!$A$2:$C$70,3,0)</f>
        <v>447l172j</v>
      </c>
      <c r="C1844" s="355" t="s">
        <v>47</v>
      </c>
      <c r="D1844" s="355" t="s">
        <v>48</v>
      </c>
      <c r="E1844" s="355">
        <v>6110720</v>
      </c>
    </row>
    <row r="1845" spans="1:5" x14ac:dyDescent="0.35">
      <c r="A1845" s="355" t="s">
        <v>185</v>
      </c>
      <c r="B1845" s="355" t="str">
        <f>VLOOKUP(A1845,'Web Based Remittances'!$A$2:$C$70,3,0)</f>
        <v>447l172j</v>
      </c>
      <c r="C1845" s="355" t="s">
        <v>49</v>
      </c>
      <c r="D1845" s="355" t="s">
        <v>50</v>
      </c>
      <c r="E1845" s="355">
        <v>6110860</v>
      </c>
    </row>
    <row r="1846" spans="1:5" x14ac:dyDescent="0.35">
      <c r="A1846" s="355" t="s">
        <v>185</v>
      </c>
      <c r="B1846" s="355" t="str">
        <f>VLOOKUP(A1846,'Web Based Remittances'!$A$2:$C$70,3,0)</f>
        <v>447l172j</v>
      </c>
      <c r="C1846" s="355" t="s">
        <v>51</v>
      </c>
      <c r="D1846" s="355" t="s">
        <v>52</v>
      </c>
      <c r="E1846" s="355">
        <v>6110800</v>
      </c>
    </row>
    <row r="1847" spans="1:5" x14ac:dyDescent="0.35">
      <c r="A1847" s="355" t="s">
        <v>185</v>
      </c>
      <c r="B1847" s="355" t="str">
        <f>VLOOKUP(A1847,'Web Based Remittances'!$A$2:$C$70,3,0)</f>
        <v>447l172j</v>
      </c>
      <c r="C1847" s="355" t="s">
        <v>53</v>
      </c>
      <c r="D1847" s="355" t="s">
        <v>54</v>
      </c>
      <c r="E1847" s="355">
        <v>6110640</v>
      </c>
    </row>
    <row r="1848" spans="1:5" x14ac:dyDescent="0.35">
      <c r="A1848" s="355" t="s">
        <v>185</v>
      </c>
      <c r="B1848" s="355" t="str">
        <f>VLOOKUP(A1848,'Web Based Remittances'!$A$2:$C$70,3,0)</f>
        <v>447l172j</v>
      </c>
      <c r="C1848" s="355" t="s">
        <v>55</v>
      </c>
      <c r="D1848" s="355" t="s">
        <v>56</v>
      </c>
      <c r="E1848" s="355">
        <v>6116300</v>
      </c>
    </row>
    <row r="1849" spans="1:5" x14ac:dyDescent="0.35">
      <c r="A1849" s="355" t="s">
        <v>185</v>
      </c>
      <c r="B1849" s="355" t="str">
        <f>VLOOKUP(A1849,'Web Based Remittances'!$A$2:$C$70,3,0)</f>
        <v>447l172j</v>
      </c>
      <c r="C1849" s="355" t="s">
        <v>57</v>
      </c>
      <c r="D1849" s="355" t="s">
        <v>58</v>
      </c>
      <c r="E1849" s="355">
        <v>6116200</v>
      </c>
    </row>
    <row r="1850" spans="1:5" x14ac:dyDescent="0.35">
      <c r="A1850" s="355" t="s">
        <v>185</v>
      </c>
      <c r="B1850" s="355" t="str">
        <f>VLOOKUP(A1850,'Web Based Remittances'!$A$2:$C$70,3,0)</f>
        <v>447l172j</v>
      </c>
      <c r="C1850" s="355" t="s">
        <v>59</v>
      </c>
      <c r="D1850" s="355" t="s">
        <v>60</v>
      </c>
      <c r="E1850" s="355">
        <v>6116610</v>
      </c>
    </row>
    <row r="1851" spans="1:5" x14ac:dyDescent="0.35">
      <c r="A1851" s="355" t="s">
        <v>185</v>
      </c>
      <c r="B1851" s="355" t="str">
        <f>VLOOKUP(A1851,'Web Based Remittances'!$A$2:$C$70,3,0)</f>
        <v>447l172j</v>
      </c>
      <c r="C1851" s="355" t="s">
        <v>61</v>
      </c>
      <c r="D1851" s="355" t="s">
        <v>62</v>
      </c>
      <c r="E1851" s="355">
        <v>6116600</v>
      </c>
    </row>
    <row r="1852" spans="1:5" x14ac:dyDescent="0.35">
      <c r="A1852" s="355" t="s">
        <v>185</v>
      </c>
      <c r="B1852" s="355" t="str">
        <f>VLOOKUP(A1852,'Web Based Remittances'!$A$2:$C$70,3,0)</f>
        <v>447l172j</v>
      </c>
      <c r="C1852" s="355" t="s">
        <v>63</v>
      </c>
      <c r="D1852" s="355" t="s">
        <v>64</v>
      </c>
      <c r="E1852" s="355">
        <v>6121000</v>
      </c>
    </row>
    <row r="1853" spans="1:5" x14ac:dyDescent="0.35">
      <c r="A1853" s="355" t="s">
        <v>185</v>
      </c>
      <c r="B1853" s="355" t="str">
        <f>VLOOKUP(A1853,'Web Based Remittances'!$A$2:$C$70,3,0)</f>
        <v>447l172j</v>
      </c>
      <c r="C1853" s="355" t="s">
        <v>65</v>
      </c>
      <c r="D1853" s="355" t="s">
        <v>66</v>
      </c>
      <c r="E1853" s="355">
        <v>6122310</v>
      </c>
    </row>
    <row r="1854" spans="1:5" x14ac:dyDescent="0.35">
      <c r="A1854" s="355" t="s">
        <v>185</v>
      </c>
      <c r="B1854" s="355" t="str">
        <f>VLOOKUP(A1854,'Web Based Remittances'!$A$2:$C$70,3,0)</f>
        <v>447l172j</v>
      </c>
      <c r="C1854" s="355" t="s">
        <v>67</v>
      </c>
      <c r="D1854" s="355" t="s">
        <v>68</v>
      </c>
      <c r="E1854" s="355">
        <v>6122110</v>
      </c>
    </row>
    <row r="1855" spans="1:5" x14ac:dyDescent="0.35">
      <c r="A1855" s="355" t="s">
        <v>185</v>
      </c>
      <c r="B1855" s="355" t="str">
        <f>VLOOKUP(A1855,'Web Based Remittances'!$A$2:$C$70,3,0)</f>
        <v>447l172j</v>
      </c>
      <c r="C1855" s="355" t="s">
        <v>69</v>
      </c>
      <c r="D1855" s="355" t="s">
        <v>70</v>
      </c>
      <c r="E1855" s="355">
        <v>6120800</v>
      </c>
    </row>
    <row r="1856" spans="1:5" x14ac:dyDescent="0.35">
      <c r="A1856" s="355" t="s">
        <v>185</v>
      </c>
      <c r="B1856" s="355" t="str">
        <f>VLOOKUP(A1856,'Web Based Remittances'!$A$2:$C$70,3,0)</f>
        <v>447l172j</v>
      </c>
      <c r="C1856" s="355" t="s">
        <v>71</v>
      </c>
      <c r="D1856" s="355" t="s">
        <v>72</v>
      </c>
      <c r="E1856" s="355">
        <v>6120220</v>
      </c>
    </row>
    <row r="1857" spans="1:5" x14ac:dyDescent="0.35">
      <c r="A1857" s="355" t="s">
        <v>185</v>
      </c>
      <c r="B1857" s="355" t="str">
        <f>VLOOKUP(A1857,'Web Based Remittances'!$A$2:$C$70,3,0)</f>
        <v>447l172j</v>
      </c>
      <c r="C1857" s="355" t="s">
        <v>73</v>
      </c>
      <c r="D1857" s="355" t="s">
        <v>74</v>
      </c>
      <c r="E1857" s="355">
        <v>6120600</v>
      </c>
    </row>
    <row r="1858" spans="1:5" x14ac:dyDescent="0.35">
      <c r="A1858" s="355" t="s">
        <v>185</v>
      </c>
      <c r="B1858" s="355" t="str">
        <f>VLOOKUP(A1858,'Web Based Remittances'!$A$2:$C$70,3,0)</f>
        <v>447l172j</v>
      </c>
      <c r="C1858" s="355" t="s">
        <v>75</v>
      </c>
      <c r="D1858" s="355" t="s">
        <v>76</v>
      </c>
      <c r="E1858" s="355">
        <v>6120400</v>
      </c>
    </row>
    <row r="1859" spans="1:5" x14ac:dyDescent="0.35">
      <c r="A1859" s="355" t="s">
        <v>185</v>
      </c>
      <c r="B1859" s="355" t="str">
        <f>VLOOKUP(A1859,'Web Based Remittances'!$A$2:$C$70,3,0)</f>
        <v>447l172j</v>
      </c>
      <c r="C1859" s="355" t="s">
        <v>77</v>
      </c>
      <c r="D1859" s="355" t="s">
        <v>78</v>
      </c>
      <c r="E1859" s="355">
        <v>6140130</v>
      </c>
    </row>
    <row r="1860" spans="1:5" x14ac:dyDescent="0.35">
      <c r="A1860" s="355" t="s">
        <v>185</v>
      </c>
      <c r="B1860" s="355" t="str">
        <f>VLOOKUP(A1860,'Web Based Remittances'!$A$2:$C$70,3,0)</f>
        <v>447l172j</v>
      </c>
      <c r="C1860" s="355" t="s">
        <v>79</v>
      </c>
      <c r="D1860" s="355" t="s">
        <v>80</v>
      </c>
      <c r="E1860" s="355">
        <v>6142430</v>
      </c>
    </row>
    <row r="1861" spans="1:5" x14ac:dyDescent="0.35">
      <c r="A1861" s="355" t="s">
        <v>185</v>
      </c>
      <c r="B1861" s="355" t="str">
        <f>VLOOKUP(A1861,'Web Based Remittances'!$A$2:$C$70,3,0)</f>
        <v>447l172j</v>
      </c>
      <c r="C1861" s="355" t="s">
        <v>81</v>
      </c>
      <c r="D1861" s="355" t="s">
        <v>82</v>
      </c>
      <c r="E1861" s="355">
        <v>6140000</v>
      </c>
    </row>
    <row r="1862" spans="1:5" x14ac:dyDescent="0.35">
      <c r="A1862" s="355" t="s">
        <v>185</v>
      </c>
      <c r="B1862" s="355" t="str">
        <f>VLOOKUP(A1862,'Web Based Remittances'!$A$2:$C$70,3,0)</f>
        <v>447l172j</v>
      </c>
      <c r="C1862" s="355" t="s">
        <v>83</v>
      </c>
      <c r="D1862" s="355" t="s">
        <v>84</v>
      </c>
      <c r="E1862" s="355">
        <v>6121600</v>
      </c>
    </row>
    <row r="1863" spans="1:5" x14ac:dyDescent="0.35">
      <c r="A1863" s="355" t="s">
        <v>185</v>
      </c>
      <c r="B1863" s="355" t="str">
        <f>VLOOKUP(A1863,'Web Based Remittances'!$A$2:$C$70,3,0)</f>
        <v>447l172j</v>
      </c>
      <c r="C1863" s="355" t="s">
        <v>113</v>
      </c>
      <c r="D1863" s="355" t="s">
        <v>114</v>
      </c>
      <c r="E1863" s="355">
        <v>6151110</v>
      </c>
    </row>
    <row r="1864" spans="1:5" x14ac:dyDescent="0.35">
      <c r="A1864" s="355" t="s">
        <v>185</v>
      </c>
      <c r="B1864" s="355" t="str">
        <f>VLOOKUP(A1864,'Web Based Remittances'!$A$2:$C$70,3,0)</f>
        <v>447l172j</v>
      </c>
      <c r="C1864" s="355" t="s">
        <v>85</v>
      </c>
      <c r="D1864" s="355" t="s">
        <v>86</v>
      </c>
      <c r="E1864" s="355">
        <v>6140200</v>
      </c>
    </row>
    <row r="1865" spans="1:5" x14ac:dyDescent="0.35">
      <c r="A1865" s="355" t="s">
        <v>185</v>
      </c>
      <c r="B1865" s="355" t="str">
        <f>VLOOKUP(A1865,'Web Based Remittances'!$A$2:$C$70,3,0)</f>
        <v>447l172j</v>
      </c>
      <c r="C1865" s="355" t="s">
        <v>89</v>
      </c>
      <c r="D1865" s="355" t="s">
        <v>90</v>
      </c>
      <c r="E1865" s="355">
        <v>6170100</v>
      </c>
    </row>
    <row r="1866" spans="1:5" x14ac:dyDescent="0.35">
      <c r="A1866" s="355" t="s">
        <v>185</v>
      </c>
      <c r="B1866" s="355" t="str">
        <f>VLOOKUP(A1866,'Web Based Remittances'!$A$2:$C$70,3,0)</f>
        <v>447l172j</v>
      </c>
      <c r="C1866" s="355" t="s">
        <v>91</v>
      </c>
      <c r="D1866" s="355" t="s">
        <v>92</v>
      </c>
      <c r="E1866" s="355">
        <v>6170110</v>
      </c>
    </row>
    <row r="1867" spans="1:5" x14ac:dyDescent="0.35">
      <c r="A1867" s="355" t="s">
        <v>185</v>
      </c>
      <c r="B1867" s="355" t="str">
        <f>VLOOKUP(A1867,'Web Based Remittances'!$A$2:$C$70,3,0)</f>
        <v>447l172j</v>
      </c>
      <c r="C1867" s="355" t="s">
        <v>93</v>
      </c>
      <c r="D1867" s="355" t="s">
        <v>94</v>
      </c>
      <c r="E1867" s="355">
        <v>6181500</v>
      </c>
    </row>
    <row r="1868" spans="1:5" x14ac:dyDescent="0.35">
      <c r="A1868" s="355" t="s">
        <v>185</v>
      </c>
      <c r="B1868" s="355" t="str">
        <f>VLOOKUP(A1868,'Web Based Remittances'!$A$2:$C$70,3,0)</f>
        <v>447l172j</v>
      </c>
      <c r="C1868" s="355" t="s">
        <v>99</v>
      </c>
      <c r="D1868" s="355" t="s">
        <v>100</v>
      </c>
      <c r="E1868" s="355">
        <v>4190170</v>
      </c>
    </row>
    <row r="1869" spans="1:5" x14ac:dyDescent="0.35">
      <c r="A1869" s="355" t="s">
        <v>185</v>
      </c>
      <c r="B1869" s="355" t="str">
        <f>VLOOKUP(A1869,'Web Based Remittances'!$A$2:$C$70,3,0)</f>
        <v>447l172j</v>
      </c>
      <c r="C1869" s="355" t="s">
        <v>101</v>
      </c>
      <c r="D1869" s="355" t="s">
        <v>102</v>
      </c>
      <c r="E1869" s="355">
        <v>6181510</v>
      </c>
    </row>
    <row r="1870" spans="1:5" x14ac:dyDescent="0.35">
      <c r="A1870" s="355" t="s">
        <v>185</v>
      </c>
      <c r="B1870" s="355" t="str">
        <f>VLOOKUP(A1870,'Web Based Remittances'!$A$2:$C$70,3,0)</f>
        <v>447l172j</v>
      </c>
      <c r="C1870" s="355" t="s">
        <v>103</v>
      </c>
      <c r="D1870" s="355" t="s">
        <v>104</v>
      </c>
      <c r="E1870" s="355">
        <v>6180200</v>
      </c>
    </row>
    <row r="1871" spans="1:5" x14ac:dyDescent="0.35">
      <c r="A1871" s="355" t="s">
        <v>186</v>
      </c>
      <c r="B1871" s="355" t="str">
        <f>VLOOKUP(A1871,'Web Based Remittances'!$A$2:$C$70,3,0)</f>
        <v>93p960h</v>
      </c>
      <c r="C1871" s="355" t="s">
        <v>19</v>
      </c>
      <c r="D1871" s="355" t="s">
        <v>20</v>
      </c>
      <c r="E1871" s="355">
        <v>4190105</v>
      </c>
    </row>
    <row r="1872" spans="1:5" x14ac:dyDescent="0.35">
      <c r="A1872" s="355" t="s">
        <v>186</v>
      </c>
      <c r="B1872" s="355" t="str">
        <f>VLOOKUP(A1872,'Web Based Remittances'!$A$2:$C$70,3,0)</f>
        <v>93p960h</v>
      </c>
      <c r="C1872" s="355" t="s">
        <v>21</v>
      </c>
      <c r="D1872" s="355" t="s">
        <v>22</v>
      </c>
      <c r="E1872" s="355">
        <v>4190120</v>
      </c>
    </row>
    <row r="1873" spans="1:5" x14ac:dyDescent="0.35">
      <c r="A1873" s="355" t="s">
        <v>186</v>
      </c>
      <c r="B1873" s="355" t="str">
        <f>VLOOKUP(A1873,'Web Based Remittances'!$A$2:$C$70,3,0)</f>
        <v>93p960h</v>
      </c>
      <c r="C1873" s="355" t="s">
        <v>23</v>
      </c>
      <c r="D1873" s="355" t="s">
        <v>24</v>
      </c>
      <c r="E1873" s="355">
        <v>4190140</v>
      </c>
    </row>
    <row r="1874" spans="1:5" x14ac:dyDescent="0.35">
      <c r="A1874" s="355" t="s">
        <v>186</v>
      </c>
      <c r="B1874" s="355" t="str">
        <f>VLOOKUP(A1874,'Web Based Remittances'!$A$2:$C$70,3,0)</f>
        <v>93p960h</v>
      </c>
      <c r="C1874" s="355" t="s">
        <v>25</v>
      </c>
      <c r="D1874" s="355" t="s">
        <v>26</v>
      </c>
      <c r="E1874" s="355">
        <v>4190390</v>
      </c>
    </row>
    <row r="1875" spans="1:5" x14ac:dyDescent="0.35">
      <c r="A1875" s="355" t="s">
        <v>186</v>
      </c>
      <c r="B1875" s="355" t="str">
        <f>VLOOKUP(A1875,'Web Based Remittances'!$A$2:$C$70,3,0)</f>
        <v>93p960h</v>
      </c>
      <c r="C1875" s="355" t="s">
        <v>27</v>
      </c>
      <c r="D1875" s="355" t="s">
        <v>28</v>
      </c>
      <c r="E1875" s="355">
        <v>4191900</v>
      </c>
    </row>
    <row r="1876" spans="1:5" x14ac:dyDescent="0.35">
      <c r="A1876" s="355" t="s">
        <v>186</v>
      </c>
      <c r="B1876" s="355" t="str">
        <f>VLOOKUP(A1876,'Web Based Remittances'!$A$2:$C$70,3,0)</f>
        <v>93p960h</v>
      </c>
      <c r="C1876" s="355" t="s">
        <v>29</v>
      </c>
      <c r="D1876" s="355" t="s">
        <v>30</v>
      </c>
      <c r="E1876" s="355">
        <v>4191100</v>
      </c>
    </row>
    <row r="1877" spans="1:5" x14ac:dyDescent="0.35">
      <c r="A1877" s="355" t="s">
        <v>186</v>
      </c>
      <c r="B1877" s="355" t="str">
        <f>VLOOKUP(A1877,'Web Based Remittances'!$A$2:$C$70,3,0)</f>
        <v>93p960h</v>
      </c>
      <c r="C1877" s="355" t="s">
        <v>31</v>
      </c>
      <c r="D1877" s="355" t="s">
        <v>32</v>
      </c>
      <c r="E1877" s="355">
        <v>4191110</v>
      </c>
    </row>
    <row r="1878" spans="1:5" x14ac:dyDescent="0.35">
      <c r="A1878" s="355" t="s">
        <v>186</v>
      </c>
      <c r="B1878" s="355" t="str">
        <f>VLOOKUP(A1878,'Web Based Remittances'!$A$2:$C$70,3,0)</f>
        <v>93p960h</v>
      </c>
      <c r="C1878" s="355" t="s">
        <v>33</v>
      </c>
      <c r="D1878" s="355" t="s">
        <v>34</v>
      </c>
      <c r="E1878" s="355">
        <v>4190410</v>
      </c>
    </row>
    <row r="1879" spans="1:5" x14ac:dyDescent="0.35">
      <c r="A1879" s="355" t="s">
        <v>186</v>
      </c>
      <c r="B1879" s="355" t="str">
        <f>VLOOKUP(A1879,'Web Based Remittances'!$A$2:$C$70,3,0)</f>
        <v>93p960h</v>
      </c>
      <c r="C1879" s="355" t="s">
        <v>35</v>
      </c>
      <c r="D1879" s="355" t="s">
        <v>36</v>
      </c>
      <c r="E1879" s="355">
        <v>4190420</v>
      </c>
    </row>
    <row r="1880" spans="1:5" x14ac:dyDescent="0.35">
      <c r="A1880" s="355" t="s">
        <v>186</v>
      </c>
      <c r="B1880" s="355" t="str">
        <f>VLOOKUP(A1880,'Web Based Remittances'!$A$2:$C$70,3,0)</f>
        <v>93p960h</v>
      </c>
      <c r="C1880" s="355" t="s">
        <v>106</v>
      </c>
      <c r="D1880" s="355" t="s">
        <v>107</v>
      </c>
      <c r="E1880" s="355">
        <v>4190200</v>
      </c>
    </row>
    <row r="1881" spans="1:5" x14ac:dyDescent="0.35">
      <c r="A1881" s="355" t="s">
        <v>186</v>
      </c>
      <c r="B1881" s="355" t="str">
        <f>VLOOKUP(A1881,'Web Based Remittances'!$A$2:$C$70,3,0)</f>
        <v>93p960h</v>
      </c>
      <c r="C1881" s="355" t="s">
        <v>172</v>
      </c>
      <c r="D1881" s="355" t="s">
        <v>173</v>
      </c>
      <c r="E1881" s="355">
        <v>4190386</v>
      </c>
    </row>
    <row r="1882" spans="1:5" x14ac:dyDescent="0.35">
      <c r="A1882" s="355" t="s">
        <v>186</v>
      </c>
      <c r="B1882" s="355" t="str">
        <f>VLOOKUP(A1882,'Web Based Remittances'!$A$2:$C$70,3,0)</f>
        <v>93p960h</v>
      </c>
      <c r="C1882" s="355" t="s">
        <v>37</v>
      </c>
      <c r="D1882" s="355" t="s">
        <v>38</v>
      </c>
      <c r="E1882" s="355">
        <v>4190388</v>
      </c>
    </row>
    <row r="1883" spans="1:5" x14ac:dyDescent="0.35">
      <c r="A1883" s="355" t="s">
        <v>186</v>
      </c>
      <c r="B1883" s="355" t="str">
        <f>VLOOKUP(A1883,'Web Based Remittances'!$A$2:$C$70,3,0)</f>
        <v>93p960h</v>
      </c>
      <c r="C1883" s="355" t="s">
        <v>39</v>
      </c>
      <c r="D1883" s="355" t="s">
        <v>40</v>
      </c>
      <c r="E1883" s="355">
        <v>4190380</v>
      </c>
    </row>
    <row r="1884" spans="1:5" x14ac:dyDescent="0.35">
      <c r="A1884" s="355" t="s">
        <v>186</v>
      </c>
      <c r="B1884" s="355" t="str">
        <f>VLOOKUP(A1884,'Web Based Remittances'!$A$2:$C$70,3,0)</f>
        <v>93p960h</v>
      </c>
      <c r="C1884" s="355" t="s">
        <v>43</v>
      </c>
      <c r="D1884" s="355" t="s">
        <v>44</v>
      </c>
      <c r="E1884" s="355">
        <v>6110000</v>
      </c>
    </row>
    <row r="1885" spans="1:5" x14ac:dyDescent="0.35">
      <c r="A1885" s="355" t="s">
        <v>186</v>
      </c>
      <c r="B1885" s="355" t="str">
        <f>VLOOKUP(A1885,'Web Based Remittances'!$A$2:$C$70,3,0)</f>
        <v>93p960h</v>
      </c>
      <c r="C1885" s="355" t="s">
        <v>45</v>
      </c>
      <c r="D1885" s="355" t="s">
        <v>46</v>
      </c>
      <c r="E1885" s="355">
        <v>6110600</v>
      </c>
    </row>
    <row r="1886" spans="1:5" x14ac:dyDescent="0.35">
      <c r="A1886" s="355" t="s">
        <v>186</v>
      </c>
      <c r="B1886" s="355" t="str">
        <f>VLOOKUP(A1886,'Web Based Remittances'!$A$2:$C$70,3,0)</f>
        <v>93p960h</v>
      </c>
      <c r="C1886" s="355" t="s">
        <v>47</v>
      </c>
      <c r="D1886" s="355" t="s">
        <v>48</v>
      </c>
      <c r="E1886" s="355">
        <v>6110720</v>
      </c>
    </row>
    <row r="1887" spans="1:5" x14ac:dyDescent="0.35">
      <c r="A1887" s="355" t="s">
        <v>186</v>
      </c>
      <c r="B1887" s="355" t="str">
        <f>VLOOKUP(A1887,'Web Based Remittances'!$A$2:$C$70,3,0)</f>
        <v>93p960h</v>
      </c>
      <c r="C1887" s="355" t="s">
        <v>49</v>
      </c>
      <c r="D1887" s="355" t="s">
        <v>50</v>
      </c>
      <c r="E1887" s="355">
        <v>6110860</v>
      </c>
    </row>
    <row r="1888" spans="1:5" x14ac:dyDescent="0.35">
      <c r="A1888" s="355" t="s">
        <v>186</v>
      </c>
      <c r="B1888" s="355" t="str">
        <f>VLOOKUP(A1888,'Web Based Remittances'!$A$2:$C$70,3,0)</f>
        <v>93p960h</v>
      </c>
      <c r="C1888" s="355" t="s">
        <v>53</v>
      </c>
      <c r="D1888" s="355" t="s">
        <v>54</v>
      </c>
      <c r="E1888" s="355">
        <v>6110640</v>
      </c>
    </row>
    <row r="1889" spans="1:5" x14ac:dyDescent="0.35">
      <c r="A1889" s="355" t="s">
        <v>186</v>
      </c>
      <c r="B1889" s="355" t="str">
        <f>VLOOKUP(A1889,'Web Based Remittances'!$A$2:$C$70,3,0)</f>
        <v>93p960h</v>
      </c>
      <c r="C1889" s="355" t="s">
        <v>55</v>
      </c>
      <c r="D1889" s="355" t="s">
        <v>56</v>
      </c>
      <c r="E1889" s="355">
        <v>6116300</v>
      </c>
    </row>
    <row r="1890" spans="1:5" x14ac:dyDescent="0.35">
      <c r="A1890" s="355" t="s">
        <v>186</v>
      </c>
      <c r="B1890" s="355" t="str">
        <f>VLOOKUP(A1890,'Web Based Remittances'!$A$2:$C$70,3,0)</f>
        <v>93p960h</v>
      </c>
      <c r="C1890" s="355" t="s">
        <v>57</v>
      </c>
      <c r="D1890" s="355" t="s">
        <v>58</v>
      </c>
      <c r="E1890" s="355">
        <v>6116200</v>
      </c>
    </row>
    <row r="1891" spans="1:5" x14ac:dyDescent="0.35">
      <c r="A1891" s="355" t="s">
        <v>186</v>
      </c>
      <c r="B1891" s="355" t="str">
        <f>VLOOKUP(A1891,'Web Based Remittances'!$A$2:$C$70,3,0)</f>
        <v>93p960h</v>
      </c>
      <c r="C1891" s="355" t="s">
        <v>61</v>
      </c>
      <c r="D1891" s="355" t="s">
        <v>62</v>
      </c>
      <c r="E1891" s="355">
        <v>6116600</v>
      </c>
    </row>
    <row r="1892" spans="1:5" x14ac:dyDescent="0.35">
      <c r="A1892" s="355" t="s">
        <v>186</v>
      </c>
      <c r="B1892" s="355" t="str">
        <f>VLOOKUP(A1892,'Web Based Remittances'!$A$2:$C$70,3,0)</f>
        <v>93p960h</v>
      </c>
      <c r="C1892" s="355" t="s">
        <v>63</v>
      </c>
      <c r="D1892" s="355" t="s">
        <v>64</v>
      </c>
      <c r="E1892" s="355">
        <v>6121000</v>
      </c>
    </row>
    <row r="1893" spans="1:5" x14ac:dyDescent="0.35">
      <c r="A1893" s="355" t="s">
        <v>186</v>
      </c>
      <c r="B1893" s="355" t="str">
        <f>VLOOKUP(A1893,'Web Based Remittances'!$A$2:$C$70,3,0)</f>
        <v>93p960h</v>
      </c>
      <c r="C1893" s="355" t="s">
        <v>65</v>
      </c>
      <c r="D1893" s="355" t="s">
        <v>66</v>
      </c>
      <c r="E1893" s="355">
        <v>6122310</v>
      </c>
    </row>
    <row r="1894" spans="1:5" x14ac:dyDescent="0.35">
      <c r="A1894" s="355" t="s">
        <v>186</v>
      </c>
      <c r="B1894" s="355" t="str">
        <f>VLOOKUP(A1894,'Web Based Remittances'!$A$2:$C$70,3,0)</f>
        <v>93p960h</v>
      </c>
      <c r="C1894" s="355" t="s">
        <v>67</v>
      </c>
      <c r="D1894" s="355" t="s">
        <v>68</v>
      </c>
      <c r="E1894" s="355">
        <v>6122110</v>
      </c>
    </row>
    <row r="1895" spans="1:5" x14ac:dyDescent="0.35">
      <c r="A1895" s="355" t="s">
        <v>186</v>
      </c>
      <c r="B1895" s="355" t="str">
        <f>VLOOKUP(A1895,'Web Based Remittances'!$A$2:$C$70,3,0)</f>
        <v>93p960h</v>
      </c>
      <c r="C1895" s="355" t="s">
        <v>69</v>
      </c>
      <c r="D1895" s="355" t="s">
        <v>70</v>
      </c>
      <c r="E1895" s="355">
        <v>6120800</v>
      </c>
    </row>
    <row r="1896" spans="1:5" x14ac:dyDescent="0.35">
      <c r="A1896" s="355" t="s">
        <v>186</v>
      </c>
      <c r="B1896" s="355" t="str">
        <f>VLOOKUP(A1896,'Web Based Remittances'!$A$2:$C$70,3,0)</f>
        <v>93p960h</v>
      </c>
      <c r="C1896" s="355" t="s">
        <v>71</v>
      </c>
      <c r="D1896" s="355" t="s">
        <v>72</v>
      </c>
      <c r="E1896" s="355">
        <v>6120220</v>
      </c>
    </row>
    <row r="1897" spans="1:5" x14ac:dyDescent="0.35">
      <c r="A1897" s="355" t="s">
        <v>186</v>
      </c>
      <c r="B1897" s="355" t="str">
        <f>VLOOKUP(A1897,'Web Based Remittances'!$A$2:$C$70,3,0)</f>
        <v>93p960h</v>
      </c>
      <c r="C1897" s="355" t="s">
        <v>73</v>
      </c>
      <c r="D1897" s="355" t="s">
        <v>74</v>
      </c>
      <c r="E1897" s="355">
        <v>6120600</v>
      </c>
    </row>
    <row r="1898" spans="1:5" x14ac:dyDescent="0.35">
      <c r="A1898" s="355" t="s">
        <v>186</v>
      </c>
      <c r="B1898" s="355" t="str">
        <f>VLOOKUP(A1898,'Web Based Remittances'!$A$2:$C$70,3,0)</f>
        <v>93p960h</v>
      </c>
      <c r="C1898" s="355" t="s">
        <v>75</v>
      </c>
      <c r="D1898" s="355" t="s">
        <v>76</v>
      </c>
      <c r="E1898" s="355">
        <v>6120400</v>
      </c>
    </row>
    <row r="1899" spans="1:5" x14ac:dyDescent="0.35">
      <c r="A1899" s="355" t="s">
        <v>186</v>
      </c>
      <c r="B1899" s="355" t="str">
        <f>VLOOKUP(A1899,'Web Based Remittances'!$A$2:$C$70,3,0)</f>
        <v>93p960h</v>
      </c>
      <c r="C1899" s="355" t="s">
        <v>77</v>
      </c>
      <c r="D1899" s="355" t="s">
        <v>78</v>
      </c>
      <c r="E1899" s="355">
        <v>6140130</v>
      </c>
    </row>
    <row r="1900" spans="1:5" x14ac:dyDescent="0.35">
      <c r="A1900" s="355" t="s">
        <v>186</v>
      </c>
      <c r="B1900" s="355" t="str">
        <f>VLOOKUP(A1900,'Web Based Remittances'!$A$2:$C$70,3,0)</f>
        <v>93p960h</v>
      </c>
      <c r="C1900" s="355" t="s">
        <v>79</v>
      </c>
      <c r="D1900" s="355" t="s">
        <v>80</v>
      </c>
      <c r="E1900" s="355">
        <v>6142430</v>
      </c>
    </row>
    <row r="1901" spans="1:5" x14ac:dyDescent="0.35">
      <c r="A1901" s="355" t="s">
        <v>186</v>
      </c>
      <c r="B1901" s="355" t="str">
        <f>VLOOKUP(A1901,'Web Based Remittances'!$A$2:$C$70,3,0)</f>
        <v>93p960h</v>
      </c>
      <c r="C1901" s="355" t="s">
        <v>81</v>
      </c>
      <c r="D1901" s="355" t="s">
        <v>82</v>
      </c>
      <c r="E1901" s="355">
        <v>6140000</v>
      </c>
    </row>
    <row r="1902" spans="1:5" x14ac:dyDescent="0.35">
      <c r="A1902" s="355" t="s">
        <v>186</v>
      </c>
      <c r="B1902" s="355" t="str">
        <f>VLOOKUP(A1902,'Web Based Remittances'!$A$2:$C$70,3,0)</f>
        <v>93p960h</v>
      </c>
      <c r="C1902" s="355" t="s">
        <v>83</v>
      </c>
      <c r="D1902" s="355" t="s">
        <v>84</v>
      </c>
      <c r="E1902" s="355">
        <v>6121600</v>
      </c>
    </row>
    <row r="1903" spans="1:5" x14ac:dyDescent="0.35">
      <c r="A1903" s="355" t="s">
        <v>186</v>
      </c>
      <c r="B1903" s="355" t="str">
        <f>VLOOKUP(A1903,'Web Based Remittances'!$A$2:$C$70,3,0)</f>
        <v>93p960h</v>
      </c>
      <c r="C1903" s="355" t="s">
        <v>85</v>
      </c>
      <c r="D1903" s="355" t="s">
        <v>86</v>
      </c>
      <c r="E1903" s="355">
        <v>6140200</v>
      </c>
    </row>
    <row r="1904" spans="1:5" x14ac:dyDescent="0.35">
      <c r="A1904" s="355" t="s">
        <v>186</v>
      </c>
      <c r="B1904" s="355" t="str">
        <f>VLOOKUP(A1904,'Web Based Remittances'!$A$2:$C$70,3,0)</f>
        <v>93p960h</v>
      </c>
      <c r="C1904" s="355" t="s">
        <v>89</v>
      </c>
      <c r="D1904" s="355" t="s">
        <v>90</v>
      </c>
      <c r="E1904" s="355">
        <v>6170100</v>
      </c>
    </row>
    <row r="1905" spans="1:5" x14ac:dyDescent="0.35">
      <c r="A1905" s="355" t="s">
        <v>186</v>
      </c>
      <c r="B1905" s="355" t="str">
        <f>VLOOKUP(A1905,'Web Based Remittances'!$A$2:$C$70,3,0)</f>
        <v>93p960h</v>
      </c>
      <c r="C1905" s="355" t="s">
        <v>91</v>
      </c>
      <c r="D1905" s="355" t="s">
        <v>92</v>
      </c>
      <c r="E1905" s="355">
        <v>6170110</v>
      </c>
    </row>
    <row r="1906" spans="1:5" x14ac:dyDescent="0.35">
      <c r="A1906" s="355" t="s">
        <v>186</v>
      </c>
      <c r="B1906" s="355" t="str">
        <f>VLOOKUP(A1906,'Web Based Remittances'!$A$2:$C$70,3,0)</f>
        <v>93p960h</v>
      </c>
      <c r="C1906" s="355" t="s">
        <v>99</v>
      </c>
      <c r="D1906" s="355" t="s">
        <v>100</v>
      </c>
      <c r="E1906" s="355">
        <v>4190170</v>
      </c>
    </row>
    <row r="1907" spans="1:5" x14ac:dyDescent="0.35">
      <c r="A1907" s="355" t="s">
        <v>186</v>
      </c>
      <c r="B1907" s="355" t="str">
        <f>VLOOKUP(A1907,'Web Based Remittances'!$A$2:$C$70,3,0)</f>
        <v>93p960h</v>
      </c>
      <c r="C1907" s="355" t="s">
        <v>187</v>
      </c>
      <c r="D1907" s="355" t="s">
        <v>188</v>
      </c>
      <c r="E1907" s="355">
        <v>6180210</v>
      </c>
    </row>
    <row r="1908" spans="1:5" x14ac:dyDescent="0.35">
      <c r="A1908" s="355" t="s">
        <v>189</v>
      </c>
      <c r="B1908" s="355" t="str">
        <f>VLOOKUP(A1908,'Web Based Remittances'!$A$2:$C$70,3,0)</f>
        <v>172c677k</v>
      </c>
      <c r="C1908" s="355" t="s">
        <v>19</v>
      </c>
      <c r="D1908" s="355" t="s">
        <v>20</v>
      </c>
      <c r="E1908" s="355">
        <v>4190105</v>
      </c>
    </row>
    <row r="1909" spans="1:5" x14ac:dyDescent="0.35">
      <c r="A1909" s="355" t="s">
        <v>189</v>
      </c>
      <c r="B1909" s="355" t="str">
        <f>VLOOKUP(A1909,'Web Based Remittances'!$A$2:$C$70,3,0)</f>
        <v>172c677k</v>
      </c>
      <c r="C1909" s="355" t="s">
        <v>168</v>
      </c>
      <c r="D1909" s="355" t="s">
        <v>169</v>
      </c>
      <c r="E1909" s="355">
        <v>4190110</v>
      </c>
    </row>
    <row r="1910" spans="1:5" x14ac:dyDescent="0.35">
      <c r="A1910" s="355" t="s">
        <v>189</v>
      </c>
      <c r="B1910" s="355" t="str">
        <f>VLOOKUP(A1910,'Web Based Remittances'!$A$2:$C$70,3,0)</f>
        <v>172c677k</v>
      </c>
      <c r="C1910" s="355" t="s">
        <v>21</v>
      </c>
      <c r="D1910" s="355" t="s">
        <v>22</v>
      </c>
      <c r="E1910" s="355">
        <v>4190120</v>
      </c>
    </row>
    <row r="1911" spans="1:5" x14ac:dyDescent="0.35">
      <c r="A1911" s="355" t="s">
        <v>189</v>
      </c>
      <c r="B1911" s="355" t="str">
        <f>VLOOKUP(A1911,'Web Based Remittances'!$A$2:$C$70,3,0)</f>
        <v>172c677k</v>
      </c>
      <c r="C1911" s="355" t="s">
        <v>23</v>
      </c>
      <c r="D1911" s="355" t="s">
        <v>24</v>
      </c>
      <c r="E1911" s="355">
        <v>4190140</v>
      </c>
    </row>
    <row r="1912" spans="1:5" x14ac:dyDescent="0.35">
      <c r="A1912" s="355" t="s">
        <v>189</v>
      </c>
      <c r="B1912" s="355" t="str">
        <f>VLOOKUP(A1912,'Web Based Remittances'!$A$2:$C$70,3,0)</f>
        <v>172c677k</v>
      </c>
      <c r="C1912" s="355" t="s">
        <v>127</v>
      </c>
      <c r="D1912" s="355" t="s">
        <v>128</v>
      </c>
      <c r="E1912" s="355">
        <v>4190160</v>
      </c>
    </row>
    <row r="1913" spans="1:5" x14ac:dyDescent="0.35">
      <c r="A1913" s="355" t="s">
        <v>189</v>
      </c>
      <c r="B1913" s="355" t="str">
        <f>VLOOKUP(A1913,'Web Based Remittances'!$A$2:$C$70,3,0)</f>
        <v>172c677k</v>
      </c>
      <c r="C1913" s="355" t="s">
        <v>25</v>
      </c>
      <c r="D1913" s="355" t="s">
        <v>26</v>
      </c>
      <c r="E1913" s="355">
        <v>4190390</v>
      </c>
    </row>
    <row r="1914" spans="1:5" x14ac:dyDescent="0.35">
      <c r="A1914" s="355" t="s">
        <v>189</v>
      </c>
      <c r="B1914" s="355" t="str">
        <f>VLOOKUP(A1914,'Web Based Remittances'!$A$2:$C$70,3,0)</f>
        <v>172c677k</v>
      </c>
      <c r="C1914" s="355" t="s">
        <v>27</v>
      </c>
      <c r="D1914" s="355" t="s">
        <v>28</v>
      </c>
      <c r="E1914" s="355">
        <v>4191900</v>
      </c>
    </row>
    <row r="1915" spans="1:5" x14ac:dyDescent="0.35">
      <c r="A1915" s="355" t="s">
        <v>189</v>
      </c>
      <c r="B1915" s="355" t="str">
        <f>VLOOKUP(A1915,'Web Based Remittances'!$A$2:$C$70,3,0)</f>
        <v>172c677k</v>
      </c>
      <c r="C1915" s="355" t="s">
        <v>31</v>
      </c>
      <c r="D1915" s="355" t="s">
        <v>32</v>
      </c>
      <c r="E1915" s="355">
        <v>4191110</v>
      </c>
    </row>
    <row r="1916" spans="1:5" x14ac:dyDescent="0.35">
      <c r="A1916" s="355" t="s">
        <v>189</v>
      </c>
      <c r="B1916" s="355" t="str">
        <f>VLOOKUP(A1916,'Web Based Remittances'!$A$2:$C$70,3,0)</f>
        <v>172c677k</v>
      </c>
      <c r="C1916" s="355" t="s">
        <v>43</v>
      </c>
      <c r="D1916" s="355" t="s">
        <v>44</v>
      </c>
      <c r="E1916" s="355">
        <v>6110000</v>
      </c>
    </row>
    <row r="1917" spans="1:5" x14ac:dyDescent="0.35">
      <c r="A1917" s="355" t="s">
        <v>189</v>
      </c>
      <c r="B1917" s="355" t="str">
        <f>VLOOKUP(A1917,'Web Based Remittances'!$A$2:$C$70,3,0)</f>
        <v>172c677k</v>
      </c>
      <c r="C1917" s="355" t="s">
        <v>45</v>
      </c>
      <c r="D1917" s="355" t="s">
        <v>46</v>
      </c>
      <c r="E1917" s="355">
        <v>6110600</v>
      </c>
    </row>
    <row r="1918" spans="1:5" x14ac:dyDescent="0.35">
      <c r="A1918" s="355" t="s">
        <v>189</v>
      </c>
      <c r="B1918" s="355" t="str">
        <f>VLOOKUP(A1918,'Web Based Remittances'!$A$2:$C$70,3,0)</f>
        <v>172c677k</v>
      </c>
      <c r="C1918" s="355" t="s">
        <v>47</v>
      </c>
      <c r="D1918" s="355" t="s">
        <v>48</v>
      </c>
      <c r="E1918" s="355">
        <v>6110720</v>
      </c>
    </row>
    <row r="1919" spans="1:5" x14ac:dyDescent="0.35">
      <c r="A1919" s="355" t="s">
        <v>189</v>
      </c>
      <c r="B1919" s="355" t="str">
        <f>VLOOKUP(A1919,'Web Based Remittances'!$A$2:$C$70,3,0)</f>
        <v>172c677k</v>
      </c>
      <c r="C1919" s="355" t="s">
        <v>49</v>
      </c>
      <c r="D1919" s="355" t="s">
        <v>50</v>
      </c>
      <c r="E1919" s="355">
        <v>6110860</v>
      </c>
    </row>
    <row r="1920" spans="1:5" x14ac:dyDescent="0.35">
      <c r="A1920" s="355" t="s">
        <v>189</v>
      </c>
      <c r="B1920" s="355" t="str">
        <f>VLOOKUP(A1920,'Web Based Remittances'!$A$2:$C$70,3,0)</f>
        <v>172c677k</v>
      </c>
      <c r="C1920" s="355" t="s">
        <v>51</v>
      </c>
      <c r="D1920" s="355" t="s">
        <v>52</v>
      </c>
      <c r="E1920" s="355">
        <v>6110800</v>
      </c>
    </row>
    <row r="1921" spans="1:5" x14ac:dyDescent="0.35">
      <c r="A1921" s="355" t="s">
        <v>189</v>
      </c>
      <c r="B1921" s="355" t="str">
        <f>VLOOKUP(A1921,'Web Based Remittances'!$A$2:$C$70,3,0)</f>
        <v>172c677k</v>
      </c>
      <c r="C1921" s="355" t="s">
        <v>53</v>
      </c>
      <c r="D1921" s="355" t="s">
        <v>54</v>
      </c>
      <c r="E1921" s="355">
        <v>6110640</v>
      </c>
    </row>
    <row r="1922" spans="1:5" x14ac:dyDescent="0.35">
      <c r="A1922" s="355" t="s">
        <v>189</v>
      </c>
      <c r="B1922" s="355" t="str">
        <f>VLOOKUP(A1922,'Web Based Remittances'!$A$2:$C$70,3,0)</f>
        <v>172c677k</v>
      </c>
      <c r="C1922" s="355" t="s">
        <v>55</v>
      </c>
      <c r="D1922" s="355" t="s">
        <v>56</v>
      </c>
      <c r="E1922" s="355">
        <v>6116300</v>
      </c>
    </row>
    <row r="1923" spans="1:5" x14ac:dyDescent="0.35">
      <c r="A1923" s="355" t="s">
        <v>189</v>
      </c>
      <c r="B1923" s="355" t="str">
        <f>VLOOKUP(A1923,'Web Based Remittances'!$A$2:$C$70,3,0)</f>
        <v>172c677k</v>
      </c>
      <c r="C1923" s="355" t="s">
        <v>57</v>
      </c>
      <c r="D1923" s="355" t="s">
        <v>58</v>
      </c>
      <c r="E1923" s="355">
        <v>6116200</v>
      </c>
    </row>
    <row r="1924" spans="1:5" x14ac:dyDescent="0.35">
      <c r="A1924" s="355" t="s">
        <v>189</v>
      </c>
      <c r="B1924" s="355" t="str">
        <f>VLOOKUP(A1924,'Web Based Remittances'!$A$2:$C$70,3,0)</f>
        <v>172c677k</v>
      </c>
      <c r="C1924" s="355" t="s">
        <v>63</v>
      </c>
      <c r="D1924" s="355" t="s">
        <v>64</v>
      </c>
      <c r="E1924" s="355">
        <v>6121000</v>
      </c>
    </row>
    <row r="1925" spans="1:5" x14ac:dyDescent="0.35">
      <c r="A1925" s="355" t="s">
        <v>189</v>
      </c>
      <c r="B1925" s="355" t="str">
        <f>VLOOKUP(A1925,'Web Based Remittances'!$A$2:$C$70,3,0)</f>
        <v>172c677k</v>
      </c>
      <c r="C1925" s="355" t="s">
        <v>65</v>
      </c>
      <c r="D1925" s="355" t="s">
        <v>66</v>
      </c>
      <c r="E1925" s="355">
        <v>6122310</v>
      </c>
    </row>
    <row r="1926" spans="1:5" x14ac:dyDescent="0.35">
      <c r="A1926" s="355" t="s">
        <v>189</v>
      </c>
      <c r="B1926" s="355" t="str">
        <f>VLOOKUP(A1926,'Web Based Remittances'!$A$2:$C$70,3,0)</f>
        <v>172c677k</v>
      </c>
      <c r="C1926" s="355" t="s">
        <v>67</v>
      </c>
      <c r="D1926" s="355" t="s">
        <v>68</v>
      </c>
      <c r="E1926" s="355">
        <v>6122110</v>
      </c>
    </row>
    <row r="1927" spans="1:5" x14ac:dyDescent="0.35">
      <c r="A1927" s="355" t="s">
        <v>189</v>
      </c>
      <c r="B1927" s="355" t="str">
        <f>VLOOKUP(A1927,'Web Based Remittances'!$A$2:$C$70,3,0)</f>
        <v>172c677k</v>
      </c>
      <c r="C1927" s="355" t="s">
        <v>69</v>
      </c>
      <c r="D1927" s="355" t="s">
        <v>70</v>
      </c>
      <c r="E1927" s="355">
        <v>6120800</v>
      </c>
    </row>
    <row r="1928" spans="1:5" x14ac:dyDescent="0.35">
      <c r="A1928" s="355" t="s">
        <v>189</v>
      </c>
      <c r="B1928" s="355" t="str">
        <f>VLOOKUP(A1928,'Web Based Remittances'!$A$2:$C$70,3,0)</f>
        <v>172c677k</v>
      </c>
      <c r="C1928" s="355" t="s">
        <v>71</v>
      </c>
      <c r="D1928" s="355" t="s">
        <v>72</v>
      </c>
      <c r="E1928" s="355">
        <v>6120220</v>
      </c>
    </row>
    <row r="1929" spans="1:5" x14ac:dyDescent="0.35">
      <c r="A1929" s="355" t="s">
        <v>189</v>
      </c>
      <c r="B1929" s="355" t="str">
        <f>VLOOKUP(A1929,'Web Based Remittances'!$A$2:$C$70,3,0)</f>
        <v>172c677k</v>
      </c>
      <c r="C1929" s="355" t="s">
        <v>73</v>
      </c>
      <c r="D1929" s="355" t="s">
        <v>74</v>
      </c>
      <c r="E1929" s="355">
        <v>6120600</v>
      </c>
    </row>
    <row r="1930" spans="1:5" x14ac:dyDescent="0.35">
      <c r="A1930" s="355" t="s">
        <v>189</v>
      </c>
      <c r="B1930" s="355" t="str">
        <f>VLOOKUP(A1930,'Web Based Remittances'!$A$2:$C$70,3,0)</f>
        <v>172c677k</v>
      </c>
      <c r="C1930" s="355" t="s">
        <v>75</v>
      </c>
      <c r="D1930" s="355" t="s">
        <v>76</v>
      </c>
      <c r="E1930" s="355">
        <v>6120400</v>
      </c>
    </row>
    <row r="1931" spans="1:5" x14ac:dyDescent="0.35">
      <c r="A1931" s="355" t="s">
        <v>189</v>
      </c>
      <c r="B1931" s="355" t="str">
        <f>VLOOKUP(A1931,'Web Based Remittances'!$A$2:$C$70,3,0)</f>
        <v>172c677k</v>
      </c>
      <c r="C1931" s="355" t="s">
        <v>77</v>
      </c>
      <c r="D1931" s="355" t="s">
        <v>78</v>
      </c>
      <c r="E1931" s="355">
        <v>6140130</v>
      </c>
    </row>
    <row r="1932" spans="1:5" x14ac:dyDescent="0.35">
      <c r="A1932" s="355" t="s">
        <v>189</v>
      </c>
      <c r="B1932" s="355" t="str">
        <f>VLOOKUP(A1932,'Web Based Remittances'!$A$2:$C$70,3,0)</f>
        <v>172c677k</v>
      </c>
      <c r="C1932" s="355" t="s">
        <v>79</v>
      </c>
      <c r="D1932" s="355" t="s">
        <v>80</v>
      </c>
      <c r="E1932" s="355">
        <v>6142430</v>
      </c>
    </row>
    <row r="1933" spans="1:5" x14ac:dyDescent="0.35">
      <c r="A1933" s="355" t="s">
        <v>189</v>
      </c>
      <c r="B1933" s="355" t="str">
        <f>VLOOKUP(A1933,'Web Based Remittances'!$A$2:$C$70,3,0)</f>
        <v>172c677k</v>
      </c>
      <c r="C1933" s="355" t="s">
        <v>182</v>
      </c>
      <c r="D1933" s="355" t="s">
        <v>183</v>
      </c>
      <c r="E1933" s="355">
        <v>6146100</v>
      </c>
    </row>
    <row r="1934" spans="1:5" x14ac:dyDescent="0.35">
      <c r="A1934" s="355" t="s">
        <v>189</v>
      </c>
      <c r="B1934" s="355" t="str">
        <f>VLOOKUP(A1934,'Web Based Remittances'!$A$2:$C$70,3,0)</f>
        <v>172c677k</v>
      </c>
      <c r="C1934" s="355" t="s">
        <v>81</v>
      </c>
      <c r="D1934" s="355" t="s">
        <v>82</v>
      </c>
      <c r="E1934" s="355">
        <v>6140000</v>
      </c>
    </row>
    <row r="1935" spans="1:5" x14ac:dyDescent="0.35">
      <c r="A1935" s="355" t="s">
        <v>189</v>
      </c>
      <c r="B1935" s="355" t="str">
        <f>VLOOKUP(A1935,'Web Based Remittances'!$A$2:$C$70,3,0)</f>
        <v>172c677k</v>
      </c>
      <c r="C1935" s="355" t="s">
        <v>83</v>
      </c>
      <c r="D1935" s="355" t="s">
        <v>84</v>
      </c>
      <c r="E1935" s="355">
        <v>6121600</v>
      </c>
    </row>
    <row r="1936" spans="1:5" x14ac:dyDescent="0.35">
      <c r="A1936" s="355" t="s">
        <v>189</v>
      </c>
      <c r="B1936" s="355" t="str">
        <f>VLOOKUP(A1936,'Web Based Remittances'!$A$2:$C$70,3,0)</f>
        <v>172c677k</v>
      </c>
      <c r="C1936" s="355" t="s">
        <v>85</v>
      </c>
      <c r="D1936" s="355" t="s">
        <v>86</v>
      </c>
      <c r="E1936" s="355">
        <v>6140200</v>
      </c>
    </row>
    <row r="1937" spans="1:5" x14ac:dyDescent="0.35">
      <c r="A1937" s="355" t="s">
        <v>189</v>
      </c>
      <c r="B1937" s="355" t="str">
        <f>VLOOKUP(A1937,'Web Based Remittances'!$A$2:$C$70,3,0)</f>
        <v>172c677k</v>
      </c>
      <c r="C1937" s="355" t="s">
        <v>87</v>
      </c>
      <c r="D1937" s="355" t="s">
        <v>88</v>
      </c>
      <c r="E1937" s="355">
        <v>6111000</v>
      </c>
    </row>
    <row r="1938" spans="1:5" x14ac:dyDescent="0.35">
      <c r="A1938" s="355" t="s">
        <v>189</v>
      </c>
      <c r="B1938" s="355" t="str">
        <f>VLOOKUP(A1938,'Web Based Remittances'!$A$2:$C$70,3,0)</f>
        <v>172c677k</v>
      </c>
      <c r="C1938" s="355" t="s">
        <v>89</v>
      </c>
      <c r="D1938" s="355" t="s">
        <v>90</v>
      </c>
      <c r="E1938" s="355">
        <v>6170100</v>
      </c>
    </row>
    <row r="1939" spans="1:5" x14ac:dyDescent="0.35">
      <c r="A1939" s="355" t="s">
        <v>189</v>
      </c>
      <c r="B1939" s="355" t="str">
        <f>VLOOKUP(A1939,'Web Based Remittances'!$A$2:$C$70,3,0)</f>
        <v>172c677k</v>
      </c>
      <c r="C1939" s="355" t="s">
        <v>91</v>
      </c>
      <c r="D1939" s="355" t="s">
        <v>92</v>
      </c>
      <c r="E1939" s="355">
        <v>6170110</v>
      </c>
    </row>
    <row r="1940" spans="1:5" x14ac:dyDescent="0.35">
      <c r="A1940" s="355" t="s">
        <v>189</v>
      </c>
      <c r="B1940" s="355" t="str">
        <f>VLOOKUP(A1940,'Web Based Remittances'!$A$2:$C$70,3,0)</f>
        <v>172c677k</v>
      </c>
      <c r="C1940" s="355" t="s">
        <v>99</v>
      </c>
      <c r="D1940" s="355" t="s">
        <v>100</v>
      </c>
      <c r="E1940" s="355">
        <v>4190170</v>
      </c>
    </row>
    <row r="1941" spans="1:5" x14ac:dyDescent="0.35">
      <c r="A1941" s="355" t="s">
        <v>189</v>
      </c>
      <c r="B1941" s="355" t="str">
        <f>VLOOKUP(A1941,'Web Based Remittances'!$A$2:$C$70,3,0)</f>
        <v>172c677k</v>
      </c>
      <c r="C1941" s="355" t="s">
        <v>187</v>
      </c>
      <c r="D1941" s="355" t="s">
        <v>188</v>
      </c>
      <c r="E1941" s="355">
        <v>6180210</v>
      </c>
    </row>
    <row r="1942" spans="1:5" x14ac:dyDescent="0.35">
      <c r="A1942" s="355" t="s">
        <v>190</v>
      </c>
      <c r="B1942" s="355" t="str">
        <f>VLOOKUP(A1942,'Web Based Remittances'!$A$2:$C$70,3,0)</f>
        <v>124s704k</v>
      </c>
      <c r="C1942" s="355" t="s">
        <v>19</v>
      </c>
      <c r="D1942" s="355" t="s">
        <v>20</v>
      </c>
      <c r="E1942" s="355">
        <v>4190105</v>
      </c>
    </row>
    <row r="1943" spans="1:5" x14ac:dyDescent="0.35">
      <c r="A1943" s="355" t="s">
        <v>190</v>
      </c>
      <c r="B1943" s="355" t="str">
        <f>VLOOKUP(A1943,'Web Based Remittances'!$A$2:$C$70,3,0)</f>
        <v>124s704k</v>
      </c>
      <c r="C1943" s="355" t="s">
        <v>21</v>
      </c>
      <c r="D1943" s="355" t="s">
        <v>22</v>
      </c>
      <c r="E1943" s="355">
        <v>4190120</v>
      </c>
    </row>
    <row r="1944" spans="1:5" x14ac:dyDescent="0.35">
      <c r="A1944" s="355" t="s">
        <v>190</v>
      </c>
      <c r="B1944" s="355" t="str">
        <f>VLOOKUP(A1944,'Web Based Remittances'!$A$2:$C$70,3,0)</f>
        <v>124s704k</v>
      </c>
      <c r="C1944" s="355" t="s">
        <v>23</v>
      </c>
      <c r="D1944" s="355" t="s">
        <v>24</v>
      </c>
      <c r="E1944" s="355">
        <v>4190140</v>
      </c>
    </row>
    <row r="1945" spans="1:5" x14ac:dyDescent="0.35">
      <c r="A1945" s="355" t="s">
        <v>190</v>
      </c>
      <c r="B1945" s="355" t="str">
        <f>VLOOKUP(A1945,'Web Based Remittances'!$A$2:$C$70,3,0)</f>
        <v>124s704k</v>
      </c>
      <c r="C1945" s="355" t="s">
        <v>25</v>
      </c>
      <c r="D1945" s="355" t="s">
        <v>26</v>
      </c>
      <c r="E1945" s="355">
        <v>4190390</v>
      </c>
    </row>
    <row r="1946" spans="1:5" x14ac:dyDescent="0.35">
      <c r="A1946" s="355" t="s">
        <v>190</v>
      </c>
      <c r="B1946" s="355" t="str">
        <f>VLOOKUP(A1946,'Web Based Remittances'!$A$2:$C$70,3,0)</f>
        <v>124s704k</v>
      </c>
      <c r="C1946" s="355" t="s">
        <v>29</v>
      </c>
      <c r="D1946" s="355" t="s">
        <v>30</v>
      </c>
      <c r="E1946" s="355">
        <v>4191100</v>
      </c>
    </row>
    <row r="1947" spans="1:5" x14ac:dyDescent="0.35">
      <c r="A1947" s="355" t="s">
        <v>190</v>
      </c>
      <c r="B1947" s="355" t="str">
        <f>VLOOKUP(A1947,'Web Based Remittances'!$A$2:$C$70,3,0)</f>
        <v>124s704k</v>
      </c>
      <c r="C1947" s="355" t="s">
        <v>31</v>
      </c>
      <c r="D1947" s="355" t="s">
        <v>32</v>
      </c>
      <c r="E1947" s="355">
        <v>4191110</v>
      </c>
    </row>
    <row r="1948" spans="1:5" x14ac:dyDescent="0.35">
      <c r="A1948" s="355" t="s">
        <v>190</v>
      </c>
      <c r="B1948" s="355" t="str">
        <f>VLOOKUP(A1948,'Web Based Remittances'!$A$2:$C$70,3,0)</f>
        <v>124s704k</v>
      </c>
      <c r="C1948" s="355" t="s">
        <v>172</v>
      </c>
      <c r="D1948" s="355" t="s">
        <v>173</v>
      </c>
      <c r="E1948" s="355">
        <v>4190386</v>
      </c>
    </row>
    <row r="1949" spans="1:5" x14ac:dyDescent="0.35">
      <c r="A1949" s="355" t="s">
        <v>190</v>
      </c>
      <c r="B1949" s="355" t="str">
        <f>VLOOKUP(A1949,'Web Based Remittances'!$A$2:$C$70,3,0)</f>
        <v>124s704k</v>
      </c>
      <c r="C1949" s="355" t="s">
        <v>129</v>
      </c>
      <c r="D1949" s="355" t="s">
        <v>130</v>
      </c>
      <c r="E1949" s="355">
        <v>4190387</v>
      </c>
    </row>
    <row r="1950" spans="1:5" x14ac:dyDescent="0.35">
      <c r="A1950" s="355" t="s">
        <v>190</v>
      </c>
      <c r="B1950" s="355" t="str">
        <f>VLOOKUP(A1950,'Web Based Remittances'!$A$2:$C$70,3,0)</f>
        <v>124s704k</v>
      </c>
      <c r="C1950" s="355" t="s">
        <v>37</v>
      </c>
      <c r="D1950" s="355" t="s">
        <v>38</v>
      </c>
      <c r="E1950" s="355">
        <v>4190388</v>
      </c>
    </row>
    <row r="1951" spans="1:5" x14ac:dyDescent="0.35">
      <c r="A1951" s="355" t="s">
        <v>190</v>
      </c>
      <c r="B1951" s="355" t="str">
        <f>VLOOKUP(A1951,'Web Based Remittances'!$A$2:$C$70,3,0)</f>
        <v>124s704k</v>
      </c>
      <c r="C1951" s="355" t="s">
        <v>39</v>
      </c>
      <c r="D1951" s="355" t="s">
        <v>40</v>
      </c>
      <c r="E1951" s="355">
        <v>4190380</v>
      </c>
    </row>
    <row r="1952" spans="1:5" x14ac:dyDescent="0.35">
      <c r="A1952" s="355" t="s">
        <v>190</v>
      </c>
      <c r="B1952" s="355" t="str">
        <f>VLOOKUP(A1952,'Web Based Remittances'!$A$2:$C$70,3,0)</f>
        <v>124s704k</v>
      </c>
      <c r="C1952" s="355" t="s">
        <v>41</v>
      </c>
      <c r="D1952" s="355" t="s">
        <v>42</v>
      </c>
      <c r="E1952" s="355">
        <v>4190210</v>
      </c>
    </row>
    <row r="1953" spans="1:5" x14ac:dyDescent="0.35">
      <c r="A1953" s="355" t="s">
        <v>190</v>
      </c>
      <c r="B1953" s="355" t="str">
        <f>VLOOKUP(A1953,'Web Based Remittances'!$A$2:$C$70,3,0)</f>
        <v>124s704k</v>
      </c>
      <c r="C1953" s="355" t="s">
        <v>43</v>
      </c>
      <c r="D1953" s="355" t="s">
        <v>44</v>
      </c>
      <c r="E1953" s="355">
        <v>6110000</v>
      </c>
    </row>
    <row r="1954" spans="1:5" x14ac:dyDescent="0.35">
      <c r="A1954" s="355" t="s">
        <v>190</v>
      </c>
      <c r="B1954" s="355" t="str">
        <f>VLOOKUP(A1954,'Web Based Remittances'!$A$2:$C$70,3,0)</f>
        <v>124s704k</v>
      </c>
      <c r="C1954" s="355" t="s">
        <v>45</v>
      </c>
      <c r="D1954" s="355" t="s">
        <v>46</v>
      </c>
      <c r="E1954" s="355">
        <v>6110600</v>
      </c>
    </row>
    <row r="1955" spans="1:5" x14ac:dyDescent="0.35">
      <c r="A1955" s="355" t="s">
        <v>190</v>
      </c>
      <c r="B1955" s="355" t="str">
        <f>VLOOKUP(A1955,'Web Based Remittances'!$A$2:$C$70,3,0)</f>
        <v>124s704k</v>
      </c>
      <c r="C1955" s="355" t="s">
        <v>47</v>
      </c>
      <c r="D1955" s="355" t="s">
        <v>48</v>
      </c>
      <c r="E1955" s="355">
        <v>6110720</v>
      </c>
    </row>
    <row r="1956" spans="1:5" x14ac:dyDescent="0.35">
      <c r="A1956" s="355" t="s">
        <v>190</v>
      </c>
      <c r="B1956" s="355" t="str">
        <f>VLOOKUP(A1956,'Web Based Remittances'!$A$2:$C$70,3,0)</f>
        <v>124s704k</v>
      </c>
      <c r="C1956" s="355" t="s">
        <v>49</v>
      </c>
      <c r="D1956" s="355" t="s">
        <v>50</v>
      </c>
      <c r="E1956" s="355">
        <v>6110860</v>
      </c>
    </row>
    <row r="1957" spans="1:5" x14ac:dyDescent="0.35">
      <c r="A1957" s="355" t="s">
        <v>190</v>
      </c>
      <c r="B1957" s="355" t="str">
        <f>VLOOKUP(A1957,'Web Based Remittances'!$A$2:$C$70,3,0)</f>
        <v>124s704k</v>
      </c>
      <c r="C1957" s="355" t="s">
        <v>51</v>
      </c>
      <c r="D1957" s="355" t="s">
        <v>52</v>
      </c>
      <c r="E1957" s="355">
        <v>6110800</v>
      </c>
    </row>
    <row r="1958" spans="1:5" x14ac:dyDescent="0.35">
      <c r="A1958" s="355" t="s">
        <v>190</v>
      </c>
      <c r="B1958" s="355" t="str">
        <f>VLOOKUP(A1958,'Web Based Remittances'!$A$2:$C$70,3,0)</f>
        <v>124s704k</v>
      </c>
      <c r="C1958" s="355" t="s">
        <v>53</v>
      </c>
      <c r="D1958" s="355" t="s">
        <v>54</v>
      </c>
      <c r="E1958" s="355">
        <v>6110640</v>
      </c>
    </row>
    <row r="1959" spans="1:5" x14ac:dyDescent="0.35">
      <c r="A1959" s="355" t="s">
        <v>190</v>
      </c>
      <c r="B1959" s="355" t="str">
        <f>VLOOKUP(A1959,'Web Based Remittances'!$A$2:$C$70,3,0)</f>
        <v>124s704k</v>
      </c>
      <c r="C1959" s="355" t="s">
        <v>55</v>
      </c>
      <c r="D1959" s="355" t="s">
        <v>56</v>
      </c>
      <c r="E1959" s="355">
        <v>6116300</v>
      </c>
    </row>
    <row r="1960" spans="1:5" x14ac:dyDescent="0.35">
      <c r="A1960" s="355" t="s">
        <v>190</v>
      </c>
      <c r="B1960" s="355" t="str">
        <f>VLOOKUP(A1960,'Web Based Remittances'!$A$2:$C$70,3,0)</f>
        <v>124s704k</v>
      </c>
      <c r="C1960" s="355" t="s">
        <v>57</v>
      </c>
      <c r="D1960" s="355" t="s">
        <v>58</v>
      </c>
      <c r="E1960" s="355">
        <v>6116200</v>
      </c>
    </row>
    <row r="1961" spans="1:5" x14ac:dyDescent="0.35">
      <c r="A1961" s="355" t="s">
        <v>190</v>
      </c>
      <c r="B1961" s="355" t="str">
        <f>VLOOKUP(A1961,'Web Based Remittances'!$A$2:$C$70,3,0)</f>
        <v>124s704k</v>
      </c>
      <c r="C1961" s="355" t="s">
        <v>59</v>
      </c>
      <c r="D1961" s="355" t="s">
        <v>60</v>
      </c>
      <c r="E1961" s="355">
        <v>6116610</v>
      </c>
    </row>
    <row r="1962" spans="1:5" x14ac:dyDescent="0.35">
      <c r="A1962" s="355" t="s">
        <v>190</v>
      </c>
      <c r="B1962" s="355" t="str">
        <f>VLOOKUP(A1962,'Web Based Remittances'!$A$2:$C$70,3,0)</f>
        <v>124s704k</v>
      </c>
      <c r="C1962" s="355" t="s">
        <v>61</v>
      </c>
      <c r="D1962" s="355" t="s">
        <v>62</v>
      </c>
      <c r="E1962" s="355">
        <v>6116600</v>
      </c>
    </row>
    <row r="1963" spans="1:5" x14ac:dyDescent="0.35">
      <c r="A1963" s="355" t="s">
        <v>190</v>
      </c>
      <c r="B1963" s="355" t="str">
        <f>VLOOKUP(A1963,'Web Based Remittances'!$A$2:$C$70,3,0)</f>
        <v>124s704k</v>
      </c>
      <c r="C1963" s="355" t="s">
        <v>63</v>
      </c>
      <c r="D1963" s="355" t="s">
        <v>64</v>
      </c>
      <c r="E1963" s="355">
        <v>6121000</v>
      </c>
    </row>
    <row r="1964" spans="1:5" x14ac:dyDescent="0.35">
      <c r="A1964" s="355" t="s">
        <v>190</v>
      </c>
      <c r="B1964" s="355" t="str">
        <f>VLOOKUP(A1964,'Web Based Remittances'!$A$2:$C$70,3,0)</f>
        <v>124s704k</v>
      </c>
      <c r="C1964" s="355" t="s">
        <v>65</v>
      </c>
      <c r="D1964" s="355" t="s">
        <v>66</v>
      </c>
      <c r="E1964" s="355">
        <v>6122310</v>
      </c>
    </row>
    <row r="1965" spans="1:5" x14ac:dyDescent="0.35">
      <c r="A1965" s="355" t="s">
        <v>190</v>
      </c>
      <c r="B1965" s="355" t="str">
        <f>VLOOKUP(A1965,'Web Based Remittances'!$A$2:$C$70,3,0)</f>
        <v>124s704k</v>
      </c>
      <c r="C1965" s="355" t="s">
        <v>67</v>
      </c>
      <c r="D1965" s="355" t="s">
        <v>68</v>
      </c>
      <c r="E1965" s="355">
        <v>6122110</v>
      </c>
    </row>
    <row r="1966" spans="1:5" x14ac:dyDescent="0.35">
      <c r="A1966" s="355" t="s">
        <v>190</v>
      </c>
      <c r="B1966" s="355" t="str">
        <f>VLOOKUP(A1966,'Web Based Remittances'!$A$2:$C$70,3,0)</f>
        <v>124s704k</v>
      </c>
      <c r="C1966" s="355" t="s">
        <v>69</v>
      </c>
      <c r="D1966" s="355" t="s">
        <v>70</v>
      </c>
      <c r="E1966" s="355">
        <v>6120800</v>
      </c>
    </row>
    <row r="1967" spans="1:5" x14ac:dyDescent="0.35">
      <c r="A1967" s="355" t="s">
        <v>190</v>
      </c>
      <c r="B1967" s="355" t="str">
        <f>VLOOKUP(A1967,'Web Based Remittances'!$A$2:$C$70,3,0)</f>
        <v>124s704k</v>
      </c>
      <c r="C1967" s="355" t="s">
        <v>71</v>
      </c>
      <c r="D1967" s="355" t="s">
        <v>72</v>
      </c>
      <c r="E1967" s="355">
        <v>6120220</v>
      </c>
    </row>
    <row r="1968" spans="1:5" x14ac:dyDescent="0.35">
      <c r="A1968" s="355" t="s">
        <v>190</v>
      </c>
      <c r="B1968" s="355" t="str">
        <f>VLOOKUP(A1968,'Web Based Remittances'!$A$2:$C$70,3,0)</f>
        <v>124s704k</v>
      </c>
      <c r="C1968" s="355" t="s">
        <v>73</v>
      </c>
      <c r="D1968" s="355" t="s">
        <v>74</v>
      </c>
      <c r="E1968" s="355">
        <v>6120600</v>
      </c>
    </row>
    <row r="1969" spans="1:5" x14ac:dyDescent="0.35">
      <c r="A1969" s="355" t="s">
        <v>190</v>
      </c>
      <c r="B1969" s="355" t="str">
        <f>VLOOKUP(A1969,'Web Based Remittances'!$A$2:$C$70,3,0)</f>
        <v>124s704k</v>
      </c>
      <c r="C1969" s="355" t="s">
        <v>75</v>
      </c>
      <c r="D1969" s="355" t="s">
        <v>76</v>
      </c>
      <c r="E1969" s="355">
        <v>6120400</v>
      </c>
    </row>
    <row r="1970" spans="1:5" x14ac:dyDescent="0.35">
      <c r="A1970" s="355" t="s">
        <v>190</v>
      </c>
      <c r="B1970" s="355" t="str">
        <f>VLOOKUP(A1970,'Web Based Remittances'!$A$2:$C$70,3,0)</f>
        <v>124s704k</v>
      </c>
      <c r="C1970" s="355" t="s">
        <v>77</v>
      </c>
      <c r="D1970" s="355" t="s">
        <v>78</v>
      </c>
      <c r="E1970" s="355">
        <v>6140130</v>
      </c>
    </row>
    <row r="1971" spans="1:5" x14ac:dyDescent="0.35">
      <c r="A1971" s="355" t="s">
        <v>190</v>
      </c>
      <c r="B1971" s="355" t="str">
        <f>VLOOKUP(A1971,'Web Based Remittances'!$A$2:$C$70,3,0)</f>
        <v>124s704k</v>
      </c>
      <c r="C1971" s="355" t="s">
        <v>79</v>
      </c>
      <c r="D1971" s="355" t="s">
        <v>80</v>
      </c>
      <c r="E1971" s="355">
        <v>6142430</v>
      </c>
    </row>
    <row r="1972" spans="1:5" x14ac:dyDescent="0.35">
      <c r="A1972" s="355" t="s">
        <v>190</v>
      </c>
      <c r="B1972" s="355" t="str">
        <f>VLOOKUP(A1972,'Web Based Remittances'!$A$2:$C$70,3,0)</f>
        <v>124s704k</v>
      </c>
      <c r="C1972" s="355" t="s">
        <v>81</v>
      </c>
      <c r="D1972" s="355" t="s">
        <v>82</v>
      </c>
      <c r="E1972" s="355">
        <v>6140000</v>
      </c>
    </row>
    <row r="1973" spans="1:5" x14ac:dyDescent="0.35">
      <c r="A1973" s="355" t="s">
        <v>190</v>
      </c>
      <c r="B1973" s="355" t="str">
        <f>VLOOKUP(A1973,'Web Based Remittances'!$A$2:$C$70,3,0)</f>
        <v>124s704k</v>
      </c>
      <c r="C1973" s="355" t="s">
        <v>83</v>
      </c>
      <c r="D1973" s="355" t="s">
        <v>84</v>
      </c>
      <c r="E1973" s="355">
        <v>6121600</v>
      </c>
    </row>
    <row r="1974" spans="1:5" x14ac:dyDescent="0.35">
      <c r="A1974" s="355" t="s">
        <v>190</v>
      </c>
      <c r="B1974" s="355" t="str">
        <f>VLOOKUP(A1974,'Web Based Remittances'!$A$2:$C$70,3,0)</f>
        <v>124s704k</v>
      </c>
      <c r="C1974" s="355" t="s">
        <v>113</v>
      </c>
      <c r="D1974" s="355" t="s">
        <v>114</v>
      </c>
      <c r="E1974" s="355">
        <v>6151110</v>
      </c>
    </row>
    <row r="1975" spans="1:5" x14ac:dyDescent="0.35">
      <c r="A1975" s="355" t="s">
        <v>190</v>
      </c>
      <c r="B1975" s="355" t="str">
        <f>VLOOKUP(A1975,'Web Based Remittances'!$A$2:$C$70,3,0)</f>
        <v>124s704k</v>
      </c>
      <c r="C1975" s="355" t="s">
        <v>85</v>
      </c>
      <c r="D1975" s="355" t="s">
        <v>86</v>
      </c>
      <c r="E1975" s="355">
        <v>6140200</v>
      </c>
    </row>
    <row r="1976" spans="1:5" x14ac:dyDescent="0.35">
      <c r="A1976" s="355" t="s">
        <v>190</v>
      </c>
      <c r="B1976" s="355" t="str">
        <f>VLOOKUP(A1976,'Web Based Remittances'!$A$2:$C$70,3,0)</f>
        <v>124s704k</v>
      </c>
      <c r="C1976" s="355" t="s">
        <v>89</v>
      </c>
      <c r="D1976" s="355" t="s">
        <v>90</v>
      </c>
      <c r="E1976" s="355">
        <v>6170100</v>
      </c>
    </row>
    <row r="1977" spans="1:5" x14ac:dyDescent="0.35">
      <c r="A1977" s="355" t="s">
        <v>190</v>
      </c>
      <c r="B1977" s="355" t="str">
        <f>VLOOKUP(A1977,'Web Based Remittances'!$A$2:$C$70,3,0)</f>
        <v>124s704k</v>
      </c>
      <c r="C1977" s="355" t="s">
        <v>91</v>
      </c>
      <c r="D1977" s="355" t="s">
        <v>92</v>
      </c>
      <c r="E1977" s="355">
        <v>6170110</v>
      </c>
    </row>
    <row r="1978" spans="1:5" x14ac:dyDescent="0.35">
      <c r="A1978" s="355" t="s">
        <v>190</v>
      </c>
      <c r="B1978" s="355" t="str">
        <f>VLOOKUP(A1978,'Web Based Remittances'!$A$2:$C$70,3,0)</f>
        <v>124s704k</v>
      </c>
      <c r="C1978" s="355" t="s">
        <v>97</v>
      </c>
      <c r="D1978" s="355" t="s">
        <v>98</v>
      </c>
      <c r="E1978" s="355">
        <v>6122340</v>
      </c>
    </row>
    <row r="1979" spans="1:5" x14ac:dyDescent="0.35">
      <c r="A1979" s="355" t="s">
        <v>190</v>
      </c>
      <c r="B1979" s="355" t="str">
        <f>VLOOKUP(A1979,'Web Based Remittances'!$A$2:$C$70,3,0)</f>
        <v>124s704k</v>
      </c>
      <c r="C1979" s="355" t="s">
        <v>99</v>
      </c>
      <c r="D1979" s="355" t="s">
        <v>100</v>
      </c>
      <c r="E1979" s="355">
        <v>4190170</v>
      </c>
    </row>
    <row r="1980" spans="1:5" x14ac:dyDescent="0.35">
      <c r="A1980" s="355" t="s">
        <v>190</v>
      </c>
      <c r="B1980" s="355" t="str">
        <f>VLOOKUP(A1980,'Web Based Remittances'!$A$2:$C$70,3,0)</f>
        <v>124s704k</v>
      </c>
      <c r="C1980" s="355" t="s">
        <v>103</v>
      </c>
      <c r="D1980" s="355" t="s">
        <v>104</v>
      </c>
      <c r="E1980" s="355">
        <v>6180200</v>
      </c>
    </row>
    <row r="1981" spans="1:5" x14ac:dyDescent="0.35">
      <c r="A1981" s="355" t="s">
        <v>191</v>
      </c>
      <c r="B1981" s="355" t="str">
        <f>VLOOKUP(A1981,'Web Based Remittances'!$A$2:$C$70,3,0)</f>
        <v>772o15n</v>
      </c>
      <c r="C1981" s="355" t="s">
        <v>19</v>
      </c>
      <c r="D1981" s="355" t="s">
        <v>20</v>
      </c>
      <c r="E1981" s="355">
        <v>4190105</v>
      </c>
    </row>
    <row r="1982" spans="1:5" x14ac:dyDescent="0.35">
      <c r="A1982" s="355" t="s">
        <v>191</v>
      </c>
      <c r="B1982" s="355" t="str">
        <f>VLOOKUP(A1982,'Web Based Remittances'!$A$2:$C$70,3,0)</f>
        <v>772o15n</v>
      </c>
      <c r="C1982" s="355" t="s">
        <v>21</v>
      </c>
      <c r="D1982" s="355" t="s">
        <v>22</v>
      </c>
      <c r="E1982" s="355">
        <v>4190120</v>
      </c>
    </row>
    <row r="1983" spans="1:5" x14ac:dyDescent="0.35">
      <c r="A1983" s="355" t="s">
        <v>191</v>
      </c>
      <c r="B1983" s="355" t="str">
        <f>VLOOKUP(A1983,'Web Based Remittances'!$A$2:$C$70,3,0)</f>
        <v>772o15n</v>
      </c>
      <c r="C1983" s="355" t="s">
        <v>23</v>
      </c>
      <c r="D1983" s="355" t="s">
        <v>24</v>
      </c>
      <c r="E1983" s="355">
        <v>4190140</v>
      </c>
    </row>
    <row r="1984" spans="1:5" x14ac:dyDescent="0.35">
      <c r="A1984" s="355" t="s">
        <v>191</v>
      </c>
      <c r="B1984" s="355" t="str">
        <f>VLOOKUP(A1984,'Web Based Remittances'!$A$2:$C$70,3,0)</f>
        <v>772o15n</v>
      </c>
      <c r="C1984" s="355" t="s">
        <v>27</v>
      </c>
      <c r="D1984" s="355" t="s">
        <v>28</v>
      </c>
      <c r="E1984" s="355">
        <v>4191900</v>
      </c>
    </row>
    <row r="1985" spans="1:5" x14ac:dyDescent="0.35">
      <c r="A1985" s="355" t="s">
        <v>191</v>
      </c>
      <c r="B1985" s="355" t="str">
        <f>VLOOKUP(A1985,'Web Based Remittances'!$A$2:$C$70,3,0)</f>
        <v>772o15n</v>
      </c>
      <c r="C1985" s="355" t="s">
        <v>129</v>
      </c>
      <c r="D1985" s="355" t="s">
        <v>130</v>
      </c>
      <c r="E1985" s="355">
        <v>4190387</v>
      </c>
    </row>
    <row r="1986" spans="1:5" x14ac:dyDescent="0.35">
      <c r="A1986" s="355" t="s">
        <v>191</v>
      </c>
      <c r="B1986" s="355" t="str">
        <f>VLOOKUP(A1986,'Web Based Remittances'!$A$2:$C$70,3,0)</f>
        <v>772o15n</v>
      </c>
      <c r="C1986" s="355" t="s">
        <v>37</v>
      </c>
      <c r="D1986" s="355" t="s">
        <v>38</v>
      </c>
      <c r="E1986" s="355">
        <v>4190388</v>
      </c>
    </row>
    <row r="1987" spans="1:5" x14ac:dyDescent="0.35">
      <c r="A1987" s="355" t="s">
        <v>191</v>
      </c>
      <c r="B1987" s="355" t="str">
        <f>VLOOKUP(A1987,'Web Based Remittances'!$A$2:$C$70,3,0)</f>
        <v>772o15n</v>
      </c>
      <c r="C1987" s="355" t="s">
        <v>39</v>
      </c>
      <c r="D1987" s="355" t="s">
        <v>40</v>
      </c>
      <c r="E1987" s="355">
        <v>4190380</v>
      </c>
    </row>
    <row r="1988" spans="1:5" x14ac:dyDescent="0.35">
      <c r="A1988" s="355" t="s">
        <v>191</v>
      </c>
      <c r="B1988" s="355" t="str">
        <f>VLOOKUP(A1988,'Web Based Remittances'!$A$2:$C$70,3,0)</f>
        <v>772o15n</v>
      </c>
      <c r="C1988" s="355" t="s">
        <v>43</v>
      </c>
      <c r="D1988" s="355" t="s">
        <v>44</v>
      </c>
      <c r="E1988" s="355">
        <v>6110000</v>
      </c>
    </row>
    <row r="1989" spans="1:5" x14ac:dyDescent="0.35">
      <c r="A1989" s="355" t="s">
        <v>191</v>
      </c>
      <c r="B1989" s="355" t="str">
        <f>VLOOKUP(A1989,'Web Based Remittances'!$A$2:$C$70,3,0)</f>
        <v>772o15n</v>
      </c>
      <c r="C1989" s="355" t="s">
        <v>45</v>
      </c>
      <c r="D1989" s="355" t="s">
        <v>46</v>
      </c>
      <c r="E1989" s="355">
        <v>6110600</v>
      </c>
    </row>
    <row r="1990" spans="1:5" x14ac:dyDescent="0.35">
      <c r="A1990" s="355" t="s">
        <v>191</v>
      </c>
      <c r="B1990" s="355" t="str">
        <f>VLOOKUP(A1990,'Web Based Remittances'!$A$2:$C$70,3,0)</f>
        <v>772o15n</v>
      </c>
      <c r="C1990" s="355" t="s">
        <v>47</v>
      </c>
      <c r="D1990" s="355" t="s">
        <v>48</v>
      </c>
      <c r="E1990" s="355">
        <v>6110720</v>
      </c>
    </row>
    <row r="1991" spans="1:5" x14ac:dyDescent="0.35">
      <c r="A1991" s="355" t="s">
        <v>191</v>
      </c>
      <c r="B1991" s="355" t="str">
        <f>VLOOKUP(A1991,'Web Based Remittances'!$A$2:$C$70,3,0)</f>
        <v>772o15n</v>
      </c>
      <c r="C1991" s="355" t="s">
        <v>49</v>
      </c>
      <c r="D1991" s="355" t="s">
        <v>50</v>
      </c>
      <c r="E1991" s="355">
        <v>6110860</v>
      </c>
    </row>
    <row r="1992" spans="1:5" x14ac:dyDescent="0.35">
      <c r="A1992" s="355" t="s">
        <v>191</v>
      </c>
      <c r="B1992" s="355" t="str">
        <f>VLOOKUP(A1992,'Web Based Remittances'!$A$2:$C$70,3,0)</f>
        <v>772o15n</v>
      </c>
      <c r="C1992" s="355" t="s">
        <v>53</v>
      </c>
      <c r="D1992" s="355" t="s">
        <v>54</v>
      </c>
      <c r="E1992" s="355">
        <v>6110640</v>
      </c>
    </row>
    <row r="1993" spans="1:5" x14ac:dyDescent="0.35">
      <c r="A1993" s="355" t="s">
        <v>191</v>
      </c>
      <c r="B1993" s="355" t="str">
        <f>VLOOKUP(A1993,'Web Based Remittances'!$A$2:$C$70,3,0)</f>
        <v>772o15n</v>
      </c>
      <c r="C1993" s="355" t="s">
        <v>55</v>
      </c>
      <c r="D1993" s="355" t="s">
        <v>56</v>
      </c>
      <c r="E1993" s="355">
        <v>6116300</v>
      </c>
    </row>
    <row r="1994" spans="1:5" x14ac:dyDescent="0.35">
      <c r="A1994" s="355" t="s">
        <v>191</v>
      </c>
      <c r="B1994" s="355" t="str">
        <f>VLOOKUP(A1994,'Web Based Remittances'!$A$2:$C$70,3,0)</f>
        <v>772o15n</v>
      </c>
      <c r="C1994" s="355" t="s">
        <v>57</v>
      </c>
      <c r="D1994" s="355" t="s">
        <v>58</v>
      </c>
      <c r="E1994" s="355">
        <v>6116200</v>
      </c>
    </row>
    <row r="1995" spans="1:5" x14ac:dyDescent="0.35">
      <c r="A1995" s="355" t="s">
        <v>191</v>
      </c>
      <c r="B1995" s="355" t="str">
        <f>VLOOKUP(A1995,'Web Based Remittances'!$A$2:$C$70,3,0)</f>
        <v>772o15n</v>
      </c>
      <c r="C1995" s="355" t="s">
        <v>59</v>
      </c>
      <c r="D1995" s="355" t="s">
        <v>60</v>
      </c>
      <c r="E1995" s="355">
        <v>6116610</v>
      </c>
    </row>
    <row r="1996" spans="1:5" x14ac:dyDescent="0.35">
      <c r="A1996" s="355" t="s">
        <v>191</v>
      </c>
      <c r="B1996" s="355" t="str">
        <f>VLOOKUP(A1996,'Web Based Remittances'!$A$2:$C$70,3,0)</f>
        <v>772o15n</v>
      </c>
      <c r="C1996" s="355" t="s">
        <v>61</v>
      </c>
      <c r="D1996" s="355" t="s">
        <v>62</v>
      </c>
      <c r="E1996" s="355">
        <v>6116600</v>
      </c>
    </row>
    <row r="1997" spans="1:5" x14ac:dyDescent="0.35">
      <c r="A1997" s="355" t="s">
        <v>191</v>
      </c>
      <c r="B1997" s="355" t="str">
        <f>VLOOKUP(A1997,'Web Based Remittances'!$A$2:$C$70,3,0)</f>
        <v>772o15n</v>
      </c>
      <c r="C1997" s="355" t="s">
        <v>63</v>
      </c>
      <c r="D1997" s="355" t="s">
        <v>64</v>
      </c>
      <c r="E1997" s="355">
        <v>6121000</v>
      </c>
    </row>
    <row r="1998" spans="1:5" x14ac:dyDescent="0.35">
      <c r="A1998" s="355" t="s">
        <v>191</v>
      </c>
      <c r="B1998" s="355" t="str">
        <f>VLOOKUP(A1998,'Web Based Remittances'!$A$2:$C$70,3,0)</f>
        <v>772o15n</v>
      </c>
      <c r="C1998" s="355" t="s">
        <v>65</v>
      </c>
      <c r="D1998" s="355" t="s">
        <v>66</v>
      </c>
      <c r="E1998" s="355">
        <v>6122310</v>
      </c>
    </row>
    <row r="1999" spans="1:5" x14ac:dyDescent="0.35">
      <c r="A1999" s="355" t="s">
        <v>191</v>
      </c>
      <c r="B1999" s="355" t="str">
        <f>VLOOKUP(A1999,'Web Based Remittances'!$A$2:$C$70,3,0)</f>
        <v>772o15n</v>
      </c>
      <c r="C1999" s="355" t="s">
        <v>67</v>
      </c>
      <c r="D1999" s="355" t="s">
        <v>68</v>
      </c>
      <c r="E1999" s="355">
        <v>6122110</v>
      </c>
    </row>
    <row r="2000" spans="1:5" x14ac:dyDescent="0.35">
      <c r="A2000" s="355" t="s">
        <v>191</v>
      </c>
      <c r="B2000" s="355" t="str">
        <f>VLOOKUP(A2000,'Web Based Remittances'!$A$2:$C$70,3,0)</f>
        <v>772o15n</v>
      </c>
      <c r="C2000" s="355" t="s">
        <v>69</v>
      </c>
      <c r="D2000" s="355" t="s">
        <v>70</v>
      </c>
      <c r="E2000" s="355">
        <v>6120800</v>
      </c>
    </row>
    <row r="2001" spans="1:5" x14ac:dyDescent="0.35">
      <c r="A2001" s="355" t="s">
        <v>191</v>
      </c>
      <c r="B2001" s="355" t="str">
        <f>VLOOKUP(A2001,'Web Based Remittances'!$A$2:$C$70,3,0)</f>
        <v>772o15n</v>
      </c>
      <c r="C2001" s="355" t="s">
        <v>71</v>
      </c>
      <c r="D2001" s="355" t="s">
        <v>72</v>
      </c>
      <c r="E2001" s="355">
        <v>6120220</v>
      </c>
    </row>
    <row r="2002" spans="1:5" x14ac:dyDescent="0.35">
      <c r="A2002" s="355" t="s">
        <v>191</v>
      </c>
      <c r="B2002" s="355" t="str">
        <f>VLOOKUP(A2002,'Web Based Remittances'!$A$2:$C$70,3,0)</f>
        <v>772o15n</v>
      </c>
      <c r="C2002" s="355" t="s">
        <v>73</v>
      </c>
      <c r="D2002" s="355" t="s">
        <v>74</v>
      </c>
      <c r="E2002" s="355">
        <v>6120600</v>
      </c>
    </row>
    <row r="2003" spans="1:5" x14ac:dyDescent="0.35">
      <c r="A2003" s="355" t="s">
        <v>191</v>
      </c>
      <c r="B2003" s="355" t="str">
        <f>VLOOKUP(A2003,'Web Based Remittances'!$A$2:$C$70,3,0)</f>
        <v>772o15n</v>
      </c>
      <c r="C2003" s="355" t="s">
        <v>75</v>
      </c>
      <c r="D2003" s="355" t="s">
        <v>76</v>
      </c>
      <c r="E2003" s="355">
        <v>6120400</v>
      </c>
    </row>
    <row r="2004" spans="1:5" x14ac:dyDescent="0.35">
      <c r="A2004" s="355" t="s">
        <v>191</v>
      </c>
      <c r="B2004" s="355" t="str">
        <f>VLOOKUP(A2004,'Web Based Remittances'!$A$2:$C$70,3,0)</f>
        <v>772o15n</v>
      </c>
      <c r="C2004" s="355" t="s">
        <v>77</v>
      </c>
      <c r="D2004" s="355" t="s">
        <v>78</v>
      </c>
      <c r="E2004" s="355">
        <v>6140130</v>
      </c>
    </row>
    <row r="2005" spans="1:5" x14ac:dyDescent="0.35">
      <c r="A2005" s="355" t="s">
        <v>191</v>
      </c>
      <c r="B2005" s="355" t="str">
        <f>VLOOKUP(A2005,'Web Based Remittances'!$A$2:$C$70,3,0)</f>
        <v>772o15n</v>
      </c>
      <c r="C2005" s="355" t="s">
        <v>79</v>
      </c>
      <c r="D2005" s="355" t="s">
        <v>80</v>
      </c>
      <c r="E2005" s="355">
        <v>6142430</v>
      </c>
    </row>
    <row r="2006" spans="1:5" x14ac:dyDescent="0.35">
      <c r="A2006" s="355" t="s">
        <v>191</v>
      </c>
      <c r="B2006" s="355" t="str">
        <f>VLOOKUP(A2006,'Web Based Remittances'!$A$2:$C$70,3,0)</f>
        <v>772o15n</v>
      </c>
      <c r="C2006" s="355" t="s">
        <v>81</v>
      </c>
      <c r="D2006" s="355" t="s">
        <v>82</v>
      </c>
      <c r="E2006" s="355">
        <v>6140000</v>
      </c>
    </row>
    <row r="2007" spans="1:5" x14ac:dyDescent="0.35">
      <c r="A2007" s="355" t="s">
        <v>191</v>
      </c>
      <c r="B2007" s="355" t="str">
        <f>VLOOKUP(A2007,'Web Based Remittances'!$A$2:$C$70,3,0)</f>
        <v>772o15n</v>
      </c>
      <c r="C2007" s="355" t="s">
        <v>83</v>
      </c>
      <c r="D2007" s="355" t="s">
        <v>84</v>
      </c>
      <c r="E2007" s="355">
        <v>6121600</v>
      </c>
    </row>
    <row r="2008" spans="1:5" x14ac:dyDescent="0.35">
      <c r="A2008" s="355" t="s">
        <v>191</v>
      </c>
      <c r="B2008" s="355" t="str">
        <f>VLOOKUP(A2008,'Web Based Remittances'!$A$2:$C$70,3,0)</f>
        <v>772o15n</v>
      </c>
      <c r="C2008" s="355" t="s">
        <v>85</v>
      </c>
      <c r="D2008" s="355" t="s">
        <v>86</v>
      </c>
      <c r="E2008" s="355">
        <v>6140200</v>
      </c>
    </row>
    <row r="2009" spans="1:5" x14ac:dyDescent="0.35">
      <c r="A2009" s="355" t="s">
        <v>191</v>
      </c>
      <c r="B2009" s="355" t="str">
        <f>VLOOKUP(A2009,'Web Based Remittances'!$A$2:$C$70,3,0)</f>
        <v>772o15n</v>
      </c>
      <c r="C2009" s="355" t="s">
        <v>89</v>
      </c>
      <c r="D2009" s="355" t="s">
        <v>90</v>
      </c>
      <c r="E2009" s="355">
        <v>6170100</v>
      </c>
    </row>
    <row r="2010" spans="1:5" x14ac:dyDescent="0.35">
      <c r="A2010" s="355" t="s">
        <v>191</v>
      </c>
      <c r="B2010" s="355" t="str">
        <f>VLOOKUP(A2010,'Web Based Remittances'!$A$2:$C$70,3,0)</f>
        <v>772o15n</v>
      </c>
      <c r="C2010" s="355" t="s">
        <v>91</v>
      </c>
      <c r="D2010" s="355" t="s">
        <v>92</v>
      </c>
      <c r="E2010" s="355">
        <v>6170110</v>
      </c>
    </row>
    <row r="2011" spans="1:5" x14ac:dyDescent="0.35">
      <c r="A2011" s="355" t="s">
        <v>191</v>
      </c>
      <c r="B2011" s="355" t="str">
        <f>VLOOKUP(A2011,'Web Based Remittances'!$A$2:$C$70,3,0)</f>
        <v>772o15n</v>
      </c>
      <c r="C2011" s="355" t="s">
        <v>99</v>
      </c>
      <c r="D2011" s="355" t="s">
        <v>100</v>
      </c>
      <c r="E2011" s="355">
        <v>4190170</v>
      </c>
    </row>
    <row r="2012" spans="1:5" x14ac:dyDescent="0.35">
      <c r="A2012" s="355" t="s">
        <v>191</v>
      </c>
      <c r="B2012" s="355" t="str">
        <f>VLOOKUP(A2012,'Web Based Remittances'!$A$2:$C$70,3,0)</f>
        <v>772o15n</v>
      </c>
      <c r="C2012" s="355" t="s">
        <v>103</v>
      </c>
      <c r="D2012" s="355" t="s">
        <v>104</v>
      </c>
      <c r="E2012" s="355">
        <v>6180200</v>
      </c>
    </row>
    <row r="2013" spans="1:5" x14ac:dyDescent="0.35">
      <c r="A2013" s="355" t="s">
        <v>191</v>
      </c>
      <c r="B2013" s="355" t="str">
        <f>VLOOKUP(A2013,'Web Based Remittances'!$A$2:$C$70,3,0)</f>
        <v>772o15n</v>
      </c>
      <c r="C2013" s="355" t="s">
        <v>110</v>
      </c>
      <c r="D2013" s="355" t="s">
        <v>111</v>
      </c>
      <c r="E2013" s="355">
        <v>6180260</v>
      </c>
    </row>
    <row r="2014" spans="1:5" x14ac:dyDescent="0.35">
      <c r="A2014" s="355" t="s">
        <v>192</v>
      </c>
      <c r="B2014" s="355" t="str">
        <f>VLOOKUP(A2014,'Web Based Remittances'!$A$2:$C$70,3,0)</f>
        <v>424w108l</v>
      </c>
      <c r="C2014" s="355" t="s">
        <v>19</v>
      </c>
      <c r="D2014" s="355" t="s">
        <v>20</v>
      </c>
      <c r="E2014" s="355">
        <v>4190105</v>
      </c>
    </row>
    <row r="2015" spans="1:5" x14ac:dyDescent="0.35">
      <c r="A2015" s="355" t="s">
        <v>192</v>
      </c>
      <c r="B2015" s="355" t="str">
        <f>VLOOKUP(A2015,'Web Based Remittances'!$A$2:$C$70,3,0)</f>
        <v>424w108l</v>
      </c>
      <c r="C2015" s="355" t="s">
        <v>21</v>
      </c>
      <c r="D2015" s="355" t="s">
        <v>22</v>
      </c>
      <c r="E2015" s="355">
        <v>4190120</v>
      </c>
    </row>
    <row r="2016" spans="1:5" x14ac:dyDescent="0.35">
      <c r="A2016" s="355" t="s">
        <v>192</v>
      </c>
      <c r="B2016" s="355" t="str">
        <f>VLOOKUP(A2016,'Web Based Remittances'!$A$2:$C$70,3,0)</f>
        <v>424w108l</v>
      </c>
      <c r="C2016" s="355" t="s">
        <v>23</v>
      </c>
      <c r="D2016" s="355" t="s">
        <v>24</v>
      </c>
      <c r="E2016" s="355">
        <v>4190140</v>
      </c>
    </row>
    <row r="2017" spans="1:5" x14ac:dyDescent="0.35">
      <c r="A2017" s="355" t="s">
        <v>192</v>
      </c>
      <c r="B2017" s="355" t="str">
        <f>VLOOKUP(A2017,'Web Based Remittances'!$A$2:$C$70,3,0)</f>
        <v>424w108l</v>
      </c>
      <c r="C2017" s="355" t="s">
        <v>27</v>
      </c>
      <c r="D2017" s="355" t="s">
        <v>28</v>
      </c>
      <c r="E2017" s="355">
        <v>4191900</v>
      </c>
    </row>
    <row r="2018" spans="1:5" x14ac:dyDescent="0.35">
      <c r="A2018" s="355" t="s">
        <v>192</v>
      </c>
      <c r="B2018" s="355" t="str">
        <f>VLOOKUP(A2018,'Web Based Remittances'!$A$2:$C$70,3,0)</f>
        <v>424w108l</v>
      </c>
      <c r="C2018" s="355" t="s">
        <v>33</v>
      </c>
      <c r="D2018" s="355" t="s">
        <v>34</v>
      </c>
      <c r="E2018" s="355">
        <v>4190410</v>
      </c>
    </row>
    <row r="2019" spans="1:5" x14ac:dyDescent="0.35">
      <c r="A2019" s="355" t="s">
        <v>192</v>
      </c>
      <c r="B2019" s="355" t="str">
        <f>VLOOKUP(A2019,'Web Based Remittances'!$A$2:$C$70,3,0)</f>
        <v>424w108l</v>
      </c>
      <c r="C2019" s="355" t="s">
        <v>35</v>
      </c>
      <c r="D2019" s="355" t="s">
        <v>36</v>
      </c>
      <c r="E2019" s="355">
        <v>4190420</v>
      </c>
    </row>
    <row r="2020" spans="1:5" x14ac:dyDescent="0.35">
      <c r="A2020" s="355" t="s">
        <v>192</v>
      </c>
      <c r="B2020" s="355" t="str">
        <f>VLOOKUP(A2020,'Web Based Remittances'!$A$2:$C$70,3,0)</f>
        <v>424w108l</v>
      </c>
      <c r="C2020" s="355" t="s">
        <v>37</v>
      </c>
      <c r="D2020" s="355" t="s">
        <v>38</v>
      </c>
      <c r="E2020" s="355">
        <v>4190388</v>
      </c>
    </row>
    <row r="2021" spans="1:5" x14ac:dyDescent="0.35">
      <c r="A2021" s="355" t="s">
        <v>192</v>
      </c>
      <c r="B2021" s="355" t="str">
        <f>VLOOKUP(A2021,'Web Based Remittances'!$A$2:$C$70,3,0)</f>
        <v>424w108l</v>
      </c>
      <c r="C2021" s="355" t="s">
        <v>39</v>
      </c>
      <c r="D2021" s="355" t="s">
        <v>40</v>
      </c>
      <c r="E2021" s="355">
        <v>4190380</v>
      </c>
    </row>
    <row r="2022" spans="1:5" x14ac:dyDescent="0.35">
      <c r="A2022" s="355" t="s">
        <v>192</v>
      </c>
      <c r="B2022" s="355" t="str">
        <f>VLOOKUP(A2022,'Web Based Remittances'!$A$2:$C$70,3,0)</f>
        <v>424w108l</v>
      </c>
      <c r="C2022" s="355" t="s">
        <v>43</v>
      </c>
      <c r="D2022" s="355" t="s">
        <v>44</v>
      </c>
      <c r="E2022" s="355">
        <v>6110000</v>
      </c>
    </row>
    <row r="2023" spans="1:5" x14ac:dyDescent="0.35">
      <c r="A2023" s="355" t="s">
        <v>192</v>
      </c>
      <c r="B2023" s="355" t="str">
        <f>VLOOKUP(A2023,'Web Based Remittances'!$A$2:$C$70,3,0)</f>
        <v>424w108l</v>
      </c>
      <c r="C2023" s="355" t="s">
        <v>45</v>
      </c>
      <c r="D2023" s="355" t="s">
        <v>46</v>
      </c>
      <c r="E2023" s="355">
        <v>6110600</v>
      </c>
    </row>
    <row r="2024" spans="1:5" x14ac:dyDescent="0.35">
      <c r="A2024" s="355" t="s">
        <v>192</v>
      </c>
      <c r="B2024" s="355" t="str">
        <f>VLOOKUP(A2024,'Web Based Remittances'!$A$2:$C$70,3,0)</f>
        <v>424w108l</v>
      </c>
      <c r="C2024" s="355" t="s">
        <v>47</v>
      </c>
      <c r="D2024" s="355" t="s">
        <v>48</v>
      </c>
      <c r="E2024" s="355">
        <v>6110720</v>
      </c>
    </row>
    <row r="2025" spans="1:5" x14ac:dyDescent="0.35">
      <c r="A2025" s="355" t="s">
        <v>192</v>
      </c>
      <c r="B2025" s="355" t="str">
        <f>VLOOKUP(A2025,'Web Based Remittances'!$A$2:$C$70,3,0)</f>
        <v>424w108l</v>
      </c>
      <c r="C2025" s="355" t="s">
        <v>49</v>
      </c>
      <c r="D2025" s="355" t="s">
        <v>50</v>
      </c>
      <c r="E2025" s="355">
        <v>6110860</v>
      </c>
    </row>
    <row r="2026" spans="1:5" x14ac:dyDescent="0.35">
      <c r="A2026" s="355" t="s">
        <v>192</v>
      </c>
      <c r="B2026" s="355" t="str">
        <f>VLOOKUP(A2026,'Web Based Remittances'!$A$2:$C$70,3,0)</f>
        <v>424w108l</v>
      </c>
      <c r="C2026" s="355" t="s">
        <v>53</v>
      </c>
      <c r="D2026" s="355" t="s">
        <v>54</v>
      </c>
      <c r="E2026" s="355">
        <v>6110640</v>
      </c>
    </row>
    <row r="2027" spans="1:5" x14ac:dyDescent="0.35">
      <c r="A2027" s="355" t="s">
        <v>192</v>
      </c>
      <c r="B2027" s="355" t="str">
        <f>VLOOKUP(A2027,'Web Based Remittances'!$A$2:$C$70,3,0)</f>
        <v>424w108l</v>
      </c>
      <c r="C2027" s="355" t="s">
        <v>55</v>
      </c>
      <c r="D2027" s="355" t="s">
        <v>56</v>
      </c>
      <c r="E2027" s="355">
        <v>6116300</v>
      </c>
    </row>
    <row r="2028" spans="1:5" x14ac:dyDescent="0.35">
      <c r="A2028" s="355" t="s">
        <v>192</v>
      </c>
      <c r="B2028" s="355" t="str">
        <f>VLOOKUP(A2028,'Web Based Remittances'!$A$2:$C$70,3,0)</f>
        <v>424w108l</v>
      </c>
      <c r="C2028" s="355" t="s">
        <v>57</v>
      </c>
      <c r="D2028" s="355" t="s">
        <v>58</v>
      </c>
      <c r="E2028" s="355">
        <v>6116200</v>
      </c>
    </row>
    <row r="2029" spans="1:5" x14ac:dyDescent="0.35">
      <c r="A2029" s="355" t="s">
        <v>192</v>
      </c>
      <c r="B2029" s="355" t="str">
        <f>VLOOKUP(A2029,'Web Based Remittances'!$A$2:$C$70,3,0)</f>
        <v>424w108l</v>
      </c>
      <c r="C2029" s="355" t="s">
        <v>61</v>
      </c>
      <c r="D2029" s="355" t="s">
        <v>62</v>
      </c>
      <c r="E2029" s="355">
        <v>6116600</v>
      </c>
    </row>
    <row r="2030" spans="1:5" x14ac:dyDescent="0.35">
      <c r="A2030" s="355" t="s">
        <v>192</v>
      </c>
      <c r="B2030" s="355" t="str">
        <f>VLOOKUP(A2030,'Web Based Remittances'!$A$2:$C$70,3,0)</f>
        <v>424w108l</v>
      </c>
      <c r="C2030" s="355" t="s">
        <v>63</v>
      </c>
      <c r="D2030" s="355" t="s">
        <v>64</v>
      </c>
      <c r="E2030" s="355">
        <v>6121000</v>
      </c>
    </row>
    <row r="2031" spans="1:5" x14ac:dyDescent="0.35">
      <c r="A2031" s="355" t="s">
        <v>192</v>
      </c>
      <c r="B2031" s="355" t="str">
        <f>VLOOKUP(A2031,'Web Based Remittances'!$A$2:$C$70,3,0)</f>
        <v>424w108l</v>
      </c>
      <c r="C2031" s="355" t="s">
        <v>65</v>
      </c>
      <c r="D2031" s="355" t="s">
        <v>66</v>
      </c>
      <c r="E2031" s="355">
        <v>6122310</v>
      </c>
    </row>
    <row r="2032" spans="1:5" x14ac:dyDescent="0.35">
      <c r="A2032" s="355" t="s">
        <v>192</v>
      </c>
      <c r="B2032" s="355" t="str">
        <f>VLOOKUP(A2032,'Web Based Remittances'!$A$2:$C$70,3,0)</f>
        <v>424w108l</v>
      </c>
      <c r="C2032" s="355" t="s">
        <v>67</v>
      </c>
      <c r="D2032" s="355" t="s">
        <v>68</v>
      </c>
      <c r="E2032" s="355">
        <v>6122110</v>
      </c>
    </row>
    <row r="2033" spans="1:5" x14ac:dyDescent="0.35">
      <c r="A2033" s="355" t="s">
        <v>192</v>
      </c>
      <c r="B2033" s="355" t="str">
        <f>VLOOKUP(A2033,'Web Based Remittances'!$A$2:$C$70,3,0)</f>
        <v>424w108l</v>
      </c>
      <c r="C2033" s="355" t="s">
        <v>69</v>
      </c>
      <c r="D2033" s="355" t="s">
        <v>70</v>
      </c>
      <c r="E2033" s="355">
        <v>6120800</v>
      </c>
    </row>
    <row r="2034" spans="1:5" x14ac:dyDescent="0.35">
      <c r="A2034" s="355" t="s">
        <v>192</v>
      </c>
      <c r="B2034" s="355" t="str">
        <f>VLOOKUP(A2034,'Web Based Remittances'!$A$2:$C$70,3,0)</f>
        <v>424w108l</v>
      </c>
      <c r="C2034" s="355" t="s">
        <v>71</v>
      </c>
      <c r="D2034" s="355" t="s">
        <v>72</v>
      </c>
      <c r="E2034" s="355">
        <v>6120220</v>
      </c>
    </row>
    <row r="2035" spans="1:5" x14ac:dyDescent="0.35">
      <c r="A2035" s="355" t="s">
        <v>192</v>
      </c>
      <c r="B2035" s="355" t="str">
        <f>VLOOKUP(A2035,'Web Based Remittances'!$A$2:$C$70,3,0)</f>
        <v>424w108l</v>
      </c>
      <c r="C2035" s="355" t="s">
        <v>73</v>
      </c>
      <c r="D2035" s="355" t="s">
        <v>74</v>
      </c>
      <c r="E2035" s="355">
        <v>6120600</v>
      </c>
    </row>
    <row r="2036" spans="1:5" x14ac:dyDescent="0.35">
      <c r="A2036" s="355" t="s">
        <v>192</v>
      </c>
      <c r="B2036" s="355" t="str">
        <f>VLOOKUP(A2036,'Web Based Remittances'!$A$2:$C$70,3,0)</f>
        <v>424w108l</v>
      </c>
      <c r="C2036" s="355" t="s">
        <v>75</v>
      </c>
      <c r="D2036" s="355" t="s">
        <v>76</v>
      </c>
      <c r="E2036" s="355">
        <v>6120400</v>
      </c>
    </row>
    <row r="2037" spans="1:5" x14ac:dyDescent="0.35">
      <c r="A2037" s="355" t="s">
        <v>192</v>
      </c>
      <c r="B2037" s="355" t="str">
        <f>VLOOKUP(A2037,'Web Based Remittances'!$A$2:$C$70,3,0)</f>
        <v>424w108l</v>
      </c>
      <c r="C2037" s="355" t="s">
        <v>77</v>
      </c>
      <c r="D2037" s="355" t="s">
        <v>78</v>
      </c>
      <c r="E2037" s="355">
        <v>6140130</v>
      </c>
    </row>
    <row r="2038" spans="1:5" x14ac:dyDescent="0.35">
      <c r="A2038" s="355" t="s">
        <v>192</v>
      </c>
      <c r="B2038" s="355" t="str">
        <f>VLOOKUP(A2038,'Web Based Remittances'!$A$2:$C$70,3,0)</f>
        <v>424w108l</v>
      </c>
      <c r="C2038" s="355" t="s">
        <v>79</v>
      </c>
      <c r="D2038" s="355" t="s">
        <v>80</v>
      </c>
      <c r="E2038" s="355">
        <v>6142430</v>
      </c>
    </row>
    <row r="2039" spans="1:5" x14ac:dyDescent="0.35">
      <c r="A2039" s="355" t="s">
        <v>192</v>
      </c>
      <c r="B2039" s="355" t="str">
        <f>VLOOKUP(A2039,'Web Based Remittances'!$A$2:$C$70,3,0)</f>
        <v>424w108l</v>
      </c>
      <c r="C2039" s="355" t="s">
        <v>81</v>
      </c>
      <c r="D2039" s="355" t="s">
        <v>82</v>
      </c>
      <c r="E2039" s="355">
        <v>6140000</v>
      </c>
    </row>
    <row r="2040" spans="1:5" x14ac:dyDescent="0.35">
      <c r="A2040" s="355" t="s">
        <v>192</v>
      </c>
      <c r="B2040" s="355" t="str">
        <f>VLOOKUP(A2040,'Web Based Remittances'!$A$2:$C$70,3,0)</f>
        <v>424w108l</v>
      </c>
      <c r="C2040" s="355" t="s">
        <v>83</v>
      </c>
      <c r="D2040" s="355" t="s">
        <v>84</v>
      </c>
      <c r="E2040" s="355">
        <v>6121600</v>
      </c>
    </row>
    <row r="2041" spans="1:5" x14ac:dyDescent="0.35">
      <c r="A2041" s="355" t="s">
        <v>192</v>
      </c>
      <c r="B2041" s="355" t="str">
        <f>VLOOKUP(A2041,'Web Based Remittances'!$A$2:$C$70,3,0)</f>
        <v>424w108l</v>
      </c>
      <c r="C2041" s="355" t="s">
        <v>85</v>
      </c>
      <c r="D2041" s="355" t="s">
        <v>86</v>
      </c>
      <c r="E2041" s="355">
        <v>6140200</v>
      </c>
    </row>
    <row r="2042" spans="1:5" x14ac:dyDescent="0.35">
      <c r="A2042" s="355" t="s">
        <v>192</v>
      </c>
      <c r="B2042" s="355" t="str">
        <f>VLOOKUP(A2042,'Web Based Remittances'!$A$2:$C$70,3,0)</f>
        <v>424w108l</v>
      </c>
      <c r="C2042" s="355" t="s">
        <v>87</v>
      </c>
      <c r="D2042" s="355" t="s">
        <v>88</v>
      </c>
      <c r="E2042" s="355">
        <v>6111000</v>
      </c>
    </row>
    <row r="2043" spans="1:5" x14ac:dyDescent="0.35">
      <c r="A2043" s="355" t="s">
        <v>192</v>
      </c>
      <c r="B2043" s="355" t="str">
        <f>VLOOKUP(A2043,'Web Based Remittances'!$A$2:$C$70,3,0)</f>
        <v>424w108l</v>
      </c>
      <c r="C2043" s="355" t="s">
        <v>89</v>
      </c>
      <c r="D2043" s="355" t="s">
        <v>90</v>
      </c>
      <c r="E2043" s="355">
        <v>6170100</v>
      </c>
    </row>
    <row r="2044" spans="1:5" x14ac:dyDescent="0.35">
      <c r="A2044" s="355" t="s">
        <v>192</v>
      </c>
      <c r="B2044" s="355" t="str">
        <f>VLOOKUP(A2044,'Web Based Remittances'!$A$2:$C$70,3,0)</f>
        <v>424w108l</v>
      </c>
      <c r="C2044" s="355" t="s">
        <v>91</v>
      </c>
      <c r="D2044" s="355" t="s">
        <v>92</v>
      </c>
      <c r="E2044" s="355">
        <v>6170110</v>
      </c>
    </row>
    <row r="2045" spans="1:5" x14ac:dyDescent="0.35">
      <c r="A2045" s="355" t="s">
        <v>192</v>
      </c>
      <c r="B2045" s="355" t="str">
        <f>VLOOKUP(A2045,'Web Based Remittances'!$A$2:$C$70,3,0)</f>
        <v>424w108l</v>
      </c>
      <c r="C2045" s="355" t="s">
        <v>99</v>
      </c>
      <c r="D2045" s="355" t="s">
        <v>100</v>
      </c>
      <c r="E2045" s="355">
        <v>4190170</v>
      </c>
    </row>
    <row r="2046" spans="1:5" x14ac:dyDescent="0.35">
      <c r="A2046" s="355" t="s">
        <v>192</v>
      </c>
      <c r="B2046" s="355" t="str">
        <f>VLOOKUP(A2046,'Web Based Remittances'!$A$2:$C$70,3,0)</f>
        <v>424w108l</v>
      </c>
      <c r="C2046" s="355" t="s">
        <v>103</v>
      </c>
      <c r="D2046" s="355" t="s">
        <v>104</v>
      </c>
      <c r="E2046" s="355">
        <v>6180200</v>
      </c>
    </row>
    <row r="2047" spans="1:5" x14ac:dyDescent="0.35">
      <c r="A2047" s="355" t="s">
        <v>193</v>
      </c>
      <c r="B2047" s="355" t="str">
        <f>VLOOKUP(A2047,'Web Based Remittances'!$A$2:$C$70,3,0)</f>
        <v>890o873b</v>
      </c>
      <c r="C2047" s="355" t="s">
        <v>19</v>
      </c>
      <c r="D2047" s="355" t="s">
        <v>20</v>
      </c>
      <c r="E2047" s="355">
        <v>4190105</v>
      </c>
    </row>
    <row r="2048" spans="1:5" x14ac:dyDescent="0.35">
      <c r="A2048" s="355" t="s">
        <v>193</v>
      </c>
      <c r="B2048" s="355" t="str">
        <f>VLOOKUP(A2048,'Web Based Remittances'!$A$2:$C$70,3,0)</f>
        <v>890o873b</v>
      </c>
      <c r="C2048" s="355" t="s">
        <v>168</v>
      </c>
      <c r="D2048" s="355" t="s">
        <v>169</v>
      </c>
      <c r="E2048" s="355">
        <v>4190110</v>
      </c>
    </row>
    <row r="2049" spans="1:5" x14ac:dyDescent="0.35">
      <c r="A2049" s="355" t="s">
        <v>193</v>
      </c>
      <c r="B2049" s="355" t="str">
        <f>VLOOKUP(A2049,'Web Based Remittances'!$A$2:$C$70,3,0)</f>
        <v>890o873b</v>
      </c>
      <c r="C2049" s="355" t="s">
        <v>21</v>
      </c>
      <c r="D2049" s="355" t="s">
        <v>22</v>
      </c>
      <c r="E2049" s="355">
        <v>4190120</v>
      </c>
    </row>
    <row r="2050" spans="1:5" x14ac:dyDescent="0.35">
      <c r="A2050" s="355" t="s">
        <v>193</v>
      </c>
      <c r="B2050" s="355" t="str">
        <f>VLOOKUP(A2050,'Web Based Remittances'!$A$2:$C$70,3,0)</f>
        <v>890o873b</v>
      </c>
      <c r="C2050" s="355" t="s">
        <v>23</v>
      </c>
      <c r="D2050" s="355" t="s">
        <v>24</v>
      </c>
      <c r="E2050" s="355">
        <v>4190140</v>
      </c>
    </row>
    <row r="2051" spans="1:5" x14ac:dyDescent="0.35">
      <c r="A2051" s="355" t="s">
        <v>193</v>
      </c>
      <c r="B2051" s="355" t="str">
        <f>VLOOKUP(A2051,'Web Based Remittances'!$A$2:$C$70,3,0)</f>
        <v>890o873b</v>
      </c>
      <c r="C2051" s="355" t="s">
        <v>29</v>
      </c>
      <c r="D2051" s="355" t="s">
        <v>30</v>
      </c>
      <c r="E2051" s="355">
        <v>4191100</v>
      </c>
    </row>
    <row r="2052" spans="1:5" x14ac:dyDescent="0.35">
      <c r="A2052" s="355" t="s">
        <v>193</v>
      </c>
      <c r="B2052" s="355" t="str">
        <f>VLOOKUP(A2052,'Web Based Remittances'!$A$2:$C$70,3,0)</f>
        <v>890o873b</v>
      </c>
      <c r="C2052" s="355" t="s">
        <v>31</v>
      </c>
      <c r="D2052" s="355" t="s">
        <v>32</v>
      </c>
      <c r="E2052" s="355">
        <v>4191110</v>
      </c>
    </row>
    <row r="2053" spans="1:5" x14ac:dyDescent="0.35">
      <c r="A2053" s="355" t="s">
        <v>193</v>
      </c>
      <c r="B2053" s="355" t="str">
        <f>VLOOKUP(A2053,'Web Based Remittances'!$A$2:$C$70,3,0)</f>
        <v>890o873b</v>
      </c>
      <c r="C2053" s="355" t="s">
        <v>37</v>
      </c>
      <c r="D2053" s="355" t="s">
        <v>38</v>
      </c>
      <c r="E2053" s="355">
        <v>4190388</v>
      </c>
    </row>
    <row r="2054" spans="1:5" x14ac:dyDescent="0.35">
      <c r="A2054" s="355" t="s">
        <v>193</v>
      </c>
      <c r="B2054" s="355" t="str">
        <f>VLOOKUP(A2054,'Web Based Remittances'!$A$2:$C$70,3,0)</f>
        <v>890o873b</v>
      </c>
      <c r="C2054" s="355" t="s">
        <v>39</v>
      </c>
      <c r="D2054" s="355" t="s">
        <v>40</v>
      </c>
      <c r="E2054" s="355">
        <v>4190380</v>
      </c>
    </row>
    <row r="2055" spans="1:5" x14ac:dyDescent="0.35">
      <c r="A2055" s="355" t="s">
        <v>193</v>
      </c>
      <c r="B2055" s="355" t="str">
        <f>VLOOKUP(A2055,'Web Based Remittances'!$A$2:$C$70,3,0)</f>
        <v>890o873b</v>
      </c>
      <c r="C2055" s="355" t="s">
        <v>43</v>
      </c>
      <c r="D2055" s="355" t="s">
        <v>44</v>
      </c>
      <c r="E2055" s="355">
        <v>6110000</v>
      </c>
    </row>
    <row r="2056" spans="1:5" x14ac:dyDescent="0.35">
      <c r="A2056" s="355" t="s">
        <v>193</v>
      </c>
      <c r="B2056" s="355" t="str">
        <f>VLOOKUP(A2056,'Web Based Remittances'!$A$2:$C$70,3,0)</f>
        <v>890o873b</v>
      </c>
      <c r="C2056" s="355" t="s">
        <v>45</v>
      </c>
      <c r="D2056" s="355" t="s">
        <v>46</v>
      </c>
      <c r="E2056" s="355">
        <v>6110600</v>
      </c>
    </row>
    <row r="2057" spans="1:5" x14ac:dyDescent="0.35">
      <c r="A2057" s="355" t="s">
        <v>193</v>
      </c>
      <c r="B2057" s="355" t="str">
        <f>VLOOKUP(A2057,'Web Based Remittances'!$A$2:$C$70,3,0)</f>
        <v>890o873b</v>
      </c>
      <c r="C2057" s="355" t="s">
        <v>47</v>
      </c>
      <c r="D2057" s="355" t="s">
        <v>48</v>
      </c>
      <c r="E2057" s="355">
        <v>6110720</v>
      </c>
    </row>
    <row r="2058" spans="1:5" x14ac:dyDescent="0.35">
      <c r="A2058" s="355" t="s">
        <v>193</v>
      </c>
      <c r="B2058" s="355" t="str">
        <f>VLOOKUP(A2058,'Web Based Remittances'!$A$2:$C$70,3,0)</f>
        <v>890o873b</v>
      </c>
      <c r="C2058" s="355" t="s">
        <v>49</v>
      </c>
      <c r="D2058" s="355" t="s">
        <v>50</v>
      </c>
      <c r="E2058" s="355">
        <v>6110860</v>
      </c>
    </row>
    <row r="2059" spans="1:5" x14ac:dyDescent="0.35">
      <c r="A2059" s="355" t="s">
        <v>193</v>
      </c>
      <c r="B2059" s="355" t="str">
        <f>VLOOKUP(A2059,'Web Based Remittances'!$A$2:$C$70,3,0)</f>
        <v>890o873b</v>
      </c>
      <c r="C2059" s="355" t="s">
        <v>51</v>
      </c>
      <c r="D2059" s="355" t="s">
        <v>52</v>
      </c>
      <c r="E2059" s="355">
        <v>6110800</v>
      </c>
    </row>
    <row r="2060" spans="1:5" x14ac:dyDescent="0.35">
      <c r="A2060" s="355" t="s">
        <v>193</v>
      </c>
      <c r="B2060" s="355" t="str">
        <f>VLOOKUP(A2060,'Web Based Remittances'!$A$2:$C$70,3,0)</f>
        <v>890o873b</v>
      </c>
      <c r="C2060" s="355" t="s">
        <v>55</v>
      </c>
      <c r="D2060" s="355" t="s">
        <v>56</v>
      </c>
      <c r="E2060" s="355">
        <v>6116300</v>
      </c>
    </row>
    <row r="2061" spans="1:5" x14ac:dyDescent="0.35">
      <c r="A2061" s="355" t="s">
        <v>193</v>
      </c>
      <c r="B2061" s="355" t="str">
        <f>VLOOKUP(A2061,'Web Based Remittances'!$A$2:$C$70,3,0)</f>
        <v>890o873b</v>
      </c>
      <c r="C2061" s="355" t="s">
        <v>57</v>
      </c>
      <c r="D2061" s="355" t="s">
        <v>58</v>
      </c>
      <c r="E2061" s="355">
        <v>6116200</v>
      </c>
    </row>
    <row r="2062" spans="1:5" x14ac:dyDescent="0.35">
      <c r="A2062" s="355" t="s">
        <v>193</v>
      </c>
      <c r="B2062" s="355" t="str">
        <f>VLOOKUP(A2062,'Web Based Remittances'!$A$2:$C$70,3,0)</f>
        <v>890o873b</v>
      </c>
      <c r="C2062" s="355" t="s">
        <v>63</v>
      </c>
      <c r="D2062" s="355" t="s">
        <v>64</v>
      </c>
      <c r="E2062" s="355">
        <v>6121000</v>
      </c>
    </row>
    <row r="2063" spans="1:5" x14ac:dyDescent="0.35">
      <c r="A2063" s="355" t="s">
        <v>193</v>
      </c>
      <c r="B2063" s="355" t="str">
        <f>VLOOKUP(A2063,'Web Based Remittances'!$A$2:$C$70,3,0)</f>
        <v>890o873b</v>
      </c>
      <c r="C2063" s="355" t="s">
        <v>65</v>
      </c>
      <c r="D2063" s="355" t="s">
        <v>66</v>
      </c>
      <c r="E2063" s="355">
        <v>6122310</v>
      </c>
    </row>
    <row r="2064" spans="1:5" x14ac:dyDescent="0.35">
      <c r="A2064" s="355" t="s">
        <v>193</v>
      </c>
      <c r="B2064" s="355" t="str">
        <f>VLOOKUP(A2064,'Web Based Remittances'!$A$2:$C$70,3,0)</f>
        <v>890o873b</v>
      </c>
      <c r="C2064" s="355" t="s">
        <v>67</v>
      </c>
      <c r="D2064" s="355" t="s">
        <v>68</v>
      </c>
      <c r="E2064" s="355">
        <v>6122110</v>
      </c>
    </row>
    <row r="2065" spans="1:5" x14ac:dyDescent="0.35">
      <c r="A2065" s="355" t="s">
        <v>193</v>
      </c>
      <c r="B2065" s="355" t="str">
        <f>VLOOKUP(A2065,'Web Based Remittances'!$A$2:$C$70,3,0)</f>
        <v>890o873b</v>
      </c>
      <c r="C2065" s="355" t="s">
        <v>69</v>
      </c>
      <c r="D2065" s="355" t="s">
        <v>70</v>
      </c>
      <c r="E2065" s="355">
        <v>6120800</v>
      </c>
    </row>
    <row r="2066" spans="1:5" x14ac:dyDescent="0.35">
      <c r="A2066" s="355" t="s">
        <v>193</v>
      </c>
      <c r="B2066" s="355" t="str">
        <f>VLOOKUP(A2066,'Web Based Remittances'!$A$2:$C$70,3,0)</f>
        <v>890o873b</v>
      </c>
      <c r="C2066" s="355" t="s">
        <v>71</v>
      </c>
      <c r="D2066" s="355" t="s">
        <v>72</v>
      </c>
      <c r="E2066" s="355">
        <v>6120220</v>
      </c>
    </row>
    <row r="2067" spans="1:5" x14ac:dyDescent="0.35">
      <c r="A2067" s="355" t="s">
        <v>193</v>
      </c>
      <c r="B2067" s="355" t="str">
        <f>VLOOKUP(A2067,'Web Based Remittances'!$A$2:$C$70,3,0)</f>
        <v>890o873b</v>
      </c>
      <c r="C2067" s="355" t="s">
        <v>75</v>
      </c>
      <c r="D2067" s="355" t="s">
        <v>76</v>
      </c>
      <c r="E2067" s="355">
        <v>6120400</v>
      </c>
    </row>
    <row r="2068" spans="1:5" x14ac:dyDescent="0.35">
      <c r="A2068" s="355" t="s">
        <v>193</v>
      </c>
      <c r="B2068" s="355" t="str">
        <f>VLOOKUP(A2068,'Web Based Remittances'!$A$2:$C$70,3,0)</f>
        <v>890o873b</v>
      </c>
      <c r="C2068" s="355" t="s">
        <v>77</v>
      </c>
      <c r="D2068" s="355" t="s">
        <v>78</v>
      </c>
      <c r="E2068" s="355">
        <v>6140130</v>
      </c>
    </row>
    <row r="2069" spans="1:5" x14ac:dyDescent="0.35">
      <c r="A2069" s="355" t="s">
        <v>193</v>
      </c>
      <c r="B2069" s="355" t="str">
        <f>VLOOKUP(A2069,'Web Based Remittances'!$A$2:$C$70,3,0)</f>
        <v>890o873b</v>
      </c>
      <c r="C2069" s="355" t="s">
        <v>79</v>
      </c>
      <c r="D2069" s="355" t="s">
        <v>80</v>
      </c>
      <c r="E2069" s="355">
        <v>6142430</v>
      </c>
    </row>
    <row r="2070" spans="1:5" x14ac:dyDescent="0.35">
      <c r="A2070" s="355" t="s">
        <v>193</v>
      </c>
      <c r="B2070" s="355" t="str">
        <f>VLOOKUP(A2070,'Web Based Remittances'!$A$2:$C$70,3,0)</f>
        <v>890o873b</v>
      </c>
      <c r="C2070" s="355" t="s">
        <v>182</v>
      </c>
      <c r="D2070" s="355" t="s">
        <v>183</v>
      </c>
      <c r="E2070" s="355">
        <v>6146100</v>
      </c>
    </row>
    <row r="2071" spans="1:5" x14ac:dyDescent="0.35">
      <c r="A2071" s="355" t="s">
        <v>193</v>
      </c>
      <c r="B2071" s="355" t="str">
        <f>VLOOKUP(A2071,'Web Based Remittances'!$A$2:$C$70,3,0)</f>
        <v>890o873b</v>
      </c>
      <c r="C2071" s="355" t="s">
        <v>81</v>
      </c>
      <c r="D2071" s="355" t="s">
        <v>82</v>
      </c>
      <c r="E2071" s="355">
        <v>6140000</v>
      </c>
    </row>
    <row r="2072" spans="1:5" x14ac:dyDescent="0.35">
      <c r="A2072" s="355" t="s">
        <v>193</v>
      </c>
      <c r="B2072" s="355" t="str">
        <f>VLOOKUP(A2072,'Web Based Remittances'!$A$2:$C$70,3,0)</f>
        <v>890o873b</v>
      </c>
      <c r="C2072" s="355" t="s">
        <v>83</v>
      </c>
      <c r="D2072" s="355" t="s">
        <v>84</v>
      </c>
      <c r="E2072" s="355">
        <v>6121600</v>
      </c>
    </row>
    <row r="2073" spans="1:5" x14ac:dyDescent="0.35">
      <c r="A2073" s="355" t="s">
        <v>193</v>
      </c>
      <c r="B2073" s="355" t="str">
        <f>VLOOKUP(A2073,'Web Based Remittances'!$A$2:$C$70,3,0)</f>
        <v>890o873b</v>
      </c>
      <c r="C2073" s="355" t="s">
        <v>85</v>
      </c>
      <c r="D2073" s="355" t="s">
        <v>86</v>
      </c>
      <c r="E2073" s="355">
        <v>6140200</v>
      </c>
    </row>
    <row r="2074" spans="1:5" x14ac:dyDescent="0.35">
      <c r="A2074" s="355" t="s">
        <v>193</v>
      </c>
      <c r="B2074" s="355" t="str">
        <f>VLOOKUP(A2074,'Web Based Remittances'!$A$2:$C$70,3,0)</f>
        <v>890o873b</v>
      </c>
      <c r="C2074" s="355" t="s">
        <v>87</v>
      </c>
      <c r="D2074" s="355" t="s">
        <v>88</v>
      </c>
      <c r="E2074" s="355">
        <v>6111000</v>
      </c>
    </row>
    <row r="2075" spans="1:5" x14ac:dyDescent="0.35">
      <c r="A2075" s="355" t="s">
        <v>193</v>
      </c>
      <c r="B2075" s="355" t="str">
        <f>VLOOKUP(A2075,'Web Based Remittances'!$A$2:$C$70,3,0)</f>
        <v>890o873b</v>
      </c>
      <c r="C2075" s="355" t="s">
        <v>89</v>
      </c>
      <c r="D2075" s="355" t="s">
        <v>90</v>
      </c>
      <c r="E2075" s="355">
        <v>6170100</v>
      </c>
    </row>
    <row r="2076" spans="1:5" x14ac:dyDescent="0.35">
      <c r="A2076" s="355" t="s">
        <v>193</v>
      </c>
      <c r="B2076" s="355" t="str">
        <f>VLOOKUP(A2076,'Web Based Remittances'!$A$2:$C$70,3,0)</f>
        <v>890o873b</v>
      </c>
      <c r="C2076" s="355" t="s">
        <v>91</v>
      </c>
      <c r="D2076" s="355" t="s">
        <v>92</v>
      </c>
      <c r="E2076" s="355">
        <v>6170110</v>
      </c>
    </row>
    <row r="2077" spans="1:5" x14ac:dyDescent="0.35">
      <c r="A2077" s="355" t="s">
        <v>193</v>
      </c>
      <c r="B2077" s="355" t="str">
        <f>VLOOKUP(A2077,'Web Based Remittances'!$A$2:$C$70,3,0)</f>
        <v>890o873b</v>
      </c>
      <c r="C2077" s="355" t="s">
        <v>93</v>
      </c>
      <c r="D2077" s="355" t="s">
        <v>94</v>
      </c>
      <c r="E2077" s="355">
        <v>6181500</v>
      </c>
    </row>
    <row r="2078" spans="1:5" x14ac:dyDescent="0.35">
      <c r="A2078" s="355" t="s">
        <v>193</v>
      </c>
      <c r="B2078" s="355" t="str">
        <f>VLOOKUP(A2078,'Web Based Remittances'!$A$2:$C$70,3,0)</f>
        <v>890o873b</v>
      </c>
      <c r="C2078" s="355" t="s">
        <v>99</v>
      </c>
      <c r="D2078" s="355" t="s">
        <v>100</v>
      </c>
      <c r="E2078" s="355">
        <v>4190170</v>
      </c>
    </row>
    <row r="2079" spans="1:5" x14ac:dyDescent="0.35">
      <c r="A2079" s="355" t="s">
        <v>193</v>
      </c>
      <c r="B2079" s="355" t="str">
        <f>VLOOKUP(A2079,'Web Based Remittances'!$A$2:$C$70,3,0)</f>
        <v>890o873b</v>
      </c>
      <c r="C2079" s="355" t="s">
        <v>101</v>
      </c>
      <c r="D2079" s="355" t="s">
        <v>102</v>
      </c>
      <c r="E2079" s="355">
        <v>6181510</v>
      </c>
    </row>
    <row r="2080" spans="1:5" x14ac:dyDescent="0.35">
      <c r="A2080" s="355" t="s">
        <v>193</v>
      </c>
      <c r="B2080" s="355" t="str">
        <f>VLOOKUP(A2080,'Web Based Remittances'!$A$2:$C$70,3,0)</f>
        <v>890o873b</v>
      </c>
      <c r="C2080" s="355" t="s">
        <v>103</v>
      </c>
      <c r="D2080" s="355" t="s">
        <v>104</v>
      </c>
      <c r="E2080" s="355">
        <v>6180200</v>
      </c>
    </row>
    <row r="2081" spans="1:5" x14ac:dyDescent="0.35">
      <c r="A2081" s="355" t="s">
        <v>194</v>
      </c>
      <c r="B2081" s="355" t="str">
        <f>VLOOKUP(A2081,'Web Based Remittances'!$A$2:$C$70,3,0)</f>
        <v>338p57p</v>
      </c>
      <c r="C2081" s="355" t="s">
        <v>19</v>
      </c>
      <c r="D2081" s="355" t="s">
        <v>20</v>
      </c>
      <c r="E2081" s="355">
        <v>4190105</v>
      </c>
    </row>
    <row r="2082" spans="1:5" x14ac:dyDescent="0.35">
      <c r="A2082" s="355" t="s">
        <v>194</v>
      </c>
      <c r="B2082" s="355" t="str">
        <f>VLOOKUP(A2082,'Web Based Remittances'!$A$2:$C$70,3,0)</f>
        <v>338p57p</v>
      </c>
      <c r="C2082" s="355" t="s">
        <v>21</v>
      </c>
      <c r="D2082" s="355" t="s">
        <v>22</v>
      </c>
      <c r="E2082" s="355">
        <v>4190120</v>
      </c>
    </row>
    <row r="2083" spans="1:5" x14ac:dyDescent="0.35">
      <c r="A2083" s="355" t="s">
        <v>194</v>
      </c>
      <c r="B2083" s="355" t="str">
        <f>VLOOKUP(A2083,'Web Based Remittances'!$A$2:$C$70,3,0)</f>
        <v>338p57p</v>
      </c>
      <c r="C2083" s="355" t="s">
        <v>23</v>
      </c>
      <c r="D2083" s="355" t="s">
        <v>24</v>
      </c>
      <c r="E2083" s="355">
        <v>4190140</v>
      </c>
    </row>
    <row r="2084" spans="1:5" x14ac:dyDescent="0.35">
      <c r="A2084" s="355" t="s">
        <v>194</v>
      </c>
      <c r="B2084" s="355" t="str">
        <f>VLOOKUP(A2084,'Web Based Remittances'!$A$2:$C$70,3,0)</f>
        <v>338p57p</v>
      </c>
      <c r="C2084" s="355" t="s">
        <v>29</v>
      </c>
      <c r="D2084" s="355" t="s">
        <v>30</v>
      </c>
      <c r="E2084" s="355">
        <v>4191100</v>
      </c>
    </row>
    <row r="2085" spans="1:5" x14ac:dyDescent="0.35">
      <c r="A2085" s="355" t="s">
        <v>194</v>
      </c>
      <c r="B2085" s="355" t="str">
        <f>VLOOKUP(A2085,'Web Based Remittances'!$A$2:$C$70,3,0)</f>
        <v>338p57p</v>
      </c>
      <c r="C2085" s="355" t="s">
        <v>129</v>
      </c>
      <c r="D2085" s="355" t="s">
        <v>130</v>
      </c>
      <c r="E2085" s="355">
        <v>4190387</v>
      </c>
    </row>
    <row r="2086" spans="1:5" x14ac:dyDescent="0.35">
      <c r="A2086" s="355" t="s">
        <v>194</v>
      </c>
      <c r="B2086" s="355" t="str">
        <f>VLOOKUP(A2086,'Web Based Remittances'!$A$2:$C$70,3,0)</f>
        <v>338p57p</v>
      </c>
      <c r="C2086" s="355" t="s">
        <v>37</v>
      </c>
      <c r="D2086" s="355" t="s">
        <v>38</v>
      </c>
      <c r="E2086" s="355">
        <v>4190388</v>
      </c>
    </row>
    <row r="2087" spans="1:5" x14ac:dyDescent="0.35">
      <c r="A2087" s="355" t="s">
        <v>194</v>
      </c>
      <c r="B2087" s="355" t="str">
        <f>VLOOKUP(A2087,'Web Based Remittances'!$A$2:$C$70,3,0)</f>
        <v>338p57p</v>
      </c>
      <c r="C2087" s="355" t="s">
        <v>39</v>
      </c>
      <c r="D2087" s="355" t="s">
        <v>40</v>
      </c>
      <c r="E2087" s="355">
        <v>4190380</v>
      </c>
    </row>
    <row r="2088" spans="1:5" x14ac:dyDescent="0.35">
      <c r="A2088" s="355" t="s">
        <v>194</v>
      </c>
      <c r="B2088" s="355" t="str">
        <f>VLOOKUP(A2088,'Web Based Remittances'!$A$2:$C$70,3,0)</f>
        <v>338p57p</v>
      </c>
      <c r="C2088" s="355" t="s">
        <v>43</v>
      </c>
      <c r="D2088" s="355" t="s">
        <v>44</v>
      </c>
      <c r="E2088" s="355">
        <v>6110000</v>
      </c>
    </row>
    <row r="2089" spans="1:5" x14ac:dyDescent="0.35">
      <c r="A2089" s="355" t="s">
        <v>194</v>
      </c>
      <c r="B2089" s="355" t="str">
        <f>VLOOKUP(A2089,'Web Based Remittances'!$A$2:$C$70,3,0)</f>
        <v>338p57p</v>
      </c>
      <c r="C2089" s="355" t="s">
        <v>45</v>
      </c>
      <c r="D2089" s="355" t="s">
        <v>46</v>
      </c>
      <c r="E2089" s="355">
        <v>6110600</v>
      </c>
    </row>
    <row r="2090" spans="1:5" x14ac:dyDescent="0.35">
      <c r="A2090" s="355" t="s">
        <v>194</v>
      </c>
      <c r="B2090" s="355" t="str">
        <f>VLOOKUP(A2090,'Web Based Remittances'!$A$2:$C$70,3,0)</f>
        <v>338p57p</v>
      </c>
      <c r="C2090" s="355" t="s">
        <v>47</v>
      </c>
      <c r="D2090" s="355" t="s">
        <v>48</v>
      </c>
      <c r="E2090" s="355">
        <v>6110720</v>
      </c>
    </row>
    <row r="2091" spans="1:5" x14ac:dyDescent="0.35">
      <c r="A2091" s="355" t="s">
        <v>194</v>
      </c>
      <c r="B2091" s="355" t="str">
        <f>VLOOKUP(A2091,'Web Based Remittances'!$A$2:$C$70,3,0)</f>
        <v>338p57p</v>
      </c>
      <c r="C2091" s="355" t="s">
        <v>49</v>
      </c>
      <c r="D2091" s="355" t="s">
        <v>50</v>
      </c>
      <c r="E2091" s="355">
        <v>6110860</v>
      </c>
    </row>
    <row r="2092" spans="1:5" x14ac:dyDescent="0.35">
      <c r="A2092" s="355" t="s">
        <v>194</v>
      </c>
      <c r="B2092" s="355" t="str">
        <f>VLOOKUP(A2092,'Web Based Remittances'!$A$2:$C$70,3,0)</f>
        <v>338p57p</v>
      </c>
      <c r="C2092" s="355" t="s">
        <v>53</v>
      </c>
      <c r="D2092" s="355" t="s">
        <v>54</v>
      </c>
      <c r="E2092" s="355">
        <v>6110640</v>
      </c>
    </row>
    <row r="2093" spans="1:5" x14ac:dyDescent="0.35">
      <c r="A2093" s="355" t="s">
        <v>194</v>
      </c>
      <c r="B2093" s="355" t="str">
        <f>VLOOKUP(A2093,'Web Based Remittances'!$A$2:$C$70,3,0)</f>
        <v>338p57p</v>
      </c>
      <c r="C2093" s="355" t="s">
        <v>55</v>
      </c>
      <c r="D2093" s="355" t="s">
        <v>56</v>
      </c>
      <c r="E2093" s="355">
        <v>6116300</v>
      </c>
    </row>
    <row r="2094" spans="1:5" x14ac:dyDescent="0.35">
      <c r="A2094" s="355" t="s">
        <v>194</v>
      </c>
      <c r="B2094" s="355" t="str">
        <f>VLOOKUP(A2094,'Web Based Remittances'!$A$2:$C$70,3,0)</f>
        <v>338p57p</v>
      </c>
      <c r="C2094" s="355" t="s">
        <v>57</v>
      </c>
      <c r="D2094" s="355" t="s">
        <v>58</v>
      </c>
      <c r="E2094" s="355">
        <v>6116200</v>
      </c>
    </row>
    <row r="2095" spans="1:5" x14ac:dyDescent="0.35">
      <c r="A2095" s="355" t="s">
        <v>194</v>
      </c>
      <c r="B2095" s="355" t="str">
        <f>VLOOKUP(A2095,'Web Based Remittances'!$A$2:$C$70,3,0)</f>
        <v>338p57p</v>
      </c>
      <c r="C2095" s="355" t="s">
        <v>61</v>
      </c>
      <c r="D2095" s="355" t="s">
        <v>62</v>
      </c>
      <c r="E2095" s="355">
        <v>6116600</v>
      </c>
    </row>
    <row r="2096" spans="1:5" x14ac:dyDescent="0.35">
      <c r="A2096" s="355" t="s">
        <v>194</v>
      </c>
      <c r="B2096" s="355" t="str">
        <f>VLOOKUP(A2096,'Web Based Remittances'!$A$2:$C$70,3,0)</f>
        <v>338p57p</v>
      </c>
      <c r="C2096" s="355" t="s">
        <v>63</v>
      </c>
      <c r="D2096" s="355" t="s">
        <v>64</v>
      </c>
      <c r="E2096" s="355">
        <v>6121000</v>
      </c>
    </row>
    <row r="2097" spans="1:5" x14ac:dyDescent="0.35">
      <c r="A2097" s="355" t="s">
        <v>194</v>
      </c>
      <c r="B2097" s="355" t="str">
        <f>VLOOKUP(A2097,'Web Based Remittances'!$A$2:$C$70,3,0)</f>
        <v>338p57p</v>
      </c>
      <c r="C2097" s="355" t="s">
        <v>65</v>
      </c>
      <c r="D2097" s="355" t="s">
        <v>66</v>
      </c>
      <c r="E2097" s="355">
        <v>6122310</v>
      </c>
    </row>
    <row r="2098" spans="1:5" x14ac:dyDescent="0.35">
      <c r="A2098" s="355" t="s">
        <v>194</v>
      </c>
      <c r="B2098" s="355" t="str">
        <f>VLOOKUP(A2098,'Web Based Remittances'!$A$2:$C$70,3,0)</f>
        <v>338p57p</v>
      </c>
      <c r="C2098" s="355" t="s">
        <v>67</v>
      </c>
      <c r="D2098" s="355" t="s">
        <v>68</v>
      </c>
      <c r="E2098" s="355">
        <v>6122110</v>
      </c>
    </row>
    <row r="2099" spans="1:5" x14ac:dyDescent="0.35">
      <c r="A2099" s="355" t="s">
        <v>194</v>
      </c>
      <c r="B2099" s="355" t="str">
        <f>VLOOKUP(A2099,'Web Based Remittances'!$A$2:$C$70,3,0)</f>
        <v>338p57p</v>
      </c>
      <c r="C2099" s="355" t="s">
        <v>69</v>
      </c>
      <c r="D2099" s="355" t="s">
        <v>70</v>
      </c>
      <c r="E2099" s="355">
        <v>6120800</v>
      </c>
    </row>
    <row r="2100" spans="1:5" x14ac:dyDescent="0.35">
      <c r="A2100" s="355" t="s">
        <v>194</v>
      </c>
      <c r="B2100" s="355" t="str">
        <f>VLOOKUP(A2100,'Web Based Remittances'!$A$2:$C$70,3,0)</f>
        <v>338p57p</v>
      </c>
      <c r="C2100" s="355" t="s">
        <v>71</v>
      </c>
      <c r="D2100" s="355" t="s">
        <v>72</v>
      </c>
      <c r="E2100" s="355">
        <v>6120220</v>
      </c>
    </row>
    <row r="2101" spans="1:5" x14ac:dyDescent="0.35">
      <c r="A2101" s="355" t="s">
        <v>194</v>
      </c>
      <c r="B2101" s="355" t="str">
        <f>VLOOKUP(A2101,'Web Based Remittances'!$A$2:$C$70,3,0)</f>
        <v>338p57p</v>
      </c>
      <c r="C2101" s="355" t="s">
        <v>73</v>
      </c>
      <c r="D2101" s="355" t="s">
        <v>74</v>
      </c>
      <c r="E2101" s="355">
        <v>6120600</v>
      </c>
    </row>
    <row r="2102" spans="1:5" x14ac:dyDescent="0.35">
      <c r="A2102" s="355" t="s">
        <v>194</v>
      </c>
      <c r="B2102" s="355" t="str">
        <f>VLOOKUP(A2102,'Web Based Remittances'!$A$2:$C$70,3,0)</f>
        <v>338p57p</v>
      </c>
      <c r="C2102" s="355" t="s">
        <v>75</v>
      </c>
      <c r="D2102" s="355" t="s">
        <v>76</v>
      </c>
      <c r="E2102" s="355">
        <v>6120400</v>
      </c>
    </row>
    <row r="2103" spans="1:5" x14ac:dyDescent="0.35">
      <c r="A2103" s="355" t="s">
        <v>194</v>
      </c>
      <c r="B2103" s="355" t="str">
        <f>VLOOKUP(A2103,'Web Based Remittances'!$A$2:$C$70,3,0)</f>
        <v>338p57p</v>
      </c>
      <c r="C2103" s="355" t="s">
        <v>77</v>
      </c>
      <c r="D2103" s="355" t="s">
        <v>78</v>
      </c>
      <c r="E2103" s="355">
        <v>6140130</v>
      </c>
    </row>
    <row r="2104" spans="1:5" x14ac:dyDescent="0.35">
      <c r="A2104" s="355" t="s">
        <v>194</v>
      </c>
      <c r="B2104" s="355" t="str">
        <f>VLOOKUP(A2104,'Web Based Remittances'!$A$2:$C$70,3,0)</f>
        <v>338p57p</v>
      </c>
      <c r="C2104" s="355" t="s">
        <v>79</v>
      </c>
      <c r="D2104" s="355" t="s">
        <v>80</v>
      </c>
      <c r="E2104" s="355">
        <v>6142430</v>
      </c>
    </row>
    <row r="2105" spans="1:5" x14ac:dyDescent="0.35">
      <c r="A2105" s="355" t="s">
        <v>194</v>
      </c>
      <c r="B2105" s="355" t="str">
        <f>VLOOKUP(A2105,'Web Based Remittances'!$A$2:$C$70,3,0)</f>
        <v>338p57p</v>
      </c>
      <c r="C2105" s="355" t="s">
        <v>81</v>
      </c>
      <c r="D2105" s="355" t="s">
        <v>82</v>
      </c>
      <c r="E2105" s="355">
        <v>6140000</v>
      </c>
    </row>
    <row r="2106" spans="1:5" x14ac:dyDescent="0.35">
      <c r="A2106" s="355" t="s">
        <v>194</v>
      </c>
      <c r="B2106" s="355" t="str">
        <f>VLOOKUP(A2106,'Web Based Remittances'!$A$2:$C$70,3,0)</f>
        <v>338p57p</v>
      </c>
      <c r="C2106" s="355" t="s">
        <v>83</v>
      </c>
      <c r="D2106" s="355" t="s">
        <v>84</v>
      </c>
      <c r="E2106" s="355">
        <v>6121600</v>
      </c>
    </row>
    <row r="2107" spans="1:5" x14ac:dyDescent="0.35">
      <c r="A2107" s="355" t="s">
        <v>194</v>
      </c>
      <c r="B2107" s="355" t="str">
        <f>VLOOKUP(A2107,'Web Based Remittances'!$A$2:$C$70,3,0)</f>
        <v>338p57p</v>
      </c>
      <c r="C2107" s="355" t="s">
        <v>85</v>
      </c>
      <c r="D2107" s="355" t="s">
        <v>86</v>
      </c>
      <c r="E2107" s="355">
        <v>6140200</v>
      </c>
    </row>
    <row r="2108" spans="1:5" x14ac:dyDescent="0.35">
      <c r="A2108" s="355" t="s">
        <v>194</v>
      </c>
      <c r="B2108" s="355" t="str">
        <f>VLOOKUP(A2108,'Web Based Remittances'!$A$2:$C$70,3,0)</f>
        <v>338p57p</v>
      </c>
      <c r="C2108" s="355" t="s">
        <v>87</v>
      </c>
      <c r="D2108" s="355" t="s">
        <v>88</v>
      </c>
      <c r="E2108" s="355">
        <v>6111000</v>
      </c>
    </row>
    <row r="2109" spans="1:5" x14ac:dyDescent="0.35">
      <c r="A2109" s="355" t="s">
        <v>194</v>
      </c>
      <c r="B2109" s="355" t="str">
        <f>VLOOKUP(A2109,'Web Based Remittances'!$A$2:$C$70,3,0)</f>
        <v>338p57p</v>
      </c>
      <c r="C2109" s="355" t="s">
        <v>89</v>
      </c>
      <c r="D2109" s="355" t="s">
        <v>90</v>
      </c>
      <c r="E2109" s="355">
        <v>6170100</v>
      </c>
    </row>
    <row r="2110" spans="1:5" x14ac:dyDescent="0.35">
      <c r="A2110" s="355" t="s">
        <v>194</v>
      </c>
      <c r="B2110" s="355" t="str">
        <f>VLOOKUP(A2110,'Web Based Remittances'!$A$2:$C$70,3,0)</f>
        <v>338p57p</v>
      </c>
      <c r="C2110" s="355" t="s">
        <v>91</v>
      </c>
      <c r="D2110" s="355" t="s">
        <v>92</v>
      </c>
      <c r="E2110" s="355">
        <v>6170110</v>
      </c>
    </row>
    <row r="2111" spans="1:5" x14ac:dyDescent="0.35">
      <c r="A2111" s="355" t="s">
        <v>194</v>
      </c>
      <c r="B2111" s="355" t="str">
        <f>VLOOKUP(A2111,'Web Based Remittances'!$A$2:$C$70,3,0)</f>
        <v>338p57p</v>
      </c>
      <c r="C2111" s="355" t="s">
        <v>99</v>
      </c>
      <c r="D2111" s="355" t="s">
        <v>100</v>
      </c>
      <c r="E2111" s="355">
        <v>4190170</v>
      </c>
    </row>
    <row r="2112" spans="1:5" x14ac:dyDescent="0.35">
      <c r="A2112" s="355" t="s">
        <v>195</v>
      </c>
      <c r="B2112" s="355" t="str">
        <f>VLOOKUP(A2112,'Web Based Remittances'!$A$2:$C$70,3,0)</f>
        <v>39b257j</v>
      </c>
      <c r="C2112" s="355" t="s">
        <v>19</v>
      </c>
      <c r="D2112" s="355" t="s">
        <v>20</v>
      </c>
      <c r="E2112" s="355">
        <v>4190105</v>
      </c>
    </row>
    <row r="2113" spans="1:5" x14ac:dyDescent="0.35">
      <c r="A2113" s="355" t="s">
        <v>195</v>
      </c>
      <c r="B2113" s="355" t="str">
        <f>VLOOKUP(A2113,'Web Based Remittances'!$A$2:$C$70,3,0)</f>
        <v>39b257j</v>
      </c>
      <c r="C2113" s="355" t="s">
        <v>21</v>
      </c>
      <c r="D2113" s="355" t="s">
        <v>22</v>
      </c>
      <c r="E2113" s="355">
        <v>4190120</v>
      </c>
    </row>
    <row r="2114" spans="1:5" x14ac:dyDescent="0.35">
      <c r="A2114" s="355" t="s">
        <v>195</v>
      </c>
      <c r="B2114" s="355" t="str">
        <f>VLOOKUP(A2114,'Web Based Remittances'!$A$2:$C$70,3,0)</f>
        <v>39b257j</v>
      </c>
      <c r="C2114" s="355" t="s">
        <v>23</v>
      </c>
      <c r="D2114" s="355" t="s">
        <v>24</v>
      </c>
      <c r="E2114" s="355">
        <v>4190140</v>
      </c>
    </row>
    <row r="2115" spans="1:5" x14ac:dyDescent="0.35">
      <c r="A2115" s="355" t="s">
        <v>195</v>
      </c>
      <c r="B2115" s="355" t="str">
        <f>VLOOKUP(A2115,'Web Based Remittances'!$A$2:$C$70,3,0)</f>
        <v>39b257j</v>
      </c>
      <c r="C2115" s="355" t="s">
        <v>25</v>
      </c>
      <c r="D2115" s="355" t="s">
        <v>26</v>
      </c>
      <c r="E2115" s="355">
        <v>4190390</v>
      </c>
    </row>
    <row r="2116" spans="1:5" x14ac:dyDescent="0.35">
      <c r="A2116" s="355" t="s">
        <v>195</v>
      </c>
      <c r="B2116" s="355" t="str">
        <f>VLOOKUP(A2116,'Web Based Remittances'!$A$2:$C$70,3,0)</f>
        <v>39b257j</v>
      </c>
      <c r="C2116" s="355" t="s">
        <v>27</v>
      </c>
      <c r="D2116" s="355" t="s">
        <v>28</v>
      </c>
      <c r="E2116" s="355">
        <v>4191900</v>
      </c>
    </row>
    <row r="2117" spans="1:5" x14ac:dyDescent="0.35">
      <c r="A2117" s="355" t="s">
        <v>195</v>
      </c>
      <c r="B2117" s="355" t="str">
        <f>VLOOKUP(A2117,'Web Based Remittances'!$A$2:$C$70,3,0)</f>
        <v>39b257j</v>
      </c>
      <c r="C2117" s="355" t="s">
        <v>29</v>
      </c>
      <c r="D2117" s="355" t="s">
        <v>30</v>
      </c>
      <c r="E2117" s="355">
        <v>4191100</v>
      </c>
    </row>
    <row r="2118" spans="1:5" x14ac:dyDescent="0.35">
      <c r="A2118" s="355" t="s">
        <v>195</v>
      </c>
      <c r="B2118" s="355" t="str">
        <f>VLOOKUP(A2118,'Web Based Remittances'!$A$2:$C$70,3,0)</f>
        <v>39b257j</v>
      </c>
      <c r="C2118" s="355" t="s">
        <v>133</v>
      </c>
      <c r="D2118" s="355" t="s">
        <v>134</v>
      </c>
      <c r="E2118" s="355">
        <v>4191610</v>
      </c>
    </row>
    <row r="2119" spans="1:5" x14ac:dyDescent="0.35">
      <c r="A2119" s="355" t="s">
        <v>195</v>
      </c>
      <c r="B2119" s="355" t="str">
        <f>VLOOKUP(A2119,'Web Based Remittances'!$A$2:$C$70,3,0)</f>
        <v>39b257j</v>
      </c>
      <c r="C2119" s="355" t="s">
        <v>33</v>
      </c>
      <c r="D2119" s="355" t="s">
        <v>34</v>
      </c>
      <c r="E2119" s="355">
        <v>4190410</v>
      </c>
    </row>
    <row r="2120" spans="1:5" x14ac:dyDescent="0.35">
      <c r="A2120" s="355" t="s">
        <v>195</v>
      </c>
      <c r="B2120" s="355" t="str">
        <f>VLOOKUP(A2120,'Web Based Remittances'!$A$2:$C$70,3,0)</f>
        <v>39b257j</v>
      </c>
      <c r="C2120" s="355" t="s">
        <v>172</v>
      </c>
      <c r="D2120" s="355" t="s">
        <v>173</v>
      </c>
      <c r="E2120" s="355">
        <v>4190386</v>
      </c>
    </row>
    <row r="2121" spans="1:5" x14ac:dyDescent="0.35">
      <c r="A2121" s="355" t="s">
        <v>195</v>
      </c>
      <c r="B2121" s="355" t="str">
        <f>VLOOKUP(A2121,'Web Based Remittances'!$A$2:$C$70,3,0)</f>
        <v>39b257j</v>
      </c>
      <c r="C2121" s="355" t="s">
        <v>129</v>
      </c>
      <c r="D2121" s="355" t="s">
        <v>130</v>
      </c>
      <c r="E2121" s="355">
        <v>4190387</v>
      </c>
    </row>
    <row r="2122" spans="1:5" x14ac:dyDescent="0.35">
      <c r="A2122" s="355" t="s">
        <v>195</v>
      </c>
      <c r="B2122" s="355" t="str">
        <f>VLOOKUP(A2122,'Web Based Remittances'!$A$2:$C$70,3,0)</f>
        <v>39b257j</v>
      </c>
      <c r="C2122" s="355" t="s">
        <v>37</v>
      </c>
      <c r="D2122" s="355" t="s">
        <v>38</v>
      </c>
      <c r="E2122" s="355">
        <v>4190388</v>
      </c>
    </row>
    <row r="2123" spans="1:5" x14ac:dyDescent="0.35">
      <c r="A2123" s="355" t="s">
        <v>195</v>
      </c>
      <c r="B2123" s="355" t="str">
        <f>VLOOKUP(A2123,'Web Based Remittances'!$A$2:$C$70,3,0)</f>
        <v>39b257j</v>
      </c>
      <c r="C2123" s="355" t="s">
        <v>39</v>
      </c>
      <c r="D2123" s="355" t="s">
        <v>40</v>
      </c>
      <c r="E2123" s="355">
        <v>4190380</v>
      </c>
    </row>
    <row r="2124" spans="1:5" x14ac:dyDescent="0.35">
      <c r="A2124" s="355" t="s">
        <v>195</v>
      </c>
      <c r="B2124" s="355" t="str">
        <f>VLOOKUP(A2124,'Web Based Remittances'!$A$2:$C$70,3,0)</f>
        <v>39b257j</v>
      </c>
      <c r="C2124" s="355" t="s">
        <v>43</v>
      </c>
      <c r="D2124" s="355" t="s">
        <v>44</v>
      </c>
      <c r="E2124" s="355">
        <v>6110000</v>
      </c>
    </row>
    <row r="2125" spans="1:5" x14ac:dyDescent="0.35">
      <c r="A2125" s="355" t="s">
        <v>195</v>
      </c>
      <c r="B2125" s="355" t="str">
        <f>VLOOKUP(A2125,'Web Based Remittances'!$A$2:$C$70,3,0)</f>
        <v>39b257j</v>
      </c>
      <c r="C2125" s="355" t="s">
        <v>45</v>
      </c>
      <c r="D2125" s="355" t="s">
        <v>46</v>
      </c>
      <c r="E2125" s="355">
        <v>6110600</v>
      </c>
    </row>
    <row r="2126" spans="1:5" x14ac:dyDescent="0.35">
      <c r="A2126" s="355" t="s">
        <v>195</v>
      </c>
      <c r="B2126" s="355" t="str">
        <f>VLOOKUP(A2126,'Web Based Remittances'!$A$2:$C$70,3,0)</f>
        <v>39b257j</v>
      </c>
      <c r="C2126" s="355" t="s">
        <v>47</v>
      </c>
      <c r="D2126" s="355" t="s">
        <v>48</v>
      </c>
      <c r="E2126" s="355">
        <v>6110720</v>
      </c>
    </row>
    <row r="2127" spans="1:5" x14ac:dyDescent="0.35">
      <c r="A2127" s="355" t="s">
        <v>195</v>
      </c>
      <c r="B2127" s="355" t="str">
        <f>VLOOKUP(A2127,'Web Based Remittances'!$A$2:$C$70,3,0)</f>
        <v>39b257j</v>
      </c>
      <c r="C2127" s="355" t="s">
        <v>49</v>
      </c>
      <c r="D2127" s="355" t="s">
        <v>50</v>
      </c>
      <c r="E2127" s="355">
        <v>6110860</v>
      </c>
    </row>
    <row r="2128" spans="1:5" x14ac:dyDescent="0.35">
      <c r="A2128" s="355" t="s">
        <v>195</v>
      </c>
      <c r="B2128" s="355" t="str">
        <f>VLOOKUP(A2128,'Web Based Remittances'!$A$2:$C$70,3,0)</f>
        <v>39b257j</v>
      </c>
      <c r="C2128" s="355" t="s">
        <v>53</v>
      </c>
      <c r="D2128" s="355" t="s">
        <v>54</v>
      </c>
      <c r="E2128" s="355">
        <v>6110640</v>
      </c>
    </row>
    <row r="2129" spans="1:5" x14ac:dyDescent="0.35">
      <c r="A2129" s="355" t="s">
        <v>195</v>
      </c>
      <c r="B2129" s="355" t="str">
        <f>VLOOKUP(A2129,'Web Based Remittances'!$A$2:$C$70,3,0)</f>
        <v>39b257j</v>
      </c>
      <c r="C2129" s="355" t="s">
        <v>55</v>
      </c>
      <c r="D2129" s="355" t="s">
        <v>56</v>
      </c>
      <c r="E2129" s="355">
        <v>6116300</v>
      </c>
    </row>
    <row r="2130" spans="1:5" x14ac:dyDescent="0.35">
      <c r="A2130" s="355" t="s">
        <v>195</v>
      </c>
      <c r="B2130" s="355" t="str">
        <f>VLOOKUP(A2130,'Web Based Remittances'!$A$2:$C$70,3,0)</f>
        <v>39b257j</v>
      </c>
      <c r="C2130" s="355" t="s">
        <v>57</v>
      </c>
      <c r="D2130" s="355" t="s">
        <v>58</v>
      </c>
      <c r="E2130" s="355">
        <v>6116200</v>
      </c>
    </row>
    <row r="2131" spans="1:5" x14ac:dyDescent="0.35">
      <c r="A2131" s="355" t="s">
        <v>195</v>
      </c>
      <c r="B2131" s="355" t="str">
        <f>VLOOKUP(A2131,'Web Based Remittances'!$A$2:$C$70,3,0)</f>
        <v>39b257j</v>
      </c>
      <c r="C2131" s="355" t="s">
        <v>61</v>
      </c>
      <c r="D2131" s="355" t="s">
        <v>62</v>
      </c>
      <c r="E2131" s="355">
        <v>6116600</v>
      </c>
    </row>
    <row r="2132" spans="1:5" x14ac:dyDescent="0.35">
      <c r="A2132" s="355" t="s">
        <v>195</v>
      </c>
      <c r="B2132" s="355" t="str">
        <f>VLOOKUP(A2132,'Web Based Remittances'!$A$2:$C$70,3,0)</f>
        <v>39b257j</v>
      </c>
      <c r="C2132" s="355" t="s">
        <v>63</v>
      </c>
      <c r="D2132" s="355" t="s">
        <v>64</v>
      </c>
      <c r="E2132" s="355">
        <v>6121000</v>
      </c>
    </row>
    <row r="2133" spans="1:5" x14ac:dyDescent="0.35">
      <c r="A2133" s="355" t="s">
        <v>195</v>
      </c>
      <c r="B2133" s="355" t="str">
        <f>VLOOKUP(A2133,'Web Based Remittances'!$A$2:$C$70,3,0)</f>
        <v>39b257j</v>
      </c>
      <c r="C2133" s="355" t="s">
        <v>65</v>
      </c>
      <c r="D2133" s="355" t="s">
        <v>66</v>
      </c>
      <c r="E2133" s="355">
        <v>6122310</v>
      </c>
    </row>
    <row r="2134" spans="1:5" x14ac:dyDescent="0.35">
      <c r="A2134" s="355" t="s">
        <v>195</v>
      </c>
      <c r="B2134" s="355" t="str">
        <f>VLOOKUP(A2134,'Web Based Remittances'!$A$2:$C$70,3,0)</f>
        <v>39b257j</v>
      </c>
      <c r="C2134" s="355" t="s">
        <v>67</v>
      </c>
      <c r="D2134" s="355" t="s">
        <v>68</v>
      </c>
      <c r="E2134" s="355">
        <v>6122110</v>
      </c>
    </row>
    <row r="2135" spans="1:5" x14ac:dyDescent="0.35">
      <c r="A2135" s="355" t="s">
        <v>195</v>
      </c>
      <c r="B2135" s="355" t="str">
        <f>VLOOKUP(A2135,'Web Based Remittances'!$A$2:$C$70,3,0)</f>
        <v>39b257j</v>
      </c>
      <c r="C2135" s="355" t="s">
        <v>69</v>
      </c>
      <c r="D2135" s="355" t="s">
        <v>70</v>
      </c>
      <c r="E2135" s="355">
        <v>6120800</v>
      </c>
    </row>
    <row r="2136" spans="1:5" x14ac:dyDescent="0.35">
      <c r="A2136" s="355" t="s">
        <v>195</v>
      </c>
      <c r="B2136" s="355" t="str">
        <f>VLOOKUP(A2136,'Web Based Remittances'!$A$2:$C$70,3,0)</f>
        <v>39b257j</v>
      </c>
      <c r="C2136" s="355" t="s">
        <v>71</v>
      </c>
      <c r="D2136" s="355" t="s">
        <v>72</v>
      </c>
      <c r="E2136" s="355">
        <v>6120220</v>
      </c>
    </row>
    <row r="2137" spans="1:5" x14ac:dyDescent="0.35">
      <c r="A2137" s="355" t="s">
        <v>195</v>
      </c>
      <c r="B2137" s="355" t="str">
        <f>VLOOKUP(A2137,'Web Based Remittances'!$A$2:$C$70,3,0)</f>
        <v>39b257j</v>
      </c>
      <c r="C2137" s="355" t="s">
        <v>73</v>
      </c>
      <c r="D2137" s="355" t="s">
        <v>74</v>
      </c>
      <c r="E2137" s="355">
        <v>6120600</v>
      </c>
    </row>
    <row r="2138" spans="1:5" x14ac:dyDescent="0.35">
      <c r="A2138" s="355" t="s">
        <v>195</v>
      </c>
      <c r="B2138" s="355" t="str">
        <f>VLOOKUP(A2138,'Web Based Remittances'!$A$2:$C$70,3,0)</f>
        <v>39b257j</v>
      </c>
      <c r="C2138" s="355" t="s">
        <v>75</v>
      </c>
      <c r="D2138" s="355" t="s">
        <v>76</v>
      </c>
      <c r="E2138" s="355">
        <v>6120400</v>
      </c>
    </row>
    <row r="2139" spans="1:5" x14ac:dyDescent="0.35">
      <c r="A2139" s="355" t="s">
        <v>195</v>
      </c>
      <c r="B2139" s="355" t="str">
        <f>VLOOKUP(A2139,'Web Based Remittances'!$A$2:$C$70,3,0)</f>
        <v>39b257j</v>
      </c>
      <c r="C2139" s="355" t="s">
        <v>77</v>
      </c>
      <c r="D2139" s="355" t="s">
        <v>78</v>
      </c>
      <c r="E2139" s="355">
        <v>6140130</v>
      </c>
    </row>
    <row r="2140" spans="1:5" x14ac:dyDescent="0.35">
      <c r="A2140" s="355" t="s">
        <v>195</v>
      </c>
      <c r="B2140" s="355" t="str">
        <f>VLOOKUP(A2140,'Web Based Remittances'!$A$2:$C$70,3,0)</f>
        <v>39b257j</v>
      </c>
      <c r="C2140" s="355" t="s">
        <v>79</v>
      </c>
      <c r="D2140" s="355" t="s">
        <v>80</v>
      </c>
      <c r="E2140" s="355">
        <v>6142430</v>
      </c>
    </row>
    <row r="2141" spans="1:5" x14ac:dyDescent="0.35">
      <c r="A2141" s="355" t="s">
        <v>195</v>
      </c>
      <c r="B2141" s="355" t="str">
        <f>VLOOKUP(A2141,'Web Based Remittances'!$A$2:$C$70,3,0)</f>
        <v>39b257j</v>
      </c>
      <c r="C2141" s="355" t="s">
        <v>81</v>
      </c>
      <c r="D2141" s="355" t="s">
        <v>82</v>
      </c>
      <c r="E2141" s="355">
        <v>6140000</v>
      </c>
    </row>
    <row r="2142" spans="1:5" x14ac:dyDescent="0.35">
      <c r="A2142" s="355" t="s">
        <v>195</v>
      </c>
      <c r="B2142" s="355" t="str">
        <f>VLOOKUP(A2142,'Web Based Remittances'!$A$2:$C$70,3,0)</f>
        <v>39b257j</v>
      </c>
      <c r="C2142" s="355" t="s">
        <v>83</v>
      </c>
      <c r="D2142" s="355" t="s">
        <v>84</v>
      </c>
      <c r="E2142" s="355">
        <v>6121600</v>
      </c>
    </row>
    <row r="2143" spans="1:5" x14ac:dyDescent="0.35">
      <c r="A2143" s="355" t="s">
        <v>195</v>
      </c>
      <c r="B2143" s="355" t="str">
        <f>VLOOKUP(A2143,'Web Based Remittances'!$A$2:$C$70,3,0)</f>
        <v>39b257j</v>
      </c>
      <c r="C2143" s="355" t="s">
        <v>85</v>
      </c>
      <c r="D2143" s="355" t="s">
        <v>86</v>
      </c>
      <c r="E2143" s="355">
        <v>6140200</v>
      </c>
    </row>
    <row r="2144" spans="1:5" x14ac:dyDescent="0.35">
      <c r="A2144" s="355" t="s">
        <v>195</v>
      </c>
      <c r="B2144" s="355" t="str">
        <f>VLOOKUP(A2144,'Web Based Remittances'!$A$2:$C$70,3,0)</f>
        <v>39b257j</v>
      </c>
      <c r="C2144" s="355" t="s">
        <v>87</v>
      </c>
      <c r="D2144" s="355" t="s">
        <v>88</v>
      </c>
      <c r="E2144" s="355">
        <v>6111000</v>
      </c>
    </row>
    <row r="2145" spans="1:5" x14ac:dyDescent="0.35">
      <c r="A2145" s="355" t="s">
        <v>195</v>
      </c>
      <c r="B2145" s="355" t="str">
        <f>VLOOKUP(A2145,'Web Based Remittances'!$A$2:$C$70,3,0)</f>
        <v>39b257j</v>
      </c>
      <c r="C2145" s="355" t="s">
        <v>89</v>
      </c>
      <c r="D2145" s="355" t="s">
        <v>90</v>
      </c>
      <c r="E2145" s="355">
        <v>6170100</v>
      </c>
    </row>
    <row r="2146" spans="1:5" x14ac:dyDescent="0.35">
      <c r="A2146" s="355" t="s">
        <v>195</v>
      </c>
      <c r="B2146" s="355" t="str">
        <f>VLOOKUP(A2146,'Web Based Remittances'!$A$2:$C$70,3,0)</f>
        <v>39b257j</v>
      </c>
      <c r="C2146" s="355" t="s">
        <v>91</v>
      </c>
      <c r="D2146" s="355" t="s">
        <v>92</v>
      </c>
      <c r="E2146" s="355">
        <v>6170110</v>
      </c>
    </row>
    <row r="2147" spans="1:5" x14ac:dyDescent="0.35">
      <c r="A2147" s="355" t="s">
        <v>195</v>
      </c>
      <c r="B2147" s="355" t="str">
        <f>VLOOKUP(A2147,'Web Based Remittances'!$A$2:$C$70,3,0)</f>
        <v>39b257j</v>
      </c>
      <c r="C2147" s="355" t="s">
        <v>97</v>
      </c>
      <c r="D2147" s="355" t="s">
        <v>98</v>
      </c>
      <c r="E2147" s="355">
        <v>6122340</v>
      </c>
    </row>
    <row r="2148" spans="1:5" x14ac:dyDescent="0.35">
      <c r="A2148" s="355" t="s">
        <v>195</v>
      </c>
      <c r="B2148" s="355" t="str">
        <f>VLOOKUP(A2148,'Web Based Remittances'!$A$2:$C$70,3,0)</f>
        <v>39b257j</v>
      </c>
      <c r="C2148" s="355" t="s">
        <v>99</v>
      </c>
      <c r="D2148" s="355" t="s">
        <v>100</v>
      </c>
      <c r="E2148" s="355">
        <v>4190170</v>
      </c>
    </row>
    <row r="2149" spans="1:5" x14ac:dyDescent="0.35">
      <c r="A2149" s="355" t="s">
        <v>195</v>
      </c>
      <c r="B2149" s="355" t="str">
        <f>VLOOKUP(A2149,'Web Based Remittances'!$A$2:$C$70,3,0)</f>
        <v>39b257j</v>
      </c>
      <c r="C2149" s="355" t="s">
        <v>103</v>
      </c>
      <c r="D2149" s="355" t="s">
        <v>104</v>
      </c>
      <c r="E2149" s="355">
        <v>6180200</v>
      </c>
    </row>
    <row r="2150" spans="1:5" x14ac:dyDescent="0.35">
      <c r="A2150" s="355" t="s">
        <v>195</v>
      </c>
      <c r="B2150" s="355" t="str">
        <f>VLOOKUP(A2150,'Web Based Remittances'!$A$2:$C$70,3,0)</f>
        <v>39b257j</v>
      </c>
      <c r="C2150" s="355" t="s">
        <v>110</v>
      </c>
      <c r="D2150" s="355" t="s">
        <v>111</v>
      </c>
      <c r="E2150" s="355">
        <v>6180260</v>
      </c>
    </row>
    <row r="2151" spans="1:5" x14ac:dyDescent="0.35">
      <c r="A2151" s="355" t="s">
        <v>196</v>
      </c>
      <c r="B2151" s="355" t="str">
        <f>VLOOKUP(A2151,'Web Based Remittances'!$A$2:$C$70,3,0)</f>
        <v>729u814h</v>
      </c>
      <c r="C2151" s="355" t="s">
        <v>19</v>
      </c>
      <c r="D2151" s="355" t="s">
        <v>20</v>
      </c>
      <c r="E2151" s="355">
        <v>4190105</v>
      </c>
    </row>
    <row r="2152" spans="1:5" x14ac:dyDescent="0.35">
      <c r="A2152" s="355" t="s">
        <v>196</v>
      </c>
      <c r="B2152" s="355" t="str">
        <f>VLOOKUP(A2152,'Web Based Remittances'!$A$2:$C$70,3,0)</f>
        <v>729u814h</v>
      </c>
      <c r="C2152" s="355" t="s">
        <v>21</v>
      </c>
      <c r="D2152" s="355" t="s">
        <v>22</v>
      </c>
      <c r="E2152" s="355">
        <v>4190120</v>
      </c>
    </row>
    <row r="2153" spans="1:5" x14ac:dyDescent="0.35">
      <c r="A2153" s="355" t="s">
        <v>196</v>
      </c>
      <c r="B2153" s="355" t="str">
        <f>VLOOKUP(A2153,'Web Based Remittances'!$A$2:$C$70,3,0)</f>
        <v>729u814h</v>
      </c>
      <c r="C2153" s="355" t="s">
        <v>23</v>
      </c>
      <c r="D2153" s="355" t="s">
        <v>24</v>
      </c>
      <c r="E2153" s="355">
        <v>4190140</v>
      </c>
    </row>
    <row r="2154" spans="1:5" x14ac:dyDescent="0.35">
      <c r="A2154" s="355" t="s">
        <v>196</v>
      </c>
      <c r="B2154" s="355" t="str">
        <f>VLOOKUP(A2154,'Web Based Remittances'!$A$2:$C$70,3,0)</f>
        <v>729u814h</v>
      </c>
      <c r="C2154" s="355" t="s">
        <v>27</v>
      </c>
      <c r="D2154" s="355" t="s">
        <v>28</v>
      </c>
      <c r="E2154" s="355">
        <v>4191900</v>
      </c>
    </row>
    <row r="2155" spans="1:5" x14ac:dyDescent="0.35">
      <c r="A2155" s="355" t="s">
        <v>196</v>
      </c>
      <c r="B2155" s="355" t="str">
        <f>VLOOKUP(A2155,'Web Based Remittances'!$A$2:$C$70,3,0)</f>
        <v>729u814h</v>
      </c>
      <c r="C2155" s="355" t="s">
        <v>29</v>
      </c>
      <c r="D2155" s="355" t="s">
        <v>30</v>
      </c>
      <c r="E2155" s="355">
        <v>4191100</v>
      </c>
    </row>
    <row r="2156" spans="1:5" x14ac:dyDescent="0.35">
      <c r="A2156" s="355" t="s">
        <v>196</v>
      </c>
      <c r="B2156" s="355" t="str">
        <f>VLOOKUP(A2156,'Web Based Remittances'!$A$2:$C$70,3,0)</f>
        <v>729u814h</v>
      </c>
      <c r="C2156" s="355" t="s">
        <v>37</v>
      </c>
      <c r="D2156" s="355" t="s">
        <v>38</v>
      </c>
      <c r="E2156" s="355">
        <v>4190388</v>
      </c>
    </row>
    <row r="2157" spans="1:5" x14ac:dyDescent="0.35">
      <c r="A2157" s="355" t="s">
        <v>196</v>
      </c>
      <c r="B2157" s="355" t="str">
        <f>VLOOKUP(A2157,'Web Based Remittances'!$A$2:$C$70,3,0)</f>
        <v>729u814h</v>
      </c>
      <c r="C2157" s="355" t="s">
        <v>39</v>
      </c>
      <c r="D2157" s="355" t="s">
        <v>40</v>
      </c>
      <c r="E2157" s="355">
        <v>4190380</v>
      </c>
    </row>
    <row r="2158" spans="1:5" x14ac:dyDescent="0.35">
      <c r="A2158" s="355" t="s">
        <v>196</v>
      </c>
      <c r="B2158" s="355" t="str">
        <f>VLOOKUP(A2158,'Web Based Remittances'!$A$2:$C$70,3,0)</f>
        <v>729u814h</v>
      </c>
      <c r="C2158" s="355" t="s">
        <v>43</v>
      </c>
      <c r="D2158" s="355" t="s">
        <v>44</v>
      </c>
      <c r="E2158" s="355">
        <v>6110000</v>
      </c>
    </row>
    <row r="2159" spans="1:5" x14ac:dyDescent="0.35">
      <c r="A2159" s="355" t="s">
        <v>196</v>
      </c>
      <c r="B2159" s="355" t="str">
        <f>VLOOKUP(A2159,'Web Based Remittances'!$A$2:$C$70,3,0)</f>
        <v>729u814h</v>
      </c>
      <c r="C2159" s="355" t="s">
        <v>123</v>
      </c>
      <c r="D2159" s="355" t="s">
        <v>124</v>
      </c>
      <c r="E2159" s="355">
        <v>6110020</v>
      </c>
    </row>
    <row r="2160" spans="1:5" x14ac:dyDescent="0.35">
      <c r="A2160" s="355" t="s">
        <v>196</v>
      </c>
      <c r="B2160" s="355" t="str">
        <f>VLOOKUP(A2160,'Web Based Remittances'!$A$2:$C$70,3,0)</f>
        <v>729u814h</v>
      </c>
      <c r="C2160" s="355" t="s">
        <v>45</v>
      </c>
      <c r="D2160" s="355" t="s">
        <v>46</v>
      </c>
      <c r="E2160" s="355">
        <v>6110600</v>
      </c>
    </row>
    <row r="2161" spans="1:5" x14ac:dyDescent="0.35">
      <c r="A2161" s="355" t="s">
        <v>196</v>
      </c>
      <c r="B2161" s="355" t="str">
        <f>VLOOKUP(A2161,'Web Based Remittances'!$A$2:$C$70,3,0)</f>
        <v>729u814h</v>
      </c>
      <c r="C2161" s="355" t="s">
        <v>47</v>
      </c>
      <c r="D2161" s="355" t="s">
        <v>48</v>
      </c>
      <c r="E2161" s="355">
        <v>6110720</v>
      </c>
    </row>
    <row r="2162" spans="1:5" x14ac:dyDescent="0.35">
      <c r="A2162" s="355" t="s">
        <v>196</v>
      </c>
      <c r="B2162" s="355" t="str">
        <f>VLOOKUP(A2162,'Web Based Remittances'!$A$2:$C$70,3,0)</f>
        <v>729u814h</v>
      </c>
      <c r="C2162" s="355" t="s">
        <v>49</v>
      </c>
      <c r="D2162" s="355" t="s">
        <v>50</v>
      </c>
      <c r="E2162" s="355">
        <v>6110860</v>
      </c>
    </row>
    <row r="2163" spans="1:5" x14ac:dyDescent="0.35">
      <c r="A2163" s="355" t="s">
        <v>196</v>
      </c>
      <c r="B2163" s="355" t="str">
        <f>VLOOKUP(A2163,'Web Based Remittances'!$A$2:$C$70,3,0)</f>
        <v>729u814h</v>
      </c>
      <c r="C2163" s="355" t="s">
        <v>53</v>
      </c>
      <c r="D2163" s="355" t="s">
        <v>54</v>
      </c>
      <c r="E2163" s="355">
        <v>6110640</v>
      </c>
    </row>
    <row r="2164" spans="1:5" x14ac:dyDescent="0.35">
      <c r="A2164" s="355" t="s">
        <v>196</v>
      </c>
      <c r="B2164" s="355" t="str">
        <f>VLOOKUP(A2164,'Web Based Remittances'!$A$2:$C$70,3,0)</f>
        <v>729u814h</v>
      </c>
      <c r="C2164" s="355" t="s">
        <v>55</v>
      </c>
      <c r="D2164" s="355" t="s">
        <v>56</v>
      </c>
      <c r="E2164" s="355">
        <v>6116300</v>
      </c>
    </row>
    <row r="2165" spans="1:5" x14ac:dyDescent="0.35">
      <c r="A2165" s="355" t="s">
        <v>196</v>
      </c>
      <c r="B2165" s="355" t="str">
        <f>VLOOKUP(A2165,'Web Based Remittances'!$A$2:$C$70,3,0)</f>
        <v>729u814h</v>
      </c>
      <c r="C2165" s="355" t="s">
        <v>57</v>
      </c>
      <c r="D2165" s="355" t="s">
        <v>58</v>
      </c>
      <c r="E2165" s="355">
        <v>6116200</v>
      </c>
    </row>
    <row r="2166" spans="1:5" x14ac:dyDescent="0.35">
      <c r="A2166" s="355" t="s">
        <v>196</v>
      </c>
      <c r="B2166" s="355" t="str">
        <f>VLOOKUP(A2166,'Web Based Remittances'!$A$2:$C$70,3,0)</f>
        <v>729u814h</v>
      </c>
      <c r="C2166" s="355" t="s">
        <v>61</v>
      </c>
      <c r="D2166" s="355" t="s">
        <v>62</v>
      </c>
      <c r="E2166" s="355">
        <v>6116600</v>
      </c>
    </row>
    <row r="2167" spans="1:5" x14ac:dyDescent="0.35">
      <c r="A2167" s="355" t="s">
        <v>196</v>
      </c>
      <c r="B2167" s="355" t="str">
        <f>VLOOKUP(A2167,'Web Based Remittances'!$A$2:$C$70,3,0)</f>
        <v>729u814h</v>
      </c>
      <c r="C2167" s="355" t="s">
        <v>63</v>
      </c>
      <c r="D2167" s="355" t="s">
        <v>64</v>
      </c>
      <c r="E2167" s="355">
        <v>6121000</v>
      </c>
    </row>
    <row r="2168" spans="1:5" x14ac:dyDescent="0.35">
      <c r="A2168" s="355" t="s">
        <v>196</v>
      </c>
      <c r="B2168" s="355" t="str">
        <f>VLOOKUP(A2168,'Web Based Remittances'!$A$2:$C$70,3,0)</f>
        <v>729u814h</v>
      </c>
      <c r="C2168" s="355" t="s">
        <v>65</v>
      </c>
      <c r="D2168" s="355" t="s">
        <v>66</v>
      </c>
      <c r="E2168" s="355">
        <v>6122310</v>
      </c>
    </row>
    <row r="2169" spans="1:5" x14ac:dyDescent="0.35">
      <c r="A2169" s="355" t="s">
        <v>196</v>
      </c>
      <c r="B2169" s="355" t="str">
        <f>VLOOKUP(A2169,'Web Based Remittances'!$A$2:$C$70,3,0)</f>
        <v>729u814h</v>
      </c>
      <c r="C2169" s="355" t="s">
        <v>67</v>
      </c>
      <c r="D2169" s="355" t="s">
        <v>68</v>
      </c>
      <c r="E2169" s="355">
        <v>6122110</v>
      </c>
    </row>
    <row r="2170" spans="1:5" x14ac:dyDescent="0.35">
      <c r="A2170" s="355" t="s">
        <v>196</v>
      </c>
      <c r="B2170" s="355" t="str">
        <f>VLOOKUP(A2170,'Web Based Remittances'!$A$2:$C$70,3,0)</f>
        <v>729u814h</v>
      </c>
      <c r="C2170" s="355" t="s">
        <v>69</v>
      </c>
      <c r="D2170" s="355" t="s">
        <v>70</v>
      </c>
      <c r="E2170" s="355">
        <v>6120800</v>
      </c>
    </row>
    <row r="2171" spans="1:5" x14ac:dyDescent="0.35">
      <c r="A2171" s="355" t="s">
        <v>196</v>
      </c>
      <c r="B2171" s="355" t="str">
        <f>VLOOKUP(A2171,'Web Based Remittances'!$A$2:$C$70,3,0)</f>
        <v>729u814h</v>
      </c>
      <c r="C2171" s="355" t="s">
        <v>71</v>
      </c>
      <c r="D2171" s="355" t="s">
        <v>72</v>
      </c>
      <c r="E2171" s="355">
        <v>6120220</v>
      </c>
    </row>
    <row r="2172" spans="1:5" x14ac:dyDescent="0.35">
      <c r="A2172" s="355" t="s">
        <v>196</v>
      </c>
      <c r="B2172" s="355" t="str">
        <f>VLOOKUP(A2172,'Web Based Remittances'!$A$2:$C$70,3,0)</f>
        <v>729u814h</v>
      </c>
      <c r="C2172" s="355" t="s">
        <v>73</v>
      </c>
      <c r="D2172" s="355" t="s">
        <v>74</v>
      </c>
      <c r="E2172" s="355">
        <v>6120600</v>
      </c>
    </row>
    <row r="2173" spans="1:5" x14ac:dyDescent="0.35">
      <c r="A2173" s="355" t="s">
        <v>196</v>
      </c>
      <c r="B2173" s="355" t="str">
        <f>VLOOKUP(A2173,'Web Based Remittances'!$A$2:$C$70,3,0)</f>
        <v>729u814h</v>
      </c>
      <c r="C2173" s="355" t="s">
        <v>75</v>
      </c>
      <c r="D2173" s="355" t="s">
        <v>76</v>
      </c>
      <c r="E2173" s="355">
        <v>6120400</v>
      </c>
    </row>
    <row r="2174" spans="1:5" x14ac:dyDescent="0.35">
      <c r="A2174" s="355" t="s">
        <v>196</v>
      </c>
      <c r="B2174" s="355" t="str">
        <f>VLOOKUP(A2174,'Web Based Remittances'!$A$2:$C$70,3,0)</f>
        <v>729u814h</v>
      </c>
      <c r="C2174" s="355" t="s">
        <v>77</v>
      </c>
      <c r="D2174" s="355" t="s">
        <v>78</v>
      </c>
      <c r="E2174" s="355">
        <v>6140130</v>
      </c>
    </row>
    <row r="2175" spans="1:5" x14ac:dyDescent="0.35">
      <c r="A2175" s="355" t="s">
        <v>196</v>
      </c>
      <c r="B2175" s="355" t="str">
        <f>VLOOKUP(A2175,'Web Based Remittances'!$A$2:$C$70,3,0)</f>
        <v>729u814h</v>
      </c>
      <c r="C2175" s="355" t="s">
        <v>79</v>
      </c>
      <c r="D2175" s="355" t="s">
        <v>80</v>
      </c>
      <c r="E2175" s="355">
        <v>6142430</v>
      </c>
    </row>
    <row r="2176" spans="1:5" x14ac:dyDescent="0.35">
      <c r="A2176" s="355" t="s">
        <v>196</v>
      </c>
      <c r="B2176" s="355" t="str">
        <f>VLOOKUP(A2176,'Web Based Remittances'!$A$2:$C$70,3,0)</f>
        <v>729u814h</v>
      </c>
      <c r="C2176" s="355" t="s">
        <v>81</v>
      </c>
      <c r="D2176" s="355" t="s">
        <v>82</v>
      </c>
      <c r="E2176" s="355">
        <v>6140000</v>
      </c>
    </row>
    <row r="2177" spans="1:5" x14ac:dyDescent="0.35">
      <c r="A2177" s="355" t="s">
        <v>196</v>
      </c>
      <c r="B2177" s="355" t="str">
        <f>VLOOKUP(A2177,'Web Based Remittances'!$A$2:$C$70,3,0)</f>
        <v>729u814h</v>
      </c>
      <c r="C2177" s="355" t="s">
        <v>83</v>
      </c>
      <c r="D2177" s="355" t="s">
        <v>84</v>
      </c>
      <c r="E2177" s="355">
        <v>6121600</v>
      </c>
    </row>
    <row r="2178" spans="1:5" x14ac:dyDescent="0.35">
      <c r="A2178" s="355" t="s">
        <v>196</v>
      </c>
      <c r="B2178" s="355" t="str">
        <f>VLOOKUP(A2178,'Web Based Remittances'!$A$2:$C$70,3,0)</f>
        <v>729u814h</v>
      </c>
      <c r="C2178" s="355" t="s">
        <v>85</v>
      </c>
      <c r="D2178" s="355" t="s">
        <v>86</v>
      </c>
      <c r="E2178" s="355">
        <v>6140200</v>
      </c>
    </row>
    <row r="2179" spans="1:5" x14ac:dyDescent="0.35">
      <c r="A2179" s="355" t="s">
        <v>196</v>
      </c>
      <c r="B2179" s="355" t="str">
        <f>VLOOKUP(A2179,'Web Based Remittances'!$A$2:$C$70,3,0)</f>
        <v>729u814h</v>
      </c>
      <c r="C2179" s="355" t="s">
        <v>87</v>
      </c>
      <c r="D2179" s="355" t="s">
        <v>88</v>
      </c>
      <c r="E2179" s="355">
        <v>6111000</v>
      </c>
    </row>
    <row r="2180" spans="1:5" x14ac:dyDescent="0.35">
      <c r="A2180" s="355" t="s">
        <v>196</v>
      </c>
      <c r="B2180" s="355" t="str">
        <f>VLOOKUP(A2180,'Web Based Remittances'!$A$2:$C$70,3,0)</f>
        <v>729u814h</v>
      </c>
      <c r="C2180" s="355" t="s">
        <v>89</v>
      </c>
      <c r="D2180" s="355" t="s">
        <v>90</v>
      </c>
      <c r="E2180" s="355">
        <v>6170100</v>
      </c>
    </row>
    <row r="2181" spans="1:5" x14ac:dyDescent="0.35">
      <c r="A2181" s="355" t="s">
        <v>196</v>
      </c>
      <c r="B2181" s="355" t="str">
        <f>VLOOKUP(A2181,'Web Based Remittances'!$A$2:$C$70,3,0)</f>
        <v>729u814h</v>
      </c>
      <c r="C2181" s="355" t="s">
        <v>91</v>
      </c>
      <c r="D2181" s="355" t="s">
        <v>92</v>
      </c>
      <c r="E2181" s="355">
        <v>6170110</v>
      </c>
    </row>
    <row r="2182" spans="1:5" x14ac:dyDescent="0.35">
      <c r="A2182" s="355" t="s">
        <v>196</v>
      </c>
      <c r="B2182" s="355" t="str">
        <f>VLOOKUP(A2182,'Web Based Remittances'!$A$2:$C$70,3,0)</f>
        <v>729u814h</v>
      </c>
      <c r="C2182" s="355" t="s">
        <v>99</v>
      </c>
      <c r="D2182" s="355" t="s">
        <v>100</v>
      </c>
      <c r="E2182" s="355">
        <v>4190170</v>
      </c>
    </row>
    <row r="2183" spans="1:5" x14ac:dyDescent="0.35">
      <c r="A2183" s="355" t="s">
        <v>196</v>
      </c>
      <c r="B2183" s="355" t="str">
        <f>VLOOKUP(A2183,'Web Based Remittances'!$A$2:$C$70,3,0)</f>
        <v>729u814h</v>
      </c>
      <c r="C2183" s="355" t="s">
        <v>103</v>
      </c>
      <c r="D2183" s="355" t="s">
        <v>104</v>
      </c>
      <c r="E2183" s="355">
        <v>6180200</v>
      </c>
    </row>
    <row r="2184" spans="1:5" x14ac:dyDescent="0.35">
      <c r="A2184" s="355" t="s">
        <v>197</v>
      </c>
      <c r="B2184" s="355" t="str">
        <f>VLOOKUP(A2184,'Web Based Remittances'!$A$2:$C$70,3,0)</f>
        <v>972e667i</v>
      </c>
      <c r="C2184" s="355" t="s">
        <v>19</v>
      </c>
      <c r="D2184" s="355" t="s">
        <v>20</v>
      </c>
      <c r="E2184" s="355">
        <v>4190105</v>
      </c>
    </row>
    <row r="2185" spans="1:5" x14ac:dyDescent="0.35">
      <c r="A2185" s="355" t="s">
        <v>197</v>
      </c>
      <c r="B2185" s="355" t="str">
        <f>VLOOKUP(A2185,'Web Based Remittances'!$A$2:$C$70,3,0)</f>
        <v>972e667i</v>
      </c>
      <c r="C2185" s="355" t="s">
        <v>168</v>
      </c>
      <c r="D2185" s="355" t="s">
        <v>169</v>
      </c>
      <c r="E2185" s="355">
        <v>4190110</v>
      </c>
    </row>
    <row r="2186" spans="1:5" x14ac:dyDescent="0.35">
      <c r="A2186" s="355" t="s">
        <v>197</v>
      </c>
      <c r="B2186" s="355" t="str">
        <f>VLOOKUP(A2186,'Web Based Remittances'!$A$2:$C$70,3,0)</f>
        <v>972e667i</v>
      </c>
      <c r="C2186" s="355" t="s">
        <v>21</v>
      </c>
      <c r="D2186" s="355" t="s">
        <v>22</v>
      </c>
      <c r="E2186" s="355">
        <v>4190120</v>
      </c>
    </row>
    <row r="2187" spans="1:5" x14ac:dyDescent="0.35">
      <c r="A2187" s="355" t="s">
        <v>197</v>
      </c>
      <c r="B2187" s="355" t="str">
        <f>VLOOKUP(A2187,'Web Based Remittances'!$A$2:$C$70,3,0)</f>
        <v>972e667i</v>
      </c>
      <c r="C2187" s="355" t="s">
        <v>23</v>
      </c>
      <c r="D2187" s="355" t="s">
        <v>24</v>
      </c>
      <c r="E2187" s="355">
        <v>4190140</v>
      </c>
    </row>
    <row r="2188" spans="1:5" x14ac:dyDescent="0.35">
      <c r="A2188" s="355" t="s">
        <v>197</v>
      </c>
      <c r="B2188" s="355" t="str">
        <f>VLOOKUP(A2188,'Web Based Remittances'!$A$2:$C$70,3,0)</f>
        <v>972e667i</v>
      </c>
      <c r="C2188" s="355" t="s">
        <v>29</v>
      </c>
      <c r="D2188" s="355" t="s">
        <v>30</v>
      </c>
      <c r="E2188" s="355">
        <v>4191100</v>
      </c>
    </row>
    <row r="2189" spans="1:5" x14ac:dyDescent="0.35">
      <c r="A2189" s="355" t="s">
        <v>197</v>
      </c>
      <c r="B2189" s="355" t="str">
        <f>VLOOKUP(A2189,'Web Based Remittances'!$A$2:$C$70,3,0)</f>
        <v>972e667i</v>
      </c>
      <c r="C2189" s="355" t="s">
        <v>31</v>
      </c>
      <c r="D2189" s="355" t="s">
        <v>32</v>
      </c>
      <c r="E2189" s="355">
        <v>4191110</v>
      </c>
    </row>
    <row r="2190" spans="1:5" x14ac:dyDescent="0.35">
      <c r="A2190" s="355" t="s">
        <v>197</v>
      </c>
      <c r="B2190" s="355" t="str">
        <f>VLOOKUP(A2190,'Web Based Remittances'!$A$2:$C$70,3,0)</f>
        <v>972e667i</v>
      </c>
      <c r="C2190" s="355" t="s">
        <v>129</v>
      </c>
      <c r="D2190" s="355" t="s">
        <v>130</v>
      </c>
      <c r="E2190" s="355">
        <v>4190387</v>
      </c>
    </row>
    <row r="2191" spans="1:5" x14ac:dyDescent="0.35">
      <c r="A2191" s="355" t="s">
        <v>197</v>
      </c>
      <c r="B2191" s="355" t="str">
        <f>VLOOKUP(A2191,'Web Based Remittances'!$A$2:$C$70,3,0)</f>
        <v>972e667i</v>
      </c>
      <c r="C2191" s="355" t="s">
        <v>37</v>
      </c>
      <c r="D2191" s="355" t="s">
        <v>38</v>
      </c>
      <c r="E2191" s="355">
        <v>4190388</v>
      </c>
    </row>
    <row r="2192" spans="1:5" x14ac:dyDescent="0.35">
      <c r="A2192" s="355" t="s">
        <v>197</v>
      </c>
      <c r="B2192" s="355" t="str">
        <f>VLOOKUP(A2192,'Web Based Remittances'!$A$2:$C$70,3,0)</f>
        <v>972e667i</v>
      </c>
      <c r="C2192" s="355" t="s">
        <v>39</v>
      </c>
      <c r="D2192" s="355" t="s">
        <v>40</v>
      </c>
      <c r="E2192" s="355">
        <v>4190380</v>
      </c>
    </row>
    <row r="2193" spans="1:5" x14ac:dyDescent="0.35">
      <c r="A2193" s="355" t="s">
        <v>197</v>
      </c>
      <c r="B2193" s="355" t="str">
        <f>VLOOKUP(A2193,'Web Based Remittances'!$A$2:$C$70,3,0)</f>
        <v>972e667i</v>
      </c>
      <c r="C2193" s="355" t="s">
        <v>43</v>
      </c>
      <c r="D2193" s="355" t="s">
        <v>44</v>
      </c>
      <c r="E2193" s="355">
        <v>6110000</v>
      </c>
    </row>
    <row r="2194" spans="1:5" x14ac:dyDescent="0.35">
      <c r="A2194" s="355" t="s">
        <v>197</v>
      </c>
      <c r="B2194" s="355" t="str">
        <f>VLOOKUP(A2194,'Web Based Remittances'!$A$2:$C$70,3,0)</f>
        <v>972e667i</v>
      </c>
      <c r="C2194" s="355" t="s">
        <v>45</v>
      </c>
      <c r="D2194" s="355" t="s">
        <v>46</v>
      </c>
      <c r="E2194" s="355">
        <v>6110600</v>
      </c>
    </row>
    <row r="2195" spans="1:5" x14ac:dyDescent="0.35">
      <c r="A2195" s="355" t="s">
        <v>197</v>
      </c>
      <c r="B2195" s="355" t="str">
        <f>VLOOKUP(A2195,'Web Based Remittances'!$A$2:$C$70,3,0)</f>
        <v>972e667i</v>
      </c>
      <c r="C2195" s="355" t="s">
        <v>47</v>
      </c>
      <c r="D2195" s="355" t="s">
        <v>48</v>
      </c>
      <c r="E2195" s="355">
        <v>6110720</v>
      </c>
    </row>
    <row r="2196" spans="1:5" x14ac:dyDescent="0.35">
      <c r="A2196" s="355" t="s">
        <v>197</v>
      </c>
      <c r="B2196" s="355" t="str">
        <f>VLOOKUP(A2196,'Web Based Remittances'!$A$2:$C$70,3,0)</f>
        <v>972e667i</v>
      </c>
      <c r="C2196" s="355" t="s">
        <v>49</v>
      </c>
      <c r="D2196" s="355" t="s">
        <v>50</v>
      </c>
      <c r="E2196" s="355">
        <v>6110860</v>
      </c>
    </row>
    <row r="2197" spans="1:5" x14ac:dyDescent="0.35">
      <c r="A2197" s="355" t="s">
        <v>197</v>
      </c>
      <c r="B2197" s="355" t="str">
        <f>VLOOKUP(A2197,'Web Based Remittances'!$A$2:$C$70,3,0)</f>
        <v>972e667i</v>
      </c>
      <c r="C2197" s="355" t="s">
        <v>51</v>
      </c>
      <c r="D2197" s="355" t="s">
        <v>52</v>
      </c>
      <c r="E2197" s="355">
        <v>6110800</v>
      </c>
    </row>
    <row r="2198" spans="1:5" x14ac:dyDescent="0.35">
      <c r="A2198" s="355" t="s">
        <v>197</v>
      </c>
      <c r="B2198" s="355" t="str">
        <f>VLOOKUP(A2198,'Web Based Remittances'!$A$2:$C$70,3,0)</f>
        <v>972e667i</v>
      </c>
      <c r="C2198" s="355" t="s">
        <v>53</v>
      </c>
      <c r="D2198" s="355" t="s">
        <v>54</v>
      </c>
      <c r="E2198" s="355">
        <v>6110640</v>
      </c>
    </row>
    <row r="2199" spans="1:5" x14ac:dyDescent="0.35">
      <c r="A2199" s="355" t="s">
        <v>197</v>
      </c>
      <c r="B2199" s="355" t="str">
        <f>VLOOKUP(A2199,'Web Based Remittances'!$A$2:$C$70,3,0)</f>
        <v>972e667i</v>
      </c>
      <c r="C2199" s="355" t="s">
        <v>55</v>
      </c>
      <c r="D2199" s="355" t="s">
        <v>56</v>
      </c>
      <c r="E2199" s="355">
        <v>6116300</v>
      </c>
    </row>
    <row r="2200" spans="1:5" x14ac:dyDescent="0.35">
      <c r="A2200" s="355" t="s">
        <v>197</v>
      </c>
      <c r="B2200" s="355" t="str">
        <f>VLOOKUP(A2200,'Web Based Remittances'!$A$2:$C$70,3,0)</f>
        <v>972e667i</v>
      </c>
      <c r="C2200" s="355" t="s">
        <v>57</v>
      </c>
      <c r="D2200" s="355" t="s">
        <v>58</v>
      </c>
      <c r="E2200" s="355">
        <v>6116200</v>
      </c>
    </row>
    <row r="2201" spans="1:5" x14ac:dyDescent="0.35">
      <c r="A2201" s="355" t="s">
        <v>197</v>
      </c>
      <c r="B2201" s="355" t="str">
        <f>VLOOKUP(A2201,'Web Based Remittances'!$A$2:$C$70,3,0)</f>
        <v>972e667i</v>
      </c>
      <c r="C2201" s="355" t="s">
        <v>59</v>
      </c>
      <c r="D2201" s="355" t="s">
        <v>60</v>
      </c>
      <c r="E2201" s="355">
        <v>6116610</v>
      </c>
    </row>
    <row r="2202" spans="1:5" x14ac:dyDescent="0.35">
      <c r="A2202" s="355" t="s">
        <v>197</v>
      </c>
      <c r="B2202" s="355" t="str">
        <f>VLOOKUP(A2202,'Web Based Remittances'!$A$2:$C$70,3,0)</f>
        <v>972e667i</v>
      </c>
      <c r="C2202" s="355" t="s">
        <v>63</v>
      </c>
      <c r="D2202" s="355" t="s">
        <v>64</v>
      </c>
      <c r="E2202" s="355">
        <v>6121000</v>
      </c>
    </row>
    <row r="2203" spans="1:5" x14ac:dyDescent="0.35">
      <c r="A2203" s="355" t="s">
        <v>197</v>
      </c>
      <c r="B2203" s="355" t="str">
        <f>VLOOKUP(A2203,'Web Based Remittances'!$A$2:$C$70,3,0)</f>
        <v>972e667i</v>
      </c>
      <c r="C2203" s="355" t="s">
        <v>65</v>
      </c>
      <c r="D2203" s="355" t="s">
        <v>66</v>
      </c>
      <c r="E2203" s="355">
        <v>6122310</v>
      </c>
    </row>
    <row r="2204" spans="1:5" x14ac:dyDescent="0.35">
      <c r="A2204" s="355" t="s">
        <v>197</v>
      </c>
      <c r="B2204" s="355" t="str">
        <f>VLOOKUP(A2204,'Web Based Remittances'!$A$2:$C$70,3,0)</f>
        <v>972e667i</v>
      </c>
      <c r="C2204" s="355" t="s">
        <v>67</v>
      </c>
      <c r="D2204" s="355" t="s">
        <v>68</v>
      </c>
      <c r="E2204" s="355">
        <v>6122110</v>
      </c>
    </row>
    <row r="2205" spans="1:5" x14ac:dyDescent="0.35">
      <c r="A2205" s="355" t="s">
        <v>197</v>
      </c>
      <c r="B2205" s="355" t="str">
        <f>VLOOKUP(A2205,'Web Based Remittances'!$A$2:$C$70,3,0)</f>
        <v>972e667i</v>
      </c>
      <c r="C2205" s="355" t="s">
        <v>69</v>
      </c>
      <c r="D2205" s="355" t="s">
        <v>70</v>
      </c>
      <c r="E2205" s="355">
        <v>6120800</v>
      </c>
    </row>
    <row r="2206" spans="1:5" x14ac:dyDescent="0.35">
      <c r="A2206" s="355" t="s">
        <v>197</v>
      </c>
      <c r="B2206" s="355" t="str">
        <f>VLOOKUP(A2206,'Web Based Remittances'!$A$2:$C$70,3,0)</f>
        <v>972e667i</v>
      </c>
      <c r="C2206" s="355" t="s">
        <v>71</v>
      </c>
      <c r="D2206" s="355" t="s">
        <v>72</v>
      </c>
      <c r="E2206" s="355">
        <v>6120220</v>
      </c>
    </row>
    <row r="2207" spans="1:5" x14ac:dyDescent="0.35">
      <c r="A2207" s="355" t="s">
        <v>197</v>
      </c>
      <c r="B2207" s="355" t="str">
        <f>VLOOKUP(A2207,'Web Based Remittances'!$A$2:$C$70,3,0)</f>
        <v>972e667i</v>
      </c>
      <c r="C2207" s="355" t="s">
        <v>75</v>
      </c>
      <c r="D2207" s="355" t="s">
        <v>76</v>
      </c>
      <c r="E2207" s="355">
        <v>6120400</v>
      </c>
    </row>
    <row r="2208" spans="1:5" x14ac:dyDescent="0.35">
      <c r="A2208" s="355" t="s">
        <v>197</v>
      </c>
      <c r="B2208" s="355" t="str">
        <f>VLOOKUP(A2208,'Web Based Remittances'!$A$2:$C$70,3,0)</f>
        <v>972e667i</v>
      </c>
      <c r="C2208" s="355" t="s">
        <v>77</v>
      </c>
      <c r="D2208" s="355" t="s">
        <v>78</v>
      </c>
      <c r="E2208" s="355">
        <v>6140130</v>
      </c>
    </row>
    <row r="2209" spans="1:5" x14ac:dyDescent="0.35">
      <c r="A2209" s="355" t="s">
        <v>197</v>
      </c>
      <c r="B2209" s="355" t="str">
        <f>VLOOKUP(A2209,'Web Based Remittances'!$A$2:$C$70,3,0)</f>
        <v>972e667i</v>
      </c>
      <c r="C2209" s="355" t="s">
        <v>79</v>
      </c>
      <c r="D2209" s="355" t="s">
        <v>80</v>
      </c>
      <c r="E2209" s="355">
        <v>6142430</v>
      </c>
    </row>
    <row r="2210" spans="1:5" x14ac:dyDescent="0.35">
      <c r="A2210" s="355" t="s">
        <v>197</v>
      </c>
      <c r="B2210" s="355" t="str">
        <f>VLOOKUP(A2210,'Web Based Remittances'!$A$2:$C$70,3,0)</f>
        <v>972e667i</v>
      </c>
      <c r="C2210" s="355" t="s">
        <v>182</v>
      </c>
      <c r="D2210" s="355" t="s">
        <v>183</v>
      </c>
      <c r="E2210" s="355">
        <v>6146100</v>
      </c>
    </row>
    <row r="2211" spans="1:5" x14ac:dyDescent="0.35">
      <c r="A2211" s="355" t="s">
        <v>197</v>
      </c>
      <c r="B2211" s="355" t="str">
        <f>VLOOKUP(A2211,'Web Based Remittances'!$A$2:$C$70,3,0)</f>
        <v>972e667i</v>
      </c>
      <c r="C2211" s="355" t="s">
        <v>81</v>
      </c>
      <c r="D2211" s="355" t="s">
        <v>82</v>
      </c>
      <c r="E2211" s="355">
        <v>6140000</v>
      </c>
    </row>
    <row r="2212" spans="1:5" x14ac:dyDescent="0.35">
      <c r="A2212" s="355" t="s">
        <v>197</v>
      </c>
      <c r="B2212" s="355" t="str">
        <f>VLOOKUP(A2212,'Web Based Remittances'!$A$2:$C$70,3,0)</f>
        <v>972e667i</v>
      </c>
      <c r="C2212" s="355" t="s">
        <v>83</v>
      </c>
      <c r="D2212" s="355" t="s">
        <v>84</v>
      </c>
      <c r="E2212" s="355">
        <v>6121600</v>
      </c>
    </row>
    <row r="2213" spans="1:5" x14ac:dyDescent="0.35">
      <c r="A2213" s="355" t="s">
        <v>197</v>
      </c>
      <c r="B2213" s="355" t="str">
        <f>VLOOKUP(A2213,'Web Based Remittances'!$A$2:$C$70,3,0)</f>
        <v>972e667i</v>
      </c>
      <c r="C2213" s="355" t="s">
        <v>85</v>
      </c>
      <c r="D2213" s="355" t="s">
        <v>86</v>
      </c>
      <c r="E2213" s="355">
        <v>6140200</v>
      </c>
    </row>
    <row r="2214" spans="1:5" x14ac:dyDescent="0.35">
      <c r="A2214" s="355" t="s">
        <v>197</v>
      </c>
      <c r="B2214" s="355" t="str">
        <f>VLOOKUP(A2214,'Web Based Remittances'!$A$2:$C$70,3,0)</f>
        <v>972e667i</v>
      </c>
      <c r="C2214" s="355" t="s">
        <v>89</v>
      </c>
      <c r="D2214" s="355" t="s">
        <v>90</v>
      </c>
      <c r="E2214" s="355">
        <v>6170100</v>
      </c>
    </row>
    <row r="2215" spans="1:5" x14ac:dyDescent="0.35">
      <c r="A2215" s="355" t="s">
        <v>197</v>
      </c>
      <c r="B2215" s="355" t="str">
        <f>VLOOKUP(A2215,'Web Based Remittances'!$A$2:$C$70,3,0)</f>
        <v>972e667i</v>
      </c>
      <c r="C2215" s="355" t="s">
        <v>91</v>
      </c>
      <c r="D2215" s="355" t="s">
        <v>92</v>
      </c>
      <c r="E2215" s="355">
        <v>6170110</v>
      </c>
    </row>
    <row r="2216" spans="1:5" x14ac:dyDescent="0.35">
      <c r="A2216" s="355" t="s">
        <v>197</v>
      </c>
      <c r="B2216" s="355" t="str">
        <f>VLOOKUP(A2216,'Web Based Remittances'!$A$2:$C$70,3,0)</f>
        <v>972e667i</v>
      </c>
      <c r="C2216" s="355" t="s">
        <v>93</v>
      </c>
      <c r="D2216" s="355" t="s">
        <v>94</v>
      </c>
      <c r="E2216" s="355">
        <v>6181500</v>
      </c>
    </row>
    <row r="2217" spans="1:5" x14ac:dyDescent="0.35">
      <c r="A2217" s="355" t="s">
        <v>197</v>
      </c>
      <c r="B2217" s="355" t="str">
        <f>VLOOKUP(A2217,'Web Based Remittances'!$A$2:$C$70,3,0)</f>
        <v>972e667i</v>
      </c>
      <c r="C2217" s="355" t="s">
        <v>99</v>
      </c>
      <c r="D2217" s="355" t="s">
        <v>100</v>
      </c>
      <c r="E2217" s="355">
        <v>4190170</v>
      </c>
    </row>
    <row r="2218" spans="1:5" x14ac:dyDescent="0.35">
      <c r="A2218" s="355" t="s">
        <v>197</v>
      </c>
      <c r="B2218" s="355" t="str">
        <f>VLOOKUP(A2218,'Web Based Remittances'!$A$2:$C$70,3,0)</f>
        <v>972e667i</v>
      </c>
      <c r="C2218" s="355" t="s">
        <v>101</v>
      </c>
      <c r="D2218" s="355" t="s">
        <v>102</v>
      </c>
      <c r="E2218" s="355">
        <v>6181510</v>
      </c>
    </row>
    <row r="2219" spans="1:5" x14ac:dyDescent="0.35">
      <c r="A2219" s="355" t="s">
        <v>197</v>
      </c>
      <c r="B2219" s="355" t="str">
        <f>VLOOKUP(A2219,'Web Based Remittances'!$A$2:$C$70,3,0)</f>
        <v>972e667i</v>
      </c>
      <c r="C2219" s="355" t="s">
        <v>103</v>
      </c>
      <c r="D2219" s="355" t="s">
        <v>104</v>
      </c>
      <c r="E2219" s="355">
        <v>6180200</v>
      </c>
    </row>
    <row r="2220" spans="1:5" x14ac:dyDescent="0.35">
      <c r="A2220" s="355" t="s">
        <v>198</v>
      </c>
      <c r="B2220" s="355" t="str">
        <f>VLOOKUP(A2220,'Web Based Remittances'!$A$2:$C$70,3,0)</f>
        <v>75e560f</v>
      </c>
      <c r="C2220" s="355" t="s">
        <v>19</v>
      </c>
      <c r="D2220" s="355" t="s">
        <v>20</v>
      </c>
      <c r="E2220" s="355">
        <v>4190105</v>
      </c>
    </row>
    <row r="2221" spans="1:5" x14ac:dyDescent="0.35">
      <c r="A2221" s="355" t="s">
        <v>198</v>
      </c>
      <c r="B2221" s="355" t="str">
        <f>VLOOKUP(A2221,'Web Based Remittances'!$A$2:$C$70,3,0)</f>
        <v>75e560f</v>
      </c>
      <c r="C2221" s="355" t="s">
        <v>168</v>
      </c>
      <c r="D2221" s="355" t="s">
        <v>169</v>
      </c>
      <c r="E2221" s="355">
        <v>4190110</v>
      </c>
    </row>
    <row r="2222" spans="1:5" x14ac:dyDescent="0.35">
      <c r="A2222" s="355" t="s">
        <v>198</v>
      </c>
      <c r="B2222" s="355" t="str">
        <f>VLOOKUP(A2222,'Web Based Remittances'!$A$2:$C$70,3,0)</f>
        <v>75e560f</v>
      </c>
      <c r="C2222" s="355" t="s">
        <v>21</v>
      </c>
      <c r="D2222" s="355" t="s">
        <v>22</v>
      </c>
      <c r="E2222" s="355">
        <v>4190120</v>
      </c>
    </row>
    <row r="2223" spans="1:5" x14ac:dyDescent="0.35">
      <c r="A2223" s="355" t="s">
        <v>198</v>
      </c>
      <c r="B2223" s="355" t="str">
        <f>VLOOKUP(A2223,'Web Based Remittances'!$A$2:$C$70,3,0)</f>
        <v>75e560f</v>
      </c>
      <c r="C2223" s="355" t="s">
        <v>23</v>
      </c>
      <c r="D2223" s="355" t="s">
        <v>24</v>
      </c>
      <c r="E2223" s="355">
        <v>4190140</v>
      </c>
    </row>
    <row r="2224" spans="1:5" x14ac:dyDescent="0.35">
      <c r="A2224" s="355" t="s">
        <v>198</v>
      </c>
      <c r="B2224" s="355" t="str">
        <f>VLOOKUP(A2224,'Web Based Remittances'!$A$2:$C$70,3,0)</f>
        <v>75e560f</v>
      </c>
      <c r="C2224" s="355" t="s">
        <v>27</v>
      </c>
      <c r="D2224" s="355" t="s">
        <v>28</v>
      </c>
      <c r="E2224" s="355">
        <v>4191900</v>
      </c>
    </row>
    <row r="2225" spans="1:5" x14ac:dyDescent="0.35">
      <c r="A2225" s="355" t="s">
        <v>198</v>
      </c>
      <c r="B2225" s="355" t="str">
        <f>VLOOKUP(A2225,'Web Based Remittances'!$A$2:$C$70,3,0)</f>
        <v>75e560f</v>
      </c>
      <c r="C2225" s="355" t="s">
        <v>29</v>
      </c>
      <c r="D2225" s="355" t="s">
        <v>30</v>
      </c>
      <c r="E2225" s="355">
        <v>4191100</v>
      </c>
    </row>
    <row r="2226" spans="1:5" x14ac:dyDescent="0.35">
      <c r="A2226" s="355" t="s">
        <v>198</v>
      </c>
      <c r="B2226" s="355" t="str">
        <f>VLOOKUP(A2226,'Web Based Remittances'!$A$2:$C$70,3,0)</f>
        <v>75e560f</v>
      </c>
      <c r="C2226" s="355" t="s">
        <v>31</v>
      </c>
      <c r="D2226" s="355" t="s">
        <v>32</v>
      </c>
      <c r="E2226" s="355">
        <v>4191110</v>
      </c>
    </row>
    <row r="2227" spans="1:5" x14ac:dyDescent="0.35">
      <c r="A2227" s="355" t="s">
        <v>198</v>
      </c>
      <c r="B2227" s="355" t="str">
        <f>VLOOKUP(A2227,'Web Based Remittances'!$A$2:$C$70,3,0)</f>
        <v>75e560f</v>
      </c>
      <c r="C2227" s="355" t="s">
        <v>133</v>
      </c>
      <c r="D2227" s="355" t="s">
        <v>134</v>
      </c>
      <c r="E2227" s="355">
        <v>4191610</v>
      </c>
    </row>
    <row r="2228" spans="1:5" x14ac:dyDescent="0.35">
      <c r="A2228" s="355" t="s">
        <v>198</v>
      </c>
      <c r="B2228" s="355" t="str">
        <f>VLOOKUP(A2228,'Web Based Remittances'!$A$2:$C$70,3,0)</f>
        <v>75e560f</v>
      </c>
      <c r="C2228" s="355" t="s">
        <v>129</v>
      </c>
      <c r="D2228" s="355" t="s">
        <v>130</v>
      </c>
      <c r="E2228" s="355">
        <v>4190387</v>
      </c>
    </row>
    <row r="2229" spans="1:5" x14ac:dyDescent="0.35">
      <c r="A2229" s="355" t="s">
        <v>198</v>
      </c>
      <c r="B2229" s="355" t="str">
        <f>VLOOKUP(A2229,'Web Based Remittances'!$A$2:$C$70,3,0)</f>
        <v>75e560f</v>
      </c>
      <c r="C2229" s="355" t="s">
        <v>37</v>
      </c>
      <c r="D2229" s="355" t="s">
        <v>38</v>
      </c>
      <c r="E2229" s="355">
        <v>4190388</v>
      </c>
    </row>
    <row r="2230" spans="1:5" x14ac:dyDescent="0.35">
      <c r="A2230" s="355" t="s">
        <v>198</v>
      </c>
      <c r="B2230" s="355" t="str">
        <f>VLOOKUP(A2230,'Web Based Remittances'!$A$2:$C$70,3,0)</f>
        <v>75e560f</v>
      </c>
      <c r="C2230" s="355" t="s">
        <v>39</v>
      </c>
      <c r="D2230" s="355" t="s">
        <v>40</v>
      </c>
      <c r="E2230" s="355">
        <v>4190380</v>
      </c>
    </row>
    <row r="2231" spans="1:5" x14ac:dyDescent="0.35">
      <c r="A2231" s="355" t="s">
        <v>198</v>
      </c>
      <c r="B2231" s="355" t="str">
        <f>VLOOKUP(A2231,'Web Based Remittances'!$A$2:$C$70,3,0)</f>
        <v>75e560f</v>
      </c>
      <c r="C2231" s="355" t="s">
        <v>43</v>
      </c>
      <c r="D2231" s="355" t="s">
        <v>44</v>
      </c>
      <c r="E2231" s="355">
        <v>6110000</v>
      </c>
    </row>
    <row r="2232" spans="1:5" x14ac:dyDescent="0.35">
      <c r="A2232" s="355" t="s">
        <v>198</v>
      </c>
      <c r="B2232" s="355" t="str">
        <f>VLOOKUP(A2232,'Web Based Remittances'!$A$2:$C$70,3,0)</f>
        <v>75e560f</v>
      </c>
      <c r="C2232" s="355" t="s">
        <v>45</v>
      </c>
      <c r="D2232" s="355" t="s">
        <v>46</v>
      </c>
      <c r="E2232" s="355">
        <v>6110600</v>
      </c>
    </row>
    <row r="2233" spans="1:5" x14ac:dyDescent="0.35">
      <c r="A2233" s="355" t="s">
        <v>198</v>
      </c>
      <c r="B2233" s="355" t="str">
        <f>VLOOKUP(A2233,'Web Based Remittances'!$A$2:$C$70,3,0)</f>
        <v>75e560f</v>
      </c>
      <c r="C2233" s="355" t="s">
        <v>47</v>
      </c>
      <c r="D2233" s="355" t="s">
        <v>48</v>
      </c>
      <c r="E2233" s="355">
        <v>6110720</v>
      </c>
    </row>
    <row r="2234" spans="1:5" x14ac:dyDescent="0.35">
      <c r="A2234" s="355" t="s">
        <v>198</v>
      </c>
      <c r="B2234" s="355" t="str">
        <f>VLOOKUP(A2234,'Web Based Remittances'!$A$2:$C$70,3,0)</f>
        <v>75e560f</v>
      </c>
      <c r="C2234" s="355" t="s">
        <v>49</v>
      </c>
      <c r="D2234" s="355" t="s">
        <v>50</v>
      </c>
      <c r="E2234" s="355">
        <v>6110860</v>
      </c>
    </row>
    <row r="2235" spans="1:5" x14ac:dyDescent="0.35">
      <c r="A2235" s="355" t="s">
        <v>198</v>
      </c>
      <c r="B2235" s="355" t="str">
        <f>VLOOKUP(A2235,'Web Based Remittances'!$A$2:$C$70,3,0)</f>
        <v>75e560f</v>
      </c>
      <c r="C2235" s="355" t="s">
        <v>51</v>
      </c>
      <c r="D2235" s="355" t="s">
        <v>52</v>
      </c>
      <c r="E2235" s="355">
        <v>6110800</v>
      </c>
    </row>
    <row r="2236" spans="1:5" x14ac:dyDescent="0.35">
      <c r="A2236" s="355" t="s">
        <v>198</v>
      </c>
      <c r="B2236" s="355" t="str">
        <f>VLOOKUP(A2236,'Web Based Remittances'!$A$2:$C$70,3,0)</f>
        <v>75e560f</v>
      </c>
      <c r="C2236" s="355" t="s">
        <v>55</v>
      </c>
      <c r="D2236" s="355" t="s">
        <v>56</v>
      </c>
      <c r="E2236" s="355">
        <v>6116300</v>
      </c>
    </row>
    <row r="2237" spans="1:5" x14ac:dyDescent="0.35">
      <c r="A2237" s="355" t="s">
        <v>198</v>
      </c>
      <c r="B2237" s="355" t="str">
        <f>VLOOKUP(A2237,'Web Based Remittances'!$A$2:$C$70,3,0)</f>
        <v>75e560f</v>
      </c>
      <c r="C2237" s="355" t="s">
        <v>57</v>
      </c>
      <c r="D2237" s="355" t="s">
        <v>58</v>
      </c>
      <c r="E2237" s="355">
        <v>6116200</v>
      </c>
    </row>
    <row r="2238" spans="1:5" x14ac:dyDescent="0.35">
      <c r="A2238" s="355" t="s">
        <v>198</v>
      </c>
      <c r="B2238" s="355" t="str">
        <f>VLOOKUP(A2238,'Web Based Remittances'!$A$2:$C$70,3,0)</f>
        <v>75e560f</v>
      </c>
      <c r="C2238" s="355" t="s">
        <v>61</v>
      </c>
      <c r="D2238" s="355" t="s">
        <v>62</v>
      </c>
      <c r="E2238" s="355">
        <v>6116600</v>
      </c>
    </row>
    <row r="2239" spans="1:5" x14ac:dyDescent="0.35">
      <c r="A2239" s="355" t="s">
        <v>198</v>
      </c>
      <c r="B2239" s="355" t="str">
        <f>VLOOKUP(A2239,'Web Based Remittances'!$A$2:$C$70,3,0)</f>
        <v>75e560f</v>
      </c>
      <c r="C2239" s="355" t="s">
        <v>63</v>
      </c>
      <c r="D2239" s="355" t="s">
        <v>64</v>
      </c>
      <c r="E2239" s="355">
        <v>6121000</v>
      </c>
    </row>
    <row r="2240" spans="1:5" x14ac:dyDescent="0.35">
      <c r="A2240" s="355" t="s">
        <v>198</v>
      </c>
      <c r="B2240" s="355" t="str">
        <f>VLOOKUP(A2240,'Web Based Remittances'!$A$2:$C$70,3,0)</f>
        <v>75e560f</v>
      </c>
      <c r="C2240" s="355" t="s">
        <v>65</v>
      </c>
      <c r="D2240" s="355" t="s">
        <v>66</v>
      </c>
      <c r="E2240" s="355">
        <v>6122310</v>
      </c>
    </row>
    <row r="2241" spans="1:5" x14ac:dyDescent="0.35">
      <c r="A2241" s="355" t="s">
        <v>198</v>
      </c>
      <c r="B2241" s="355" t="str">
        <f>VLOOKUP(A2241,'Web Based Remittances'!$A$2:$C$70,3,0)</f>
        <v>75e560f</v>
      </c>
      <c r="C2241" s="355" t="s">
        <v>67</v>
      </c>
      <c r="D2241" s="355" t="s">
        <v>68</v>
      </c>
      <c r="E2241" s="355">
        <v>6122110</v>
      </c>
    </row>
    <row r="2242" spans="1:5" x14ac:dyDescent="0.35">
      <c r="A2242" s="355" t="s">
        <v>198</v>
      </c>
      <c r="B2242" s="355" t="str">
        <f>VLOOKUP(A2242,'Web Based Remittances'!$A$2:$C$70,3,0)</f>
        <v>75e560f</v>
      </c>
      <c r="C2242" s="355" t="s">
        <v>69</v>
      </c>
      <c r="D2242" s="355" t="s">
        <v>70</v>
      </c>
      <c r="E2242" s="355">
        <v>6120800</v>
      </c>
    </row>
    <row r="2243" spans="1:5" x14ac:dyDescent="0.35">
      <c r="A2243" s="355" t="s">
        <v>198</v>
      </c>
      <c r="B2243" s="355" t="str">
        <f>VLOOKUP(A2243,'Web Based Remittances'!$A$2:$C$70,3,0)</f>
        <v>75e560f</v>
      </c>
      <c r="C2243" s="355" t="s">
        <v>71</v>
      </c>
      <c r="D2243" s="355" t="s">
        <v>72</v>
      </c>
      <c r="E2243" s="355">
        <v>6120220</v>
      </c>
    </row>
    <row r="2244" spans="1:5" x14ac:dyDescent="0.35">
      <c r="A2244" s="355" t="s">
        <v>198</v>
      </c>
      <c r="B2244" s="355" t="str">
        <f>VLOOKUP(A2244,'Web Based Remittances'!$A$2:$C$70,3,0)</f>
        <v>75e560f</v>
      </c>
      <c r="C2244" s="355" t="s">
        <v>75</v>
      </c>
      <c r="D2244" s="355" t="s">
        <v>76</v>
      </c>
      <c r="E2244" s="355">
        <v>6120400</v>
      </c>
    </row>
    <row r="2245" spans="1:5" x14ac:dyDescent="0.35">
      <c r="A2245" s="355" t="s">
        <v>198</v>
      </c>
      <c r="B2245" s="355" t="str">
        <f>VLOOKUP(A2245,'Web Based Remittances'!$A$2:$C$70,3,0)</f>
        <v>75e560f</v>
      </c>
      <c r="C2245" s="355" t="s">
        <v>77</v>
      </c>
      <c r="D2245" s="355" t="s">
        <v>78</v>
      </c>
      <c r="E2245" s="355">
        <v>6140130</v>
      </c>
    </row>
    <row r="2246" spans="1:5" x14ac:dyDescent="0.35">
      <c r="A2246" s="355" t="s">
        <v>198</v>
      </c>
      <c r="B2246" s="355" t="str">
        <f>VLOOKUP(A2246,'Web Based Remittances'!$A$2:$C$70,3,0)</f>
        <v>75e560f</v>
      </c>
      <c r="C2246" s="355" t="s">
        <v>79</v>
      </c>
      <c r="D2246" s="355" t="s">
        <v>80</v>
      </c>
      <c r="E2246" s="355">
        <v>6142430</v>
      </c>
    </row>
    <row r="2247" spans="1:5" x14ac:dyDescent="0.35">
      <c r="A2247" s="355" t="s">
        <v>198</v>
      </c>
      <c r="B2247" s="355" t="str">
        <f>VLOOKUP(A2247,'Web Based Remittances'!$A$2:$C$70,3,0)</f>
        <v>75e560f</v>
      </c>
      <c r="C2247" s="355" t="s">
        <v>182</v>
      </c>
      <c r="D2247" s="355" t="s">
        <v>183</v>
      </c>
      <c r="E2247" s="355">
        <v>6146100</v>
      </c>
    </row>
    <row r="2248" spans="1:5" x14ac:dyDescent="0.35">
      <c r="A2248" s="355" t="s">
        <v>198</v>
      </c>
      <c r="B2248" s="355" t="str">
        <f>VLOOKUP(A2248,'Web Based Remittances'!$A$2:$C$70,3,0)</f>
        <v>75e560f</v>
      </c>
      <c r="C2248" s="355" t="s">
        <v>81</v>
      </c>
      <c r="D2248" s="355" t="s">
        <v>82</v>
      </c>
      <c r="E2248" s="355">
        <v>6140000</v>
      </c>
    </row>
    <row r="2249" spans="1:5" x14ac:dyDescent="0.35">
      <c r="A2249" s="355" t="s">
        <v>198</v>
      </c>
      <c r="B2249" s="355" t="str">
        <f>VLOOKUP(A2249,'Web Based Remittances'!$A$2:$C$70,3,0)</f>
        <v>75e560f</v>
      </c>
      <c r="C2249" s="355" t="s">
        <v>83</v>
      </c>
      <c r="D2249" s="355" t="s">
        <v>84</v>
      </c>
      <c r="E2249" s="355">
        <v>6121600</v>
      </c>
    </row>
    <row r="2250" spans="1:5" x14ac:dyDescent="0.35">
      <c r="A2250" s="355" t="s">
        <v>198</v>
      </c>
      <c r="B2250" s="355" t="str">
        <f>VLOOKUP(A2250,'Web Based Remittances'!$A$2:$C$70,3,0)</f>
        <v>75e560f</v>
      </c>
      <c r="C2250" s="355" t="s">
        <v>113</v>
      </c>
      <c r="D2250" s="355" t="s">
        <v>114</v>
      </c>
      <c r="E2250" s="355">
        <v>6151110</v>
      </c>
    </row>
    <row r="2251" spans="1:5" x14ac:dyDescent="0.35">
      <c r="A2251" s="355" t="s">
        <v>198</v>
      </c>
      <c r="B2251" s="355" t="str">
        <f>VLOOKUP(A2251,'Web Based Remittances'!$A$2:$C$70,3,0)</f>
        <v>75e560f</v>
      </c>
      <c r="C2251" s="355" t="s">
        <v>85</v>
      </c>
      <c r="D2251" s="355" t="s">
        <v>86</v>
      </c>
      <c r="E2251" s="355">
        <v>6140200</v>
      </c>
    </row>
    <row r="2252" spans="1:5" x14ac:dyDescent="0.35">
      <c r="A2252" s="355" t="s">
        <v>198</v>
      </c>
      <c r="B2252" s="355" t="str">
        <f>VLOOKUP(A2252,'Web Based Remittances'!$A$2:$C$70,3,0)</f>
        <v>75e560f</v>
      </c>
      <c r="C2252" s="355" t="s">
        <v>87</v>
      </c>
      <c r="D2252" s="355" t="s">
        <v>88</v>
      </c>
      <c r="E2252" s="355">
        <v>6111000</v>
      </c>
    </row>
    <row r="2253" spans="1:5" x14ac:dyDescent="0.35">
      <c r="A2253" s="355" t="s">
        <v>198</v>
      </c>
      <c r="B2253" s="355" t="str">
        <f>VLOOKUP(A2253,'Web Based Remittances'!$A$2:$C$70,3,0)</f>
        <v>75e560f</v>
      </c>
      <c r="C2253" s="355" t="s">
        <v>89</v>
      </c>
      <c r="D2253" s="355" t="s">
        <v>90</v>
      </c>
      <c r="E2253" s="355">
        <v>6170100</v>
      </c>
    </row>
    <row r="2254" spans="1:5" x14ac:dyDescent="0.35">
      <c r="A2254" s="355" t="s">
        <v>198</v>
      </c>
      <c r="B2254" s="355" t="str">
        <f>VLOOKUP(A2254,'Web Based Remittances'!$A$2:$C$70,3,0)</f>
        <v>75e560f</v>
      </c>
      <c r="C2254" s="355" t="s">
        <v>91</v>
      </c>
      <c r="D2254" s="355" t="s">
        <v>92</v>
      </c>
      <c r="E2254" s="355">
        <v>6170110</v>
      </c>
    </row>
    <row r="2255" spans="1:5" x14ac:dyDescent="0.35">
      <c r="A2255" s="355" t="s">
        <v>198</v>
      </c>
      <c r="B2255" s="355" t="str">
        <f>VLOOKUP(A2255,'Web Based Remittances'!$A$2:$C$70,3,0)</f>
        <v>75e560f</v>
      </c>
      <c r="C2255" s="355" t="s">
        <v>99</v>
      </c>
      <c r="D2255" s="355" t="s">
        <v>100</v>
      </c>
      <c r="E2255" s="355">
        <v>4190170</v>
      </c>
    </row>
    <row r="2256" spans="1:5" x14ac:dyDescent="0.35">
      <c r="A2256" s="355" t="s">
        <v>198</v>
      </c>
      <c r="B2256" s="355" t="str">
        <f>VLOOKUP(A2256,'Web Based Remittances'!$A$2:$C$70,3,0)</f>
        <v>75e560f</v>
      </c>
      <c r="C2256" s="355" t="s">
        <v>103</v>
      </c>
      <c r="D2256" s="355" t="s">
        <v>104</v>
      </c>
      <c r="E2256" s="355">
        <v>6180200</v>
      </c>
    </row>
    <row r="2257" spans="1:5" x14ac:dyDescent="0.35">
      <c r="A2257" s="355" t="s">
        <v>198</v>
      </c>
      <c r="B2257" s="355" t="str">
        <f>VLOOKUP(A2257,'Web Based Remittances'!$A$2:$C$70,3,0)</f>
        <v>75e560f</v>
      </c>
      <c r="C2257" s="355" t="s">
        <v>110</v>
      </c>
      <c r="D2257" s="355" t="s">
        <v>111</v>
      </c>
      <c r="E2257" s="355">
        <v>6180260</v>
      </c>
    </row>
    <row r="2258" spans="1:5" x14ac:dyDescent="0.35">
      <c r="A2258" s="355" t="s">
        <v>199</v>
      </c>
      <c r="B2258" s="355" t="str">
        <f>VLOOKUP(A2258,'Web Based Remittances'!$A$2:$C$70,3,0)</f>
        <v>497k484l</v>
      </c>
      <c r="C2258" s="355" t="s">
        <v>19</v>
      </c>
      <c r="D2258" s="355" t="s">
        <v>20</v>
      </c>
      <c r="E2258" s="355">
        <v>4190105</v>
      </c>
    </row>
    <row r="2259" spans="1:5" x14ac:dyDescent="0.35">
      <c r="A2259" s="355" t="s">
        <v>199</v>
      </c>
      <c r="B2259" s="355" t="str">
        <f>VLOOKUP(A2259,'Web Based Remittances'!$A$2:$C$70,3,0)</f>
        <v>497k484l</v>
      </c>
      <c r="C2259" s="355" t="s">
        <v>33</v>
      </c>
      <c r="D2259" s="355" t="s">
        <v>34</v>
      </c>
      <c r="E2259" s="355">
        <v>4190410</v>
      </c>
    </row>
    <row r="2260" spans="1:5" x14ac:dyDescent="0.35">
      <c r="A2260" s="355" t="s">
        <v>199</v>
      </c>
      <c r="B2260" s="355" t="str">
        <f>VLOOKUP(A2260,'Web Based Remittances'!$A$2:$C$70,3,0)</f>
        <v>497k484l</v>
      </c>
      <c r="C2260" s="355" t="s">
        <v>35</v>
      </c>
      <c r="D2260" s="355" t="s">
        <v>36</v>
      </c>
      <c r="E2260" s="355">
        <v>4190420</v>
      </c>
    </row>
    <row r="2261" spans="1:5" x14ac:dyDescent="0.35">
      <c r="A2261" s="355" t="s">
        <v>199</v>
      </c>
      <c r="B2261" s="355" t="str">
        <f>VLOOKUP(A2261,'Web Based Remittances'!$A$2:$C$70,3,0)</f>
        <v>497k484l</v>
      </c>
      <c r="C2261" s="355" t="s">
        <v>37</v>
      </c>
      <c r="D2261" s="355" t="s">
        <v>38</v>
      </c>
      <c r="E2261" s="355">
        <v>4190388</v>
      </c>
    </row>
    <row r="2262" spans="1:5" x14ac:dyDescent="0.35">
      <c r="A2262" s="355" t="s">
        <v>199</v>
      </c>
      <c r="B2262" s="355" t="str">
        <f>VLOOKUP(A2262,'Web Based Remittances'!$A$2:$C$70,3,0)</f>
        <v>497k484l</v>
      </c>
      <c r="C2262" s="355" t="s">
        <v>39</v>
      </c>
      <c r="D2262" s="355" t="s">
        <v>40</v>
      </c>
      <c r="E2262" s="355">
        <v>4190380</v>
      </c>
    </row>
    <row r="2263" spans="1:5" x14ac:dyDescent="0.35">
      <c r="A2263" s="355" t="s">
        <v>199</v>
      </c>
      <c r="B2263" s="355" t="str">
        <f>VLOOKUP(A2263,'Web Based Remittances'!$A$2:$C$70,3,0)</f>
        <v>497k484l</v>
      </c>
      <c r="C2263" s="355" t="s">
        <v>43</v>
      </c>
      <c r="D2263" s="355" t="s">
        <v>44</v>
      </c>
      <c r="E2263" s="355">
        <v>6110000</v>
      </c>
    </row>
    <row r="2264" spans="1:5" x14ac:dyDescent="0.35">
      <c r="A2264" s="355" t="s">
        <v>199</v>
      </c>
      <c r="B2264" s="355" t="str">
        <f>VLOOKUP(A2264,'Web Based Remittances'!$A$2:$C$70,3,0)</f>
        <v>497k484l</v>
      </c>
      <c r="C2264" s="355" t="s">
        <v>123</v>
      </c>
      <c r="D2264" s="355" t="s">
        <v>124</v>
      </c>
      <c r="E2264" s="355">
        <v>6110020</v>
      </c>
    </row>
    <row r="2265" spans="1:5" x14ac:dyDescent="0.35">
      <c r="A2265" s="355" t="s">
        <v>199</v>
      </c>
      <c r="B2265" s="355" t="str">
        <f>VLOOKUP(A2265,'Web Based Remittances'!$A$2:$C$70,3,0)</f>
        <v>497k484l</v>
      </c>
      <c r="C2265" s="355" t="s">
        <v>45</v>
      </c>
      <c r="D2265" s="355" t="s">
        <v>46</v>
      </c>
      <c r="E2265" s="355">
        <v>6110600</v>
      </c>
    </row>
    <row r="2266" spans="1:5" x14ac:dyDescent="0.35">
      <c r="A2266" s="355" t="s">
        <v>199</v>
      </c>
      <c r="B2266" s="355" t="str">
        <f>VLOOKUP(A2266,'Web Based Remittances'!$A$2:$C$70,3,0)</f>
        <v>497k484l</v>
      </c>
      <c r="C2266" s="355" t="s">
        <v>47</v>
      </c>
      <c r="D2266" s="355" t="s">
        <v>48</v>
      </c>
      <c r="E2266" s="355">
        <v>6110720</v>
      </c>
    </row>
    <row r="2267" spans="1:5" x14ac:dyDescent="0.35">
      <c r="A2267" s="355" t="s">
        <v>199</v>
      </c>
      <c r="B2267" s="355" t="str">
        <f>VLOOKUP(A2267,'Web Based Remittances'!$A$2:$C$70,3,0)</f>
        <v>497k484l</v>
      </c>
      <c r="C2267" s="355" t="s">
        <v>49</v>
      </c>
      <c r="D2267" s="355" t="s">
        <v>50</v>
      </c>
      <c r="E2267" s="355">
        <v>6110860</v>
      </c>
    </row>
    <row r="2268" spans="1:5" x14ac:dyDescent="0.35">
      <c r="A2268" s="355" t="s">
        <v>199</v>
      </c>
      <c r="B2268" s="355" t="str">
        <f>VLOOKUP(A2268,'Web Based Remittances'!$A$2:$C$70,3,0)</f>
        <v>497k484l</v>
      </c>
      <c r="C2268" s="355" t="s">
        <v>53</v>
      </c>
      <c r="D2268" s="355" t="s">
        <v>54</v>
      </c>
      <c r="E2268" s="355">
        <v>6110640</v>
      </c>
    </row>
    <row r="2269" spans="1:5" x14ac:dyDescent="0.35">
      <c r="A2269" s="355" t="s">
        <v>199</v>
      </c>
      <c r="B2269" s="355" t="str">
        <f>VLOOKUP(A2269,'Web Based Remittances'!$A$2:$C$70,3,0)</f>
        <v>497k484l</v>
      </c>
      <c r="C2269" s="355" t="s">
        <v>55</v>
      </c>
      <c r="D2269" s="355" t="s">
        <v>56</v>
      </c>
      <c r="E2269" s="355">
        <v>6116300</v>
      </c>
    </row>
    <row r="2270" spans="1:5" x14ac:dyDescent="0.35">
      <c r="A2270" s="355" t="s">
        <v>199</v>
      </c>
      <c r="B2270" s="355" t="str">
        <f>VLOOKUP(A2270,'Web Based Remittances'!$A$2:$C$70,3,0)</f>
        <v>497k484l</v>
      </c>
      <c r="C2270" s="355" t="s">
        <v>57</v>
      </c>
      <c r="D2270" s="355" t="s">
        <v>58</v>
      </c>
      <c r="E2270" s="355">
        <v>6116200</v>
      </c>
    </row>
    <row r="2271" spans="1:5" x14ac:dyDescent="0.35">
      <c r="A2271" s="355" t="s">
        <v>199</v>
      </c>
      <c r="B2271" s="355" t="str">
        <f>VLOOKUP(A2271,'Web Based Remittances'!$A$2:$C$70,3,0)</f>
        <v>497k484l</v>
      </c>
      <c r="C2271" s="355" t="s">
        <v>61</v>
      </c>
      <c r="D2271" s="355" t="s">
        <v>62</v>
      </c>
      <c r="E2271" s="355">
        <v>6116600</v>
      </c>
    </row>
    <row r="2272" spans="1:5" x14ac:dyDescent="0.35">
      <c r="A2272" s="355" t="s">
        <v>199</v>
      </c>
      <c r="B2272" s="355" t="str">
        <f>VLOOKUP(A2272,'Web Based Remittances'!$A$2:$C$70,3,0)</f>
        <v>497k484l</v>
      </c>
      <c r="C2272" s="355" t="s">
        <v>63</v>
      </c>
      <c r="D2272" s="355" t="s">
        <v>64</v>
      </c>
      <c r="E2272" s="355">
        <v>6121000</v>
      </c>
    </row>
    <row r="2273" spans="1:5" x14ac:dyDescent="0.35">
      <c r="A2273" s="355" t="s">
        <v>199</v>
      </c>
      <c r="B2273" s="355" t="str">
        <f>VLOOKUP(A2273,'Web Based Remittances'!$A$2:$C$70,3,0)</f>
        <v>497k484l</v>
      </c>
      <c r="C2273" s="355" t="s">
        <v>65</v>
      </c>
      <c r="D2273" s="355" t="s">
        <v>66</v>
      </c>
      <c r="E2273" s="355">
        <v>6122310</v>
      </c>
    </row>
    <row r="2274" spans="1:5" x14ac:dyDescent="0.35">
      <c r="A2274" s="355" t="s">
        <v>199</v>
      </c>
      <c r="B2274" s="355" t="str">
        <f>VLOOKUP(A2274,'Web Based Remittances'!$A$2:$C$70,3,0)</f>
        <v>497k484l</v>
      </c>
      <c r="C2274" s="355" t="s">
        <v>67</v>
      </c>
      <c r="D2274" s="355" t="s">
        <v>68</v>
      </c>
      <c r="E2274" s="355">
        <v>6122110</v>
      </c>
    </row>
    <row r="2275" spans="1:5" x14ac:dyDescent="0.35">
      <c r="A2275" s="355" t="s">
        <v>199</v>
      </c>
      <c r="B2275" s="355" t="str">
        <f>VLOOKUP(A2275,'Web Based Remittances'!$A$2:$C$70,3,0)</f>
        <v>497k484l</v>
      </c>
      <c r="C2275" s="355" t="s">
        <v>69</v>
      </c>
      <c r="D2275" s="355" t="s">
        <v>70</v>
      </c>
      <c r="E2275" s="355">
        <v>6120800</v>
      </c>
    </row>
    <row r="2276" spans="1:5" x14ac:dyDescent="0.35">
      <c r="A2276" s="355" t="s">
        <v>199</v>
      </c>
      <c r="B2276" s="355" t="str">
        <f>VLOOKUP(A2276,'Web Based Remittances'!$A$2:$C$70,3,0)</f>
        <v>497k484l</v>
      </c>
      <c r="C2276" s="355" t="s">
        <v>71</v>
      </c>
      <c r="D2276" s="355" t="s">
        <v>72</v>
      </c>
      <c r="E2276" s="355">
        <v>6120220</v>
      </c>
    </row>
    <row r="2277" spans="1:5" x14ac:dyDescent="0.35">
      <c r="A2277" s="355" t="s">
        <v>199</v>
      </c>
      <c r="B2277" s="355" t="str">
        <f>VLOOKUP(A2277,'Web Based Remittances'!$A$2:$C$70,3,0)</f>
        <v>497k484l</v>
      </c>
      <c r="C2277" s="355" t="s">
        <v>75</v>
      </c>
      <c r="D2277" s="355" t="s">
        <v>76</v>
      </c>
      <c r="E2277" s="355">
        <v>6120400</v>
      </c>
    </row>
    <row r="2278" spans="1:5" x14ac:dyDescent="0.35">
      <c r="A2278" s="355" t="s">
        <v>199</v>
      </c>
      <c r="B2278" s="355" t="str">
        <f>VLOOKUP(A2278,'Web Based Remittances'!$A$2:$C$70,3,0)</f>
        <v>497k484l</v>
      </c>
      <c r="C2278" s="355" t="s">
        <v>77</v>
      </c>
      <c r="D2278" s="355" t="s">
        <v>78</v>
      </c>
      <c r="E2278" s="355">
        <v>6140130</v>
      </c>
    </row>
    <row r="2279" spans="1:5" x14ac:dyDescent="0.35">
      <c r="A2279" s="355" t="s">
        <v>199</v>
      </c>
      <c r="B2279" s="355" t="str">
        <f>VLOOKUP(A2279,'Web Based Remittances'!$A$2:$C$70,3,0)</f>
        <v>497k484l</v>
      </c>
      <c r="C2279" s="355" t="s">
        <v>79</v>
      </c>
      <c r="D2279" s="355" t="s">
        <v>80</v>
      </c>
      <c r="E2279" s="355">
        <v>6142430</v>
      </c>
    </row>
    <row r="2280" spans="1:5" x14ac:dyDescent="0.35">
      <c r="A2280" s="355" t="s">
        <v>199</v>
      </c>
      <c r="B2280" s="355" t="str">
        <f>VLOOKUP(A2280,'Web Based Remittances'!$A$2:$C$70,3,0)</f>
        <v>497k484l</v>
      </c>
      <c r="C2280" s="355" t="s">
        <v>81</v>
      </c>
      <c r="D2280" s="355" t="s">
        <v>82</v>
      </c>
      <c r="E2280" s="355">
        <v>6140000</v>
      </c>
    </row>
    <row r="2281" spans="1:5" x14ac:dyDescent="0.35">
      <c r="A2281" s="355" t="s">
        <v>199</v>
      </c>
      <c r="B2281" s="355" t="str">
        <f>VLOOKUP(A2281,'Web Based Remittances'!$A$2:$C$70,3,0)</f>
        <v>497k484l</v>
      </c>
      <c r="C2281" s="355" t="s">
        <v>83</v>
      </c>
      <c r="D2281" s="355" t="s">
        <v>84</v>
      </c>
      <c r="E2281" s="355">
        <v>6121600</v>
      </c>
    </row>
    <row r="2282" spans="1:5" x14ac:dyDescent="0.35">
      <c r="A2282" s="355" t="s">
        <v>199</v>
      </c>
      <c r="B2282" s="355" t="str">
        <f>VLOOKUP(A2282,'Web Based Remittances'!$A$2:$C$70,3,0)</f>
        <v>497k484l</v>
      </c>
      <c r="C2282" s="355" t="s">
        <v>85</v>
      </c>
      <c r="D2282" s="355" t="s">
        <v>86</v>
      </c>
      <c r="E2282" s="355">
        <v>6140200</v>
      </c>
    </row>
    <row r="2283" spans="1:5" x14ac:dyDescent="0.35">
      <c r="A2283" s="355" t="s">
        <v>199</v>
      </c>
      <c r="B2283" s="355" t="str">
        <f>VLOOKUP(A2283,'Web Based Remittances'!$A$2:$C$70,3,0)</f>
        <v>497k484l</v>
      </c>
      <c r="C2283" s="355" t="s">
        <v>89</v>
      </c>
      <c r="D2283" s="355" t="s">
        <v>90</v>
      </c>
      <c r="E2283" s="355">
        <v>6170100</v>
      </c>
    </row>
    <row r="2284" spans="1:5" x14ac:dyDescent="0.35">
      <c r="A2284" s="355" t="s">
        <v>199</v>
      </c>
      <c r="B2284" s="355" t="str">
        <f>VLOOKUP(A2284,'Web Based Remittances'!$A$2:$C$70,3,0)</f>
        <v>497k484l</v>
      </c>
      <c r="C2284" s="355" t="s">
        <v>91</v>
      </c>
      <c r="D2284" s="355" t="s">
        <v>92</v>
      </c>
      <c r="E2284" s="355">
        <v>6170110</v>
      </c>
    </row>
    <row r="2285" spans="1:5" x14ac:dyDescent="0.35">
      <c r="A2285" s="355" t="s">
        <v>199</v>
      </c>
      <c r="B2285" s="355" t="str">
        <f>VLOOKUP(A2285,'Web Based Remittances'!$A$2:$C$70,3,0)</f>
        <v>497k484l</v>
      </c>
      <c r="C2285" s="355" t="s">
        <v>99</v>
      </c>
      <c r="D2285" s="355" t="s">
        <v>100</v>
      </c>
      <c r="E2285" s="355">
        <v>4190170</v>
      </c>
    </row>
    <row r="2286" spans="1:5" x14ac:dyDescent="0.35">
      <c r="A2286" s="355" t="s">
        <v>199</v>
      </c>
      <c r="B2286" s="355" t="str">
        <f>VLOOKUP(A2286,'Web Based Remittances'!$A$2:$C$70,3,0)</f>
        <v>497k484l</v>
      </c>
      <c r="C2286" s="355" t="s">
        <v>103</v>
      </c>
      <c r="D2286" s="355" t="s">
        <v>104</v>
      </c>
      <c r="E2286" s="355">
        <v>6180200</v>
      </c>
    </row>
    <row r="2287" spans="1:5" x14ac:dyDescent="0.35">
      <c r="A2287" s="355" t="s">
        <v>199</v>
      </c>
      <c r="B2287" s="355" t="str">
        <f>VLOOKUP(A2287,'Web Based Remittances'!$A$2:$C$70,3,0)</f>
        <v>497k484l</v>
      </c>
      <c r="C2287" s="355" t="s">
        <v>110</v>
      </c>
      <c r="D2287" s="355" t="s">
        <v>111</v>
      </c>
      <c r="E2287" s="355">
        <v>6180260</v>
      </c>
    </row>
    <row r="2288" spans="1:5" x14ac:dyDescent="0.35">
      <c r="A2288" s="355" t="s">
        <v>200</v>
      </c>
      <c r="B2288" s="355" t="str">
        <f>VLOOKUP(A2288,'Web Based Remittances'!$A$2:$C$70,3,0)</f>
        <v>92q49d</v>
      </c>
      <c r="C2288" s="355" t="s">
        <v>19</v>
      </c>
      <c r="D2288" s="355" t="s">
        <v>20</v>
      </c>
      <c r="E2288" s="355">
        <v>4190105</v>
      </c>
    </row>
    <row r="2289" spans="1:5" x14ac:dyDescent="0.35">
      <c r="A2289" s="355" t="s">
        <v>200</v>
      </c>
      <c r="B2289" s="355" t="str">
        <f>VLOOKUP(A2289,'Web Based Remittances'!$A$2:$C$70,3,0)</f>
        <v>92q49d</v>
      </c>
      <c r="C2289" s="355" t="s">
        <v>33</v>
      </c>
      <c r="D2289" s="355" t="s">
        <v>34</v>
      </c>
      <c r="E2289" s="355">
        <v>4190410</v>
      </c>
    </row>
    <row r="2290" spans="1:5" x14ac:dyDescent="0.35">
      <c r="A2290" s="355" t="s">
        <v>200</v>
      </c>
      <c r="B2290" s="355" t="str">
        <f>VLOOKUP(A2290,'Web Based Remittances'!$A$2:$C$70,3,0)</f>
        <v>92q49d</v>
      </c>
      <c r="C2290" s="355" t="s">
        <v>35</v>
      </c>
      <c r="D2290" s="355" t="s">
        <v>36</v>
      </c>
      <c r="E2290" s="355">
        <v>4190420</v>
      </c>
    </row>
    <row r="2291" spans="1:5" x14ac:dyDescent="0.35">
      <c r="A2291" s="355" t="s">
        <v>200</v>
      </c>
      <c r="B2291" s="355" t="str">
        <f>VLOOKUP(A2291,'Web Based Remittances'!$A$2:$C$70,3,0)</f>
        <v>92q49d</v>
      </c>
      <c r="C2291" s="355" t="s">
        <v>37</v>
      </c>
      <c r="D2291" s="355" t="s">
        <v>38</v>
      </c>
      <c r="E2291" s="355">
        <v>4190388</v>
      </c>
    </row>
    <row r="2292" spans="1:5" x14ac:dyDescent="0.35">
      <c r="A2292" s="355" t="s">
        <v>200</v>
      </c>
      <c r="B2292" s="355" t="str">
        <f>VLOOKUP(A2292,'Web Based Remittances'!$A$2:$C$70,3,0)</f>
        <v>92q49d</v>
      </c>
      <c r="C2292" s="355" t="s">
        <v>39</v>
      </c>
      <c r="D2292" s="355" t="s">
        <v>40</v>
      </c>
      <c r="E2292" s="355">
        <v>4190380</v>
      </c>
    </row>
    <row r="2293" spans="1:5" x14ac:dyDescent="0.35">
      <c r="A2293" s="355" t="s">
        <v>200</v>
      </c>
      <c r="B2293" s="355" t="str">
        <f>VLOOKUP(A2293,'Web Based Remittances'!$A$2:$C$70,3,0)</f>
        <v>92q49d</v>
      </c>
      <c r="C2293" s="355" t="s">
        <v>43</v>
      </c>
      <c r="D2293" s="355" t="s">
        <v>44</v>
      </c>
      <c r="E2293" s="355">
        <v>6110000</v>
      </c>
    </row>
    <row r="2294" spans="1:5" x14ac:dyDescent="0.35">
      <c r="A2294" s="355" t="s">
        <v>200</v>
      </c>
      <c r="B2294" s="355" t="str">
        <f>VLOOKUP(A2294,'Web Based Remittances'!$A$2:$C$70,3,0)</f>
        <v>92q49d</v>
      </c>
      <c r="C2294" s="355" t="s">
        <v>123</v>
      </c>
      <c r="D2294" s="355" t="s">
        <v>124</v>
      </c>
      <c r="E2294" s="355">
        <v>6110020</v>
      </c>
    </row>
    <row r="2295" spans="1:5" x14ac:dyDescent="0.35">
      <c r="A2295" s="355" t="s">
        <v>200</v>
      </c>
      <c r="B2295" s="355" t="str">
        <f>VLOOKUP(A2295,'Web Based Remittances'!$A$2:$C$70,3,0)</f>
        <v>92q49d</v>
      </c>
      <c r="C2295" s="355" t="s">
        <v>45</v>
      </c>
      <c r="D2295" s="355" t="s">
        <v>46</v>
      </c>
      <c r="E2295" s="355">
        <v>6110600</v>
      </c>
    </row>
    <row r="2296" spans="1:5" x14ac:dyDescent="0.35">
      <c r="A2296" s="355" t="s">
        <v>200</v>
      </c>
      <c r="B2296" s="355" t="str">
        <f>VLOOKUP(A2296,'Web Based Remittances'!$A$2:$C$70,3,0)</f>
        <v>92q49d</v>
      </c>
      <c r="C2296" s="355" t="s">
        <v>47</v>
      </c>
      <c r="D2296" s="355" t="s">
        <v>48</v>
      </c>
      <c r="E2296" s="355">
        <v>6110720</v>
      </c>
    </row>
    <row r="2297" spans="1:5" x14ac:dyDescent="0.35">
      <c r="A2297" s="355" t="s">
        <v>200</v>
      </c>
      <c r="B2297" s="355" t="str">
        <f>VLOOKUP(A2297,'Web Based Remittances'!$A$2:$C$70,3,0)</f>
        <v>92q49d</v>
      </c>
      <c r="C2297" s="355" t="s">
        <v>49</v>
      </c>
      <c r="D2297" s="355" t="s">
        <v>50</v>
      </c>
      <c r="E2297" s="355">
        <v>6110860</v>
      </c>
    </row>
    <row r="2298" spans="1:5" x14ac:dyDescent="0.35">
      <c r="A2298" s="355" t="s">
        <v>200</v>
      </c>
      <c r="B2298" s="355" t="str">
        <f>VLOOKUP(A2298,'Web Based Remittances'!$A$2:$C$70,3,0)</f>
        <v>92q49d</v>
      </c>
      <c r="C2298" s="355" t="s">
        <v>53</v>
      </c>
      <c r="D2298" s="355" t="s">
        <v>54</v>
      </c>
      <c r="E2298" s="355">
        <v>6110640</v>
      </c>
    </row>
    <row r="2299" spans="1:5" x14ac:dyDescent="0.35">
      <c r="A2299" s="355" t="s">
        <v>200</v>
      </c>
      <c r="B2299" s="355" t="str">
        <f>VLOOKUP(A2299,'Web Based Remittances'!$A$2:$C$70,3,0)</f>
        <v>92q49d</v>
      </c>
      <c r="C2299" s="355" t="s">
        <v>55</v>
      </c>
      <c r="D2299" s="355" t="s">
        <v>56</v>
      </c>
      <c r="E2299" s="355">
        <v>6116300</v>
      </c>
    </row>
    <row r="2300" spans="1:5" x14ac:dyDescent="0.35">
      <c r="A2300" s="355" t="s">
        <v>200</v>
      </c>
      <c r="B2300" s="355" t="str">
        <f>VLOOKUP(A2300,'Web Based Remittances'!$A$2:$C$70,3,0)</f>
        <v>92q49d</v>
      </c>
      <c r="C2300" s="355" t="s">
        <v>57</v>
      </c>
      <c r="D2300" s="355" t="s">
        <v>58</v>
      </c>
      <c r="E2300" s="355">
        <v>6116200</v>
      </c>
    </row>
    <row r="2301" spans="1:5" x14ac:dyDescent="0.35">
      <c r="A2301" s="355" t="s">
        <v>200</v>
      </c>
      <c r="B2301" s="355" t="str">
        <f>VLOOKUP(A2301,'Web Based Remittances'!$A$2:$C$70,3,0)</f>
        <v>92q49d</v>
      </c>
      <c r="C2301" s="355" t="s">
        <v>61</v>
      </c>
      <c r="D2301" s="355" t="s">
        <v>62</v>
      </c>
      <c r="E2301" s="355">
        <v>6116600</v>
      </c>
    </row>
    <row r="2302" spans="1:5" x14ac:dyDescent="0.35">
      <c r="A2302" s="355" t="s">
        <v>200</v>
      </c>
      <c r="B2302" s="355" t="str">
        <f>VLOOKUP(A2302,'Web Based Remittances'!$A$2:$C$70,3,0)</f>
        <v>92q49d</v>
      </c>
      <c r="C2302" s="355" t="s">
        <v>63</v>
      </c>
      <c r="D2302" s="355" t="s">
        <v>64</v>
      </c>
      <c r="E2302" s="355">
        <v>6121000</v>
      </c>
    </row>
    <row r="2303" spans="1:5" x14ac:dyDescent="0.35">
      <c r="A2303" s="355" t="s">
        <v>200</v>
      </c>
      <c r="B2303" s="355" t="str">
        <f>VLOOKUP(A2303,'Web Based Remittances'!$A$2:$C$70,3,0)</f>
        <v>92q49d</v>
      </c>
      <c r="C2303" s="355" t="s">
        <v>65</v>
      </c>
      <c r="D2303" s="355" t="s">
        <v>66</v>
      </c>
      <c r="E2303" s="355">
        <v>6122310</v>
      </c>
    </row>
    <row r="2304" spans="1:5" x14ac:dyDescent="0.35">
      <c r="A2304" s="355" t="s">
        <v>200</v>
      </c>
      <c r="B2304" s="355" t="str">
        <f>VLOOKUP(A2304,'Web Based Remittances'!$A$2:$C$70,3,0)</f>
        <v>92q49d</v>
      </c>
      <c r="C2304" s="355" t="s">
        <v>67</v>
      </c>
      <c r="D2304" s="355" t="s">
        <v>68</v>
      </c>
      <c r="E2304" s="355">
        <v>6122110</v>
      </c>
    </row>
    <row r="2305" spans="1:5" x14ac:dyDescent="0.35">
      <c r="A2305" s="355" t="s">
        <v>200</v>
      </c>
      <c r="B2305" s="355" t="str">
        <f>VLOOKUP(A2305,'Web Based Remittances'!$A$2:$C$70,3,0)</f>
        <v>92q49d</v>
      </c>
      <c r="C2305" s="355" t="s">
        <v>69</v>
      </c>
      <c r="D2305" s="355" t="s">
        <v>70</v>
      </c>
      <c r="E2305" s="355">
        <v>6120800</v>
      </c>
    </row>
    <row r="2306" spans="1:5" x14ac:dyDescent="0.35">
      <c r="A2306" s="355" t="s">
        <v>200</v>
      </c>
      <c r="B2306" s="355" t="str">
        <f>VLOOKUP(A2306,'Web Based Remittances'!$A$2:$C$70,3,0)</f>
        <v>92q49d</v>
      </c>
      <c r="C2306" s="355" t="s">
        <v>71</v>
      </c>
      <c r="D2306" s="355" t="s">
        <v>72</v>
      </c>
      <c r="E2306" s="355">
        <v>6120220</v>
      </c>
    </row>
    <row r="2307" spans="1:5" x14ac:dyDescent="0.35">
      <c r="A2307" s="355" t="s">
        <v>200</v>
      </c>
      <c r="B2307" s="355" t="str">
        <f>VLOOKUP(A2307,'Web Based Remittances'!$A$2:$C$70,3,0)</f>
        <v>92q49d</v>
      </c>
      <c r="C2307" s="355" t="s">
        <v>75</v>
      </c>
      <c r="D2307" s="355" t="s">
        <v>76</v>
      </c>
      <c r="E2307" s="355">
        <v>6120400</v>
      </c>
    </row>
    <row r="2308" spans="1:5" x14ac:dyDescent="0.35">
      <c r="A2308" s="355" t="s">
        <v>200</v>
      </c>
      <c r="B2308" s="355" t="str">
        <f>VLOOKUP(A2308,'Web Based Remittances'!$A$2:$C$70,3,0)</f>
        <v>92q49d</v>
      </c>
      <c r="C2308" s="355" t="s">
        <v>77</v>
      </c>
      <c r="D2308" s="355" t="s">
        <v>78</v>
      </c>
      <c r="E2308" s="355">
        <v>6140130</v>
      </c>
    </row>
    <row r="2309" spans="1:5" x14ac:dyDescent="0.35">
      <c r="A2309" s="355" t="s">
        <v>200</v>
      </c>
      <c r="B2309" s="355" t="str">
        <f>VLOOKUP(A2309,'Web Based Remittances'!$A$2:$C$70,3,0)</f>
        <v>92q49d</v>
      </c>
      <c r="C2309" s="355" t="s">
        <v>79</v>
      </c>
      <c r="D2309" s="355" t="s">
        <v>80</v>
      </c>
      <c r="E2309" s="355">
        <v>6142430</v>
      </c>
    </row>
    <row r="2310" spans="1:5" x14ac:dyDescent="0.35">
      <c r="A2310" s="355" t="s">
        <v>200</v>
      </c>
      <c r="B2310" s="355" t="str">
        <f>VLOOKUP(A2310,'Web Based Remittances'!$A$2:$C$70,3,0)</f>
        <v>92q49d</v>
      </c>
      <c r="C2310" s="355" t="s">
        <v>81</v>
      </c>
      <c r="D2310" s="355" t="s">
        <v>82</v>
      </c>
      <c r="E2310" s="355">
        <v>6140000</v>
      </c>
    </row>
    <row r="2311" spans="1:5" x14ac:dyDescent="0.35">
      <c r="A2311" s="355" t="s">
        <v>200</v>
      </c>
      <c r="B2311" s="355" t="str">
        <f>VLOOKUP(A2311,'Web Based Remittances'!$A$2:$C$70,3,0)</f>
        <v>92q49d</v>
      </c>
      <c r="C2311" s="355" t="s">
        <v>83</v>
      </c>
      <c r="D2311" s="355" t="s">
        <v>84</v>
      </c>
      <c r="E2311" s="355">
        <v>6121600</v>
      </c>
    </row>
    <row r="2312" spans="1:5" x14ac:dyDescent="0.35">
      <c r="A2312" s="355" t="s">
        <v>200</v>
      </c>
      <c r="B2312" s="355" t="str">
        <f>VLOOKUP(A2312,'Web Based Remittances'!$A$2:$C$70,3,0)</f>
        <v>92q49d</v>
      </c>
      <c r="C2312" s="355" t="s">
        <v>85</v>
      </c>
      <c r="D2312" s="355" t="s">
        <v>86</v>
      </c>
      <c r="E2312" s="355">
        <v>6140200</v>
      </c>
    </row>
    <row r="2313" spans="1:5" x14ac:dyDescent="0.35">
      <c r="A2313" s="355" t="s">
        <v>200</v>
      </c>
      <c r="B2313" s="355" t="str">
        <f>VLOOKUP(A2313,'Web Based Remittances'!$A$2:$C$70,3,0)</f>
        <v>92q49d</v>
      </c>
      <c r="C2313" s="355" t="s">
        <v>89</v>
      </c>
      <c r="D2313" s="355" t="s">
        <v>90</v>
      </c>
      <c r="E2313" s="355">
        <v>6170100</v>
      </c>
    </row>
    <row r="2314" spans="1:5" x14ac:dyDescent="0.35">
      <c r="A2314" s="355" t="s">
        <v>200</v>
      </c>
      <c r="B2314" s="355" t="str">
        <f>VLOOKUP(A2314,'Web Based Remittances'!$A$2:$C$70,3,0)</f>
        <v>92q49d</v>
      </c>
      <c r="C2314" s="355" t="s">
        <v>91</v>
      </c>
      <c r="D2314" s="355" t="s">
        <v>92</v>
      </c>
      <c r="E2314" s="355">
        <v>6170110</v>
      </c>
    </row>
    <row r="2315" spans="1:5" x14ac:dyDescent="0.35">
      <c r="A2315" s="355" t="s">
        <v>200</v>
      </c>
      <c r="B2315" s="355" t="str">
        <f>VLOOKUP(A2315,'Web Based Remittances'!$A$2:$C$70,3,0)</f>
        <v>92q49d</v>
      </c>
      <c r="C2315" s="355" t="s">
        <v>99</v>
      </c>
      <c r="D2315" s="355" t="s">
        <v>100</v>
      </c>
      <c r="E2315" s="355">
        <v>4190170</v>
      </c>
    </row>
    <row r="2316" spans="1:5" x14ac:dyDescent="0.35">
      <c r="A2316" s="355" t="s">
        <v>200</v>
      </c>
      <c r="B2316" s="355" t="str">
        <f>VLOOKUP(A2316,'Web Based Remittances'!$A$2:$C$70,3,0)</f>
        <v>92q49d</v>
      </c>
      <c r="C2316" s="355" t="s">
        <v>103</v>
      </c>
      <c r="D2316" s="355" t="s">
        <v>104</v>
      </c>
      <c r="E2316" s="355">
        <v>6180200</v>
      </c>
    </row>
    <row r="2317" spans="1:5" x14ac:dyDescent="0.35">
      <c r="A2317" s="355" t="s">
        <v>200</v>
      </c>
      <c r="B2317" s="355" t="str">
        <f>VLOOKUP(A2317,'Web Based Remittances'!$A$2:$C$70,3,0)</f>
        <v>92q49d</v>
      </c>
      <c r="C2317" s="355" t="s">
        <v>110</v>
      </c>
      <c r="D2317" s="355" t="s">
        <v>111</v>
      </c>
      <c r="E2317" s="355">
        <v>6180260</v>
      </c>
    </row>
    <row r="2318" spans="1:5" x14ac:dyDescent="0.35">
      <c r="A2318" s="355" t="s">
        <v>201</v>
      </c>
      <c r="B2318" s="355" t="str">
        <f>VLOOKUP(A2318,'Web Based Remittances'!$A$2:$C$70,3,0)</f>
        <v>487e802m</v>
      </c>
      <c r="C2318" s="355" t="s">
        <v>19</v>
      </c>
      <c r="D2318" s="355" t="s">
        <v>20</v>
      </c>
      <c r="E2318" s="355">
        <v>4190105</v>
      </c>
    </row>
    <row r="2319" spans="1:5" x14ac:dyDescent="0.35">
      <c r="A2319" s="355" t="s">
        <v>201</v>
      </c>
      <c r="B2319" s="355" t="str">
        <f>VLOOKUP(A2319,'Web Based Remittances'!$A$2:$C$70,3,0)</f>
        <v>487e802m</v>
      </c>
      <c r="C2319" s="355" t="s">
        <v>21</v>
      </c>
      <c r="D2319" s="355" t="s">
        <v>22</v>
      </c>
      <c r="E2319" s="355">
        <v>4190120</v>
      </c>
    </row>
    <row r="2320" spans="1:5" x14ac:dyDescent="0.35">
      <c r="A2320" s="355" t="s">
        <v>201</v>
      </c>
      <c r="B2320" s="355" t="str">
        <f>VLOOKUP(A2320,'Web Based Remittances'!$A$2:$C$70,3,0)</f>
        <v>487e802m</v>
      </c>
      <c r="C2320" s="355" t="s">
        <v>23</v>
      </c>
      <c r="D2320" s="355" t="s">
        <v>24</v>
      </c>
      <c r="E2320" s="355">
        <v>4190140</v>
      </c>
    </row>
    <row r="2321" spans="1:5" x14ac:dyDescent="0.35">
      <c r="A2321" s="355" t="s">
        <v>201</v>
      </c>
      <c r="B2321" s="355" t="str">
        <f>VLOOKUP(A2321,'Web Based Remittances'!$A$2:$C$70,3,0)</f>
        <v>487e802m</v>
      </c>
      <c r="C2321" s="355" t="s">
        <v>33</v>
      </c>
      <c r="D2321" s="355" t="s">
        <v>34</v>
      </c>
      <c r="E2321" s="355">
        <v>4190410</v>
      </c>
    </row>
    <row r="2322" spans="1:5" x14ac:dyDescent="0.35">
      <c r="A2322" s="355" t="s">
        <v>201</v>
      </c>
      <c r="B2322" s="355" t="str">
        <f>VLOOKUP(A2322,'Web Based Remittances'!$A$2:$C$70,3,0)</f>
        <v>487e802m</v>
      </c>
      <c r="C2322" s="355" t="s">
        <v>35</v>
      </c>
      <c r="D2322" s="355" t="s">
        <v>36</v>
      </c>
      <c r="E2322" s="355">
        <v>4190420</v>
      </c>
    </row>
    <row r="2323" spans="1:5" x14ac:dyDescent="0.35">
      <c r="A2323" s="355" t="s">
        <v>201</v>
      </c>
      <c r="B2323" s="355" t="str">
        <f>VLOOKUP(A2323,'Web Based Remittances'!$A$2:$C$70,3,0)</f>
        <v>487e802m</v>
      </c>
      <c r="C2323" s="355" t="s">
        <v>37</v>
      </c>
      <c r="D2323" s="355" t="s">
        <v>38</v>
      </c>
      <c r="E2323" s="355">
        <v>4190388</v>
      </c>
    </row>
    <row r="2324" spans="1:5" x14ac:dyDescent="0.35">
      <c r="A2324" s="355" t="s">
        <v>201</v>
      </c>
      <c r="B2324" s="355" t="str">
        <f>VLOOKUP(A2324,'Web Based Remittances'!$A$2:$C$70,3,0)</f>
        <v>487e802m</v>
      </c>
      <c r="C2324" s="355" t="s">
        <v>39</v>
      </c>
      <c r="D2324" s="355" t="s">
        <v>40</v>
      </c>
      <c r="E2324" s="355">
        <v>4190380</v>
      </c>
    </row>
    <row r="2325" spans="1:5" x14ac:dyDescent="0.35">
      <c r="A2325" s="355" t="s">
        <v>201</v>
      </c>
      <c r="B2325" s="355" t="str">
        <f>VLOOKUP(A2325,'Web Based Remittances'!$A$2:$C$70,3,0)</f>
        <v>487e802m</v>
      </c>
      <c r="C2325" s="355" t="s">
        <v>43</v>
      </c>
      <c r="D2325" s="355" t="s">
        <v>44</v>
      </c>
      <c r="E2325" s="355">
        <v>6110000</v>
      </c>
    </row>
    <row r="2326" spans="1:5" x14ac:dyDescent="0.35">
      <c r="A2326" s="355" t="s">
        <v>201</v>
      </c>
      <c r="B2326" s="355" t="str">
        <f>VLOOKUP(A2326,'Web Based Remittances'!$A$2:$C$70,3,0)</f>
        <v>487e802m</v>
      </c>
      <c r="C2326" s="355" t="s">
        <v>123</v>
      </c>
      <c r="D2326" s="355" t="s">
        <v>124</v>
      </c>
      <c r="E2326" s="355">
        <v>6110020</v>
      </c>
    </row>
    <row r="2327" spans="1:5" x14ac:dyDescent="0.35">
      <c r="A2327" s="355" t="s">
        <v>201</v>
      </c>
      <c r="B2327" s="355" t="str">
        <f>VLOOKUP(A2327,'Web Based Remittances'!$A$2:$C$70,3,0)</f>
        <v>487e802m</v>
      </c>
      <c r="C2327" s="355" t="s">
        <v>45</v>
      </c>
      <c r="D2327" s="355" t="s">
        <v>46</v>
      </c>
      <c r="E2327" s="355">
        <v>6110600</v>
      </c>
    </row>
    <row r="2328" spans="1:5" x14ac:dyDescent="0.35">
      <c r="A2328" s="355" t="s">
        <v>201</v>
      </c>
      <c r="B2328" s="355" t="str">
        <f>VLOOKUP(A2328,'Web Based Remittances'!$A$2:$C$70,3,0)</f>
        <v>487e802m</v>
      </c>
      <c r="C2328" s="355" t="s">
        <v>47</v>
      </c>
      <c r="D2328" s="355" t="s">
        <v>48</v>
      </c>
      <c r="E2328" s="355">
        <v>6110720</v>
      </c>
    </row>
    <row r="2329" spans="1:5" x14ac:dyDescent="0.35">
      <c r="A2329" s="355" t="s">
        <v>201</v>
      </c>
      <c r="B2329" s="355" t="str">
        <f>VLOOKUP(A2329,'Web Based Remittances'!$A$2:$C$70,3,0)</f>
        <v>487e802m</v>
      </c>
      <c r="C2329" s="355" t="s">
        <v>49</v>
      </c>
      <c r="D2329" s="355" t="s">
        <v>50</v>
      </c>
      <c r="E2329" s="355">
        <v>6110860</v>
      </c>
    </row>
    <row r="2330" spans="1:5" x14ac:dyDescent="0.35">
      <c r="A2330" s="355" t="s">
        <v>201</v>
      </c>
      <c r="B2330" s="355" t="str">
        <f>VLOOKUP(A2330,'Web Based Remittances'!$A$2:$C$70,3,0)</f>
        <v>487e802m</v>
      </c>
      <c r="C2330" s="355" t="s">
        <v>53</v>
      </c>
      <c r="D2330" s="355" t="s">
        <v>54</v>
      </c>
      <c r="E2330" s="355">
        <v>6110640</v>
      </c>
    </row>
    <row r="2331" spans="1:5" x14ac:dyDescent="0.35">
      <c r="A2331" s="355" t="s">
        <v>201</v>
      </c>
      <c r="B2331" s="355" t="str">
        <f>VLOOKUP(A2331,'Web Based Remittances'!$A$2:$C$70,3,0)</f>
        <v>487e802m</v>
      </c>
      <c r="C2331" s="355" t="s">
        <v>55</v>
      </c>
      <c r="D2331" s="355" t="s">
        <v>56</v>
      </c>
      <c r="E2331" s="355">
        <v>6116300</v>
      </c>
    </row>
    <row r="2332" spans="1:5" x14ac:dyDescent="0.35">
      <c r="A2332" s="355" t="s">
        <v>201</v>
      </c>
      <c r="B2332" s="355" t="str">
        <f>VLOOKUP(A2332,'Web Based Remittances'!$A$2:$C$70,3,0)</f>
        <v>487e802m</v>
      </c>
      <c r="C2332" s="355" t="s">
        <v>57</v>
      </c>
      <c r="D2332" s="355" t="s">
        <v>58</v>
      </c>
      <c r="E2332" s="355">
        <v>6116200</v>
      </c>
    </row>
    <row r="2333" spans="1:5" x14ac:dyDescent="0.35">
      <c r="A2333" s="355" t="s">
        <v>201</v>
      </c>
      <c r="B2333" s="355" t="str">
        <f>VLOOKUP(A2333,'Web Based Remittances'!$A$2:$C$70,3,0)</f>
        <v>487e802m</v>
      </c>
      <c r="C2333" s="355" t="s">
        <v>61</v>
      </c>
      <c r="D2333" s="355" t="s">
        <v>62</v>
      </c>
      <c r="E2333" s="355">
        <v>6116600</v>
      </c>
    </row>
    <row r="2334" spans="1:5" x14ac:dyDescent="0.35">
      <c r="A2334" s="355" t="s">
        <v>201</v>
      </c>
      <c r="B2334" s="355" t="str">
        <f>VLOOKUP(A2334,'Web Based Remittances'!$A$2:$C$70,3,0)</f>
        <v>487e802m</v>
      </c>
      <c r="C2334" s="355" t="s">
        <v>63</v>
      </c>
      <c r="D2334" s="355" t="s">
        <v>64</v>
      </c>
      <c r="E2334" s="355">
        <v>6121000</v>
      </c>
    </row>
    <row r="2335" spans="1:5" x14ac:dyDescent="0.35">
      <c r="A2335" s="355" t="s">
        <v>201</v>
      </c>
      <c r="B2335" s="355" t="str">
        <f>VLOOKUP(A2335,'Web Based Remittances'!$A$2:$C$70,3,0)</f>
        <v>487e802m</v>
      </c>
      <c r="C2335" s="355" t="s">
        <v>65</v>
      </c>
      <c r="D2335" s="355" t="s">
        <v>66</v>
      </c>
      <c r="E2335" s="355">
        <v>6122310</v>
      </c>
    </row>
    <row r="2336" spans="1:5" x14ac:dyDescent="0.35">
      <c r="A2336" s="355" t="s">
        <v>201</v>
      </c>
      <c r="B2336" s="355" t="str">
        <f>VLOOKUP(A2336,'Web Based Remittances'!$A$2:$C$70,3,0)</f>
        <v>487e802m</v>
      </c>
      <c r="C2336" s="355" t="s">
        <v>67</v>
      </c>
      <c r="D2336" s="355" t="s">
        <v>68</v>
      </c>
      <c r="E2336" s="355">
        <v>6122110</v>
      </c>
    </row>
    <row r="2337" spans="1:5" x14ac:dyDescent="0.35">
      <c r="A2337" s="355" t="s">
        <v>201</v>
      </c>
      <c r="B2337" s="355" t="str">
        <f>VLOOKUP(A2337,'Web Based Remittances'!$A$2:$C$70,3,0)</f>
        <v>487e802m</v>
      </c>
      <c r="C2337" s="355" t="s">
        <v>69</v>
      </c>
      <c r="D2337" s="355" t="s">
        <v>70</v>
      </c>
      <c r="E2337" s="355">
        <v>6120800</v>
      </c>
    </row>
    <row r="2338" spans="1:5" x14ac:dyDescent="0.35">
      <c r="A2338" s="355" t="s">
        <v>201</v>
      </c>
      <c r="B2338" s="355" t="str">
        <f>VLOOKUP(A2338,'Web Based Remittances'!$A$2:$C$70,3,0)</f>
        <v>487e802m</v>
      </c>
      <c r="C2338" s="355" t="s">
        <v>71</v>
      </c>
      <c r="D2338" s="355" t="s">
        <v>72</v>
      </c>
      <c r="E2338" s="355">
        <v>6120220</v>
      </c>
    </row>
    <row r="2339" spans="1:5" x14ac:dyDescent="0.35">
      <c r="A2339" s="355" t="s">
        <v>201</v>
      </c>
      <c r="B2339" s="355" t="str">
        <f>VLOOKUP(A2339,'Web Based Remittances'!$A$2:$C$70,3,0)</f>
        <v>487e802m</v>
      </c>
      <c r="C2339" s="355" t="s">
        <v>75</v>
      </c>
      <c r="D2339" s="355" t="s">
        <v>76</v>
      </c>
      <c r="E2339" s="355">
        <v>6120400</v>
      </c>
    </row>
    <row r="2340" spans="1:5" x14ac:dyDescent="0.35">
      <c r="A2340" s="355" t="s">
        <v>201</v>
      </c>
      <c r="B2340" s="355" t="str">
        <f>VLOOKUP(A2340,'Web Based Remittances'!$A$2:$C$70,3,0)</f>
        <v>487e802m</v>
      </c>
      <c r="C2340" s="355" t="s">
        <v>77</v>
      </c>
      <c r="D2340" s="355" t="s">
        <v>78</v>
      </c>
      <c r="E2340" s="355">
        <v>6140130</v>
      </c>
    </row>
    <row r="2341" spans="1:5" x14ac:dyDescent="0.35">
      <c r="A2341" s="355" t="s">
        <v>201</v>
      </c>
      <c r="B2341" s="355" t="str">
        <f>VLOOKUP(A2341,'Web Based Remittances'!$A$2:$C$70,3,0)</f>
        <v>487e802m</v>
      </c>
      <c r="C2341" s="355" t="s">
        <v>79</v>
      </c>
      <c r="D2341" s="355" t="s">
        <v>80</v>
      </c>
      <c r="E2341" s="355">
        <v>6142430</v>
      </c>
    </row>
    <row r="2342" spans="1:5" x14ac:dyDescent="0.35">
      <c r="A2342" s="355" t="s">
        <v>201</v>
      </c>
      <c r="B2342" s="355" t="str">
        <f>VLOOKUP(A2342,'Web Based Remittances'!$A$2:$C$70,3,0)</f>
        <v>487e802m</v>
      </c>
      <c r="C2342" s="355" t="s">
        <v>81</v>
      </c>
      <c r="D2342" s="355" t="s">
        <v>82</v>
      </c>
      <c r="E2342" s="355">
        <v>6140000</v>
      </c>
    </row>
    <row r="2343" spans="1:5" x14ac:dyDescent="0.35">
      <c r="A2343" s="355" t="s">
        <v>201</v>
      </c>
      <c r="B2343" s="355" t="str">
        <f>VLOOKUP(A2343,'Web Based Remittances'!$A$2:$C$70,3,0)</f>
        <v>487e802m</v>
      </c>
      <c r="C2343" s="355" t="s">
        <v>83</v>
      </c>
      <c r="D2343" s="355" t="s">
        <v>84</v>
      </c>
      <c r="E2343" s="355">
        <v>6121600</v>
      </c>
    </row>
    <row r="2344" spans="1:5" x14ac:dyDescent="0.35">
      <c r="A2344" s="355" t="s">
        <v>201</v>
      </c>
      <c r="B2344" s="355" t="str">
        <f>VLOOKUP(A2344,'Web Based Remittances'!$A$2:$C$70,3,0)</f>
        <v>487e802m</v>
      </c>
      <c r="C2344" s="355" t="s">
        <v>85</v>
      </c>
      <c r="D2344" s="355" t="s">
        <v>86</v>
      </c>
      <c r="E2344" s="355">
        <v>6140200</v>
      </c>
    </row>
    <row r="2345" spans="1:5" x14ac:dyDescent="0.35">
      <c r="A2345" s="355" t="s">
        <v>201</v>
      </c>
      <c r="B2345" s="355" t="str">
        <f>VLOOKUP(A2345,'Web Based Remittances'!$A$2:$C$70,3,0)</f>
        <v>487e802m</v>
      </c>
      <c r="C2345" s="355" t="s">
        <v>89</v>
      </c>
      <c r="D2345" s="355" t="s">
        <v>90</v>
      </c>
      <c r="E2345" s="355">
        <v>6170100</v>
      </c>
    </row>
    <row r="2346" spans="1:5" x14ac:dyDescent="0.35">
      <c r="A2346" s="355" t="s">
        <v>201</v>
      </c>
      <c r="B2346" s="355" t="str">
        <f>VLOOKUP(A2346,'Web Based Remittances'!$A$2:$C$70,3,0)</f>
        <v>487e802m</v>
      </c>
      <c r="C2346" s="355" t="s">
        <v>91</v>
      </c>
      <c r="D2346" s="355" t="s">
        <v>92</v>
      </c>
      <c r="E2346" s="355">
        <v>6170110</v>
      </c>
    </row>
    <row r="2347" spans="1:5" x14ac:dyDescent="0.35">
      <c r="A2347" s="355" t="s">
        <v>201</v>
      </c>
      <c r="B2347" s="355" t="str">
        <f>VLOOKUP(A2347,'Web Based Remittances'!$A$2:$C$70,3,0)</f>
        <v>487e802m</v>
      </c>
      <c r="C2347" s="355" t="s">
        <v>99</v>
      </c>
      <c r="D2347" s="355" t="s">
        <v>100</v>
      </c>
      <c r="E2347" s="355">
        <v>4190170</v>
      </c>
    </row>
    <row r="2348" spans="1:5" x14ac:dyDescent="0.35">
      <c r="A2348" s="355" t="s">
        <v>201</v>
      </c>
      <c r="B2348" s="355" t="str">
        <f>VLOOKUP(A2348,'Web Based Remittances'!$A$2:$C$70,3,0)</f>
        <v>487e802m</v>
      </c>
      <c r="C2348" s="355" t="s">
        <v>103</v>
      </c>
      <c r="D2348" s="355" t="s">
        <v>104</v>
      </c>
      <c r="E2348" s="355">
        <v>6180200</v>
      </c>
    </row>
    <row r="2349" spans="1:5" x14ac:dyDescent="0.35">
      <c r="A2349" s="355" t="s">
        <v>201</v>
      </c>
      <c r="B2349" s="355" t="str">
        <f>VLOOKUP(A2349,'Web Based Remittances'!$A$2:$C$70,3,0)</f>
        <v>487e802m</v>
      </c>
      <c r="C2349" s="355" t="s">
        <v>110</v>
      </c>
      <c r="D2349" s="355" t="s">
        <v>111</v>
      </c>
      <c r="E2349" s="355">
        <v>6180260</v>
      </c>
    </row>
    <row r="2350" spans="1:5" x14ac:dyDescent="0.35">
      <c r="A2350" s="355" t="s">
        <v>202</v>
      </c>
      <c r="B2350" s="355" t="str">
        <f>VLOOKUP(A2350,'Web Based Remittances'!$A$2:$C$70,3,0)</f>
        <v>929u173s</v>
      </c>
      <c r="C2350" s="355" t="s">
        <v>19</v>
      </c>
      <c r="D2350" s="355" t="s">
        <v>20</v>
      </c>
      <c r="E2350" s="355">
        <v>4190105</v>
      </c>
    </row>
    <row r="2351" spans="1:5" x14ac:dyDescent="0.35">
      <c r="A2351" s="355" t="s">
        <v>202</v>
      </c>
      <c r="B2351" s="355" t="str">
        <f>VLOOKUP(A2351,'Web Based Remittances'!$A$2:$C$70,3,0)</f>
        <v>929u173s</v>
      </c>
      <c r="C2351" s="355" t="s">
        <v>21</v>
      </c>
      <c r="D2351" s="355" t="s">
        <v>22</v>
      </c>
      <c r="E2351" s="355">
        <v>4190120</v>
      </c>
    </row>
    <row r="2352" spans="1:5" x14ac:dyDescent="0.35">
      <c r="A2352" s="355" t="s">
        <v>202</v>
      </c>
      <c r="B2352" s="355" t="str">
        <f>VLOOKUP(A2352,'Web Based Remittances'!$A$2:$C$70,3,0)</f>
        <v>929u173s</v>
      </c>
      <c r="C2352" s="355" t="s">
        <v>23</v>
      </c>
      <c r="D2352" s="355" t="s">
        <v>24</v>
      </c>
      <c r="E2352" s="355">
        <v>4190140</v>
      </c>
    </row>
    <row r="2353" spans="1:5" x14ac:dyDescent="0.35">
      <c r="A2353" s="355" t="s">
        <v>202</v>
      </c>
      <c r="B2353" s="355" t="str">
        <f>VLOOKUP(A2353,'Web Based Remittances'!$A$2:$C$70,3,0)</f>
        <v>929u173s</v>
      </c>
      <c r="C2353" s="355" t="s">
        <v>33</v>
      </c>
      <c r="D2353" s="355" t="s">
        <v>34</v>
      </c>
      <c r="E2353" s="355">
        <v>4190410</v>
      </c>
    </row>
    <row r="2354" spans="1:5" x14ac:dyDescent="0.35">
      <c r="A2354" s="355" t="s">
        <v>202</v>
      </c>
      <c r="B2354" s="355" t="str">
        <f>VLOOKUP(A2354,'Web Based Remittances'!$A$2:$C$70,3,0)</f>
        <v>929u173s</v>
      </c>
      <c r="C2354" s="355" t="s">
        <v>35</v>
      </c>
      <c r="D2354" s="355" t="s">
        <v>36</v>
      </c>
      <c r="E2354" s="355">
        <v>4190420</v>
      </c>
    </row>
    <row r="2355" spans="1:5" x14ac:dyDescent="0.35">
      <c r="A2355" s="355" t="s">
        <v>202</v>
      </c>
      <c r="B2355" s="355" t="str">
        <f>VLOOKUP(A2355,'Web Based Remittances'!$A$2:$C$70,3,0)</f>
        <v>929u173s</v>
      </c>
      <c r="C2355" s="355" t="s">
        <v>37</v>
      </c>
      <c r="D2355" s="355" t="s">
        <v>38</v>
      </c>
      <c r="E2355" s="355">
        <v>4190388</v>
      </c>
    </row>
    <row r="2356" spans="1:5" x14ac:dyDescent="0.35">
      <c r="A2356" s="355" t="s">
        <v>202</v>
      </c>
      <c r="B2356" s="355" t="str">
        <f>VLOOKUP(A2356,'Web Based Remittances'!$A$2:$C$70,3,0)</f>
        <v>929u173s</v>
      </c>
      <c r="C2356" s="355" t="s">
        <v>39</v>
      </c>
      <c r="D2356" s="355" t="s">
        <v>40</v>
      </c>
      <c r="E2356" s="355">
        <v>4190380</v>
      </c>
    </row>
    <row r="2357" spans="1:5" x14ac:dyDescent="0.35">
      <c r="A2357" s="355" t="s">
        <v>202</v>
      </c>
      <c r="B2357" s="355" t="str">
        <f>VLOOKUP(A2357,'Web Based Remittances'!$A$2:$C$70,3,0)</f>
        <v>929u173s</v>
      </c>
      <c r="C2357" s="355" t="s">
        <v>43</v>
      </c>
      <c r="D2357" s="355" t="s">
        <v>44</v>
      </c>
      <c r="E2357" s="355">
        <v>6110000</v>
      </c>
    </row>
    <row r="2358" spans="1:5" x14ac:dyDescent="0.35">
      <c r="A2358" s="355" t="s">
        <v>202</v>
      </c>
      <c r="B2358" s="355" t="str">
        <f>VLOOKUP(A2358,'Web Based Remittances'!$A$2:$C$70,3,0)</f>
        <v>929u173s</v>
      </c>
      <c r="C2358" s="355" t="s">
        <v>123</v>
      </c>
      <c r="D2358" s="355" t="s">
        <v>124</v>
      </c>
      <c r="E2358" s="355">
        <v>6110020</v>
      </c>
    </row>
    <row r="2359" spans="1:5" x14ac:dyDescent="0.35">
      <c r="A2359" s="355" t="s">
        <v>202</v>
      </c>
      <c r="B2359" s="355" t="str">
        <f>VLOOKUP(A2359,'Web Based Remittances'!$A$2:$C$70,3,0)</f>
        <v>929u173s</v>
      </c>
      <c r="C2359" s="355" t="s">
        <v>45</v>
      </c>
      <c r="D2359" s="355" t="s">
        <v>46</v>
      </c>
      <c r="E2359" s="355">
        <v>6110600</v>
      </c>
    </row>
    <row r="2360" spans="1:5" x14ac:dyDescent="0.35">
      <c r="A2360" s="355" t="s">
        <v>202</v>
      </c>
      <c r="B2360" s="355" t="str">
        <f>VLOOKUP(A2360,'Web Based Remittances'!$A$2:$C$70,3,0)</f>
        <v>929u173s</v>
      </c>
      <c r="C2360" s="355" t="s">
        <v>47</v>
      </c>
      <c r="D2360" s="355" t="s">
        <v>48</v>
      </c>
      <c r="E2360" s="355">
        <v>6110720</v>
      </c>
    </row>
    <row r="2361" spans="1:5" x14ac:dyDescent="0.35">
      <c r="A2361" s="355" t="s">
        <v>202</v>
      </c>
      <c r="B2361" s="355" t="str">
        <f>VLOOKUP(A2361,'Web Based Remittances'!$A$2:$C$70,3,0)</f>
        <v>929u173s</v>
      </c>
      <c r="C2361" s="355" t="s">
        <v>49</v>
      </c>
      <c r="D2361" s="355" t="s">
        <v>50</v>
      </c>
      <c r="E2361" s="355">
        <v>6110860</v>
      </c>
    </row>
    <row r="2362" spans="1:5" x14ac:dyDescent="0.35">
      <c r="A2362" s="355" t="s">
        <v>202</v>
      </c>
      <c r="B2362" s="355" t="str">
        <f>VLOOKUP(A2362,'Web Based Remittances'!$A$2:$C$70,3,0)</f>
        <v>929u173s</v>
      </c>
      <c r="C2362" s="355" t="s">
        <v>53</v>
      </c>
      <c r="D2362" s="355" t="s">
        <v>54</v>
      </c>
      <c r="E2362" s="355">
        <v>6110640</v>
      </c>
    </row>
    <row r="2363" spans="1:5" x14ac:dyDescent="0.35">
      <c r="A2363" s="355" t="s">
        <v>202</v>
      </c>
      <c r="B2363" s="355" t="str">
        <f>VLOOKUP(A2363,'Web Based Remittances'!$A$2:$C$70,3,0)</f>
        <v>929u173s</v>
      </c>
      <c r="C2363" s="355" t="s">
        <v>55</v>
      </c>
      <c r="D2363" s="355" t="s">
        <v>56</v>
      </c>
      <c r="E2363" s="355">
        <v>6116300</v>
      </c>
    </row>
    <row r="2364" spans="1:5" x14ac:dyDescent="0.35">
      <c r="A2364" s="355" t="s">
        <v>202</v>
      </c>
      <c r="B2364" s="355" t="str">
        <f>VLOOKUP(A2364,'Web Based Remittances'!$A$2:$C$70,3,0)</f>
        <v>929u173s</v>
      </c>
      <c r="C2364" s="355" t="s">
        <v>57</v>
      </c>
      <c r="D2364" s="355" t="s">
        <v>58</v>
      </c>
      <c r="E2364" s="355">
        <v>6116200</v>
      </c>
    </row>
    <row r="2365" spans="1:5" x14ac:dyDescent="0.35">
      <c r="A2365" s="355" t="s">
        <v>202</v>
      </c>
      <c r="B2365" s="355" t="str">
        <f>VLOOKUP(A2365,'Web Based Remittances'!$A$2:$C$70,3,0)</f>
        <v>929u173s</v>
      </c>
      <c r="C2365" s="355" t="s">
        <v>61</v>
      </c>
      <c r="D2365" s="355" t="s">
        <v>62</v>
      </c>
      <c r="E2365" s="355">
        <v>6116600</v>
      </c>
    </row>
    <row r="2366" spans="1:5" x14ac:dyDescent="0.35">
      <c r="A2366" s="355" t="s">
        <v>202</v>
      </c>
      <c r="B2366" s="355" t="str">
        <f>VLOOKUP(A2366,'Web Based Remittances'!$A$2:$C$70,3,0)</f>
        <v>929u173s</v>
      </c>
      <c r="C2366" s="355" t="s">
        <v>63</v>
      </c>
      <c r="D2366" s="355" t="s">
        <v>64</v>
      </c>
      <c r="E2366" s="355">
        <v>6121000</v>
      </c>
    </row>
    <row r="2367" spans="1:5" x14ac:dyDescent="0.35">
      <c r="A2367" s="355" t="s">
        <v>202</v>
      </c>
      <c r="B2367" s="355" t="str">
        <f>VLOOKUP(A2367,'Web Based Remittances'!$A$2:$C$70,3,0)</f>
        <v>929u173s</v>
      </c>
      <c r="C2367" s="355" t="s">
        <v>65</v>
      </c>
      <c r="D2367" s="355" t="s">
        <v>66</v>
      </c>
      <c r="E2367" s="355">
        <v>6122310</v>
      </c>
    </row>
    <row r="2368" spans="1:5" x14ac:dyDescent="0.35">
      <c r="A2368" s="355" t="s">
        <v>202</v>
      </c>
      <c r="B2368" s="355" t="str">
        <f>VLOOKUP(A2368,'Web Based Remittances'!$A$2:$C$70,3,0)</f>
        <v>929u173s</v>
      </c>
      <c r="C2368" s="355" t="s">
        <v>67</v>
      </c>
      <c r="D2368" s="355" t="s">
        <v>68</v>
      </c>
      <c r="E2368" s="355">
        <v>6122110</v>
      </c>
    </row>
    <row r="2369" spans="1:5" x14ac:dyDescent="0.35">
      <c r="A2369" s="355" t="s">
        <v>202</v>
      </c>
      <c r="B2369" s="355" t="str">
        <f>VLOOKUP(A2369,'Web Based Remittances'!$A$2:$C$70,3,0)</f>
        <v>929u173s</v>
      </c>
      <c r="C2369" s="355" t="s">
        <v>69</v>
      </c>
      <c r="D2369" s="355" t="s">
        <v>70</v>
      </c>
      <c r="E2369" s="355">
        <v>6120800</v>
      </c>
    </row>
    <row r="2370" spans="1:5" x14ac:dyDescent="0.35">
      <c r="A2370" s="355" t="s">
        <v>202</v>
      </c>
      <c r="B2370" s="355" t="str">
        <f>VLOOKUP(A2370,'Web Based Remittances'!$A$2:$C$70,3,0)</f>
        <v>929u173s</v>
      </c>
      <c r="C2370" s="355" t="s">
        <v>71</v>
      </c>
      <c r="D2370" s="355" t="s">
        <v>72</v>
      </c>
      <c r="E2370" s="355">
        <v>6120220</v>
      </c>
    </row>
    <row r="2371" spans="1:5" x14ac:dyDescent="0.35">
      <c r="A2371" s="355" t="s">
        <v>202</v>
      </c>
      <c r="B2371" s="355" t="str">
        <f>VLOOKUP(A2371,'Web Based Remittances'!$A$2:$C$70,3,0)</f>
        <v>929u173s</v>
      </c>
      <c r="C2371" s="355" t="s">
        <v>75</v>
      </c>
      <c r="D2371" s="355" t="s">
        <v>76</v>
      </c>
      <c r="E2371" s="355">
        <v>6120400</v>
      </c>
    </row>
    <row r="2372" spans="1:5" x14ac:dyDescent="0.35">
      <c r="A2372" s="355" t="s">
        <v>202</v>
      </c>
      <c r="B2372" s="355" t="str">
        <f>VLOOKUP(A2372,'Web Based Remittances'!$A$2:$C$70,3,0)</f>
        <v>929u173s</v>
      </c>
      <c r="C2372" s="355" t="s">
        <v>77</v>
      </c>
      <c r="D2372" s="355" t="s">
        <v>78</v>
      </c>
      <c r="E2372" s="355">
        <v>6140130</v>
      </c>
    </row>
    <row r="2373" spans="1:5" x14ac:dyDescent="0.35">
      <c r="A2373" s="355" t="s">
        <v>202</v>
      </c>
      <c r="B2373" s="355" t="str">
        <f>VLOOKUP(A2373,'Web Based Remittances'!$A$2:$C$70,3,0)</f>
        <v>929u173s</v>
      </c>
      <c r="C2373" s="355" t="s">
        <v>79</v>
      </c>
      <c r="D2373" s="355" t="s">
        <v>80</v>
      </c>
      <c r="E2373" s="355">
        <v>6142430</v>
      </c>
    </row>
    <row r="2374" spans="1:5" x14ac:dyDescent="0.35">
      <c r="A2374" s="355" t="s">
        <v>202</v>
      </c>
      <c r="B2374" s="355" t="str">
        <f>VLOOKUP(A2374,'Web Based Remittances'!$A$2:$C$70,3,0)</f>
        <v>929u173s</v>
      </c>
      <c r="C2374" s="355" t="s">
        <v>81</v>
      </c>
      <c r="D2374" s="355" t="s">
        <v>82</v>
      </c>
      <c r="E2374" s="355">
        <v>6140000</v>
      </c>
    </row>
    <row r="2375" spans="1:5" x14ac:dyDescent="0.35">
      <c r="A2375" s="355" t="s">
        <v>202</v>
      </c>
      <c r="B2375" s="355" t="str">
        <f>VLOOKUP(A2375,'Web Based Remittances'!$A$2:$C$70,3,0)</f>
        <v>929u173s</v>
      </c>
      <c r="C2375" s="355" t="s">
        <v>83</v>
      </c>
      <c r="D2375" s="355" t="s">
        <v>84</v>
      </c>
      <c r="E2375" s="355">
        <v>6121600</v>
      </c>
    </row>
    <row r="2376" spans="1:5" x14ac:dyDescent="0.35">
      <c r="A2376" s="355" t="s">
        <v>202</v>
      </c>
      <c r="B2376" s="355" t="str">
        <f>VLOOKUP(A2376,'Web Based Remittances'!$A$2:$C$70,3,0)</f>
        <v>929u173s</v>
      </c>
      <c r="C2376" s="355" t="s">
        <v>85</v>
      </c>
      <c r="D2376" s="355" t="s">
        <v>86</v>
      </c>
      <c r="E2376" s="355">
        <v>6140200</v>
      </c>
    </row>
    <row r="2377" spans="1:5" x14ac:dyDescent="0.35">
      <c r="A2377" s="355" t="s">
        <v>202</v>
      </c>
      <c r="B2377" s="355" t="str">
        <f>VLOOKUP(A2377,'Web Based Remittances'!$A$2:$C$70,3,0)</f>
        <v>929u173s</v>
      </c>
      <c r="C2377" s="355" t="s">
        <v>89</v>
      </c>
      <c r="D2377" s="355" t="s">
        <v>90</v>
      </c>
      <c r="E2377" s="355">
        <v>6170100</v>
      </c>
    </row>
    <row r="2378" spans="1:5" x14ac:dyDescent="0.35">
      <c r="A2378" s="355" t="s">
        <v>202</v>
      </c>
      <c r="B2378" s="355" t="str">
        <f>VLOOKUP(A2378,'Web Based Remittances'!$A$2:$C$70,3,0)</f>
        <v>929u173s</v>
      </c>
      <c r="C2378" s="355" t="s">
        <v>91</v>
      </c>
      <c r="D2378" s="355" t="s">
        <v>92</v>
      </c>
      <c r="E2378" s="355">
        <v>6170110</v>
      </c>
    </row>
    <row r="2379" spans="1:5" x14ac:dyDescent="0.35">
      <c r="A2379" s="355" t="s">
        <v>202</v>
      </c>
      <c r="B2379" s="355" t="str">
        <f>VLOOKUP(A2379,'Web Based Remittances'!$A$2:$C$70,3,0)</f>
        <v>929u173s</v>
      </c>
      <c r="C2379" s="355" t="s">
        <v>99</v>
      </c>
      <c r="D2379" s="355" t="s">
        <v>100</v>
      </c>
      <c r="E2379" s="355">
        <v>4190170</v>
      </c>
    </row>
    <row r="2380" spans="1:5" x14ac:dyDescent="0.35">
      <c r="A2380" s="355" t="s">
        <v>202</v>
      </c>
      <c r="B2380" s="355" t="str">
        <f>VLOOKUP(A2380,'Web Based Remittances'!$A$2:$C$70,3,0)</f>
        <v>929u173s</v>
      </c>
      <c r="C2380" s="355" t="s">
        <v>103</v>
      </c>
      <c r="D2380" s="355" t="s">
        <v>104</v>
      </c>
      <c r="E2380" s="355">
        <v>6180200</v>
      </c>
    </row>
    <row r="2381" spans="1:5" x14ac:dyDescent="0.35">
      <c r="A2381" s="355" t="s">
        <v>202</v>
      </c>
      <c r="B2381" s="355" t="str">
        <f>VLOOKUP(A2381,'Web Based Remittances'!$A$2:$C$70,3,0)</f>
        <v>929u173s</v>
      </c>
      <c r="C2381" s="355" t="s">
        <v>110</v>
      </c>
      <c r="D2381" s="355" t="s">
        <v>111</v>
      </c>
      <c r="E2381" s="355">
        <v>6180260</v>
      </c>
    </row>
    <row r="2382" spans="1:5" x14ac:dyDescent="0.35">
      <c r="A2382" s="355" t="s">
        <v>203</v>
      </c>
      <c r="B2382" s="355" t="str">
        <f>VLOOKUP(A2382,'Web Based Remittances'!$A$2:$C$70,3,0)</f>
        <v>403o958c</v>
      </c>
      <c r="C2382" s="355" t="s">
        <v>19</v>
      </c>
      <c r="D2382" s="355" t="s">
        <v>20</v>
      </c>
      <c r="E2382" s="355">
        <v>4190105</v>
      </c>
    </row>
    <row r="2383" spans="1:5" x14ac:dyDescent="0.35">
      <c r="A2383" s="355" t="s">
        <v>203</v>
      </c>
      <c r="B2383" s="355" t="str">
        <f>VLOOKUP(A2383,'Web Based Remittances'!$A$2:$C$70,3,0)</f>
        <v>403o958c</v>
      </c>
      <c r="C2383" s="355" t="s">
        <v>23</v>
      </c>
      <c r="D2383" s="355" t="s">
        <v>24</v>
      </c>
      <c r="E2383" s="355">
        <v>4190140</v>
      </c>
    </row>
    <row r="2384" spans="1:5" x14ac:dyDescent="0.35">
      <c r="A2384" s="355" t="s">
        <v>203</v>
      </c>
      <c r="B2384" s="355" t="str">
        <f>VLOOKUP(A2384,'Web Based Remittances'!$A$2:$C$70,3,0)</f>
        <v>403o958c</v>
      </c>
      <c r="C2384" s="355" t="s">
        <v>33</v>
      </c>
      <c r="D2384" s="355" t="s">
        <v>34</v>
      </c>
      <c r="E2384" s="355">
        <v>4190410</v>
      </c>
    </row>
    <row r="2385" spans="1:5" x14ac:dyDescent="0.35">
      <c r="A2385" s="355" t="s">
        <v>203</v>
      </c>
      <c r="B2385" s="355" t="str">
        <f>VLOOKUP(A2385,'Web Based Remittances'!$A$2:$C$70,3,0)</f>
        <v>403o958c</v>
      </c>
      <c r="C2385" s="355" t="s">
        <v>35</v>
      </c>
      <c r="D2385" s="355" t="s">
        <v>36</v>
      </c>
      <c r="E2385" s="355">
        <v>4190420</v>
      </c>
    </row>
    <row r="2386" spans="1:5" x14ac:dyDescent="0.35">
      <c r="A2386" s="355" t="s">
        <v>203</v>
      </c>
      <c r="B2386" s="355" t="str">
        <f>VLOOKUP(A2386,'Web Based Remittances'!$A$2:$C$70,3,0)</f>
        <v>403o958c</v>
      </c>
      <c r="C2386" s="355" t="s">
        <v>37</v>
      </c>
      <c r="D2386" s="355" t="s">
        <v>38</v>
      </c>
      <c r="E2386" s="355">
        <v>4190388</v>
      </c>
    </row>
    <row r="2387" spans="1:5" x14ac:dyDescent="0.35">
      <c r="A2387" s="355" t="s">
        <v>203</v>
      </c>
      <c r="B2387" s="355" t="str">
        <f>VLOOKUP(A2387,'Web Based Remittances'!$A$2:$C$70,3,0)</f>
        <v>403o958c</v>
      </c>
      <c r="C2387" s="355" t="s">
        <v>39</v>
      </c>
      <c r="D2387" s="355" t="s">
        <v>40</v>
      </c>
      <c r="E2387" s="355">
        <v>4190380</v>
      </c>
    </row>
    <row r="2388" spans="1:5" x14ac:dyDescent="0.35">
      <c r="A2388" s="355" t="s">
        <v>203</v>
      </c>
      <c r="B2388" s="355" t="str">
        <f>VLOOKUP(A2388,'Web Based Remittances'!$A$2:$C$70,3,0)</f>
        <v>403o958c</v>
      </c>
      <c r="C2388" s="355" t="s">
        <v>43</v>
      </c>
      <c r="D2388" s="355" t="s">
        <v>44</v>
      </c>
      <c r="E2388" s="355">
        <v>6110000</v>
      </c>
    </row>
    <row r="2389" spans="1:5" x14ac:dyDescent="0.35">
      <c r="A2389" s="355" t="s">
        <v>203</v>
      </c>
      <c r="B2389" s="355" t="str">
        <f>VLOOKUP(A2389,'Web Based Remittances'!$A$2:$C$70,3,0)</f>
        <v>403o958c</v>
      </c>
      <c r="C2389" s="355" t="s">
        <v>123</v>
      </c>
      <c r="D2389" s="355" t="s">
        <v>124</v>
      </c>
      <c r="E2389" s="355">
        <v>6110020</v>
      </c>
    </row>
    <row r="2390" spans="1:5" x14ac:dyDescent="0.35">
      <c r="A2390" s="355" t="s">
        <v>203</v>
      </c>
      <c r="B2390" s="355" t="str">
        <f>VLOOKUP(A2390,'Web Based Remittances'!$A$2:$C$70,3,0)</f>
        <v>403o958c</v>
      </c>
      <c r="C2390" s="355" t="s">
        <v>45</v>
      </c>
      <c r="D2390" s="355" t="s">
        <v>46</v>
      </c>
      <c r="E2390" s="355">
        <v>6110600</v>
      </c>
    </row>
    <row r="2391" spans="1:5" x14ac:dyDescent="0.35">
      <c r="A2391" s="355" t="s">
        <v>203</v>
      </c>
      <c r="B2391" s="355" t="str">
        <f>VLOOKUP(A2391,'Web Based Remittances'!$A$2:$C$70,3,0)</f>
        <v>403o958c</v>
      </c>
      <c r="C2391" s="355" t="s">
        <v>47</v>
      </c>
      <c r="D2391" s="355" t="s">
        <v>48</v>
      </c>
      <c r="E2391" s="355">
        <v>6110720</v>
      </c>
    </row>
    <row r="2392" spans="1:5" x14ac:dyDescent="0.35">
      <c r="A2392" s="355" t="s">
        <v>203</v>
      </c>
      <c r="B2392" s="355" t="str">
        <f>VLOOKUP(A2392,'Web Based Remittances'!$A$2:$C$70,3,0)</f>
        <v>403o958c</v>
      </c>
      <c r="C2392" s="355" t="s">
        <v>49</v>
      </c>
      <c r="D2392" s="355" t="s">
        <v>50</v>
      </c>
      <c r="E2392" s="355">
        <v>6110860</v>
      </c>
    </row>
    <row r="2393" spans="1:5" x14ac:dyDescent="0.35">
      <c r="A2393" s="355" t="s">
        <v>203</v>
      </c>
      <c r="B2393" s="355" t="str">
        <f>VLOOKUP(A2393,'Web Based Remittances'!$A$2:$C$70,3,0)</f>
        <v>403o958c</v>
      </c>
      <c r="C2393" s="355" t="s">
        <v>53</v>
      </c>
      <c r="D2393" s="355" t="s">
        <v>54</v>
      </c>
      <c r="E2393" s="355">
        <v>6110640</v>
      </c>
    </row>
    <row r="2394" spans="1:5" x14ac:dyDescent="0.35">
      <c r="A2394" s="355" t="s">
        <v>203</v>
      </c>
      <c r="B2394" s="355" t="str">
        <f>VLOOKUP(A2394,'Web Based Remittances'!$A$2:$C$70,3,0)</f>
        <v>403o958c</v>
      </c>
      <c r="C2394" s="355" t="s">
        <v>55</v>
      </c>
      <c r="D2394" s="355" t="s">
        <v>56</v>
      </c>
      <c r="E2394" s="355">
        <v>6116300</v>
      </c>
    </row>
    <row r="2395" spans="1:5" x14ac:dyDescent="0.35">
      <c r="A2395" s="355" t="s">
        <v>203</v>
      </c>
      <c r="B2395" s="355" t="str">
        <f>VLOOKUP(A2395,'Web Based Remittances'!$A$2:$C$70,3,0)</f>
        <v>403o958c</v>
      </c>
      <c r="C2395" s="355" t="s">
        <v>57</v>
      </c>
      <c r="D2395" s="355" t="s">
        <v>58</v>
      </c>
      <c r="E2395" s="355">
        <v>6116200</v>
      </c>
    </row>
    <row r="2396" spans="1:5" x14ac:dyDescent="0.35">
      <c r="A2396" s="355" t="s">
        <v>203</v>
      </c>
      <c r="B2396" s="355" t="str">
        <f>VLOOKUP(A2396,'Web Based Remittances'!$A$2:$C$70,3,0)</f>
        <v>403o958c</v>
      </c>
      <c r="C2396" s="355" t="s">
        <v>61</v>
      </c>
      <c r="D2396" s="355" t="s">
        <v>62</v>
      </c>
      <c r="E2396" s="355">
        <v>6116600</v>
      </c>
    </row>
    <row r="2397" spans="1:5" x14ac:dyDescent="0.35">
      <c r="A2397" s="355" t="s">
        <v>203</v>
      </c>
      <c r="B2397" s="355" t="str">
        <f>VLOOKUP(A2397,'Web Based Remittances'!$A$2:$C$70,3,0)</f>
        <v>403o958c</v>
      </c>
      <c r="C2397" s="355" t="s">
        <v>63</v>
      </c>
      <c r="D2397" s="355" t="s">
        <v>64</v>
      </c>
      <c r="E2397" s="355">
        <v>6121000</v>
      </c>
    </row>
    <row r="2398" spans="1:5" x14ac:dyDescent="0.35">
      <c r="A2398" s="355" t="s">
        <v>203</v>
      </c>
      <c r="B2398" s="355" t="str">
        <f>VLOOKUP(A2398,'Web Based Remittances'!$A$2:$C$70,3,0)</f>
        <v>403o958c</v>
      </c>
      <c r="C2398" s="355" t="s">
        <v>65</v>
      </c>
      <c r="D2398" s="355" t="s">
        <v>66</v>
      </c>
      <c r="E2398" s="355">
        <v>6122310</v>
      </c>
    </row>
    <row r="2399" spans="1:5" x14ac:dyDescent="0.35">
      <c r="A2399" s="355" t="s">
        <v>203</v>
      </c>
      <c r="B2399" s="355" t="str">
        <f>VLOOKUP(A2399,'Web Based Remittances'!$A$2:$C$70,3,0)</f>
        <v>403o958c</v>
      </c>
      <c r="C2399" s="355" t="s">
        <v>67</v>
      </c>
      <c r="D2399" s="355" t="s">
        <v>68</v>
      </c>
      <c r="E2399" s="355">
        <v>6122110</v>
      </c>
    </row>
    <row r="2400" spans="1:5" x14ac:dyDescent="0.35">
      <c r="A2400" s="355" t="s">
        <v>203</v>
      </c>
      <c r="B2400" s="355" t="str">
        <f>VLOOKUP(A2400,'Web Based Remittances'!$A$2:$C$70,3,0)</f>
        <v>403o958c</v>
      </c>
      <c r="C2400" s="355" t="s">
        <v>69</v>
      </c>
      <c r="D2400" s="355" t="s">
        <v>70</v>
      </c>
      <c r="E2400" s="355">
        <v>6120800</v>
      </c>
    </row>
    <row r="2401" spans="1:5" x14ac:dyDescent="0.35">
      <c r="A2401" s="355" t="s">
        <v>203</v>
      </c>
      <c r="B2401" s="355" t="str">
        <f>VLOOKUP(A2401,'Web Based Remittances'!$A$2:$C$70,3,0)</f>
        <v>403o958c</v>
      </c>
      <c r="C2401" s="355" t="s">
        <v>71</v>
      </c>
      <c r="D2401" s="355" t="s">
        <v>72</v>
      </c>
      <c r="E2401" s="355">
        <v>6120220</v>
      </c>
    </row>
    <row r="2402" spans="1:5" x14ac:dyDescent="0.35">
      <c r="A2402" s="355" t="s">
        <v>203</v>
      </c>
      <c r="B2402" s="355" t="str">
        <f>VLOOKUP(A2402,'Web Based Remittances'!$A$2:$C$70,3,0)</f>
        <v>403o958c</v>
      </c>
      <c r="C2402" s="355" t="s">
        <v>75</v>
      </c>
      <c r="D2402" s="355" t="s">
        <v>76</v>
      </c>
      <c r="E2402" s="355">
        <v>6120400</v>
      </c>
    </row>
    <row r="2403" spans="1:5" x14ac:dyDescent="0.35">
      <c r="A2403" s="355" t="s">
        <v>203</v>
      </c>
      <c r="B2403" s="355" t="str">
        <f>VLOOKUP(A2403,'Web Based Remittances'!$A$2:$C$70,3,0)</f>
        <v>403o958c</v>
      </c>
      <c r="C2403" s="355" t="s">
        <v>77</v>
      </c>
      <c r="D2403" s="355" t="s">
        <v>78</v>
      </c>
      <c r="E2403" s="355">
        <v>6140130</v>
      </c>
    </row>
    <row r="2404" spans="1:5" x14ac:dyDescent="0.35">
      <c r="A2404" s="355" t="s">
        <v>203</v>
      </c>
      <c r="B2404" s="355" t="str">
        <f>VLOOKUP(A2404,'Web Based Remittances'!$A$2:$C$70,3,0)</f>
        <v>403o958c</v>
      </c>
      <c r="C2404" s="355" t="s">
        <v>79</v>
      </c>
      <c r="D2404" s="355" t="s">
        <v>80</v>
      </c>
      <c r="E2404" s="355">
        <v>6142430</v>
      </c>
    </row>
    <row r="2405" spans="1:5" x14ac:dyDescent="0.35">
      <c r="A2405" s="355" t="s">
        <v>203</v>
      </c>
      <c r="B2405" s="355" t="str">
        <f>VLOOKUP(A2405,'Web Based Remittances'!$A$2:$C$70,3,0)</f>
        <v>403o958c</v>
      </c>
      <c r="C2405" s="355" t="s">
        <v>81</v>
      </c>
      <c r="D2405" s="355" t="s">
        <v>82</v>
      </c>
      <c r="E2405" s="355">
        <v>6140000</v>
      </c>
    </row>
    <row r="2406" spans="1:5" x14ac:dyDescent="0.35">
      <c r="A2406" s="355" t="s">
        <v>203</v>
      </c>
      <c r="B2406" s="355" t="str">
        <f>VLOOKUP(A2406,'Web Based Remittances'!$A$2:$C$70,3,0)</f>
        <v>403o958c</v>
      </c>
      <c r="C2406" s="355" t="s">
        <v>83</v>
      </c>
      <c r="D2406" s="355" t="s">
        <v>84</v>
      </c>
      <c r="E2406" s="355">
        <v>6121600</v>
      </c>
    </row>
    <row r="2407" spans="1:5" x14ac:dyDescent="0.35">
      <c r="A2407" s="355" t="s">
        <v>203</v>
      </c>
      <c r="B2407" s="355" t="str">
        <f>VLOOKUP(A2407,'Web Based Remittances'!$A$2:$C$70,3,0)</f>
        <v>403o958c</v>
      </c>
      <c r="C2407" s="355" t="s">
        <v>85</v>
      </c>
      <c r="D2407" s="355" t="s">
        <v>86</v>
      </c>
      <c r="E2407" s="355">
        <v>6140200</v>
      </c>
    </row>
    <row r="2408" spans="1:5" x14ac:dyDescent="0.35">
      <c r="A2408" s="355" t="s">
        <v>203</v>
      </c>
      <c r="B2408" s="355" t="str">
        <f>VLOOKUP(A2408,'Web Based Remittances'!$A$2:$C$70,3,0)</f>
        <v>403o958c</v>
      </c>
      <c r="C2408" s="355" t="s">
        <v>89</v>
      </c>
      <c r="D2408" s="355" t="s">
        <v>90</v>
      </c>
      <c r="E2408" s="355">
        <v>6170100</v>
      </c>
    </row>
    <row r="2409" spans="1:5" x14ac:dyDescent="0.35">
      <c r="A2409" s="355" t="s">
        <v>203</v>
      </c>
      <c r="B2409" s="355" t="str">
        <f>VLOOKUP(A2409,'Web Based Remittances'!$A$2:$C$70,3,0)</f>
        <v>403o958c</v>
      </c>
      <c r="C2409" s="355" t="s">
        <v>91</v>
      </c>
      <c r="D2409" s="355" t="s">
        <v>92</v>
      </c>
      <c r="E2409" s="355">
        <v>6170110</v>
      </c>
    </row>
    <row r="2410" spans="1:5" x14ac:dyDescent="0.35">
      <c r="A2410" s="355" t="s">
        <v>203</v>
      </c>
      <c r="B2410" s="355" t="str">
        <f>VLOOKUP(A2410,'Web Based Remittances'!$A$2:$C$70,3,0)</f>
        <v>403o958c</v>
      </c>
      <c r="C2410" s="355" t="s">
        <v>99</v>
      </c>
      <c r="D2410" s="355" t="s">
        <v>100</v>
      </c>
      <c r="E2410" s="355">
        <v>4190170</v>
      </c>
    </row>
    <row r="2411" spans="1:5" x14ac:dyDescent="0.35">
      <c r="A2411" s="355" t="s">
        <v>203</v>
      </c>
      <c r="B2411" s="355" t="str">
        <f>VLOOKUP(A2411,'Web Based Remittances'!$A$2:$C$70,3,0)</f>
        <v>403o958c</v>
      </c>
      <c r="C2411" s="355" t="s">
        <v>103</v>
      </c>
      <c r="D2411" s="355" t="s">
        <v>104</v>
      </c>
      <c r="E2411" s="355">
        <v>6180200</v>
      </c>
    </row>
    <row r="2412" spans="1:5" x14ac:dyDescent="0.35">
      <c r="A2412" s="355" t="s">
        <v>203</v>
      </c>
      <c r="B2412" s="355" t="str">
        <f>VLOOKUP(A2412,'Web Based Remittances'!$A$2:$C$70,3,0)</f>
        <v>403o958c</v>
      </c>
      <c r="C2412" s="355" t="s">
        <v>110</v>
      </c>
      <c r="D2412" s="355" t="s">
        <v>111</v>
      </c>
      <c r="E2412" s="355">
        <v>6180260</v>
      </c>
    </row>
  </sheetData>
  <sheetProtection algorithmName="SHA-512" hashValue="LsOKtZAJP8UD6paHgrVE/TiNaqEzL9li31Vtx/YaxELL8jnh/yTt+1vqkTm6FBU38hN9ek+Yzg0FgjyoAOdzDg==" saltValue="2O5qXqdaiOheNnOFgM4f9w==" spinCount="100000" sheet="1" objects="1" scenarios="1" formatColumns="0" formatRows="0"/>
  <autoFilter ref="A1:R2412" xr:uid="{00000000-0009-0000-0000-000011000000}"/>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027E8-5CFB-4F81-8582-F83DD2457F70}">
  <sheetPr codeName="Sheet10">
    <tabColor theme="7" tint="0.59999389629810485"/>
    <pageSetUpPr fitToPage="1"/>
  </sheetPr>
  <dimension ref="A1:Z2470"/>
  <sheetViews>
    <sheetView zoomScale="80" zoomScaleNormal="80" workbookViewId="0">
      <pane ySplit="7" topLeftCell="A8" activePane="bottomLeft" state="frozen"/>
      <selection pane="bottomLeft" activeCell="D2" sqref="D2"/>
    </sheetView>
  </sheetViews>
  <sheetFormatPr defaultColWidth="9.1796875" defaultRowHeight="15.5" x14ac:dyDescent="0.35"/>
  <cols>
    <col min="1" max="1" width="2" customWidth="1"/>
    <col min="2" max="2" width="5.1796875" customWidth="1"/>
    <col min="3" max="3" width="70.54296875" customWidth="1"/>
    <col min="4" max="4" width="15.26953125" customWidth="1"/>
    <col min="5" max="5" width="13.54296875" customWidth="1"/>
    <col min="6" max="17" width="12.26953125" customWidth="1"/>
    <col min="18" max="18" width="12.26953125" style="1" customWidth="1"/>
    <col min="19" max="19" width="3" customWidth="1"/>
    <col min="20" max="20" width="38.81640625" customWidth="1"/>
    <col min="21" max="21" width="12.7265625" bestFit="1" customWidth="1"/>
    <col min="23" max="23" width="9.1796875" style="14" customWidth="1"/>
    <col min="24" max="25" width="9.1796875" customWidth="1"/>
    <col min="26" max="26" width="9.1796875" style="19" customWidth="1"/>
  </cols>
  <sheetData>
    <row r="1" spans="1:26" s="14" customFormat="1" ht="23" x14ac:dyDescent="0.5">
      <c r="A1" s="161" t="s">
        <v>575</v>
      </c>
      <c r="B1" s="162"/>
      <c r="C1" s="162"/>
      <c r="D1" s="439" t="s">
        <v>576</v>
      </c>
      <c r="E1" s="439"/>
      <c r="F1" s="439"/>
      <c r="G1" s="439"/>
      <c r="H1" s="439"/>
      <c r="I1" s="439"/>
      <c r="J1" s="439"/>
      <c r="K1" s="439"/>
      <c r="L1" s="439"/>
      <c r="M1" s="439"/>
      <c r="N1" s="439"/>
      <c r="O1" s="439"/>
      <c r="P1" s="439"/>
      <c r="Q1" s="439"/>
      <c r="R1" s="439"/>
      <c r="S1" s="45"/>
      <c r="T1" s="10" t="s">
        <v>498</v>
      </c>
      <c r="Z1" s="19"/>
    </row>
    <row r="2" spans="1:26" s="14" customFormat="1" ht="30" x14ac:dyDescent="0.4">
      <c r="A2" s="163"/>
      <c r="B2" s="163"/>
      <c r="C2" s="167" t="s">
        <v>499</v>
      </c>
      <c r="D2" s="386">
        <f>'Original Budget'!D2</f>
        <v>0</v>
      </c>
      <c r="E2" s="164"/>
      <c r="F2" s="164"/>
      <c r="G2" s="164"/>
      <c r="H2" s="165"/>
      <c r="I2" s="165"/>
      <c r="J2" s="165"/>
      <c r="K2" s="165"/>
      <c r="L2" s="165"/>
      <c r="M2" s="165"/>
      <c r="N2" s="165"/>
      <c r="O2" s="165"/>
      <c r="P2" s="165"/>
      <c r="Q2" s="165"/>
      <c r="R2" s="166"/>
      <c r="T2" s="260" t="s">
        <v>577</v>
      </c>
      <c r="U2" s="37" t="str">
        <f>IF('Variance Analysis'!L6=0,"Yes","No")</f>
        <v>Yes</v>
      </c>
      <c r="Z2" s="19"/>
    </row>
    <row r="3" spans="1:26" s="14" customFormat="1" ht="18" customHeight="1" x14ac:dyDescent="0.4">
      <c r="A3" s="163"/>
      <c r="B3" s="163"/>
      <c r="C3" s="167" t="s">
        <v>501</v>
      </c>
      <c r="D3" s="440" t="str">
        <f>IFERROR(VLOOKUP(D2,'Web Based Remittances'!C2:D70,2,0),"")</f>
        <v/>
      </c>
      <c r="E3" s="440"/>
      <c r="F3" s="440"/>
      <c r="G3" s="440"/>
      <c r="H3" s="167"/>
      <c r="I3" s="165"/>
      <c r="J3" s="168"/>
      <c r="K3" s="168" t="s">
        <v>502</v>
      </c>
      <c r="L3" s="169" t="s">
        <v>503</v>
      </c>
      <c r="M3" s="170"/>
      <c r="N3" s="170"/>
      <c r="O3" s="165"/>
      <c r="P3" s="165"/>
      <c r="Q3" s="165"/>
      <c r="R3" s="166"/>
      <c r="T3" s="9" t="s">
        <v>504</v>
      </c>
      <c r="U3" s="9" t="str">
        <f>IF(LEN(D4)=6,"Yes","No")</f>
        <v>No</v>
      </c>
      <c r="Z3" s="19"/>
    </row>
    <row r="4" spans="1:26" s="14" customFormat="1" ht="18" customHeight="1" thickBot="1" x14ac:dyDescent="0.45">
      <c r="A4" s="163"/>
      <c r="B4" s="163"/>
      <c r="C4" s="167" t="s">
        <v>505</v>
      </c>
      <c r="D4" s="171" t="str">
        <f>IFERROR(VLOOKUP(D3,'Web Based Remittances'!A2:B70,2,0),"")</f>
        <v/>
      </c>
      <c r="E4" s="172"/>
      <c r="F4" s="165"/>
      <c r="G4" s="165"/>
      <c r="H4" s="165"/>
      <c r="I4" s="165"/>
      <c r="J4" s="165"/>
      <c r="K4" s="165"/>
      <c r="L4" s="165"/>
      <c r="M4" s="173"/>
      <c r="N4" s="173"/>
      <c r="O4" s="165"/>
      <c r="P4" s="165"/>
      <c r="Q4" s="165"/>
      <c r="R4" s="166"/>
      <c r="T4" s="9" t="s">
        <v>506</v>
      </c>
      <c r="U4" s="9" t="str">
        <f>IF(D3="","No","Yes")</f>
        <v>No</v>
      </c>
      <c r="W4" s="17"/>
      <c r="Z4" s="19"/>
    </row>
    <row r="5" spans="1:26" s="9" customFormat="1" ht="18" customHeight="1" x14ac:dyDescent="0.35">
      <c r="A5" s="441" t="str">
        <f>IFERROR(IF(U4="yes",IF(U5="yes",IF(U6="yes",IF(U7="Surplus",IF(U2="yes",IF(U3="yes","","Your check boxes are not clear (Column U).  Please correct"),"Your check boxes are not clear (Column U).  Please correct"),"Your check boxes are not clear (Column U).  Please correct"),"Your check boxes are not clear (Column U).  Please correct"),"Your check boxes are not clear (Column U).  Please correct"),"Your check boxes are not clear (Column U).  Please correct"),"")</f>
        <v>Your check boxes are not clear (Column U).  Please correct</v>
      </c>
      <c r="B5" s="442"/>
      <c r="C5" s="442"/>
      <c r="D5" s="442"/>
      <c r="E5" s="174" t="s">
        <v>578</v>
      </c>
      <c r="F5" s="175" t="s">
        <v>508</v>
      </c>
      <c r="G5" s="175" t="s">
        <v>509</v>
      </c>
      <c r="H5" s="175" t="s">
        <v>510</v>
      </c>
      <c r="I5" s="175" t="s">
        <v>511</v>
      </c>
      <c r="J5" s="175" t="s">
        <v>512</v>
      </c>
      <c r="K5" s="175" t="s">
        <v>513</v>
      </c>
      <c r="L5" s="175" t="s">
        <v>514</v>
      </c>
      <c r="M5" s="175" t="s">
        <v>515</v>
      </c>
      <c r="N5" s="175" t="s">
        <v>516</v>
      </c>
      <c r="O5" s="175" t="s">
        <v>517</v>
      </c>
      <c r="P5" s="175" t="s">
        <v>518</v>
      </c>
      <c r="Q5" s="175" t="s">
        <v>519</v>
      </c>
      <c r="R5" s="443" t="s">
        <v>520</v>
      </c>
      <c r="T5" s="9" t="s">
        <v>521</v>
      </c>
      <c r="U5" s="9" t="str">
        <f>IF(AND(R31=0,R68=0,R76=0,R84=0)=TRUE,"Yes","No")</f>
        <v>Yes</v>
      </c>
      <c r="W5" s="18"/>
      <c r="Z5" s="19"/>
    </row>
    <row r="6" spans="1:26" s="14" customFormat="1" ht="18" customHeight="1" x14ac:dyDescent="0.35">
      <c r="A6" s="445"/>
      <c r="B6" s="446"/>
      <c r="C6" s="446"/>
      <c r="D6" s="446"/>
      <c r="E6" s="176" t="s">
        <v>522</v>
      </c>
      <c r="F6" s="165"/>
      <c r="G6" s="165"/>
      <c r="H6" s="165"/>
      <c r="I6" s="165"/>
      <c r="J6" s="165"/>
      <c r="K6" s="165"/>
      <c r="L6" s="165"/>
      <c r="M6" s="165"/>
      <c r="N6" s="165"/>
      <c r="O6" s="165"/>
      <c r="P6" s="165"/>
      <c r="Q6" s="165"/>
      <c r="R6" s="444"/>
      <c r="T6" s="9" t="s">
        <v>523</v>
      </c>
      <c r="U6" s="9" t="str">
        <f>IFERROR(IF(E105&lt;0,"No","Yes"),"")</f>
        <v>Yes</v>
      </c>
      <c r="W6" s="17"/>
      <c r="Z6" s="19"/>
    </row>
    <row r="7" spans="1:26" s="14" customFormat="1" ht="21" customHeight="1" thickBot="1" x14ac:dyDescent="0.45">
      <c r="A7" s="447"/>
      <c r="B7" s="448"/>
      <c r="C7" s="448"/>
      <c r="D7" s="448"/>
      <c r="E7" s="177" t="s">
        <v>524</v>
      </c>
      <c r="F7" s="178" t="s">
        <v>524</v>
      </c>
      <c r="G7" s="178" t="s">
        <v>524</v>
      </c>
      <c r="H7" s="178" t="s">
        <v>524</v>
      </c>
      <c r="I7" s="178" t="s">
        <v>524</v>
      </c>
      <c r="J7" s="178" t="s">
        <v>524</v>
      </c>
      <c r="K7" s="178" t="s">
        <v>524</v>
      </c>
      <c r="L7" s="178" t="s">
        <v>524</v>
      </c>
      <c r="M7" s="178" t="s">
        <v>524</v>
      </c>
      <c r="N7" s="178" t="s">
        <v>524</v>
      </c>
      <c r="O7" s="178" t="s">
        <v>524</v>
      </c>
      <c r="P7" s="178" t="s">
        <v>524</v>
      </c>
      <c r="Q7" s="178" t="s">
        <v>524</v>
      </c>
      <c r="R7" s="179" t="s">
        <v>524</v>
      </c>
      <c r="T7" s="23" t="s">
        <v>525</v>
      </c>
      <c r="U7" s="126" t="str">
        <f>IFERROR(IF(E108&lt;0,"Deficit","Surplus"),"")</f>
        <v>Surplus</v>
      </c>
      <c r="W7" s="17"/>
      <c r="Z7" s="19"/>
    </row>
    <row r="8" spans="1:26" s="14" customFormat="1" ht="20" x14ac:dyDescent="0.35">
      <c r="A8" s="72"/>
      <c r="B8" s="73"/>
      <c r="C8" s="74" t="s">
        <v>526</v>
      </c>
      <c r="D8" s="75" t="s">
        <v>527</v>
      </c>
      <c r="E8" s="411"/>
      <c r="F8" s="411"/>
      <c r="G8" s="411"/>
      <c r="H8" s="411"/>
      <c r="I8" s="411"/>
      <c r="J8" s="411"/>
      <c r="K8" s="411"/>
      <c r="L8" s="411"/>
      <c r="M8" s="411"/>
      <c r="N8" s="411"/>
      <c r="O8" s="411"/>
      <c r="P8" s="411"/>
      <c r="Q8" s="411"/>
      <c r="R8" s="412"/>
      <c r="Z8" s="19"/>
    </row>
    <row r="9" spans="1:26" s="14" customFormat="1" x14ac:dyDescent="0.35">
      <c r="A9" s="76"/>
      <c r="B9" s="14" t="s">
        <v>19</v>
      </c>
      <c r="C9" s="7" t="s">
        <v>20</v>
      </c>
      <c r="D9" s="46">
        <v>4190105</v>
      </c>
      <c r="E9" s="51"/>
      <c r="F9" s="51"/>
      <c r="G9" s="50"/>
      <c r="H9" s="50"/>
      <c r="I9" s="50"/>
      <c r="J9" s="50"/>
      <c r="K9" s="50"/>
      <c r="L9" s="50"/>
      <c r="M9" s="50"/>
      <c r="N9" s="50"/>
      <c r="O9" s="50"/>
      <c r="P9" s="50"/>
      <c r="Q9" s="50"/>
      <c r="R9" s="77">
        <f t="shared" ref="R9:R22" si="0">SUM(F9:Q9)-E9</f>
        <v>0</v>
      </c>
      <c r="Z9" s="19"/>
    </row>
    <row r="10" spans="1:26" s="14" customFormat="1" x14ac:dyDescent="0.35">
      <c r="A10" s="76"/>
      <c r="B10" s="14" t="s">
        <v>168</v>
      </c>
      <c r="C10" s="7" t="s">
        <v>169</v>
      </c>
      <c r="D10" s="46">
        <v>4190110</v>
      </c>
      <c r="E10" s="51"/>
      <c r="F10" s="49"/>
      <c r="G10" s="50"/>
      <c r="H10" s="50"/>
      <c r="I10" s="50"/>
      <c r="J10" s="50"/>
      <c r="K10" s="50"/>
      <c r="L10" s="50"/>
      <c r="M10" s="50"/>
      <c r="N10" s="50"/>
      <c r="O10" s="50"/>
      <c r="P10" s="50"/>
      <c r="Q10" s="50"/>
      <c r="R10" s="77">
        <f t="shared" si="0"/>
        <v>0</v>
      </c>
      <c r="Z10" s="19"/>
    </row>
    <row r="11" spans="1:26" s="14" customFormat="1" x14ac:dyDescent="0.35">
      <c r="A11" s="76"/>
      <c r="B11" s="14" t="s">
        <v>21</v>
      </c>
      <c r="C11" s="7" t="s">
        <v>22</v>
      </c>
      <c r="D11" s="46">
        <v>4190120</v>
      </c>
      <c r="E11" s="51"/>
      <c r="F11" s="49"/>
      <c r="G11" s="50"/>
      <c r="H11" s="50"/>
      <c r="I11" s="50"/>
      <c r="J11" s="50"/>
      <c r="K11" s="50"/>
      <c r="L11" s="50"/>
      <c r="M11" s="50"/>
      <c r="N11" s="50"/>
      <c r="O11" s="50"/>
      <c r="P11" s="50"/>
      <c r="Q11" s="50"/>
      <c r="R11" s="77">
        <f t="shared" si="0"/>
        <v>0</v>
      </c>
      <c r="Z11" s="19"/>
    </row>
    <row r="12" spans="1:26" s="14" customFormat="1" x14ac:dyDescent="0.35">
      <c r="A12" s="76"/>
      <c r="B12" s="14" t="s">
        <v>23</v>
      </c>
      <c r="C12" s="7" t="s">
        <v>24</v>
      </c>
      <c r="D12" s="46">
        <v>4190140</v>
      </c>
      <c r="E12" s="51"/>
      <c r="F12" s="51"/>
      <c r="G12" s="50"/>
      <c r="H12" s="50"/>
      <c r="I12" s="50"/>
      <c r="J12" s="50"/>
      <c r="K12" s="50"/>
      <c r="L12" s="50"/>
      <c r="M12" s="50"/>
      <c r="N12" s="50"/>
      <c r="O12" s="50"/>
      <c r="P12" s="50"/>
      <c r="Q12" s="50"/>
      <c r="R12" s="77">
        <f t="shared" si="0"/>
        <v>0</v>
      </c>
      <c r="Z12" s="19"/>
    </row>
    <row r="13" spans="1:26" s="14" customFormat="1" x14ac:dyDescent="0.35">
      <c r="A13" s="76"/>
      <c r="B13" s="14" t="s">
        <v>127</v>
      </c>
      <c r="C13" s="7" t="s">
        <v>128</v>
      </c>
      <c r="D13" s="46">
        <v>4190160</v>
      </c>
      <c r="E13" s="51"/>
      <c r="F13" s="49"/>
      <c r="G13" s="50"/>
      <c r="H13" s="50"/>
      <c r="I13" s="50"/>
      <c r="J13" s="50"/>
      <c r="K13" s="50"/>
      <c r="L13" s="50"/>
      <c r="M13" s="50"/>
      <c r="N13" s="50"/>
      <c r="O13" s="50"/>
      <c r="P13" s="50"/>
      <c r="Q13" s="50"/>
      <c r="R13" s="77">
        <f t="shared" si="0"/>
        <v>0</v>
      </c>
      <c r="Z13" s="19"/>
    </row>
    <row r="14" spans="1:26" s="14" customFormat="1" x14ac:dyDescent="0.35">
      <c r="A14" s="76"/>
      <c r="B14" s="14" t="s">
        <v>25</v>
      </c>
      <c r="C14" s="7" t="s">
        <v>26</v>
      </c>
      <c r="D14" s="46">
        <v>4190390</v>
      </c>
      <c r="E14" s="51"/>
      <c r="F14" s="49"/>
      <c r="G14" s="50"/>
      <c r="H14" s="50"/>
      <c r="I14" s="50"/>
      <c r="J14" s="50"/>
      <c r="K14" s="50"/>
      <c r="L14" s="50"/>
      <c r="M14" s="50"/>
      <c r="N14" s="50"/>
      <c r="O14" s="50"/>
      <c r="P14" s="50"/>
      <c r="Q14" s="50"/>
      <c r="R14" s="77">
        <f t="shared" si="0"/>
        <v>0</v>
      </c>
      <c r="Z14" s="19"/>
    </row>
    <row r="15" spans="1:26" s="14" customFormat="1" x14ac:dyDescent="0.35">
      <c r="A15" s="76"/>
      <c r="B15" s="14" t="s">
        <v>27</v>
      </c>
      <c r="C15" s="7" t="s">
        <v>28</v>
      </c>
      <c r="D15" s="78">
        <v>4191900</v>
      </c>
      <c r="E15" s="51"/>
      <c r="F15" s="49"/>
      <c r="G15" s="50"/>
      <c r="H15" s="50"/>
      <c r="I15" s="50"/>
      <c r="J15" s="50"/>
      <c r="K15" s="50"/>
      <c r="L15" s="50"/>
      <c r="M15" s="50"/>
      <c r="N15" s="50"/>
      <c r="O15" s="50"/>
      <c r="P15" s="50"/>
      <c r="Q15" s="50"/>
      <c r="R15" s="77">
        <f t="shared" si="0"/>
        <v>0</v>
      </c>
      <c r="Z15" s="19"/>
    </row>
    <row r="16" spans="1:26" s="14" customFormat="1" x14ac:dyDescent="0.35">
      <c r="A16" s="76"/>
      <c r="B16" s="14" t="s">
        <v>29</v>
      </c>
      <c r="C16" s="7" t="s">
        <v>30</v>
      </c>
      <c r="D16" s="78">
        <v>4191100</v>
      </c>
      <c r="E16" s="51"/>
      <c r="F16" s="49"/>
      <c r="G16" s="50"/>
      <c r="H16" s="50"/>
      <c r="I16" s="50"/>
      <c r="J16" s="50"/>
      <c r="K16" s="50"/>
      <c r="L16" s="50"/>
      <c r="M16" s="50"/>
      <c r="N16" s="50"/>
      <c r="O16" s="50"/>
      <c r="P16" s="50"/>
      <c r="Q16" s="50"/>
      <c r="R16" s="77">
        <f t="shared" si="0"/>
        <v>0</v>
      </c>
      <c r="Z16" s="19"/>
    </row>
    <row r="17" spans="1:26" s="14" customFormat="1" x14ac:dyDescent="0.35">
      <c r="A17" s="76"/>
      <c r="B17" s="14" t="s">
        <v>31</v>
      </c>
      <c r="C17" s="7" t="s">
        <v>32</v>
      </c>
      <c r="D17" s="46">
        <v>4191110</v>
      </c>
      <c r="E17" s="51"/>
      <c r="F17" s="49"/>
      <c r="G17" s="50"/>
      <c r="H17" s="50"/>
      <c r="I17" s="50"/>
      <c r="J17" s="50"/>
      <c r="K17" s="50"/>
      <c r="L17" s="50"/>
      <c r="M17" s="50"/>
      <c r="N17" s="50"/>
      <c r="O17" s="50"/>
      <c r="P17" s="50"/>
      <c r="Q17" s="50"/>
      <c r="R17" s="77">
        <f t="shared" si="0"/>
        <v>0</v>
      </c>
      <c r="Z17" s="19"/>
    </row>
    <row r="18" spans="1:26" s="14" customFormat="1" x14ac:dyDescent="0.35">
      <c r="A18" s="76"/>
      <c r="B18" s="14" t="s">
        <v>120</v>
      </c>
      <c r="C18" s="7" t="s">
        <v>121</v>
      </c>
      <c r="D18" s="46">
        <v>4191600</v>
      </c>
      <c r="E18" s="51"/>
      <c r="F18" s="49"/>
      <c r="G18" s="50"/>
      <c r="H18" s="50"/>
      <c r="I18" s="50"/>
      <c r="J18" s="50"/>
      <c r="K18" s="50"/>
      <c r="L18" s="50"/>
      <c r="M18" s="50"/>
      <c r="N18" s="50"/>
      <c r="O18" s="50"/>
      <c r="P18" s="50"/>
      <c r="Q18" s="50"/>
      <c r="R18" s="77">
        <f t="shared" si="0"/>
        <v>0</v>
      </c>
      <c r="Z18" s="19"/>
    </row>
    <row r="19" spans="1:26" s="14" customFormat="1" x14ac:dyDescent="0.35">
      <c r="A19" s="76"/>
      <c r="B19" s="14" t="s">
        <v>133</v>
      </c>
      <c r="C19" s="7" t="s">
        <v>134</v>
      </c>
      <c r="D19" s="46">
        <v>4191610</v>
      </c>
      <c r="E19" s="51"/>
      <c r="F19" s="49"/>
      <c r="G19" s="50"/>
      <c r="H19" s="50"/>
      <c r="I19" s="50"/>
      <c r="J19" s="50"/>
      <c r="K19" s="50"/>
      <c r="L19" s="50"/>
      <c r="M19" s="50"/>
      <c r="N19" s="50"/>
      <c r="O19" s="50"/>
      <c r="P19" s="50"/>
      <c r="Q19" s="50"/>
      <c r="R19" s="77">
        <f t="shared" si="0"/>
        <v>0</v>
      </c>
      <c r="Z19" s="19"/>
    </row>
    <row r="20" spans="1:26" s="14" customFormat="1" x14ac:dyDescent="0.35">
      <c r="A20" s="76"/>
      <c r="B20" s="14" t="s">
        <v>33</v>
      </c>
      <c r="C20" s="7" t="s">
        <v>34</v>
      </c>
      <c r="D20" s="46">
        <v>4190410</v>
      </c>
      <c r="E20" s="51"/>
      <c r="F20" s="49"/>
      <c r="G20" s="50"/>
      <c r="H20" s="50"/>
      <c r="I20" s="50"/>
      <c r="J20" s="50"/>
      <c r="K20" s="50"/>
      <c r="L20" s="50"/>
      <c r="M20" s="50"/>
      <c r="N20" s="50"/>
      <c r="O20" s="50"/>
      <c r="P20" s="50"/>
      <c r="Q20" s="50"/>
      <c r="R20" s="77">
        <f t="shared" si="0"/>
        <v>0</v>
      </c>
      <c r="Z20" s="19"/>
    </row>
    <row r="21" spans="1:26" s="14" customFormat="1" x14ac:dyDescent="0.35">
      <c r="A21" s="76"/>
      <c r="B21" s="14" t="s">
        <v>35</v>
      </c>
      <c r="C21" s="7" t="s">
        <v>36</v>
      </c>
      <c r="D21" s="46">
        <v>4190420</v>
      </c>
      <c r="E21" s="51"/>
      <c r="F21" s="49"/>
      <c r="G21" s="50"/>
      <c r="H21" s="50"/>
      <c r="I21" s="50"/>
      <c r="J21" s="50"/>
      <c r="K21" s="50"/>
      <c r="L21" s="50"/>
      <c r="M21" s="50"/>
      <c r="N21" s="50"/>
      <c r="O21" s="50"/>
      <c r="P21" s="50"/>
      <c r="Q21" s="50"/>
      <c r="R21" s="77">
        <f t="shared" si="0"/>
        <v>0</v>
      </c>
      <c r="Z21" s="19"/>
    </row>
    <row r="22" spans="1:26" s="14" customFormat="1" x14ac:dyDescent="0.35">
      <c r="A22" s="76"/>
      <c r="B22" s="14" t="s">
        <v>106</v>
      </c>
      <c r="C22" s="7" t="s">
        <v>107</v>
      </c>
      <c r="D22" s="46">
        <v>4190200</v>
      </c>
      <c r="E22" s="51"/>
      <c r="F22" s="49"/>
      <c r="G22" s="50"/>
      <c r="H22" s="50"/>
      <c r="I22" s="50"/>
      <c r="J22" s="50"/>
      <c r="K22" s="50"/>
      <c r="L22" s="50"/>
      <c r="M22" s="50"/>
      <c r="N22" s="50"/>
      <c r="O22" s="50"/>
      <c r="P22" s="50"/>
      <c r="Q22" s="50"/>
      <c r="R22" s="77">
        <f t="shared" si="0"/>
        <v>0</v>
      </c>
      <c r="Z22" s="19"/>
    </row>
    <row r="23" spans="1:26" s="14" customFormat="1" x14ac:dyDescent="0.35">
      <c r="A23" s="76"/>
      <c r="B23" s="14" t="s">
        <v>172</v>
      </c>
      <c r="C23" s="7" t="s">
        <v>173</v>
      </c>
      <c r="D23" s="46">
        <v>4190386</v>
      </c>
      <c r="E23" s="51"/>
      <c r="F23" s="49"/>
      <c r="G23" s="50"/>
      <c r="H23" s="50"/>
      <c r="I23" s="50"/>
      <c r="J23" s="50"/>
      <c r="K23" s="50"/>
      <c r="L23" s="50"/>
      <c r="M23" s="50"/>
      <c r="N23" s="50"/>
      <c r="O23" s="50"/>
      <c r="P23" s="50"/>
      <c r="Q23" s="50"/>
      <c r="R23" s="77">
        <f t="shared" ref="R23:R25" si="1">SUM(F23:Q23)-E23</f>
        <v>0</v>
      </c>
      <c r="Z23" s="19"/>
    </row>
    <row r="24" spans="1:26" s="14" customFormat="1" x14ac:dyDescent="0.35">
      <c r="A24" s="76"/>
      <c r="B24" s="14" t="s">
        <v>129</v>
      </c>
      <c r="C24" s="7" t="s">
        <v>130</v>
      </c>
      <c r="D24" s="46">
        <v>4190387</v>
      </c>
      <c r="E24" s="51"/>
      <c r="F24" s="49"/>
      <c r="G24" s="50"/>
      <c r="H24" s="50"/>
      <c r="I24" s="50"/>
      <c r="J24" s="50"/>
      <c r="K24" s="50"/>
      <c r="L24" s="50"/>
      <c r="M24" s="50"/>
      <c r="N24" s="50"/>
      <c r="O24" s="50"/>
      <c r="P24" s="50"/>
      <c r="Q24" s="50"/>
      <c r="R24" s="77">
        <f t="shared" si="1"/>
        <v>0</v>
      </c>
      <c r="Z24" s="19"/>
    </row>
    <row r="25" spans="1:26" s="14" customFormat="1" x14ac:dyDescent="0.35">
      <c r="A25" s="76"/>
      <c r="B25" s="14" t="s">
        <v>37</v>
      </c>
      <c r="C25" s="7" t="s">
        <v>38</v>
      </c>
      <c r="D25" s="46">
        <v>4190388</v>
      </c>
      <c r="E25" s="51"/>
      <c r="F25" s="49"/>
      <c r="G25" s="50"/>
      <c r="H25" s="50"/>
      <c r="I25" s="50"/>
      <c r="J25" s="50"/>
      <c r="K25" s="50"/>
      <c r="L25" s="50"/>
      <c r="M25" s="50"/>
      <c r="N25" s="50"/>
      <c r="O25" s="50"/>
      <c r="P25" s="50"/>
      <c r="Q25" s="50"/>
      <c r="R25" s="77">
        <f t="shared" si="1"/>
        <v>0</v>
      </c>
      <c r="Z25" s="19"/>
    </row>
    <row r="26" spans="1:26" s="14" customFormat="1" x14ac:dyDescent="0.35">
      <c r="A26" s="76"/>
      <c r="B26" s="14" t="s">
        <v>39</v>
      </c>
      <c r="C26" s="7" t="s">
        <v>40</v>
      </c>
      <c r="D26" s="46">
        <v>4190380</v>
      </c>
      <c r="E26" s="51"/>
      <c r="F26" s="49"/>
      <c r="G26" s="50"/>
      <c r="H26" s="50"/>
      <c r="I26" s="50"/>
      <c r="J26" s="50"/>
      <c r="K26" s="50"/>
      <c r="L26" s="50"/>
      <c r="M26" s="50"/>
      <c r="N26" s="50"/>
      <c r="O26" s="50"/>
      <c r="P26" s="50"/>
      <c r="Q26" s="50"/>
      <c r="R26" s="77">
        <f>SUM(F26:Q26)-E26</f>
        <v>0</v>
      </c>
      <c r="Z26" s="19"/>
    </row>
    <row r="27" spans="1:26" s="14" customFormat="1" ht="3" customHeight="1" x14ac:dyDescent="0.35">
      <c r="A27" s="76"/>
      <c r="C27" s="7"/>
      <c r="D27" s="46"/>
      <c r="E27" s="381"/>
      <c r="F27" s="381"/>
      <c r="G27" s="381"/>
      <c r="H27" s="381"/>
      <c r="I27" s="381"/>
      <c r="J27" s="381"/>
      <c r="K27" s="381"/>
      <c r="L27" s="381"/>
      <c r="M27" s="381"/>
      <c r="N27" s="381"/>
      <c r="O27" s="381"/>
      <c r="P27" s="381"/>
      <c r="Q27" s="381"/>
      <c r="R27" s="79"/>
      <c r="Z27" s="19"/>
    </row>
    <row r="28" spans="1:26" s="14" customFormat="1" x14ac:dyDescent="0.35">
      <c r="A28" s="76"/>
      <c r="B28" s="14" t="s">
        <v>141</v>
      </c>
      <c r="C28" s="7" t="s">
        <v>142</v>
      </c>
      <c r="D28" s="46">
        <v>4190205</v>
      </c>
      <c r="E28" s="51"/>
      <c r="F28" s="49"/>
      <c r="G28" s="50"/>
      <c r="H28" s="50"/>
      <c r="I28" s="50"/>
      <c r="J28" s="50"/>
      <c r="K28" s="50"/>
      <c r="L28" s="50"/>
      <c r="M28" s="50"/>
      <c r="N28" s="50"/>
      <c r="O28" s="50"/>
      <c r="P28" s="50"/>
      <c r="Q28" s="50"/>
      <c r="R28" s="77">
        <f>SUM(F28:Q28)-E28</f>
        <v>0</v>
      </c>
      <c r="Z28" s="19"/>
    </row>
    <row r="29" spans="1:26" s="14" customFormat="1" ht="16" thickBot="1" x14ac:dyDescent="0.4">
      <c r="A29" s="76"/>
      <c r="B29" s="14" t="s">
        <v>41</v>
      </c>
      <c r="C29" s="7" t="s">
        <v>42</v>
      </c>
      <c r="D29" s="46">
        <v>4190210</v>
      </c>
      <c r="E29" s="51"/>
      <c r="F29" s="49"/>
      <c r="G29" s="50"/>
      <c r="H29" s="50"/>
      <c r="I29" s="50"/>
      <c r="J29" s="50"/>
      <c r="K29" s="50"/>
      <c r="L29" s="50"/>
      <c r="M29" s="50"/>
      <c r="N29" s="50"/>
      <c r="O29" s="50"/>
      <c r="P29" s="50"/>
      <c r="Q29" s="50"/>
      <c r="R29" s="101">
        <f>SUM(F29:Q29)-E29</f>
        <v>0</v>
      </c>
      <c r="Z29" s="19"/>
    </row>
    <row r="30" spans="1:26" s="14" customFormat="1" ht="3" customHeight="1" x14ac:dyDescent="0.35">
      <c r="A30" s="184"/>
      <c r="B30" s="185"/>
      <c r="C30" s="186"/>
      <c r="D30" s="187"/>
      <c r="E30" s="190"/>
      <c r="F30" s="376"/>
      <c r="G30" s="376"/>
      <c r="H30" s="376"/>
      <c r="I30" s="376"/>
      <c r="J30" s="376"/>
      <c r="K30" s="376"/>
      <c r="L30" s="376"/>
      <c r="M30" s="376"/>
      <c r="N30" s="376"/>
      <c r="O30" s="376"/>
      <c r="P30" s="376"/>
      <c r="Q30" s="376"/>
      <c r="R30" s="197"/>
      <c r="Z30" s="19"/>
    </row>
    <row r="31" spans="1:26" s="14" customFormat="1" ht="16" thickBot="1" x14ac:dyDescent="0.4">
      <c r="A31" s="180"/>
      <c r="B31" s="181" t="s">
        <v>528</v>
      </c>
      <c r="C31" s="181"/>
      <c r="D31" s="182"/>
      <c r="E31" s="377">
        <f>ROUND(SUM(E9:E29),2)</f>
        <v>0</v>
      </c>
      <c r="F31" s="378">
        <f>SUM(F9:F29)</f>
        <v>0</v>
      </c>
      <c r="G31" s="378">
        <f t="shared" ref="G31:Q31" si="2">SUM(G9:G29)</f>
        <v>0</v>
      </c>
      <c r="H31" s="378">
        <f t="shared" si="2"/>
        <v>0</v>
      </c>
      <c r="I31" s="378">
        <f t="shared" si="2"/>
        <v>0</v>
      </c>
      <c r="J31" s="378">
        <f t="shared" si="2"/>
        <v>0</v>
      </c>
      <c r="K31" s="378">
        <f t="shared" si="2"/>
        <v>0</v>
      </c>
      <c r="L31" s="378">
        <f t="shared" si="2"/>
        <v>0</v>
      </c>
      <c r="M31" s="378">
        <f t="shared" si="2"/>
        <v>0</v>
      </c>
      <c r="N31" s="378">
        <f t="shared" si="2"/>
        <v>0</v>
      </c>
      <c r="O31" s="378">
        <f t="shared" si="2"/>
        <v>0</v>
      </c>
      <c r="P31" s="378">
        <f t="shared" si="2"/>
        <v>0</v>
      </c>
      <c r="Q31" s="378">
        <f t="shared" si="2"/>
        <v>0</v>
      </c>
      <c r="R31" s="183">
        <f>SUM(R9:R30)</f>
        <v>0</v>
      </c>
      <c r="Z31" s="19"/>
    </row>
    <row r="32" spans="1:26" s="14" customFormat="1" ht="12" customHeight="1" x14ac:dyDescent="0.35">
      <c r="A32" s="72"/>
      <c r="B32" s="73"/>
      <c r="C32" s="102"/>
      <c r="D32" s="103"/>
      <c r="E32" s="112"/>
      <c r="F32" s="371"/>
      <c r="G32" s="371"/>
      <c r="H32" s="371"/>
      <c r="I32" s="371"/>
      <c r="J32" s="371"/>
      <c r="K32" s="371"/>
      <c r="L32" s="371"/>
      <c r="M32" s="371"/>
      <c r="N32" s="371"/>
      <c r="O32" s="371"/>
      <c r="P32" s="371"/>
      <c r="Q32" s="371"/>
      <c r="R32" s="105"/>
      <c r="Z32" s="19"/>
    </row>
    <row r="33" spans="1:26" s="14" customFormat="1" x14ac:dyDescent="0.35">
      <c r="A33" s="76"/>
      <c r="B33" s="56" t="s">
        <v>529</v>
      </c>
      <c r="C33" s="56"/>
      <c r="D33" s="46"/>
      <c r="E33" s="61"/>
      <c r="F33" s="35"/>
      <c r="G33" s="35"/>
      <c r="H33" s="35"/>
      <c r="I33" s="35"/>
      <c r="J33" s="35"/>
      <c r="K33" s="35"/>
      <c r="L33" s="35"/>
      <c r="M33" s="35"/>
      <c r="N33" s="35"/>
      <c r="O33" s="35"/>
      <c r="P33" s="35"/>
      <c r="Q33" s="35"/>
      <c r="R33" s="106"/>
      <c r="Z33" s="19"/>
    </row>
    <row r="34" spans="1:26" s="14" customFormat="1" x14ac:dyDescent="0.35">
      <c r="A34" s="76"/>
      <c r="B34" s="14" t="s">
        <v>43</v>
      </c>
      <c r="C34" s="7" t="s">
        <v>44</v>
      </c>
      <c r="D34" s="46">
        <v>6110000</v>
      </c>
      <c r="E34" s="51"/>
      <c r="F34" s="49"/>
      <c r="G34" s="50"/>
      <c r="H34" s="50"/>
      <c r="I34" s="50"/>
      <c r="J34" s="50"/>
      <c r="K34" s="50"/>
      <c r="L34" s="50"/>
      <c r="M34" s="50"/>
      <c r="N34" s="50"/>
      <c r="O34" s="50"/>
      <c r="P34" s="50"/>
      <c r="Q34" s="50"/>
      <c r="R34" s="77">
        <f t="shared" ref="R34:R63" si="3">SUM(F34:Q34)-E34</f>
        <v>0</v>
      </c>
      <c r="Z34" s="19"/>
    </row>
    <row r="35" spans="1:26" s="14" customFormat="1" x14ac:dyDescent="0.35">
      <c r="A35" s="76"/>
      <c r="B35" s="14" t="s">
        <v>123</v>
      </c>
      <c r="C35" s="7" t="s">
        <v>124</v>
      </c>
      <c r="D35" s="46">
        <v>6110020</v>
      </c>
      <c r="E35" s="51"/>
      <c r="F35" s="49"/>
      <c r="G35" s="50"/>
      <c r="H35" s="50"/>
      <c r="I35" s="50"/>
      <c r="J35" s="50"/>
      <c r="K35" s="50"/>
      <c r="L35" s="50"/>
      <c r="M35" s="50"/>
      <c r="N35" s="50"/>
      <c r="O35" s="50"/>
      <c r="P35" s="50"/>
      <c r="Q35" s="50"/>
      <c r="R35" s="77">
        <f t="shared" si="3"/>
        <v>0</v>
      </c>
      <c r="Z35" s="19"/>
    </row>
    <row r="36" spans="1:26" s="14" customFormat="1" x14ac:dyDescent="0.35">
      <c r="A36" s="76"/>
      <c r="B36" s="14" t="s">
        <v>45</v>
      </c>
      <c r="C36" s="7" t="s">
        <v>46</v>
      </c>
      <c r="D36" s="46">
        <v>6110600</v>
      </c>
      <c r="E36" s="51"/>
      <c r="F36" s="49"/>
      <c r="G36" s="50"/>
      <c r="H36" s="50"/>
      <c r="I36" s="50"/>
      <c r="J36" s="50"/>
      <c r="K36" s="50"/>
      <c r="L36" s="50"/>
      <c r="M36" s="50"/>
      <c r="N36" s="50"/>
      <c r="O36" s="50"/>
      <c r="P36" s="50"/>
      <c r="Q36" s="50"/>
      <c r="R36" s="77">
        <f t="shared" si="3"/>
        <v>0</v>
      </c>
      <c r="Z36" s="19"/>
    </row>
    <row r="37" spans="1:26" s="14" customFormat="1" x14ac:dyDescent="0.35">
      <c r="A37" s="76"/>
      <c r="B37" s="14" t="s">
        <v>47</v>
      </c>
      <c r="C37" s="7" t="s">
        <v>48</v>
      </c>
      <c r="D37" s="78">
        <v>6110720</v>
      </c>
      <c r="E37" s="51"/>
      <c r="F37" s="49"/>
      <c r="G37" s="50"/>
      <c r="H37" s="50"/>
      <c r="I37" s="50"/>
      <c r="J37" s="50"/>
      <c r="K37" s="50"/>
      <c r="L37" s="50"/>
      <c r="M37" s="50"/>
      <c r="N37" s="50"/>
      <c r="O37" s="50"/>
      <c r="P37" s="50"/>
      <c r="Q37" s="50"/>
      <c r="R37" s="77">
        <f t="shared" si="3"/>
        <v>0</v>
      </c>
      <c r="Z37" s="19"/>
    </row>
    <row r="38" spans="1:26" s="14" customFormat="1" x14ac:dyDescent="0.35">
      <c r="A38" s="76"/>
      <c r="B38" s="14" t="s">
        <v>49</v>
      </c>
      <c r="C38" s="7" t="s">
        <v>50</v>
      </c>
      <c r="D38" s="46">
        <v>6110860</v>
      </c>
      <c r="E38" s="51"/>
      <c r="F38" s="49"/>
      <c r="G38" s="50"/>
      <c r="H38" s="50"/>
      <c r="I38" s="50"/>
      <c r="J38" s="50"/>
      <c r="K38" s="50"/>
      <c r="L38" s="50"/>
      <c r="M38" s="50"/>
      <c r="N38" s="50"/>
      <c r="O38" s="50"/>
      <c r="P38" s="50"/>
      <c r="Q38" s="50"/>
      <c r="R38" s="77">
        <f t="shared" si="3"/>
        <v>0</v>
      </c>
      <c r="Z38" s="19"/>
    </row>
    <row r="39" spans="1:26" s="14" customFormat="1" x14ac:dyDescent="0.35">
      <c r="A39" s="76"/>
      <c r="B39" s="14" t="s">
        <v>51</v>
      </c>
      <c r="C39" s="7" t="s">
        <v>52</v>
      </c>
      <c r="D39" s="46">
        <v>6110800</v>
      </c>
      <c r="E39" s="51"/>
      <c r="F39" s="49"/>
      <c r="G39" s="50"/>
      <c r="H39" s="50"/>
      <c r="I39" s="50"/>
      <c r="J39" s="50"/>
      <c r="K39" s="50"/>
      <c r="L39" s="50"/>
      <c r="M39" s="50"/>
      <c r="N39" s="50"/>
      <c r="O39" s="50"/>
      <c r="P39" s="50"/>
      <c r="Q39" s="50"/>
      <c r="R39" s="77">
        <f t="shared" si="3"/>
        <v>0</v>
      </c>
      <c r="Z39" s="19"/>
    </row>
    <row r="40" spans="1:26" s="14" customFormat="1" x14ac:dyDescent="0.35">
      <c r="A40" s="76"/>
      <c r="B40" s="14" t="s">
        <v>53</v>
      </c>
      <c r="C40" s="7" t="s">
        <v>54</v>
      </c>
      <c r="D40" s="46">
        <v>6110640</v>
      </c>
      <c r="E40" s="51"/>
      <c r="F40" s="49"/>
      <c r="G40" s="50"/>
      <c r="H40" s="50"/>
      <c r="I40" s="50"/>
      <c r="J40" s="50"/>
      <c r="K40" s="50"/>
      <c r="L40" s="50"/>
      <c r="M40" s="50"/>
      <c r="N40" s="50"/>
      <c r="O40" s="50"/>
      <c r="P40" s="50"/>
      <c r="Q40" s="50"/>
      <c r="R40" s="77">
        <f t="shared" si="3"/>
        <v>0</v>
      </c>
      <c r="Z40" s="19"/>
    </row>
    <row r="41" spans="1:26" s="14" customFormat="1" x14ac:dyDescent="0.35">
      <c r="A41" s="76"/>
      <c r="B41" s="14" t="s">
        <v>55</v>
      </c>
      <c r="C41" s="7" t="s">
        <v>56</v>
      </c>
      <c r="D41" s="78">
        <v>6116300</v>
      </c>
      <c r="E41" s="51"/>
      <c r="F41" s="49"/>
      <c r="G41" s="50"/>
      <c r="H41" s="50"/>
      <c r="I41" s="50"/>
      <c r="J41" s="50"/>
      <c r="K41" s="50"/>
      <c r="L41" s="50"/>
      <c r="M41" s="50"/>
      <c r="N41" s="50"/>
      <c r="O41" s="50"/>
      <c r="P41" s="50"/>
      <c r="Q41" s="50"/>
      <c r="R41" s="77">
        <f t="shared" si="3"/>
        <v>0</v>
      </c>
      <c r="Z41" s="19"/>
    </row>
    <row r="42" spans="1:26" s="14" customFormat="1" x14ac:dyDescent="0.35">
      <c r="A42" s="76"/>
      <c r="B42" s="14" t="s">
        <v>57</v>
      </c>
      <c r="C42" s="7" t="s">
        <v>58</v>
      </c>
      <c r="D42" s="46">
        <v>6116200</v>
      </c>
      <c r="E42" s="51"/>
      <c r="F42" s="51"/>
      <c r="G42" s="50"/>
      <c r="H42" s="50"/>
      <c r="I42" s="50"/>
      <c r="J42" s="50"/>
      <c r="K42" s="50"/>
      <c r="L42" s="50"/>
      <c r="M42" s="50"/>
      <c r="N42" s="50"/>
      <c r="O42" s="50"/>
      <c r="P42" s="50"/>
      <c r="Q42" s="50"/>
      <c r="R42" s="77">
        <f t="shared" si="3"/>
        <v>0</v>
      </c>
      <c r="Z42" s="19"/>
    </row>
    <row r="43" spans="1:26" s="14" customFormat="1" x14ac:dyDescent="0.35">
      <c r="A43" s="76"/>
      <c r="B43" s="14" t="s">
        <v>59</v>
      </c>
      <c r="C43" s="7" t="s">
        <v>60</v>
      </c>
      <c r="D43" s="46">
        <v>6116610</v>
      </c>
      <c r="E43" s="51"/>
      <c r="F43" s="49"/>
      <c r="G43" s="50"/>
      <c r="H43" s="50"/>
      <c r="I43" s="50"/>
      <c r="J43" s="50"/>
      <c r="K43" s="50"/>
      <c r="L43" s="50"/>
      <c r="M43" s="50"/>
      <c r="N43" s="50"/>
      <c r="O43" s="50"/>
      <c r="P43" s="50"/>
      <c r="Q43" s="50"/>
      <c r="R43" s="77">
        <f t="shared" si="3"/>
        <v>0</v>
      </c>
      <c r="Z43" s="19"/>
    </row>
    <row r="44" spans="1:26" s="14" customFormat="1" x14ac:dyDescent="0.35">
      <c r="A44" s="76"/>
      <c r="B44" s="14" t="s">
        <v>61</v>
      </c>
      <c r="C44" s="7" t="s">
        <v>62</v>
      </c>
      <c r="D44" s="46">
        <v>6116600</v>
      </c>
      <c r="E44" s="51"/>
      <c r="F44" s="49"/>
      <c r="G44" s="50"/>
      <c r="H44" s="50"/>
      <c r="I44" s="50"/>
      <c r="J44" s="50"/>
      <c r="K44" s="50"/>
      <c r="L44" s="50"/>
      <c r="M44" s="50"/>
      <c r="N44" s="50"/>
      <c r="O44" s="50"/>
      <c r="P44" s="50"/>
      <c r="Q44" s="50"/>
      <c r="R44" s="77">
        <f t="shared" si="3"/>
        <v>0</v>
      </c>
      <c r="Z44" s="19"/>
    </row>
    <row r="45" spans="1:26" s="14" customFormat="1" x14ac:dyDescent="0.35">
      <c r="A45" s="76"/>
      <c r="B45" s="14" t="s">
        <v>63</v>
      </c>
      <c r="C45" s="7" t="s">
        <v>64</v>
      </c>
      <c r="D45" s="46">
        <v>6121000</v>
      </c>
      <c r="E45" s="51"/>
      <c r="F45" s="49"/>
      <c r="G45" s="50"/>
      <c r="H45" s="50"/>
      <c r="I45" s="50"/>
      <c r="J45" s="50"/>
      <c r="K45" s="50"/>
      <c r="L45" s="50"/>
      <c r="M45" s="50"/>
      <c r="N45" s="50"/>
      <c r="O45" s="50"/>
      <c r="P45" s="50"/>
      <c r="Q45" s="50"/>
      <c r="R45" s="77">
        <f t="shared" si="3"/>
        <v>0</v>
      </c>
      <c r="Z45" s="19"/>
    </row>
    <row r="46" spans="1:26" s="14" customFormat="1" x14ac:dyDescent="0.35">
      <c r="A46" s="76"/>
      <c r="B46" s="14" t="s">
        <v>65</v>
      </c>
      <c r="C46" s="7" t="s">
        <v>66</v>
      </c>
      <c r="D46" s="46">
        <v>6122310</v>
      </c>
      <c r="E46" s="51"/>
      <c r="F46" s="49"/>
      <c r="G46" s="50"/>
      <c r="H46" s="50"/>
      <c r="I46" s="50"/>
      <c r="J46" s="50"/>
      <c r="K46" s="50"/>
      <c r="L46" s="50"/>
      <c r="M46" s="50"/>
      <c r="N46" s="50"/>
      <c r="O46" s="50"/>
      <c r="P46" s="50"/>
      <c r="Q46" s="50"/>
      <c r="R46" s="77">
        <f t="shared" si="3"/>
        <v>0</v>
      </c>
      <c r="Z46" s="19"/>
    </row>
    <row r="47" spans="1:26" s="14" customFormat="1" x14ac:dyDescent="0.35">
      <c r="A47" s="76"/>
      <c r="B47" s="14" t="s">
        <v>67</v>
      </c>
      <c r="C47" s="7" t="s">
        <v>68</v>
      </c>
      <c r="D47" s="46">
        <v>6122110</v>
      </c>
      <c r="E47" s="51"/>
      <c r="F47" s="49"/>
      <c r="G47" s="50"/>
      <c r="H47" s="50"/>
      <c r="I47" s="50"/>
      <c r="J47" s="50"/>
      <c r="K47" s="50"/>
      <c r="L47" s="50"/>
      <c r="M47" s="50"/>
      <c r="N47" s="50"/>
      <c r="O47" s="50"/>
      <c r="P47" s="50"/>
      <c r="Q47" s="50"/>
      <c r="R47" s="77">
        <f t="shared" si="3"/>
        <v>0</v>
      </c>
      <c r="Z47" s="19"/>
    </row>
    <row r="48" spans="1:26" s="14" customFormat="1" x14ac:dyDescent="0.35">
      <c r="A48" s="76"/>
      <c r="B48" s="14" t="s">
        <v>69</v>
      </c>
      <c r="C48" s="7" t="s">
        <v>70</v>
      </c>
      <c r="D48" s="46">
        <v>6120800</v>
      </c>
      <c r="E48" s="51"/>
      <c r="F48" s="49"/>
      <c r="G48" s="50"/>
      <c r="H48" s="50"/>
      <c r="I48" s="50"/>
      <c r="J48" s="50"/>
      <c r="K48" s="50"/>
      <c r="L48" s="50"/>
      <c r="M48" s="50"/>
      <c r="N48" s="50"/>
      <c r="O48" s="50"/>
      <c r="P48" s="50"/>
      <c r="Q48" s="50"/>
      <c r="R48" s="77">
        <f t="shared" si="3"/>
        <v>0</v>
      </c>
      <c r="Z48" s="19"/>
    </row>
    <row r="49" spans="1:26" s="14" customFormat="1" x14ac:dyDescent="0.35">
      <c r="A49" s="76"/>
      <c r="B49" s="14" t="s">
        <v>71</v>
      </c>
      <c r="C49" s="7" t="s">
        <v>72</v>
      </c>
      <c r="D49" s="46">
        <v>6120220</v>
      </c>
      <c r="E49" s="51"/>
      <c r="F49" s="49"/>
      <c r="G49" s="50"/>
      <c r="H49" s="50"/>
      <c r="I49" s="50"/>
      <c r="J49" s="50"/>
      <c r="K49" s="50"/>
      <c r="L49" s="50"/>
      <c r="M49" s="50"/>
      <c r="N49" s="50"/>
      <c r="O49" s="50"/>
      <c r="P49" s="50"/>
      <c r="Q49" s="50"/>
      <c r="R49" s="77">
        <f t="shared" si="3"/>
        <v>0</v>
      </c>
      <c r="Z49" s="19"/>
    </row>
    <row r="50" spans="1:26" s="14" customFormat="1" x14ac:dyDescent="0.35">
      <c r="A50" s="76"/>
      <c r="B50" s="14" t="s">
        <v>73</v>
      </c>
      <c r="C50" s="7" t="s">
        <v>74</v>
      </c>
      <c r="D50" s="46">
        <v>6120600</v>
      </c>
      <c r="E50" s="51"/>
      <c r="F50" s="49"/>
      <c r="G50" s="50"/>
      <c r="H50" s="50"/>
      <c r="I50" s="50"/>
      <c r="J50" s="50"/>
      <c r="K50" s="50"/>
      <c r="L50" s="50"/>
      <c r="M50" s="50"/>
      <c r="N50" s="50"/>
      <c r="O50" s="50"/>
      <c r="P50" s="50"/>
      <c r="Q50" s="50"/>
      <c r="R50" s="77">
        <f t="shared" si="3"/>
        <v>0</v>
      </c>
      <c r="Z50" s="19"/>
    </row>
    <row r="51" spans="1:26" s="14" customFormat="1" x14ac:dyDescent="0.35">
      <c r="A51" s="76"/>
      <c r="B51" s="14" t="s">
        <v>75</v>
      </c>
      <c r="C51" s="7" t="s">
        <v>76</v>
      </c>
      <c r="D51" s="46">
        <v>6120400</v>
      </c>
      <c r="E51" s="51"/>
      <c r="F51" s="49"/>
      <c r="G51" s="50"/>
      <c r="H51" s="50"/>
      <c r="I51" s="50"/>
      <c r="J51" s="50"/>
      <c r="K51" s="50"/>
      <c r="L51" s="50"/>
      <c r="M51" s="50"/>
      <c r="N51" s="50"/>
      <c r="O51" s="50"/>
      <c r="P51" s="50"/>
      <c r="Q51" s="50"/>
      <c r="R51" s="77">
        <f t="shared" si="3"/>
        <v>0</v>
      </c>
      <c r="Z51" s="19"/>
    </row>
    <row r="52" spans="1:26" s="14" customFormat="1" x14ac:dyDescent="0.35">
      <c r="A52" s="76"/>
      <c r="B52" s="14" t="s">
        <v>77</v>
      </c>
      <c r="C52" s="7" t="s">
        <v>78</v>
      </c>
      <c r="D52" s="46">
        <v>6140130</v>
      </c>
      <c r="E52" s="51"/>
      <c r="F52" s="49"/>
      <c r="G52" s="50"/>
      <c r="H52" s="50"/>
      <c r="I52" s="50"/>
      <c r="J52" s="50"/>
      <c r="K52" s="50"/>
      <c r="L52" s="50"/>
      <c r="M52" s="50"/>
      <c r="N52" s="50"/>
      <c r="O52" s="50"/>
      <c r="P52" s="50"/>
      <c r="Q52" s="50"/>
      <c r="R52" s="77">
        <f t="shared" si="3"/>
        <v>0</v>
      </c>
      <c r="Z52" s="19"/>
    </row>
    <row r="53" spans="1:26" s="14" customFormat="1" x14ac:dyDescent="0.35">
      <c r="A53" s="76"/>
      <c r="B53" s="14" t="s">
        <v>79</v>
      </c>
      <c r="C53" s="7" t="s">
        <v>80</v>
      </c>
      <c r="D53" s="46">
        <v>6142430</v>
      </c>
      <c r="E53" s="51"/>
      <c r="F53" s="49"/>
      <c r="G53" s="50"/>
      <c r="H53" s="50"/>
      <c r="I53" s="50"/>
      <c r="J53" s="50"/>
      <c r="K53" s="50"/>
      <c r="L53" s="50"/>
      <c r="M53" s="50"/>
      <c r="N53" s="50"/>
      <c r="O53" s="50"/>
      <c r="P53" s="50"/>
      <c r="Q53" s="50"/>
      <c r="R53" s="77">
        <f t="shared" si="3"/>
        <v>0</v>
      </c>
      <c r="Z53" s="19"/>
    </row>
    <row r="54" spans="1:26" s="14" customFormat="1" x14ac:dyDescent="0.35">
      <c r="A54" s="76"/>
      <c r="B54" s="14" t="s">
        <v>182</v>
      </c>
      <c r="C54" s="7" t="s">
        <v>183</v>
      </c>
      <c r="D54" s="46">
        <v>6146100</v>
      </c>
      <c r="E54" s="51"/>
      <c r="F54" s="49"/>
      <c r="G54" s="50"/>
      <c r="H54" s="50"/>
      <c r="I54" s="50"/>
      <c r="J54" s="50"/>
      <c r="K54" s="50"/>
      <c r="L54" s="50"/>
      <c r="M54" s="50"/>
      <c r="N54" s="50"/>
      <c r="O54" s="50"/>
      <c r="P54" s="50"/>
      <c r="Q54" s="50"/>
      <c r="R54" s="77">
        <f t="shared" si="3"/>
        <v>0</v>
      </c>
      <c r="Z54" s="19"/>
    </row>
    <row r="55" spans="1:26" s="14" customFormat="1" x14ac:dyDescent="0.35">
      <c r="A55" s="76"/>
      <c r="B55" s="14" t="s">
        <v>81</v>
      </c>
      <c r="C55" s="7" t="s">
        <v>82</v>
      </c>
      <c r="D55" s="46">
        <v>6140000</v>
      </c>
      <c r="E55" s="51"/>
      <c r="F55" s="49"/>
      <c r="G55" s="50"/>
      <c r="H55" s="50"/>
      <c r="I55" s="50"/>
      <c r="J55" s="50"/>
      <c r="K55" s="50"/>
      <c r="L55" s="50"/>
      <c r="M55" s="50"/>
      <c r="N55" s="50"/>
      <c r="O55" s="50"/>
      <c r="P55" s="50"/>
      <c r="Q55" s="50"/>
      <c r="R55" s="77">
        <f t="shared" si="3"/>
        <v>0</v>
      </c>
      <c r="Z55" s="19"/>
    </row>
    <row r="56" spans="1:26" s="14" customFormat="1" x14ac:dyDescent="0.35">
      <c r="A56" s="76"/>
      <c r="B56" s="14" t="s">
        <v>83</v>
      </c>
      <c r="C56" s="7" t="s">
        <v>84</v>
      </c>
      <c r="D56" s="46">
        <v>6121600</v>
      </c>
      <c r="E56" s="51"/>
      <c r="F56" s="49"/>
      <c r="G56" s="50"/>
      <c r="H56" s="50"/>
      <c r="I56" s="50"/>
      <c r="J56" s="50"/>
      <c r="K56" s="50"/>
      <c r="L56" s="50"/>
      <c r="M56" s="50"/>
      <c r="N56" s="50"/>
      <c r="O56" s="50"/>
      <c r="P56" s="50"/>
      <c r="Q56" s="50"/>
      <c r="R56" s="77">
        <f t="shared" si="3"/>
        <v>0</v>
      </c>
      <c r="Z56" s="19"/>
    </row>
    <row r="57" spans="1:26" s="14" customFormat="1" x14ac:dyDescent="0.35">
      <c r="A57" s="76"/>
      <c r="B57" s="14" t="s">
        <v>113</v>
      </c>
      <c r="C57" s="7" t="s">
        <v>114</v>
      </c>
      <c r="D57" s="78">
        <v>6151110</v>
      </c>
      <c r="E57" s="51"/>
      <c r="F57" s="49"/>
      <c r="G57" s="50"/>
      <c r="H57" s="50"/>
      <c r="I57" s="50"/>
      <c r="J57" s="50"/>
      <c r="K57" s="50"/>
      <c r="L57" s="50"/>
      <c r="M57" s="50"/>
      <c r="N57" s="50"/>
      <c r="O57" s="50"/>
      <c r="P57" s="50"/>
      <c r="Q57" s="50"/>
      <c r="R57" s="77">
        <f t="shared" si="3"/>
        <v>0</v>
      </c>
      <c r="Z57" s="19"/>
    </row>
    <row r="58" spans="1:26" s="14" customFormat="1" x14ac:dyDescent="0.35">
      <c r="A58" s="76"/>
      <c r="B58" s="14" t="s">
        <v>85</v>
      </c>
      <c r="C58" s="7" t="s">
        <v>86</v>
      </c>
      <c r="D58" s="46">
        <v>6140200</v>
      </c>
      <c r="E58" s="51"/>
      <c r="F58" s="49"/>
      <c r="G58" s="50"/>
      <c r="H58" s="50"/>
      <c r="I58" s="50"/>
      <c r="J58" s="50"/>
      <c r="K58" s="50"/>
      <c r="L58" s="50"/>
      <c r="M58" s="50"/>
      <c r="N58" s="50"/>
      <c r="O58" s="50"/>
      <c r="P58" s="50"/>
      <c r="Q58" s="50"/>
      <c r="R58" s="77">
        <f t="shared" si="3"/>
        <v>0</v>
      </c>
      <c r="Z58" s="19"/>
    </row>
    <row r="59" spans="1:26" s="14" customFormat="1" x14ac:dyDescent="0.35">
      <c r="A59" s="76"/>
      <c r="B59" s="14" t="s">
        <v>87</v>
      </c>
      <c r="C59" s="7" t="s">
        <v>88</v>
      </c>
      <c r="D59" s="46">
        <v>6111000</v>
      </c>
      <c r="E59" s="51"/>
      <c r="F59" s="49"/>
      <c r="G59" s="50"/>
      <c r="H59" s="50"/>
      <c r="I59" s="50"/>
      <c r="J59" s="50"/>
      <c r="K59" s="50"/>
      <c r="L59" s="50"/>
      <c r="M59" s="50"/>
      <c r="N59" s="50"/>
      <c r="O59" s="50"/>
      <c r="P59" s="50"/>
      <c r="Q59" s="50"/>
      <c r="R59" s="77">
        <f t="shared" si="3"/>
        <v>0</v>
      </c>
      <c r="Z59" s="19"/>
    </row>
    <row r="60" spans="1:26" s="14" customFormat="1" x14ac:dyDescent="0.35">
      <c r="A60" s="76"/>
      <c r="B60" s="14" t="s">
        <v>89</v>
      </c>
      <c r="C60" s="7" t="s">
        <v>90</v>
      </c>
      <c r="D60" s="46">
        <v>6170100</v>
      </c>
      <c r="E60" s="51"/>
      <c r="F60" s="49"/>
      <c r="G60" s="50"/>
      <c r="H60" s="50"/>
      <c r="I60" s="50"/>
      <c r="J60" s="50"/>
      <c r="K60" s="50"/>
      <c r="L60" s="50"/>
      <c r="M60" s="50"/>
      <c r="N60" s="50"/>
      <c r="O60" s="50"/>
      <c r="P60" s="50"/>
      <c r="Q60" s="50"/>
      <c r="R60" s="77">
        <f t="shared" si="3"/>
        <v>0</v>
      </c>
      <c r="Z60" s="19"/>
    </row>
    <row r="61" spans="1:26" s="14" customFormat="1" x14ac:dyDescent="0.35">
      <c r="A61" s="76"/>
      <c r="B61" s="14" t="s">
        <v>91</v>
      </c>
      <c r="C61" s="7" t="s">
        <v>92</v>
      </c>
      <c r="D61" s="46">
        <v>6170110</v>
      </c>
      <c r="E61" s="51"/>
      <c r="F61" s="49"/>
      <c r="G61" s="50"/>
      <c r="H61" s="50"/>
      <c r="I61" s="50"/>
      <c r="J61" s="50"/>
      <c r="K61" s="50"/>
      <c r="L61" s="50"/>
      <c r="M61" s="50"/>
      <c r="N61" s="50"/>
      <c r="O61" s="50"/>
      <c r="P61" s="50"/>
      <c r="Q61" s="50"/>
      <c r="R61" s="77">
        <f t="shared" si="3"/>
        <v>0</v>
      </c>
      <c r="Z61" s="19"/>
    </row>
    <row r="62" spans="1:26" s="14" customFormat="1" x14ac:dyDescent="0.35">
      <c r="A62" s="76"/>
      <c r="B62" s="14" t="s">
        <v>530</v>
      </c>
      <c r="C62" s="7" t="s">
        <v>531</v>
      </c>
      <c r="D62" s="46">
        <v>6181400</v>
      </c>
      <c r="E62" s="51"/>
      <c r="F62" s="49"/>
      <c r="G62" s="50"/>
      <c r="H62" s="50"/>
      <c r="I62" s="50"/>
      <c r="J62" s="50"/>
      <c r="K62" s="50"/>
      <c r="L62" s="50"/>
      <c r="M62" s="50"/>
      <c r="N62" s="50"/>
      <c r="O62" s="50"/>
      <c r="P62" s="50"/>
      <c r="Q62" s="50"/>
      <c r="R62" s="77">
        <f t="shared" si="3"/>
        <v>0</v>
      </c>
      <c r="Z62" s="19"/>
    </row>
    <row r="63" spans="1:26" s="14" customFormat="1" x14ac:dyDescent="0.35">
      <c r="A63" s="76"/>
      <c r="B63" s="25" t="s">
        <v>93</v>
      </c>
      <c r="C63" s="107" t="s">
        <v>532</v>
      </c>
      <c r="D63" s="46">
        <v>6181500</v>
      </c>
      <c r="E63" s="51"/>
      <c r="F63" s="49"/>
      <c r="G63" s="50"/>
      <c r="H63" s="50"/>
      <c r="I63" s="50"/>
      <c r="J63" s="50"/>
      <c r="K63" s="50"/>
      <c r="L63" s="50"/>
      <c r="M63" s="50"/>
      <c r="N63" s="50"/>
      <c r="O63" s="50"/>
      <c r="P63" s="50"/>
      <c r="Q63" s="50"/>
      <c r="R63" s="77">
        <f t="shared" si="3"/>
        <v>0</v>
      </c>
      <c r="S63" s="25"/>
      <c r="Z63" s="19"/>
    </row>
    <row r="64" spans="1:26" s="14" customFormat="1" ht="3" customHeight="1" x14ac:dyDescent="0.35">
      <c r="A64" s="76"/>
      <c r="B64" s="25"/>
      <c r="C64" s="107"/>
      <c r="D64" s="46"/>
      <c r="E64" s="57"/>
      <c r="F64" s="60"/>
      <c r="G64" s="60"/>
      <c r="H64" s="60"/>
      <c r="I64" s="60"/>
      <c r="J64" s="60"/>
      <c r="K64" s="60"/>
      <c r="L64" s="60"/>
      <c r="M64" s="60"/>
      <c r="N64" s="60"/>
      <c r="O64" s="60"/>
      <c r="P64" s="60"/>
      <c r="Q64" s="60"/>
      <c r="R64" s="80"/>
      <c r="S64" s="25"/>
      <c r="Z64" s="19"/>
    </row>
    <row r="65" spans="1:26" s="14" customFormat="1" x14ac:dyDescent="0.35">
      <c r="A65" s="76"/>
      <c r="B65" s="14" t="s">
        <v>95</v>
      </c>
      <c r="C65" s="107" t="s">
        <v>96</v>
      </c>
      <c r="D65" s="46">
        <v>6110610</v>
      </c>
      <c r="E65" s="51"/>
      <c r="F65" s="49"/>
      <c r="G65" s="50"/>
      <c r="H65" s="50"/>
      <c r="I65" s="50"/>
      <c r="J65" s="50"/>
      <c r="K65" s="50"/>
      <c r="L65" s="50"/>
      <c r="M65" s="50"/>
      <c r="N65" s="50"/>
      <c r="O65" s="50"/>
      <c r="P65" s="50"/>
      <c r="Q65" s="50"/>
      <c r="R65" s="77">
        <f>SUM(F65:Q65)-E65</f>
        <v>0</v>
      </c>
      <c r="S65" s="25"/>
      <c r="Z65" s="19"/>
    </row>
    <row r="66" spans="1:26" s="14" customFormat="1" ht="16" thickBot="1" x14ac:dyDescent="0.4">
      <c r="A66" s="76"/>
      <c r="B66" s="25" t="s">
        <v>97</v>
      </c>
      <c r="C66" s="107" t="s">
        <v>98</v>
      </c>
      <c r="D66" s="46">
        <v>6122340</v>
      </c>
      <c r="E66" s="51"/>
      <c r="F66" s="49"/>
      <c r="G66" s="50"/>
      <c r="H66" s="50"/>
      <c r="I66" s="50"/>
      <c r="J66" s="50"/>
      <c r="K66" s="50"/>
      <c r="L66" s="50"/>
      <c r="M66" s="50"/>
      <c r="N66" s="50"/>
      <c r="O66" s="50"/>
      <c r="P66" s="50"/>
      <c r="Q66" s="50"/>
      <c r="R66" s="101">
        <f>SUM(F66:Q66)-E66</f>
        <v>0</v>
      </c>
      <c r="S66" s="25"/>
      <c r="Z66" s="19"/>
    </row>
    <row r="67" spans="1:26" s="14" customFormat="1" ht="3" customHeight="1" x14ac:dyDescent="0.35">
      <c r="A67" s="184"/>
      <c r="B67" s="185"/>
      <c r="C67" s="186"/>
      <c r="D67" s="187"/>
      <c r="E67" s="190"/>
      <c r="F67" s="379"/>
      <c r="G67" s="379"/>
      <c r="H67" s="379"/>
      <c r="I67" s="379"/>
      <c r="J67" s="379"/>
      <c r="K67" s="379"/>
      <c r="L67" s="379"/>
      <c r="M67" s="379"/>
      <c r="N67" s="379"/>
      <c r="O67" s="379"/>
      <c r="P67" s="379"/>
      <c r="Q67" s="379"/>
      <c r="R67" s="188"/>
      <c r="Z67" s="19"/>
    </row>
    <row r="68" spans="1:26" s="14" customFormat="1" ht="16" thickBot="1" x14ac:dyDescent="0.4">
      <c r="A68" s="180"/>
      <c r="B68" s="181" t="s">
        <v>533</v>
      </c>
      <c r="C68" s="181"/>
      <c r="D68" s="182"/>
      <c r="E68" s="377">
        <f>ROUND(SUM(E34:E67),2)</f>
        <v>0</v>
      </c>
      <c r="F68" s="380">
        <f>SUM(F34:F67)</f>
        <v>0</v>
      </c>
      <c r="G68" s="380">
        <f t="shared" ref="G68:R68" si="4">SUM(G34:G67)</f>
        <v>0</v>
      </c>
      <c r="H68" s="380">
        <f t="shared" si="4"/>
        <v>0</v>
      </c>
      <c r="I68" s="380">
        <f t="shared" si="4"/>
        <v>0</v>
      </c>
      <c r="J68" s="380">
        <f t="shared" si="4"/>
        <v>0</v>
      </c>
      <c r="K68" s="380">
        <f t="shared" si="4"/>
        <v>0</v>
      </c>
      <c r="L68" s="380">
        <f t="shared" si="4"/>
        <v>0</v>
      </c>
      <c r="M68" s="380">
        <f t="shared" si="4"/>
        <v>0</v>
      </c>
      <c r="N68" s="380">
        <f t="shared" si="4"/>
        <v>0</v>
      </c>
      <c r="O68" s="380">
        <f t="shared" si="4"/>
        <v>0</v>
      </c>
      <c r="P68" s="380">
        <f t="shared" si="4"/>
        <v>0</v>
      </c>
      <c r="Q68" s="380">
        <f t="shared" si="4"/>
        <v>0</v>
      </c>
      <c r="R68" s="183">
        <f t="shared" si="4"/>
        <v>0</v>
      </c>
      <c r="Z68" s="19"/>
    </row>
    <row r="69" spans="1:26" s="14" customFormat="1" ht="12" customHeight="1" thickBot="1" x14ac:dyDescent="0.4">
      <c r="C69" s="7"/>
      <c r="D69" s="46"/>
      <c r="E69" s="61"/>
      <c r="F69" s="35"/>
      <c r="G69" s="35"/>
      <c r="H69" s="35"/>
      <c r="I69" s="35"/>
      <c r="J69" s="35"/>
      <c r="K69" s="35"/>
      <c r="L69" s="35"/>
      <c r="M69" s="35"/>
      <c r="N69" s="35"/>
      <c r="O69" s="35"/>
      <c r="P69" s="35"/>
      <c r="Q69" s="35"/>
      <c r="R69" s="5"/>
      <c r="Z69" s="19"/>
    </row>
    <row r="70" spans="1:26" s="14" customFormat="1" ht="12" hidden="1" customHeight="1" thickBot="1" x14ac:dyDescent="0.4">
      <c r="C70" s="7"/>
      <c r="D70" s="46"/>
      <c r="E70" s="61"/>
      <c r="F70" s="35"/>
      <c r="G70" s="35"/>
      <c r="H70" s="35"/>
      <c r="I70" s="35"/>
      <c r="J70" s="35"/>
      <c r="K70" s="35"/>
      <c r="L70" s="35"/>
      <c r="M70" s="35"/>
      <c r="N70" s="35"/>
      <c r="O70" s="35"/>
      <c r="P70" s="35"/>
      <c r="Q70" s="35"/>
      <c r="R70" s="5"/>
      <c r="Z70" s="19"/>
    </row>
    <row r="71" spans="1:26" s="14" customFormat="1" ht="18.649999999999999" customHeight="1" x14ac:dyDescent="0.35">
      <c r="A71" s="72"/>
      <c r="B71" s="109" t="s">
        <v>534</v>
      </c>
      <c r="C71" s="109"/>
      <c r="D71" s="103"/>
      <c r="E71" s="112"/>
      <c r="F71" s="371"/>
      <c r="G71" s="371"/>
      <c r="H71" s="371"/>
      <c r="I71" s="371"/>
      <c r="J71" s="371"/>
      <c r="K71" s="371"/>
      <c r="L71" s="371"/>
      <c r="M71" s="371"/>
      <c r="N71" s="371"/>
      <c r="O71" s="371"/>
      <c r="P71" s="371"/>
      <c r="Q71" s="371"/>
      <c r="R71" s="105"/>
      <c r="Z71" s="19"/>
    </row>
    <row r="72" spans="1:26" s="14" customFormat="1" x14ac:dyDescent="0.35">
      <c r="A72" s="76"/>
      <c r="B72" s="14" t="s">
        <v>99</v>
      </c>
      <c r="C72" s="110" t="s">
        <v>100</v>
      </c>
      <c r="D72" s="46">
        <v>4190170</v>
      </c>
      <c r="E72" s="59"/>
      <c r="F72" s="375"/>
      <c r="G72" s="305"/>
      <c r="H72" s="305"/>
      <c r="I72" s="305"/>
      <c r="J72" s="305"/>
      <c r="K72" s="305"/>
      <c r="L72" s="305"/>
      <c r="M72" s="305"/>
      <c r="N72" s="305"/>
      <c r="O72" s="305"/>
      <c r="P72" s="305"/>
      <c r="Q72" s="305"/>
      <c r="R72" s="77">
        <f>SUM(F72:Q72)-E72</f>
        <v>0</v>
      </c>
      <c r="Z72" s="19"/>
    </row>
    <row r="73" spans="1:26" s="14" customFormat="1" x14ac:dyDescent="0.35">
      <c r="A73" s="76"/>
      <c r="B73" s="14" t="s">
        <v>177</v>
      </c>
      <c r="C73" s="110" t="s">
        <v>178</v>
      </c>
      <c r="D73" s="46">
        <v>4190430</v>
      </c>
      <c r="E73" s="57"/>
      <c r="F73" s="375"/>
      <c r="G73" s="305"/>
      <c r="H73" s="305"/>
      <c r="I73" s="305"/>
      <c r="J73" s="305"/>
      <c r="K73" s="305"/>
      <c r="L73" s="305"/>
      <c r="M73" s="305"/>
      <c r="N73" s="305"/>
      <c r="O73" s="305"/>
      <c r="P73" s="305"/>
      <c r="Q73" s="305"/>
      <c r="R73" s="77">
        <f>SUM(F73:Q73)-E73</f>
        <v>0</v>
      </c>
      <c r="Z73" s="19"/>
    </row>
    <row r="74" spans="1:26" s="14" customFormat="1" ht="16" thickBot="1" x14ac:dyDescent="0.4">
      <c r="A74" s="76"/>
      <c r="B74" s="14" t="s">
        <v>101</v>
      </c>
      <c r="C74" s="107" t="s">
        <v>535</v>
      </c>
      <c r="D74" s="46">
        <v>6181510</v>
      </c>
      <c r="E74" s="61">
        <f>-E63</f>
        <v>0</v>
      </c>
      <c r="F74" s="375"/>
      <c r="G74" s="305"/>
      <c r="H74" s="305"/>
      <c r="I74" s="305"/>
      <c r="J74" s="305"/>
      <c r="K74" s="305"/>
      <c r="L74" s="305"/>
      <c r="M74" s="305"/>
      <c r="N74" s="305"/>
      <c r="O74" s="305"/>
      <c r="P74" s="305"/>
      <c r="Q74" s="305"/>
      <c r="R74" s="101">
        <f>SUM(F74:Q74)-E74</f>
        <v>0</v>
      </c>
      <c r="Z74" s="19"/>
    </row>
    <row r="75" spans="1:26" s="14" customFormat="1" ht="3" customHeight="1" x14ac:dyDescent="0.35">
      <c r="A75" s="184"/>
      <c r="B75" s="185"/>
      <c r="C75" s="186"/>
      <c r="D75" s="187"/>
      <c r="E75" s="190"/>
      <c r="F75" s="379"/>
      <c r="G75" s="379"/>
      <c r="H75" s="379"/>
      <c r="I75" s="379"/>
      <c r="J75" s="379"/>
      <c r="K75" s="379"/>
      <c r="L75" s="379"/>
      <c r="M75" s="379"/>
      <c r="N75" s="379"/>
      <c r="O75" s="379"/>
      <c r="P75" s="379"/>
      <c r="Q75" s="379"/>
      <c r="R75" s="188"/>
      <c r="Z75" s="19"/>
    </row>
    <row r="76" spans="1:26" s="14" customFormat="1" ht="16" thickBot="1" x14ac:dyDescent="0.4">
      <c r="A76" s="180"/>
      <c r="B76" s="181" t="s">
        <v>536</v>
      </c>
      <c r="C76" s="181"/>
      <c r="D76" s="182"/>
      <c r="E76" s="377">
        <f>ROUND(SUM(E72:E74),2)</f>
        <v>0</v>
      </c>
      <c r="F76" s="380">
        <f>SUM(F72:F74)</f>
        <v>0</v>
      </c>
      <c r="G76" s="380">
        <f t="shared" ref="G76:R76" si="5">SUM(G72:G74)</f>
        <v>0</v>
      </c>
      <c r="H76" s="380">
        <f t="shared" si="5"/>
        <v>0</v>
      </c>
      <c r="I76" s="380">
        <f t="shared" si="5"/>
        <v>0</v>
      </c>
      <c r="J76" s="380">
        <f t="shared" si="5"/>
        <v>0</v>
      </c>
      <c r="K76" s="380">
        <f t="shared" si="5"/>
        <v>0</v>
      </c>
      <c r="L76" s="380">
        <f t="shared" si="5"/>
        <v>0</v>
      </c>
      <c r="M76" s="380">
        <f t="shared" si="5"/>
        <v>0</v>
      </c>
      <c r="N76" s="380">
        <f t="shared" si="5"/>
        <v>0</v>
      </c>
      <c r="O76" s="380">
        <f t="shared" si="5"/>
        <v>0</v>
      </c>
      <c r="P76" s="380">
        <f t="shared" si="5"/>
        <v>0</v>
      </c>
      <c r="Q76" s="380">
        <f t="shared" si="5"/>
        <v>0</v>
      </c>
      <c r="R76" s="183">
        <f t="shared" si="5"/>
        <v>0</v>
      </c>
      <c r="Z76" s="19"/>
    </row>
    <row r="77" spans="1:26" s="14" customFormat="1" ht="12" customHeight="1" thickBot="1" x14ac:dyDescent="0.4">
      <c r="B77" s="56"/>
      <c r="C77" s="7"/>
      <c r="D77" s="46"/>
      <c r="E77" s="61"/>
      <c r="F77" s="61"/>
      <c r="G77" s="61"/>
      <c r="H77" s="61"/>
      <c r="I77" s="61"/>
      <c r="J77" s="61"/>
      <c r="K77" s="61"/>
      <c r="L77" s="61"/>
      <c r="M77" s="61"/>
      <c r="N77" s="61"/>
      <c r="O77" s="61"/>
      <c r="P77" s="61"/>
      <c r="Q77" s="61"/>
      <c r="R77" s="61"/>
      <c r="Z77" s="19"/>
    </row>
    <row r="78" spans="1:26" s="14" customFormat="1" x14ac:dyDescent="0.35">
      <c r="A78" s="72"/>
      <c r="B78" s="109" t="s">
        <v>537</v>
      </c>
      <c r="C78" s="109"/>
      <c r="D78" s="103"/>
      <c r="E78" s="112"/>
      <c r="F78" s="371"/>
      <c r="G78" s="371"/>
      <c r="H78" s="371"/>
      <c r="I78" s="371"/>
      <c r="J78" s="371"/>
      <c r="K78" s="371"/>
      <c r="L78" s="371"/>
      <c r="M78" s="371"/>
      <c r="N78" s="371"/>
      <c r="O78" s="371"/>
      <c r="P78" s="371"/>
      <c r="Q78" s="371"/>
      <c r="R78" s="108"/>
      <c r="Z78" s="19"/>
    </row>
    <row r="79" spans="1:26" s="14" customFormat="1" x14ac:dyDescent="0.35">
      <c r="A79" s="76"/>
      <c r="B79" s="14" t="s">
        <v>187</v>
      </c>
      <c r="C79" s="7" t="s">
        <v>188</v>
      </c>
      <c r="D79" s="46">
        <v>6180210</v>
      </c>
      <c r="E79" s="47"/>
      <c r="F79" s="49"/>
      <c r="G79" s="50"/>
      <c r="H79" s="50"/>
      <c r="I79" s="50"/>
      <c r="J79" s="50"/>
      <c r="K79" s="50"/>
      <c r="L79" s="50"/>
      <c r="M79" s="50"/>
      <c r="N79" s="50"/>
      <c r="O79" s="50"/>
      <c r="P79" s="50"/>
      <c r="Q79" s="50"/>
      <c r="R79" s="77">
        <f>SUM(F79:Q79)-E79</f>
        <v>0</v>
      </c>
      <c r="Z79" s="19"/>
    </row>
    <row r="80" spans="1:26" s="14" customFormat="1" x14ac:dyDescent="0.35">
      <c r="A80" s="76"/>
      <c r="B80" s="14" t="s">
        <v>103</v>
      </c>
      <c r="C80" s="7" t="s">
        <v>104</v>
      </c>
      <c r="D80" s="46">
        <v>6180200</v>
      </c>
      <c r="E80" s="51"/>
      <c r="F80" s="52"/>
      <c r="G80" s="53"/>
      <c r="H80" s="53"/>
      <c r="I80" s="53"/>
      <c r="J80" s="53"/>
      <c r="K80" s="53"/>
      <c r="L80" s="53"/>
      <c r="M80" s="53"/>
      <c r="N80" s="53"/>
      <c r="O80" s="53"/>
      <c r="P80" s="53"/>
      <c r="Q80" s="53"/>
      <c r="R80" s="77">
        <f>SUM(F80:Q80)-E80</f>
        <v>0</v>
      </c>
      <c r="Z80" s="19"/>
    </row>
    <row r="81" spans="1:26" s="14" customFormat="1" x14ac:dyDescent="0.35">
      <c r="A81" s="76"/>
      <c r="B81" s="14" t="s">
        <v>108</v>
      </c>
      <c r="C81" s="7" t="s">
        <v>109</v>
      </c>
      <c r="D81" s="78">
        <v>6180230</v>
      </c>
      <c r="E81" s="51"/>
      <c r="F81" s="52"/>
      <c r="G81" s="53"/>
      <c r="H81" s="53"/>
      <c r="I81" s="53"/>
      <c r="J81" s="53"/>
      <c r="K81" s="53"/>
      <c r="L81" s="53"/>
      <c r="M81" s="53"/>
      <c r="N81" s="53"/>
      <c r="O81" s="53"/>
      <c r="P81" s="53"/>
      <c r="Q81" s="53"/>
      <c r="R81" s="77">
        <f>SUM(F81:Q81)-E81</f>
        <v>0</v>
      </c>
      <c r="Z81" s="19"/>
    </row>
    <row r="82" spans="1:26" s="14" customFormat="1" ht="16" thickBot="1" x14ac:dyDescent="0.4">
      <c r="A82" s="76"/>
      <c r="B82" s="14" t="s">
        <v>110</v>
      </c>
      <c r="C82" s="7" t="s">
        <v>111</v>
      </c>
      <c r="D82" s="46">
        <v>6180260</v>
      </c>
      <c r="E82" s="111"/>
      <c r="F82" s="54"/>
      <c r="G82" s="55"/>
      <c r="H82" s="55"/>
      <c r="I82" s="55"/>
      <c r="J82" s="55"/>
      <c r="K82" s="55"/>
      <c r="L82" s="55"/>
      <c r="M82" s="55"/>
      <c r="N82" s="55"/>
      <c r="O82" s="55"/>
      <c r="P82" s="55"/>
      <c r="Q82" s="55"/>
      <c r="R82" s="101">
        <f>SUM(F82:Q82)-E82</f>
        <v>0</v>
      </c>
      <c r="Z82" s="19"/>
    </row>
    <row r="83" spans="1:26" s="14" customFormat="1" ht="3" customHeight="1" x14ac:dyDescent="0.35">
      <c r="A83" s="184"/>
      <c r="B83" s="185"/>
      <c r="C83" s="186"/>
      <c r="D83" s="187"/>
      <c r="E83" s="190"/>
      <c r="F83" s="379"/>
      <c r="G83" s="379"/>
      <c r="H83" s="379"/>
      <c r="I83" s="379"/>
      <c r="J83" s="379"/>
      <c r="K83" s="379"/>
      <c r="L83" s="379"/>
      <c r="M83" s="379"/>
      <c r="N83" s="379"/>
      <c r="O83" s="379"/>
      <c r="P83" s="379"/>
      <c r="Q83" s="379"/>
      <c r="R83" s="188"/>
      <c r="Z83" s="19"/>
    </row>
    <row r="84" spans="1:26" s="14" customFormat="1" ht="16" thickBot="1" x14ac:dyDescent="0.4">
      <c r="A84" s="180"/>
      <c r="B84" s="181" t="s">
        <v>538</v>
      </c>
      <c r="C84" s="181"/>
      <c r="D84" s="182"/>
      <c r="E84" s="377">
        <f>ROUND(SUM(E79:E82),2)</f>
        <v>0</v>
      </c>
      <c r="F84" s="380">
        <f>SUM(F79:F82)</f>
        <v>0</v>
      </c>
      <c r="G84" s="380">
        <f t="shared" ref="G84:R84" si="6">SUM(G79:G82)</f>
        <v>0</v>
      </c>
      <c r="H84" s="380">
        <f t="shared" si="6"/>
        <v>0</v>
      </c>
      <c r="I84" s="380">
        <f t="shared" si="6"/>
        <v>0</v>
      </c>
      <c r="J84" s="380">
        <f t="shared" si="6"/>
        <v>0</v>
      </c>
      <c r="K84" s="380">
        <f t="shared" si="6"/>
        <v>0</v>
      </c>
      <c r="L84" s="380">
        <f t="shared" si="6"/>
        <v>0</v>
      </c>
      <c r="M84" s="380">
        <f t="shared" si="6"/>
        <v>0</v>
      </c>
      <c r="N84" s="380">
        <f t="shared" si="6"/>
        <v>0</v>
      </c>
      <c r="O84" s="380">
        <f t="shared" si="6"/>
        <v>0</v>
      </c>
      <c r="P84" s="380">
        <f t="shared" si="6"/>
        <v>0</v>
      </c>
      <c r="Q84" s="380">
        <f t="shared" si="6"/>
        <v>0</v>
      </c>
      <c r="R84" s="183">
        <f t="shared" si="6"/>
        <v>0</v>
      </c>
      <c r="Z84" s="19"/>
    </row>
    <row r="85" spans="1:26" s="14" customFormat="1" ht="12" customHeight="1" thickBot="1" x14ac:dyDescent="0.4">
      <c r="B85" s="56"/>
      <c r="C85" s="7"/>
      <c r="D85" s="46"/>
      <c r="E85" s="61"/>
      <c r="F85" s="35"/>
      <c r="G85" s="35"/>
      <c r="H85" s="35"/>
      <c r="I85" s="35"/>
      <c r="J85" s="35"/>
      <c r="K85" s="35"/>
      <c r="L85" s="35"/>
      <c r="M85" s="35"/>
      <c r="N85" s="35"/>
      <c r="O85" s="35"/>
      <c r="P85" s="35"/>
      <c r="Q85" s="35"/>
      <c r="R85" s="1"/>
      <c r="Z85" s="19"/>
    </row>
    <row r="86" spans="1:26" s="14" customFormat="1" ht="16" thickBot="1" x14ac:dyDescent="0.4">
      <c r="A86" s="148"/>
      <c r="B86" s="149" t="s">
        <v>579</v>
      </c>
      <c r="C86" s="149"/>
      <c r="D86" s="150"/>
      <c r="E86" s="151"/>
      <c r="F86" s="152"/>
      <c r="G86" s="152"/>
      <c r="H86" s="152"/>
      <c r="I86" s="152"/>
      <c r="J86" s="152"/>
      <c r="K86" s="152"/>
      <c r="L86" s="152"/>
      <c r="M86" s="152"/>
      <c r="N86" s="152"/>
      <c r="O86" s="152"/>
      <c r="P86" s="152"/>
      <c r="Q86" s="152"/>
      <c r="R86" s="153"/>
      <c r="Z86" s="19"/>
    </row>
    <row r="87" spans="1:26" s="14" customFormat="1" x14ac:dyDescent="0.35">
      <c r="A87" s="72"/>
      <c r="B87" s="73" t="s">
        <v>208</v>
      </c>
      <c r="C87" s="102" t="s">
        <v>540</v>
      </c>
      <c r="D87" s="103"/>
      <c r="E87" s="112">
        <f>IFERROR(SUM('Original Budget'!E87),"")</f>
        <v>0</v>
      </c>
      <c r="F87" s="112"/>
      <c r="G87" s="112"/>
      <c r="H87" s="112"/>
      <c r="I87" s="112"/>
      <c r="J87" s="112"/>
      <c r="K87" s="112"/>
      <c r="L87" s="112"/>
      <c r="M87" s="112"/>
      <c r="N87" s="112"/>
      <c r="O87" s="112"/>
      <c r="P87" s="112"/>
      <c r="Q87" s="112"/>
      <c r="R87" s="108"/>
      <c r="Z87" s="19"/>
    </row>
    <row r="88" spans="1:26" s="14" customFormat="1" x14ac:dyDescent="0.35">
      <c r="A88" s="76"/>
      <c r="B88" s="14" t="s">
        <v>209</v>
      </c>
      <c r="C88" s="7" t="s">
        <v>541</v>
      </c>
      <c r="D88" s="46"/>
      <c r="E88" s="61">
        <f>IFERROR(SUM('Original Budget'!E88),"")</f>
        <v>0</v>
      </c>
      <c r="F88" s="61"/>
      <c r="G88" s="61"/>
      <c r="H88" s="61"/>
      <c r="I88" s="61"/>
      <c r="J88" s="61"/>
      <c r="K88" s="61"/>
      <c r="L88" s="61"/>
      <c r="M88" s="61"/>
      <c r="N88" s="61"/>
      <c r="O88" s="61"/>
      <c r="P88" s="61"/>
      <c r="Q88" s="61"/>
      <c r="R88" s="79"/>
      <c r="Z88" s="19"/>
    </row>
    <row r="89" spans="1:26" s="14" customFormat="1" x14ac:dyDescent="0.35">
      <c r="A89" s="141"/>
      <c r="B89" s="142" t="s">
        <v>212</v>
      </c>
      <c r="C89" s="143" t="s">
        <v>542</v>
      </c>
      <c r="D89" s="144"/>
      <c r="E89" s="145">
        <f>IFERROR(SUM('Original Budget'!E89),"")</f>
        <v>0</v>
      </c>
      <c r="F89" s="145"/>
      <c r="G89" s="145"/>
      <c r="H89" s="145"/>
      <c r="I89" s="145"/>
      <c r="J89" s="145"/>
      <c r="K89" s="145"/>
      <c r="L89" s="145"/>
      <c r="M89" s="145"/>
      <c r="N89" s="145"/>
      <c r="O89" s="145"/>
      <c r="P89" s="145"/>
      <c r="Q89" s="145"/>
      <c r="R89" s="146"/>
      <c r="Z89" s="19"/>
    </row>
    <row r="90" spans="1:26" s="1" customFormat="1" ht="16" thickBot="1" x14ac:dyDescent="0.4">
      <c r="A90" s="121"/>
      <c r="B90" s="113" t="s">
        <v>543</v>
      </c>
      <c r="C90" s="122"/>
      <c r="D90" s="81"/>
      <c r="E90" s="123">
        <f>SUM(E87:E89)</f>
        <v>0</v>
      </c>
      <c r="F90" s="123"/>
      <c r="G90" s="123"/>
      <c r="H90" s="123"/>
      <c r="I90" s="123"/>
      <c r="J90" s="123"/>
      <c r="K90" s="123"/>
      <c r="L90" s="123"/>
      <c r="M90" s="123"/>
      <c r="N90" s="123"/>
      <c r="O90" s="123"/>
      <c r="P90" s="123"/>
      <c r="Q90" s="123"/>
      <c r="R90" s="114"/>
      <c r="Z90" s="20"/>
    </row>
    <row r="91" spans="1:26" s="14" customFormat="1" ht="3" customHeight="1" thickBot="1" x14ac:dyDescent="0.4">
      <c r="A91" s="76"/>
      <c r="B91" s="1"/>
      <c r="C91" s="7"/>
      <c r="D91" s="46"/>
      <c r="E91" s="61"/>
      <c r="F91" s="61"/>
      <c r="G91" s="61"/>
      <c r="H91" s="61"/>
      <c r="I91" s="61"/>
      <c r="J91" s="61"/>
      <c r="K91" s="61"/>
      <c r="L91" s="61"/>
      <c r="M91" s="61"/>
      <c r="N91" s="61"/>
      <c r="O91" s="61"/>
      <c r="P91" s="61"/>
      <c r="Q91" s="61"/>
      <c r="R91" s="79"/>
      <c r="Z91" s="19"/>
    </row>
    <row r="92" spans="1:26" s="14" customFormat="1" x14ac:dyDescent="0.35">
      <c r="A92" s="72"/>
      <c r="B92" s="115" t="s">
        <v>210</v>
      </c>
      <c r="C92" s="102" t="s">
        <v>544</v>
      </c>
      <c r="D92" s="103"/>
      <c r="E92" s="112">
        <f>IFERROR(SUM('Original Budget'!E92),"")</f>
        <v>0</v>
      </c>
      <c r="F92" s="112"/>
      <c r="G92" s="112"/>
      <c r="H92" s="112"/>
      <c r="I92" s="112"/>
      <c r="J92" s="112"/>
      <c r="K92" s="112"/>
      <c r="L92" s="112"/>
      <c r="M92" s="112"/>
      <c r="N92" s="112"/>
      <c r="O92" s="112"/>
      <c r="P92" s="112"/>
      <c r="Q92" s="112"/>
      <c r="R92" s="108"/>
      <c r="Z92" s="19"/>
    </row>
    <row r="93" spans="1:26" s="14" customFormat="1" x14ac:dyDescent="0.35">
      <c r="A93" s="141"/>
      <c r="B93" s="147" t="s">
        <v>211</v>
      </c>
      <c r="C93" s="143" t="s">
        <v>545</v>
      </c>
      <c r="D93" s="144"/>
      <c r="E93" s="145">
        <f>IFERROR(SUM('Original Budget'!E93),"")</f>
        <v>0</v>
      </c>
      <c r="F93" s="145"/>
      <c r="G93" s="145"/>
      <c r="H93" s="145"/>
      <c r="I93" s="145"/>
      <c r="J93" s="145"/>
      <c r="K93" s="145"/>
      <c r="L93" s="145"/>
      <c r="M93" s="145"/>
      <c r="N93" s="145"/>
      <c r="O93" s="145"/>
      <c r="P93" s="145"/>
      <c r="Q93" s="145"/>
      <c r="R93" s="146"/>
      <c r="Z93" s="19"/>
    </row>
    <row r="94" spans="1:26" s="1" customFormat="1" ht="16" thickBot="1" x14ac:dyDescent="0.4">
      <c r="A94" s="121"/>
      <c r="B94" s="113" t="s">
        <v>546</v>
      </c>
      <c r="C94" s="122"/>
      <c r="D94" s="81"/>
      <c r="E94" s="123">
        <f>SUM(E92:E93)</f>
        <v>0</v>
      </c>
      <c r="F94" s="123"/>
      <c r="G94" s="123"/>
      <c r="H94" s="123"/>
      <c r="I94" s="123"/>
      <c r="J94" s="123"/>
      <c r="K94" s="123"/>
      <c r="L94" s="123"/>
      <c r="M94" s="123"/>
      <c r="N94" s="123"/>
      <c r="O94" s="123"/>
      <c r="P94" s="123"/>
      <c r="Q94" s="123"/>
      <c r="R94" s="114"/>
      <c r="Z94" s="20"/>
    </row>
    <row r="95" spans="1:26" s="14" customFormat="1" ht="3" customHeight="1" x14ac:dyDescent="0.35">
      <c r="A95" s="116"/>
      <c r="B95" s="140"/>
      <c r="C95" s="134"/>
      <c r="D95" s="118"/>
      <c r="E95" s="119"/>
      <c r="F95" s="119"/>
      <c r="G95" s="119"/>
      <c r="H95" s="119"/>
      <c r="I95" s="119"/>
      <c r="J95" s="119"/>
      <c r="K95" s="119"/>
      <c r="L95" s="119"/>
      <c r="M95" s="119"/>
      <c r="N95" s="119"/>
      <c r="O95" s="119"/>
      <c r="P95" s="119"/>
      <c r="Q95" s="119"/>
      <c r="R95" s="120"/>
      <c r="Z95" s="19"/>
    </row>
    <row r="96" spans="1:26" s="1" customFormat="1" ht="16" thickBot="1" x14ac:dyDescent="0.4">
      <c r="A96" s="154"/>
      <c r="B96" s="155" t="s">
        <v>547</v>
      </c>
      <c r="C96" s="156"/>
      <c r="D96" s="157"/>
      <c r="E96" s="158">
        <f>E90+E94</f>
        <v>0</v>
      </c>
      <c r="F96" s="158"/>
      <c r="G96" s="158"/>
      <c r="H96" s="158"/>
      <c r="I96" s="158"/>
      <c r="J96" s="158"/>
      <c r="K96" s="158"/>
      <c r="L96" s="158"/>
      <c r="M96" s="158"/>
      <c r="N96" s="158"/>
      <c r="O96" s="158"/>
      <c r="P96" s="158"/>
      <c r="Q96" s="158"/>
      <c r="R96" s="159"/>
      <c r="Z96" s="20"/>
    </row>
    <row r="97" spans="1:26" s="14" customFormat="1" ht="16" thickBot="1" x14ac:dyDescent="0.4">
      <c r="B97" s="1"/>
      <c r="C97" s="7"/>
      <c r="D97" s="46"/>
      <c r="E97" s="61"/>
      <c r="F97" s="61"/>
      <c r="G97" s="61"/>
      <c r="H97" s="61"/>
      <c r="I97" s="61"/>
      <c r="J97" s="61"/>
      <c r="K97" s="61"/>
      <c r="L97" s="61"/>
      <c r="M97" s="61"/>
      <c r="N97" s="61"/>
      <c r="O97" s="61"/>
      <c r="P97" s="61"/>
      <c r="Q97" s="61"/>
      <c r="R97" s="1"/>
      <c r="Z97" s="19"/>
    </row>
    <row r="98" spans="1:26" s="14" customFormat="1" ht="16" thickBot="1" x14ac:dyDescent="0.4">
      <c r="A98" s="184"/>
      <c r="B98" s="189" t="s">
        <v>548</v>
      </c>
      <c r="C98" s="189"/>
      <c r="D98" s="187"/>
      <c r="E98" s="190"/>
      <c r="F98" s="190"/>
      <c r="G98" s="190"/>
      <c r="H98" s="190"/>
      <c r="I98" s="190"/>
      <c r="J98" s="190"/>
      <c r="K98" s="190"/>
      <c r="L98" s="190"/>
      <c r="M98" s="190"/>
      <c r="N98" s="190"/>
      <c r="O98" s="190"/>
      <c r="P98" s="190"/>
      <c r="Q98" s="190"/>
      <c r="R98" s="188"/>
      <c r="Z98" s="19"/>
    </row>
    <row r="99" spans="1:26" s="14" customFormat="1" x14ac:dyDescent="0.35">
      <c r="A99" s="72"/>
      <c r="B99" s="73" t="s">
        <v>208</v>
      </c>
      <c r="C99" s="102" t="s">
        <v>540</v>
      </c>
      <c r="D99" s="103"/>
      <c r="E99" s="112">
        <v>0</v>
      </c>
      <c r="F99" s="112"/>
      <c r="G99" s="112"/>
      <c r="H99" s="112"/>
      <c r="I99" s="112"/>
      <c r="J99" s="112"/>
      <c r="K99" s="112"/>
      <c r="L99" s="112"/>
      <c r="M99" s="112"/>
      <c r="N99" s="112"/>
      <c r="O99" s="112"/>
      <c r="P99" s="112"/>
      <c r="Q99" s="112"/>
      <c r="R99" s="108"/>
      <c r="Z99" s="19"/>
    </row>
    <row r="100" spans="1:26" s="14" customFormat="1" x14ac:dyDescent="0.35">
      <c r="A100" s="76"/>
      <c r="B100" s="14" t="s">
        <v>209</v>
      </c>
      <c r="C100" s="7" t="str">
        <f>IFERROR(IF(E100&lt;0,"Uncommitted Revenue - THIS IS A DEFICIT BALANCE","Uncommitted Revenue"),"Uncommitted Revenue")</f>
        <v>Uncommitted Revenue</v>
      </c>
      <c r="D100" s="46"/>
      <c r="E100" s="61">
        <f>-SUM(E90)-SUM(E31+E68)-E101</f>
        <v>0</v>
      </c>
      <c r="F100" s="61"/>
      <c r="G100" s="61"/>
      <c r="H100" s="61"/>
      <c r="I100" s="61"/>
      <c r="J100" s="61"/>
      <c r="K100" s="61"/>
      <c r="L100" s="61"/>
      <c r="M100" s="61"/>
      <c r="N100" s="61"/>
      <c r="O100" s="61"/>
      <c r="P100" s="61"/>
      <c r="Q100" s="61"/>
      <c r="R100" s="79"/>
      <c r="Z100" s="19"/>
    </row>
    <row r="101" spans="1:26" s="14" customFormat="1" x14ac:dyDescent="0.35">
      <c r="A101" s="141"/>
      <c r="B101" s="142" t="s">
        <v>212</v>
      </c>
      <c r="C101" s="143" t="s">
        <v>542</v>
      </c>
      <c r="D101" s="144"/>
      <c r="E101" s="145">
        <f>-SUM(E89+E28+E29+E65+E66)</f>
        <v>0</v>
      </c>
      <c r="F101" s="145"/>
      <c r="G101" s="145"/>
      <c r="H101" s="145"/>
      <c r="I101" s="145"/>
      <c r="J101" s="145"/>
      <c r="K101" s="145"/>
      <c r="L101" s="145"/>
      <c r="M101" s="145"/>
      <c r="N101" s="145"/>
      <c r="O101" s="145"/>
      <c r="P101" s="145"/>
      <c r="Q101" s="145"/>
      <c r="R101" s="146"/>
      <c r="Z101" s="19"/>
    </row>
    <row r="102" spans="1:26" s="1" customFormat="1" ht="16" thickBot="1" x14ac:dyDescent="0.4">
      <c r="A102" s="121"/>
      <c r="B102" s="113" t="s">
        <v>543</v>
      </c>
      <c r="C102" s="122"/>
      <c r="D102" s="81"/>
      <c r="E102" s="123">
        <f>SUM(E100:E101)</f>
        <v>0</v>
      </c>
      <c r="F102" s="123"/>
      <c r="G102" s="123"/>
      <c r="H102" s="123"/>
      <c r="I102" s="123"/>
      <c r="J102" s="123"/>
      <c r="K102" s="123"/>
      <c r="L102" s="123"/>
      <c r="M102" s="123"/>
      <c r="N102" s="123"/>
      <c r="O102" s="123"/>
      <c r="P102" s="123"/>
      <c r="Q102" s="123"/>
      <c r="R102" s="114"/>
      <c r="Z102" s="20"/>
    </row>
    <row r="103" spans="1:26" s="14" customFormat="1" ht="3" customHeight="1" thickBot="1" x14ac:dyDescent="0.4">
      <c r="A103" s="76"/>
      <c r="B103" s="1"/>
      <c r="C103" s="7"/>
      <c r="D103" s="46"/>
      <c r="E103" s="61"/>
      <c r="F103" s="61"/>
      <c r="G103" s="61"/>
      <c r="H103" s="61"/>
      <c r="I103" s="61"/>
      <c r="J103" s="61"/>
      <c r="K103" s="61"/>
      <c r="L103" s="61"/>
      <c r="M103" s="61"/>
      <c r="N103" s="61"/>
      <c r="O103" s="61"/>
      <c r="P103" s="61"/>
      <c r="Q103" s="61"/>
      <c r="R103" s="79"/>
      <c r="Z103" s="19"/>
    </row>
    <row r="104" spans="1:26" s="14" customFormat="1" x14ac:dyDescent="0.35">
      <c r="A104" s="72"/>
      <c r="B104" s="115" t="s">
        <v>210</v>
      </c>
      <c r="C104" s="102" t="str">
        <f>IF(E104&gt;-0.1,"Devolved Formula Capital","Devolved Formula Capital - THIS CANNOT BE A DEFICIT FIGURE")</f>
        <v>Devolved Formula Capital</v>
      </c>
      <c r="D104" s="103"/>
      <c r="E104" s="112">
        <f>IF(-SUM(E92+E72)&lt;E84,0,-SUM(E92+E72+E84))</f>
        <v>0</v>
      </c>
      <c r="F104" s="112"/>
      <c r="G104" s="112"/>
      <c r="H104" s="112"/>
      <c r="I104" s="112"/>
      <c r="J104" s="112"/>
      <c r="K104" s="112"/>
      <c r="L104" s="112"/>
      <c r="M104" s="112"/>
      <c r="N104" s="112"/>
      <c r="O104" s="112"/>
      <c r="P104" s="112"/>
      <c r="Q104" s="112"/>
      <c r="R104" s="108"/>
      <c r="Z104" s="19"/>
    </row>
    <row r="105" spans="1:26" s="14" customFormat="1" x14ac:dyDescent="0.35">
      <c r="A105" s="141"/>
      <c r="B105" s="147" t="s">
        <v>211</v>
      </c>
      <c r="C105" s="143" t="str">
        <f>IF(E105&lt;0,"Other Capital - THIS CANNOT BE A DEFICIT - PLEASE CORRECT","Other Capital")</f>
        <v>Other Capital</v>
      </c>
      <c r="D105" s="144"/>
      <c r="E105" s="145">
        <f>-SUM(E94+E76+E84+E104)</f>
        <v>0</v>
      </c>
      <c r="F105" s="145"/>
      <c r="G105" s="145"/>
      <c r="H105" s="145"/>
      <c r="I105" s="145"/>
      <c r="J105" s="145"/>
      <c r="K105" s="145"/>
      <c r="L105" s="145"/>
      <c r="M105" s="145"/>
      <c r="N105" s="145"/>
      <c r="O105" s="145"/>
      <c r="P105" s="145"/>
      <c r="Q105" s="145"/>
      <c r="R105" s="146"/>
      <c r="Z105" s="19"/>
    </row>
    <row r="106" spans="1:26" s="1" customFormat="1" ht="16" thickBot="1" x14ac:dyDescent="0.4">
      <c r="A106" s="121"/>
      <c r="B106" s="113" t="s">
        <v>546</v>
      </c>
      <c r="C106" s="122"/>
      <c r="D106" s="81"/>
      <c r="E106" s="123">
        <f>SUM(E104:E105)</f>
        <v>0</v>
      </c>
      <c r="F106" s="123"/>
      <c r="G106" s="123"/>
      <c r="H106" s="123"/>
      <c r="I106" s="123"/>
      <c r="J106" s="123"/>
      <c r="K106" s="123"/>
      <c r="L106" s="123"/>
      <c r="M106" s="123"/>
      <c r="N106" s="123"/>
      <c r="O106" s="123"/>
      <c r="P106" s="123"/>
      <c r="Q106" s="123"/>
      <c r="R106" s="114"/>
      <c r="Z106" s="20"/>
    </row>
    <row r="107" spans="1:26" s="14" customFormat="1" ht="3" customHeight="1" x14ac:dyDescent="0.35">
      <c r="A107" s="72"/>
      <c r="B107" s="115"/>
      <c r="C107" s="102"/>
      <c r="D107" s="103"/>
      <c r="E107" s="112"/>
      <c r="F107" s="112"/>
      <c r="G107" s="112"/>
      <c r="H107" s="112"/>
      <c r="I107" s="112"/>
      <c r="J107" s="112"/>
      <c r="K107" s="112"/>
      <c r="L107" s="112"/>
      <c r="M107" s="112"/>
      <c r="N107" s="112"/>
      <c r="O107" s="112"/>
      <c r="P107" s="112"/>
      <c r="Q107" s="112"/>
      <c r="R107" s="108"/>
      <c r="Z107" s="19"/>
    </row>
    <row r="108" spans="1:26" s="124" customFormat="1" ht="25.9" customHeight="1" thickBot="1" x14ac:dyDescent="0.3">
      <c r="A108" s="191"/>
      <c r="B108" s="192" t="str">
        <f>IF(E108&lt;0,"DEFICIT BALANCE CARRIED FORWARD","SURPLUS BALANCE CARRIED FORWARD")</f>
        <v>SURPLUS BALANCE CARRIED FORWARD</v>
      </c>
      <c r="C108" s="193"/>
      <c r="D108" s="194"/>
      <c r="E108" s="195">
        <f>E102+E106</f>
        <v>0</v>
      </c>
      <c r="F108" s="195"/>
      <c r="G108" s="195"/>
      <c r="H108" s="195"/>
      <c r="I108" s="195"/>
      <c r="J108" s="195"/>
      <c r="K108" s="195"/>
      <c r="L108" s="195"/>
      <c r="M108" s="195"/>
      <c r="N108" s="195"/>
      <c r="O108" s="195"/>
      <c r="P108" s="195"/>
      <c r="Q108" s="195"/>
      <c r="R108" s="196"/>
      <c r="Z108" s="125"/>
    </row>
    <row r="109" spans="1:26" s="14" customFormat="1" x14ac:dyDescent="0.35">
      <c r="B109" s="1"/>
      <c r="C109" s="7"/>
      <c r="D109" s="46"/>
      <c r="E109" s="61"/>
      <c r="F109" s="35"/>
      <c r="G109" s="35"/>
      <c r="H109" s="35"/>
      <c r="I109" s="35"/>
      <c r="J109" s="35"/>
      <c r="K109" s="35"/>
      <c r="L109" s="35"/>
      <c r="M109" s="35"/>
      <c r="N109" s="35"/>
      <c r="O109" s="35"/>
      <c r="P109" s="35"/>
      <c r="Q109" s="35"/>
      <c r="R109" s="1"/>
      <c r="Z109" s="19"/>
    </row>
    <row r="110" spans="1:26" s="14" customFormat="1" ht="12" customHeight="1" x14ac:dyDescent="0.4">
      <c r="B110" s="63"/>
      <c r="C110" s="7"/>
      <c r="D110" s="7"/>
      <c r="E110" s="34"/>
      <c r="F110" s="35"/>
      <c r="G110" s="35"/>
      <c r="H110" s="35"/>
      <c r="I110" s="35"/>
      <c r="J110" s="35"/>
      <c r="K110" s="35"/>
      <c r="L110" s="35"/>
      <c r="M110" s="35"/>
      <c r="N110" s="35"/>
      <c r="O110" s="35"/>
      <c r="P110" s="35"/>
      <c r="Q110" s="35"/>
      <c r="R110" s="1"/>
      <c r="Z110" s="19"/>
    </row>
    <row r="111" spans="1:26" s="382" customFormat="1" x14ac:dyDescent="0.35">
      <c r="C111" s="383"/>
      <c r="D111" s="383"/>
      <c r="E111" s="384" t="s">
        <v>549</v>
      </c>
      <c r="F111" s="48"/>
      <c r="G111" s="48"/>
      <c r="H111" s="48"/>
      <c r="I111" s="48"/>
      <c r="J111" s="48"/>
      <c r="K111" s="48"/>
      <c r="L111" s="385" t="s">
        <v>550</v>
      </c>
      <c r="M111" s="385"/>
      <c r="N111" s="385"/>
      <c r="O111" s="385"/>
      <c r="P111" s="385"/>
      <c r="Q111" s="48"/>
      <c r="R111" s="386"/>
      <c r="Z111" s="387"/>
    </row>
    <row r="112" spans="1:26" s="382" customFormat="1" ht="25" customHeight="1" x14ac:dyDescent="0.35">
      <c r="C112" s="388" t="s">
        <v>551</v>
      </c>
      <c r="D112" s="389"/>
      <c r="E112" s="437"/>
      <c r="F112" s="437"/>
      <c r="G112" s="437"/>
      <c r="H112" s="437"/>
      <c r="I112" s="48"/>
      <c r="J112" s="390" t="s">
        <v>552</v>
      </c>
      <c r="K112" s="390"/>
      <c r="L112" s="437"/>
      <c r="M112" s="437"/>
      <c r="N112" s="437"/>
      <c r="O112" s="437"/>
      <c r="P112" s="437"/>
      <c r="Q112" s="48"/>
      <c r="R112" s="386"/>
      <c r="Z112" s="387"/>
    </row>
    <row r="113" spans="1:26" s="382" customFormat="1" ht="25" customHeight="1" x14ac:dyDescent="0.35">
      <c r="C113" s="388" t="s">
        <v>553</v>
      </c>
      <c r="D113" s="389"/>
      <c r="E113" s="438"/>
      <c r="F113" s="438"/>
      <c r="G113" s="438"/>
      <c r="H113" s="438"/>
      <c r="I113" s="48"/>
      <c r="J113" s="390" t="s">
        <v>553</v>
      </c>
      <c r="K113" s="390"/>
      <c r="L113" s="438"/>
      <c r="M113" s="438"/>
      <c r="N113" s="438"/>
      <c r="O113" s="438"/>
      <c r="P113" s="438"/>
      <c r="Q113" s="48"/>
      <c r="R113" s="386"/>
      <c r="Z113" s="387"/>
    </row>
    <row r="114" spans="1:26" s="382" customFormat="1" ht="25" customHeight="1" x14ac:dyDescent="0.35">
      <c r="C114" s="388" t="s">
        <v>554</v>
      </c>
      <c r="D114" s="389"/>
      <c r="E114" s="437"/>
      <c r="F114" s="437"/>
      <c r="G114" s="437"/>
      <c r="H114" s="437"/>
      <c r="I114" s="48"/>
      <c r="J114" s="390" t="s">
        <v>554</v>
      </c>
      <c r="K114" s="390"/>
      <c r="L114" s="437"/>
      <c r="M114" s="437"/>
      <c r="N114" s="437"/>
      <c r="O114" s="437"/>
      <c r="P114" s="437"/>
      <c r="Q114" s="48"/>
      <c r="R114" s="386"/>
      <c r="Z114" s="387"/>
    </row>
    <row r="115" spans="1:26" s="382" customFormat="1" ht="25" customHeight="1" x14ac:dyDescent="0.35">
      <c r="C115" s="388" t="s">
        <v>555</v>
      </c>
      <c r="D115" s="389"/>
      <c r="E115" s="437"/>
      <c r="F115" s="437"/>
      <c r="G115" s="437"/>
      <c r="H115" s="437"/>
      <c r="I115" s="48"/>
      <c r="J115" s="390" t="s">
        <v>555</v>
      </c>
      <c r="K115" s="390"/>
      <c r="L115" s="437"/>
      <c r="M115" s="437"/>
      <c r="N115" s="437"/>
      <c r="O115" s="437"/>
      <c r="P115" s="437"/>
      <c r="Q115" s="48"/>
      <c r="R115" s="386"/>
      <c r="Z115" s="387"/>
    </row>
    <row r="116" spans="1:26" s="14" customFormat="1" ht="25" customHeight="1" x14ac:dyDescent="0.35">
      <c r="C116" s="65"/>
      <c r="D116" s="66"/>
      <c r="E116" s="65"/>
      <c r="F116" s="65"/>
      <c r="G116" s="65"/>
      <c r="H116" s="65"/>
      <c r="I116" s="65"/>
      <c r="J116" s="65"/>
      <c r="K116" s="65"/>
      <c r="L116" s="65"/>
      <c r="M116" s="65"/>
      <c r="N116" s="65"/>
      <c r="O116" s="65"/>
      <c r="P116" s="65"/>
      <c r="Q116" s="65"/>
      <c r="R116" s="1"/>
      <c r="Z116" s="19"/>
    </row>
    <row r="117" spans="1:26" s="14" customFormat="1" ht="18" x14ac:dyDescent="0.4">
      <c r="A117" s="68" t="s">
        <v>556</v>
      </c>
      <c r="C117" s="69"/>
      <c r="D117" s="69"/>
      <c r="E117" s="70"/>
      <c r="F117" s="35"/>
      <c r="G117" s="35"/>
      <c r="H117" s="35"/>
      <c r="I117" s="35"/>
      <c r="J117" s="17"/>
      <c r="K117" s="35"/>
      <c r="L117" s="35"/>
      <c r="M117" s="35"/>
      <c r="N117" s="35"/>
      <c r="O117" s="35"/>
      <c r="P117" s="35"/>
      <c r="Q117" s="35"/>
      <c r="R117" s="1"/>
      <c r="Z117" s="19"/>
    </row>
    <row r="118" spans="1:26" s="14" customFormat="1" ht="18" x14ac:dyDescent="0.4">
      <c r="A118" s="68"/>
      <c r="B118" s="71"/>
      <c r="C118" s="69"/>
      <c r="D118" s="69"/>
      <c r="E118" s="70"/>
      <c r="F118" s="35"/>
      <c r="G118" s="35"/>
      <c r="H118" s="35"/>
      <c r="I118" s="35"/>
      <c r="J118" s="17"/>
      <c r="K118" s="35"/>
      <c r="L118" s="35"/>
      <c r="M118" s="35"/>
      <c r="N118" s="35"/>
      <c r="O118" s="35"/>
      <c r="P118" s="35"/>
      <c r="Q118" s="35"/>
      <c r="R118" s="1"/>
      <c r="Z118" s="19"/>
    </row>
    <row r="119" spans="1:26" s="14" customFormat="1" ht="18" x14ac:dyDescent="0.4">
      <c r="A119" s="68" t="s">
        <v>580</v>
      </c>
      <c r="C119" s="69"/>
      <c r="D119" s="69"/>
      <c r="E119" s="70"/>
      <c r="F119" s="35"/>
      <c r="G119" s="35"/>
      <c r="H119" s="35"/>
      <c r="I119" s="35"/>
      <c r="J119" s="17"/>
      <c r="K119" s="35"/>
      <c r="L119" s="35"/>
      <c r="M119" s="35"/>
      <c r="N119" s="35"/>
      <c r="O119" s="35"/>
      <c r="P119" s="35"/>
      <c r="Q119" s="35"/>
      <c r="R119" s="1"/>
      <c r="Z119" s="20"/>
    </row>
    <row r="120" spans="1:26" s="1" customFormat="1" ht="12" customHeight="1" x14ac:dyDescent="0.35">
      <c r="G120" s="5"/>
      <c r="H120" s="6"/>
      <c r="I120" s="5"/>
      <c r="J120" s="5"/>
      <c r="L120" s="6"/>
      <c r="M120" s="6"/>
      <c r="N120" s="6"/>
      <c r="O120" s="6"/>
      <c r="P120" s="5"/>
      <c r="Q120" s="5"/>
      <c r="Z120" s="19"/>
    </row>
    <row r="121" spans="1:26" s="14" customFormat="1" ht="12" customHeight="1" x14ac:dyDescent="0.35">
      <c r="C121" s="7"/>
      <c r="D121" s="7"/>
      <c r="E121" s="34"/>
      <c r="F121" s="35"/>
      <c r="G121" s="35"/>
      <c r="H121" s="35"/>
      <c r="I121" s="35"/>
      <c r="J121" s="35"/>
      <c r="K121" s="35"/>
      <c r="L121" s="35"/>
      <c r="M121" s="35"/>
      <c r="N121" s="35"/>
      <c r="O121" s="35"/>
      <c r="P121" s="35"/>
      <c r="Q121" s="35"/>
      <c r="R121" s="1"/>
      <c r="Z121" s="19"/>
    </row>
    <row r="122" spans="1:26" s="14" customFormat="1" ht="12" customHeight="1" x14ac:dyDescent="0.35">
      <c r="R122" s="1"/>
      <c r="Z122" s="19"/>
    </row>
    <row r="123" spans="1:26" s="14" customFormat="1" ht="12" customHeight="1" x14ac:dyDescent="0.35">
      <c r="R123" s="1"/>
      <c r="Z123" s="19"/>
    </row>
    <row r="124" spans="1:26" s="14" customFormat="1" ht="12" customHeight="1" x14ac:dyDescent="0.35">
      <c r="R124" s="1"/>
      <c r="Z124" s="19"/>
    </row>
    <row r="125" spans="1:26" s="14" customFormat="1" ht="12" customHeight="1" x14ac:dyDescent="0.35">
      <c r="R125" s="1"/>
      <c r="Z125" s="19"/>
    </row>
    <row r="126" spans="1:26" s="14" customFormat="1" ht="12" customHeight="1" x14ac:dyDescent="0.35">
      <c r="R126" s="1"/>
      <c r="Z126" s="19"/>
    </row>
    <row r="127" spans="1:26" s="14" customFormat="1" ht="12" customHeight="1" x14ac:dyDescent="0.35">
      <c r="R127" s="1"/>
      <c r="Z127" s="19"/>
    </row>
    <row r="128" spans="1:26" s="14" customFormat="1" ht="12" customHeight="1" x14ac:dyDescent="0.35">
      <c r="R128" s="1"/>
      <c r="Z128" s="19"/>
    </row>
    <row r="129" spans="18:26" s="14" customFormat="1" ht="12" customHeight="1" x14ac:dyDescent="0.35">
      <c r="R129" s="1"/>
      <c r="Z129" s="19"/>
    </row>
    <row r="130" spans="18:26" s="14" customFormat="1" ht="12" customHeight="1" x14ac:dyDescent="0.35">
      <c r="R130" s="1"/>
      <c r="Z130" s="19"/>
    </row>
    <row r="131" spans="18:26" s="14" customFormat="1" ht="12" customHeight="1" x14ac:dyDescent="0.35">
      <c r="R131" s="1"/>
      <c r="Z131" s="19"/>
    </row>
    <row r="132" spans="18:26" s="14" customFormat="1" ht="12" customHeight="1" x14ac:dyDescent="0.35">
      <c r="R132" s="1"/>
      <c r="Z132" s="19"/>
    </row>
    <row r="133" spans="18:26" s="14" customFormat="1" ht="12" customHeight="1" x14ac:dyDescent="0.35">
      <c r="R133" s="1"/>
      <c r="Z133" s="19"/>
    </row>
    <row r="134" spans="18:26" s="14" customFormat="1" ht="12" customHeight="1" x14ac:dyDescent="0.35">
      <c r="R134" s="1"/>
      <c r="Z134" s="19"/>
    </row>
    <row r="135" spans="18:26" s="14" customFormat="1" ht="12" customHeight="1" x14ac:dyDescent="0.35">
      <c r="R135" s="1"/>
      <c r="Z135" s="19"/>
    </row>
    <row r="136" spans="18:26" s="14" customFormat="1" ht="12" customHeight="1" x14ac:dyDescent="0.35">
      <c r="R136" s="1"/>
      <c r="Z136" s="19"/>
    </row>
    <row r="137" spans="18:26" s="14" customFormat="1" ht="12" customHeight="1" x14ac:dyDescent="0.35">
      <c r="R137" s="1"/>
      <c r="Z137" s="19"/>
    </row>
    <row r="138" spans="18:26" s="14" customFormat="1" ht="12" customHeight="1" x14ac:dyDescent="0.35">
      <c r="R138" s="1"/>
      <c r="Z138" s="19"/>
    </row>
    <row r="139" spans="18:26" s="14" customFormat="1" ht="12" customHeight="1" x14ac:dyDescent="0.35">
      <c r="R139" s="1"/>
      <c r="Z139" s="19"/>
    </row>
    <row r="140" spans="18:26" s="14" customFormat="1" ht="12" customHeight="1" x14ac:dyDescent="0.35">
      <c r="R140" s="1"/>
      <c r="Z140" s="19"/>
    </row>
    <row r="141" spans="18:26" s="14" customFormat="1" ht="12" customHeight="1" x14ac:dyDescent="0.35">
      <c r="R141" s="1"/>
      <c r="Z141" s="19"/>
    </row>
    <row r="142" spans="18:26" ht="12" customHeight="1" x14ac:dyDescent="0.35"/>
    <row r="143" spans="18:26" ht="12" customHeight="1" x14ac:dyDescent="0.35"/>
    <row r="144" spans="18:26" ht="12" customHeight="1" x14ac:dyDescent="0.35"/>
    <row r="145" ht="12" customHeight="1" x14ac:dyDescent="0.35"/>
    <row r="146" ht="12" customHeight="1" x14ac:dyDescent="0.35"/>
    <row r="147" ht="12" customHeight="1" x14ac:dyDescent="0.35"/>
    <row r="148" ht="12" customHeight="1" x14ac:dyDescent="0.35"/>
    <row r="149" ht="12" customHeight="1" x14ac:dyDescent="0.35"/>
    <row r="150" ht="12" customHeight="1" x14ac:dyDescent="0.35"/>
    <row r="151" ht="12" customHeight="1" x14ac:dyDescent="0.35"/>
    <row r="152" ht="12" customHeight="1" x14ac:dyDescent="0.35"/>
    <row r="153" ht="12" customHeight="1" x14ac:dyDescent="0.35"/>
    <row r="154" ht="12" customHeight="1" x14ac:dyDescent="0.35"/>
    <row r="155" ht="12" customHeight="1" x14ac:dyDescent="0.35"/>
    <row r="156" ht="12" customHeight="1" x14ac:dyDescent="0.35"/>
    <row r="157" ht="12" customHeight="1" x14ac:dyDescent="0.35"/>
    <row r="158" ht="12" customHeight="1" x14ac:dyDescent="0.35"/>
    <row r="159" ht="12" customHeight="1" x14ac:dyDescent="0.35"/>
    <row r="160" ht="12" customHeight="1" x14ac:dyDescent="0.35"/>
    <row r="161" ht="12" customHeight="1" x14ac:dyDescent="0.35"/>
    <row r="162" ht="12" customHeight="1" x14ac:dyDescent="0.35"/>
    <row r="163" ht="12" customHeight="1" x14ac:dyDescent="0.35"/>
    <row r="164" ht="12" customHeight="1" x14ac:dyDescent="0.35"/>
    <row r="165" ht="12" customHeight="1" x14ac:dyDescent="0.35"/>
    <row r="166" ht="12" customHeight="1" x14ac:dyDescent="0.35"/>
    <row r="167" ht="12" customHeight="1" x14ac:dyDescent="0.35"/>
    <row r="168" ht="12" customHeight="1" x14ac:dyDescent="0.35"/>
    <row r="169" ht="12" customHeight="1" x14ac:dyDescent="0.35"/>
    <row r="170" ht="12" customHeight="1" x14ac:dyDescent="0.35"/>
    <row r="171" ht="12" customHeight="1" x14ac:dyDescent="0.35"/>
    <row r="172" ht="12" customHeight="1" x14ac:dyDescent="0.35"/>
    <row r="173" ht="12" customHeight="1" x14ac:dyDescent="0.35"/>
    <row r="174" ht="12" customHeight="1" x14ac:dyDescent="0.35"/>
    <row r="175" ht="12" customHeight="1" x14ac:dyDescent="0.35"/>
    <row r="176" ht="12" customHeight="1" x14ac:dyDescent="0.35"/>
    <row r="177" ht="12" customHeight="1" x14ac:dyDescent="0.35"/>
    <row r="178" ht="12" customHeight="1" x14ac:dyDescent="0.35"/>
    <row r="179" ht="12" customHeight="1" x14ac:dyDescent="0.35"/>
    <row r="180" ht="12" customHeight="1" x14ac:dyDescent="0.35"/>
    <row r="181" ht="12" customHeight="1" x14ac:dyDescent="0.35"/>
    <row r="182" ht="12" customHeight="1" x14ac:dyDescent="0.35"/>
    <row r="183" ht="12" customHeight="1" x14ac:dyDescent="0.35"/>
    <row r="184" ht="12" customHeight="1" x14ac:dyDescent="0.35"/>
    <row r="185" ht="12" customHeight="1" x14ac:dyDescent="0.35"/>
    <row r="186" ht="12" customHeight="1" x14ac:dyDescent="0.35"/>
    <row r="187" ht="12" customHeight="1" x14ac:dyDescent="0.35"/>
    <row r="188" ht="12" customHeight="1" x14ac:dyDescent="0.35"/>
    <row r="189" ht="12" customHeight="1" x14ac:dyDescent="0.35"/>
    <row r="190" ht="12" customHeight="1" x14ac:dyDescent="0.35"/>
    <row r="191" ht="12" customHeight="1" x14ac:dyDescent="0.35"/>
    <row r="192" ht="12" customHeight="1" x14ac:dyDescent="0.35"/>
    <row r="193" ht="12" customHeight="1" x14ac:dyDescent="0.35"/>
    <row r="194" ht="12" customHeight="1" x14ac:dyDescent="0.35"/>
    <row r="195" ht="12" customHeight="1" x14ac:dyDescent="0.35"/>
    <row r="196" ht="12" customHeight="1" x14ac:dyDescent="0.35"/>
    <row r="197" ht="12" customHeight="1" x14ac:dyDescent="0.35"/>
    <row r="198" ht="12" customHeight="1" x14ac:dyDescent="0.35"/>
    <row r="199" ht="12" customHeight="1" x14ac:dyDescent="0.35"/>
    <row r="200" ht="12" customHeight="1" x14ac:dyDescent="0.35"/>
    <row r="201" ht="12" customHeight="1" x14ac:dyDescent="0.35"/>
    <row r="202" ht="12" customHeight="1" x14ac:dyDescent="0.35"/>
    <row r="203" ht="12" customHeight="1" x14ac:dyDescent="0.35"/>
    <row r="204" ht="12" customHeight="1" x14ac:dyDescent="0.35"/>
    <row r="205" ht="12" customHeight="1" x14ac:dyDescent="0.35"/>
    <row r="206" ht="12" customHeight="1" x14ac:dyDescent="0.35"/>
    <row r="207" ht="12" customHeight="1" x14ac:dyDescent="0.35"/>
    <row r="208" ht="12" customHeight="1" x14ac:dyDescent="0.35"/>
    <row r="209" ht="12" customHeight="1" x14ac:dyDescent="0.35"/>
    <row r="210" ht="12" customHeight="1" x14ac:dyDescent="0.35"/>
    <row r="211" ht="12" customHeight="1" x14ac:dyDescent="0.35"/>
    <row r="212" ht="12" customHeight="1" x14ac:dyDescent="0.35"/>
    <row r="213" ht="12" customHeight="1" x14ac:dyDescent="0.35"/>
    <row r="214" ht="12" customHeight="1" x14ac:dyDescent="0.35"/>
    <row r="215" ht="12" customHeight="1" x14ac:dyDescent="0.35"/>
    <row r="216" ht="12" customHeight="1" x14ac:dyDescent="0.35"/>
    <row r="217" ht="12" customHeight="1" x14ac:dyDescent="0.35"/>
    <row r="218" ht="12" customHeight="1" x14ac:dyDescent="0.35"/>
    <row r="219" ht="12" customHeight="1" x14ac:dyDescent="0.35"/>
    <row r="220" ht="12" customHeight="1" x14ac:dyDescent="0.35"/>
    <row r="221" ht="12" customHeight="1" x14ac:dyDescent="0.35"/>
    <row r="222" ht="12" customHeight="1" x14ac:dyDescent="0.35"/>
    <row r="223" ht="12" customHeight="1" x14ac:dyDescent="0.35"/>
    <row r="224" ht="12" customHeight="1" x14ac:dyDescent="0.35"/>
    <row r="225" ht="12" customHeight="1" x14ac:dyDescent="0.35"/>
    <row r="226" ht="12" customHeight="1" x14ac:dyDescent="0.35"/>
    <row r="227" ht="12" customHeight="1" x14ac:dyDescent="0.35"/>
    <row r="228" ht="12" customHeight="1" x14ac:dyDescent="0.35"/>
    <row r="229" ht="12" customHeight="1" x14ac:dyDescent="0.35"/>
    <row r="230" ht="12" customHeight="1" x14ac:dyDescent="0.35"/>
    <row r="231" ht="12" customHeight="1" x14ac:dyDescent="0.35"/>
    <row r="232" ht="12" customHeight="1" x14ac:dyDescent="0.35"/>
    <row r="233" ht="12" customHeight="1" x14ac:dyDescent="0.35"/>
    <row r="234" ht="12" customHeight="1" x14ac:dyDescent="0.35"/>
    <row r="235" ht="12" customHeight="1" x14ac:dyDescent="0.35"/>
    <row r="236" ht="12" customHeight="1" x14ac:dyDescent="0.35"/>
    <row r="237" ht="12" customHeight="1" x14ac:dyDescent="0.35"/>
    <row r="238" ht="12" customHeight="1" x14ac:dyDescent="0.35"/>
    <row r="239" ht="12" customHeight="1" x14ac:dyDescent="0.35"/>
    <row r="240" ht="12" customHeight="1" x14ac:dyDescent="0.35"/>
    <row r="241" ht="12" customHeight="1" x14ac:dyDescent="0.35"/>
    <row r="242" ht="12" customHeight="1" x14ac:dyDescent="0.35"/>
    <row r="243" ht="12" customHeight="1" x14ac:dyDescent="0.35"/>
    <row r="244" ht="12" customHeight="1" x14ac:dyDescent="0.35"/>
    <row r="245" ht="12" customHeight="1" x14ac:dyDescent="0.35"/>
    <row r="246" ht="12" customHeight="1" x14ac:dyDescent="0.35"/>
    <row r="247" ht="12" customHeight="1" x14ac:dyDescent="0.35"/>
    <row r="248" ht="12" customHeight="1" x14ac:dyDescent="0.35"/>
    <row r="249" ht="12" customHeight="1" x14ac:dyDescent="0.35"/>
    <row r="250" ht="12" customHeight="1" x14ac:dyDescent="0.35"/>
    <row r="251" ht="12" customHeight="1" x14ac:dyDescent="0.35"/>
    <row r="252" ht="12" customHeight="1" x14ac:dyDescent="0.35"/>
    <row r="253" ht="12" customHeight="1" x14ac:dyDescent="0.35"/>
    <row r="254" ht="12" customHeight="1" x14ac:dyDescent="0.35"/>
    <row r="255" ht="12" customHeight="1" x14ac:dyDescent="0.35"/>
    <row r="256" ht="12" customHeight="1" x14ac:dyDescent="0.35"/>
    <row r="257" ht="12" customHeight="1" x14ac:dyDescent="0.35"/>
    <row r="258" ht="12" customHeight="1" x14ac:dyDescent="0.35"/>
    <row r="259" ht="12" customHeight="1" x14ac:dyDescent="0.35"/>
    <row r="260" ht="12" customHeight="1" x14ac:dyDescent="0.35"/>
    <row r="261" ht="12" customHeight="1" x14ac:dyDescent="0.35"/>
    <row r="262" ht="12" customHeight="1" x14ac:dyDescent="0.35"/>
    <row r="263" ht="12" customHeight="1" x14ac:dyDescent="0.35"/>
    <row r="264" ht="12" customHeight="1" x14ac:dyDescent="0.35"/>
    <row r="265" ht="12" customHeight="1" x14ac:dyDescent="0.35"/>
    <row r="266" ht="12" customHeight="1" x14ac:dyDescent="0.35"/>
    <row r="267" ht="12" customHeight="1" x14ac:dyDescent="0.35"/>
    <row r="268" ht="12" customHeight="1" x14ac:dyDescent="0.35"/>
    <row r="269" ht="12" customHeight="1" x14ac:dyDescent="0.35"/>
    <row r="270" ht="12" customHeight="1" x14ac:dyDescent="0.35"/>
    <row r="271" ht="12" customHeight="1" x14ac:dyDescent="0.35"/>
    <row r="272" ht="12" customHeight="1" x14ac:dyDescent="0.35"/>
    <row r="273" ht="12" customHeight="1" x14ac:dyDescent="0.35"/>
    <row r="274" ht="12" customHeight="1" x14ac:dyDescent="0.35"/>
    <row r="275" ht="12" customHeight="1" x14ac:dyDescent="0.35"/>
    <row r="276" ht="12" customHeight="1" x14ac:dyDescent="0.35"/>
    <row r="277" ht="12" customHeight="1" x14ac:dyDescent="0.35"/>
    <row r="278" ht="12" customHeight="1" x14ac:dyDescent="0.35"/>
    <row r="279" ht="12" customHeight="1" x14ac:dyDescent="0.35"/>
    <row r="280" ht="12" customHeight="1" x14ac:dyDescent="0.35"/>
    <row r="281" ht="12" customHeight="1" x14ac:dyDescent="0.35"/>
    <row r="282" ht="12" customHeight="1" x14ac:dyDescent="0.35"/>
    <row r="283" ht="12" customHeight="1" x14ac:dyDescent="0.35"/>
    <row r="284" ht="12" customHeight="1" x14ac:dyDescent="0.35"/>
    <row r="285" ht="12" customHeight="1" x14ac:dyDescent="0.35"/>
    <row r="286" ht="12" customHeight="1" x14ac:dyDescent="0.35"/>
    <row r="287" ht="12" customHeight="1" x14ac:dyDescent="0.35"/>
    <row r="288" ht="12" customHeight="1" x14ac:dyDescent="0.35"/>
    <row r="289" ht="12" customHeight="1" x14ac:dyDescent="0.35"/>
    <row r="290" ht="12" customHeight="1" x14ac:dyDescent="0.35"/>
    <row r="291" ht="12" customHeight="1" x14ac:dyDescent="0.35"/>
    <row r="292" ht="12" customHeight="1" x14ac:dyDescent="0.35"/>
    <row r="293" ht="12" customHeight="1" x14ac:dyDescent="0.35"/>
    <row r="294" ht="12" customHeight="1" x14ac:dyDescent="0.35"/>
    <row r="295" ht="12" customHeight="1" x14ac:dyDescent="0.35"/>
    <row r="296" ht="12" customHeight="1" x14ac:dyDescent="0.35"/>
    <row r="297" ht="12" customHeight="1" x14ac:dyDescent="0.35"/>
    <row r="298" ht="12" customHeight="1" x14ac:dyDescent="0.35"/>
    <row r="299" ht="12" customHeight="1" x14ac:dyDescent="0.35"/>
    <row r="300" ht="12" customHeight="1" x14ac:dyDescent="0.35"/>
    <row r="301" ht="12" customHeight="1" x14ac:dyDescent="0.35"/>
    <row r="302" ht="12" customHeight="1" x14ac:dyDescent="0.35"/>
    <row r="303" ht="12" customHeight="1" x14ac:dyDescent="0.35"/>
    <row r="304" ht="12" customHeight="1" x14ac:dyDescent="0.35"/>
    <row r="305" ht="12" customHeight="1" x14ac:dyDescent="0.35"/>
    <row r="306" ht="12" customHeight="1" x14ac:dyDescent="0.35"/>
    <row r="307" ht="12" customHeight="1" x14ac:dyDescent="0.35"/>
    <row r="308" ht="12" customHeight="1" x14ac:dyDescent="0.35"/>
    <row r="309" ht="12" customHeight="1" x14ac:dyDescent="0.35"/>
    <row r="310" ht="12" customHeight="1" x14ac:dyDescent="0.35"/>
    <row r="311" ht="12" customHeight="1" x14ac:dyDescent="0.35"/>
    <row r="312" ht="12" customHeight="1" x14ac:dyDescent="0.35"/>
    <row r="313" ht="12" customHeight="1" x14ac:dyDescent="0.35"/>
    <row r="314" ht="12" customHeight="1" x14ac:dyDescent="0.35"/>
    <row r="315" ht="12" customHeight="1" x14ac:dyDescent="0.35"/>
    <row r="316" ht="12" customHeight="1" x14ac:dyDescent="0.35"/>
    <row r="317" ht="12" customHeight="1" x14ac:dyDescent="0.35"/>
    <row r="318" ht="12" customHeight="1" x14ac:dyDescent="0.35"/>
    <row r="319" ht="12" customHeight="1" x14ac:dyDescent="0.35"/>
    <row r="320" ht="12" customHeight="1" x14ac:dyDescent="0.35"/>
    <row r="321" ht="12" customHeight="1" x14ac:dyDescent="0.35"/>
    <row r="322" ht="12" customHeight="1" x14ac:dyDescent="0.35"/>
    <row r="323" ht="12" customHeight="1" x14ac:dyDescent="0.35"/>
    <row r="324" ht="12" customHeight="1" x14ac:dyDescent="0.35"/>
    <row r="325" ht="12" customHeight="1" x14ac:dyDescent="0.35"/>
    <row r="326" ht="12" customHeight="1" x14ac:dyDescent="0.35"/>
    <row r="327" ht="12" customHeight="1" x14ac:dyDescent="0.35"/>
    <row r="328" ht="12" customHeight="1" x14ac:dyDescent="0.35"/>
    <row r="329" ht="12" customHeight="1" x14ac:dyDescent="0.35"/>
    <row r="330" ht="12" customHeight="1" x14ac:dyDescent="0.35"/>
    <row r="331" ht="12" customHeight="1" x14ac:dyDescent="0.35"/>
    <row r="332" ht="12" customHeight="1" x14ac:dyDescent="0.35"/>
    <row r="333" ht="12" customHeight="1" x14ac:dyDescent="0.35"/>
    <row r="334" ht="12" customHeight="1" x14ac:dyDescent="0.35"/>
    <row r="335" ht="12" customHeight="1" x14ac:dyDescent="0.35"/>
    <row r="336" ht="12" customHeight="1" x14ac:dyDescent="0.35"/>
    <row r="337" ht="12" customHeight="1" x14ac:dyDescent="0.35"/>
    <row r="338" ht="12" customHeight="1" x14ac:dyDescent="0.35"/>
    <row r="339" ht="12" customHeight="1" x14ac:dyDescent="0.35"/>
    <row r="340" ht="12" customHeight="1" x14ac:dyDescent="0.35"/>
    <row r="341" ht="12" customHeight="1" x14ac:dyDescent="0.35"/>
    <row r="342" ht="12" customHeight="1" x14ac:dyDescent="0.35"/>
    <row r="343" ht="12" customHeight="1" x14ac:dyDescent="0.35"/>
    <row r="344" ht="12" customHeight="1" x14ac:dyDescent="0.35"/>
    <row r="345" ht="12" customHeight="1" x14ac:dyDescent="0.35"/>
    <row r="346" ht="12" customHeight="1" x14ac:dyDescent="0.35"/>
    <row r="347" ht="12" customHeight="1" x14ac:dyDescent="0.35"/>
    <row r="348" ht="12" customHeight="1" x14ac:dyDescent="0.35"/>
    <row r="349" ht="12" customHeight="1" x14ac:dyDescent="0.35"/>
    <row r="350" ht="12" customHeight="1" x14ac:dyDescent="0.35"/>
    <row r="351" ht="12" customHeight="1" x14ac:dyDescent="0.35"/>
    <row r="352" ht="12" customHeight="1" x14ac:dyDescent="0.35"/>
    <row r="353" ht="12" customHeight="1" x14ac:dyDescent="0.35"/>
    <row r="354" ht="12" customHeight="1" x14ac:dyDescent="0.35"/>
    <row r="355" ht="12" customHeight="1" x14ac:dyDescent="0.35"/>
    <row r="356" ht="12" customHeight="1" x14ac:dyDescent="0.35"/>
    <row r="357" ht="12" customHeight="1" x14ac:dyDescent="0.35"/>
    <row r="358" ht="12" customHeight="1" x14ac:dyDescent="0.35"/>
    <row r="359" ht="12" customHeight="1" x14ac:dyDescent="0.35"/>
    <row r="360" ht="12" customHeight="1" x14ac:dyDescent="0.35"/>
    <row r="361" ht="12" customHeight="1" x14ac:dyDescent="0.35"/>
    <row r="362" ht="12" customHeight="1" x14ac:dyDescent="0.35"/>
    <row r="363" ht="12" customHeight="1" x14ac:dyDescent="0.35"/>
    <row r="364" ht="12" customHeight="1" x14ac:dyDescent="0.35"/>
    <row r="365" ht="12" customHeight="1" x14ac:dyDescent="0.35"/>
    <row r="366" ht="12" customHeight="1" x14ac:dyDescent="0.35"/>
    <row r="367" ht="12" customHeight="1" x14ac:dyDescent="0.35"/>
    <row r="368" ht="12" customHeight="1" x14ac:dyDescent="0.35"/>
    <row r="369" ht="12" customHeight="1" x14ac:dyDescent="0.35"/>
    <row r="370" ht="12" customHeight="1" x14ac:dyDescent="0.35"/>
    <row r="371" ht="12" customHeight="1" x14ac:dyDescent="0.35"/>
    <row r="372" ht="12" customHeight="1" x14ac:dyDescent="0.35"/>
    <row r="373" ht="12" customHeight="1" x14ac:dyDescent="0.35"/>
    <row r="374" ht="12" customHeight="1" x14ac:dyDescent="0.35"/>
    <row r="375" ht="12" customHeight="1" x14ac:dyDescent="0.35"/>
    <row r="376" ht="12" customHeight="1" x14ac:dyDescent="0.35"/>
    <row r="377" ht="12" customHeight="1" x14ac:dyDescent="0.35"/>
    <row r="378" ht="12" customHeight="1" x14ac:dyDescent="0.35"/>
    <row r="379" ht="12" customHeight="1" x14ac:dyDescent="0.35"/>
    <row r="380" ht="12" customHeight="1" x14ac:dyDescent="0.35"/>
    <row r="381" ht="12" customHeight="1" x14ac:dyDescent="0.35"/>
    <row r="382" ht="12" customHeight="1" x14ac:dyDescent="0.35"/>
    <row r="383" ht="12" customHeight="1" x14ac:dyDescent="0.35"/>
    <row r="384" ht="12" customHeight="1" x14ac:dyDescent="0.35"/>
    <row r="385" ht="12" customHeight="1" x14ac:dyDescent="0.35"/>
    <row r="386" ht="12" customHeight="1" x14ac:dyDescent="0.35"/>
    <row r="387" ht="12" customHeight="1" x14ac:dyDescent="0.35"/>
    <row r="388" ht="12" customHeight="1" x14ac:dyDescent="0.35"/>
    <row r="389" ht="12" customHeight="1" x14ac:dyDescent="0.35"/>
    <row r="390" ht="12" customHeight="1" x14ac:dyDescent="0.35"/>
    <row r="391" ht="12" customHeight="1" x14ac:dyDescent="0.35"/>
    <row r="392" ht="12" customHeight="1" x14ac:dyDescent="0.35"/>
    <row r="393" ht="12" customHeight="1" x14ac:dyDescent="0.35"/>
    <row r="394" ht="12" customHeight="1" x14ac:dyDescent="0.35"/>
    <row r="395" ht="12" customHeight="1" x14ac:dyDescent="0.35"/>
    <row r="396" ht="12" customHeight="1" x14ac:dyDescent="0.35"/>
    <row r="397" ht="12" customHeight="1" x14ac:dyDescent="0.35"/>
    <row r="398" ht="12" customHeight="1" x14ac:dyDescent="0.35"/>
    <row r="399" ht="12" customHeight="1" x14ac:dyDescent="0.35"/>
    <row r="400" ht="12" customHeight="1" x14ac:dyDescent="0.35"/>
    <row r="401" ht="12" customHeight="1" x14ac:dyDescent="0.35"/>
    <row r="402" ht="12" customHeight="1" x14ac:dyDescent="0.35"/>
    <row r="403" ht="12" customHeight="1" x14ac:dyDescent="0.35"/>
    <row r="404" ht="12" customHeight="1" x14ac:dyDescent="0.35"/>
    <row r="405" ht="12" customHeight="1" x14ac:dyDescent="0.35"/>
    <row r="406" ht="12" customHeight="1" x14ac:dyDescent="0.35"/>
    <row r="407" ht="12" customHeight="1" x14ac:dyDescent="0.35"/>
    <row r="408" ht="12" customHeight="1" x14ac:dyDescent="0.35"/>
    <row r="409" ht="12" customHeight="1" x14ac:dyDescent="0.35"/>
    <row r="410" ht="12" customHeight="1" x14ac:dyDescent="0.35"/>
    <row r="411" ht="12" customHeight="1" x14ac:dyDescent="0.35"/>
    <row r="412" ht="12" customHeight="1" x14ac:dyDescent="0.35"/>
    <row r="413" ht="12" customHeight="1" x14ac:dyDescent="0.35"/>
    <row r="414" ht="12" customHeight="1" x14ac:dyDescent="0.35"/>
    <row r="415" ht="12" customHeight="1" x14ac:dyDescent="0.35"/>
    <row r="416" ht="12" customHeight="1" x14ac:dyDescent="0.35"/>
    <row r="417" ht="12" customHeight="1" x14ac:dyDescent="0.35"/>
    <row r="418" ht="12" customHeight="1" x14ac:dyDescent="0.35"/>
    <row r="419" ht="12" customHeight="1" x14ac:dyDescent="0.35"/>
    <row r="420" ht="12" customHeight="1" x14ac:dyDescent="0.35"/>
    <row r="421" ht="12" customHeight="1" x14ac:dyDescent="0.35"/>
    <row r="422" ht="12" customHeight="1" x14ac:dyDescent="0.35"/>
    <row r="423" ht="12" customHeight="1" x14ac:dyDescent="0.35"/>
    <row r="424" ht="12" customHeight="1" x14ac:dyDescent="0.35"/>
    <row r="425" ht="12" customHeight="1" x14ac:dyDescent="0.35"/>
    <row r="426" ht="12" customHeight="1" x14ac:dyDescent="0.35"/>
    <row r="427" ht="12" customHeight="1" x14ac:dyDescent="0.35"/>
    <row r="428" ht="12" customHeight="1" x14ac:dyDescent="0.35"/>
    <row r="429" ht="12" customHeight="1" x14ac:dyDescent="0.35"/>
    <row r="430" ht="12" customHeight="1" x14ac:dyDescent="0.35"/>
    <row r="431" ht="12" customHeight="1" x14ac:dyDescent="0.35"/>
    <row r="432" ht="12" customHeight="1" x14ac:dyDescent="0.35"/>
    <row r="433" ht="12" customHeight="1" x14ac:dyDescent="0.35"/>
    <row r="434" ht="12" customHeight="1" x14ac:dyDescent="0.35"/>
    <row r="435" ht="12" customHeight="1" x14ac:dyDescent="0.35"/>
    <row r="436" ht="12" customHeight="1" x14ac:dyDescent="0.35"/>
    <row r="437" ht="12" customHeight="1" x14ac:dyDescent="0.35"/>
    <row r="438" ht="12" customHeight="1" x14ac:dyDescent="0.35"/>
    <row r="439" ht="12" customHeight="1" x14ac:dyDescent="0.35"/>
    <row r="440" ht="12" customHeight="1" x14ac:dyDescent="0.35"/>
    <row r="441" ht="12" customHeight="1" x14ac:dyDescent="0.35"/>
    <row r="442" ht="12" customHeight="1" x14ac:dyDescent="0.35"/>
    <row r="443" ht="12" customHeight="1" x14ac:dyDescent="0.35"/>
    <row r="444" ht="12" customHeight="1" x14ac:dyDescent="0.35"/>
    <row r="445" ht="12" customHeight="1" x14ac:dyDescent="0.35"/>
    <row r="446" ht="12" customHeight="1" x14ac:dyDescent="0.35"/>
    <row r="447" ht="12" customHeight="1" x14ac:dyDescent="0.35"/>
    <row r="448" ht="12" customHeight="1" x14ac:dyDescent="0.35"/>
    <row r="449" ht="12" customHeight="1" x14ac:dyDescent="0.35"/>
    <row r="450" ht="12" customHeight="1" x14ac:dyDescent="0.35"/>
    <row r="451" ht="12" customHeight="1" x14ac:dyDescent="0.35"/>
    <row r="452" ht="12" customHeight="1" x14ac:dyDescent="0.35"/>
    <row r="453" ht="12" customHeight="1" x14ac:dyDescent="0.35"/>
    <row r="454" ht="12" customHeight="1" x14ac:dyDescent="0.35"/>
    <row r="455" ht="12" customHeight="1" x14ac:dyDescent="0.35"/>
    <row r="456" ht="12" customHeight="1" x14ac:dyDescent="0.35"/>
    <row r="457" ht="12" customHeight="1" x14ac:dyDescent="0.35"/>
    <row r="458" ht="12" customHeight="1" x14ac:dyDescent="0.35"/>
    <row r="459" ht="12" customHeight="1" x14ac:dyDescent="0.35"/>
    <row r="460" ht="12" customHeight="1" x14ac:dyDescent="0.35"/>
    <row r="461" ht="12" customHeight="1" x14ac:dyDescent="0.35"/>
    <row r="462" ht="12" customHeight="1" x14ac:dyDescent="0.35"/>
    <row r="463" ht="12" customHeight="1" x14ac:dyDescent="0.35"/>
    <row r="464" ht="12" customHeight="1" x14ac:dyDescent="0.35"/>
    <row r="465" ht="12" customHeight="1" x14ac:dyDescent="0.35"/>
    <row r="466" ht="12" customHeight="1" x14ac:dyDescent="0.35"/>
    <row r="467" ht="12" customHeight="1" x14ac:dyDescent="0.35"/>
    <row r="468" ht="12" customHeight="1" x14ac:dyDescent="0.35"/>
    <row r="469" ht="12" customHeight="1" x14ac:dyDescent="0.35"/>
    <row r="470" ht="12" customHeight="1" x14ac:dyDescent="0.35"/>
    <row r="471" ht="12" customHeight="1" x14ac:dyDescent="0.35"/>
    <row r="472" ht="12" customHeight="1" x14ac:dyDescent="0.35"/>
    <row r="473" ht="12" customHeight="1" x14ac:dyDescent="0.35"/>
    <row r="474" ht="12" customHeight="1" x14ac:dyDescent="0.35"/>
    <row r="475" ht="12" customHeight="1" x14ac:dyDescent="0.35"/>
    <row r="476" ht="12" customHeight="1" x14ac:dyDescent="0.35"/>
    <row r="477" ht="12" customHeight="1" x14ac:dyDescent="0.35"/>
    <row r="478" ht="12" customHeight="1" x14ac:dyDescent="0.35"/>
    <row r="479" ht="12" customHeight="1" x14ac:dyDescent="0.35"/>
    <row r="480" ht="12" customHeight="1" x14ac:dyDescent="0.35"/>
    <row r="481" ht="12" customHeight="1" x14ac:dyDescent="0.35"/>
    <row r="482" ht="12" customHeight="1" x14ac:dyDescent="0.35"/>
    <row r="483" ht="12" customHeight="1" x14ac:dyDescent="0.35"/>
    <row r="484" ht="12" customHeight="1" x14ac:dyDescent="0.35"/>
    <row r="485" ht="12" customHeight="1" x14ac:dyDescent="0.35"/>
    <row r="486" ht="12" customHeight="1" x14ac:dyDescent="0.35"/>
    <row r="487" ht="12" customHeight="1" x14ac:dyDescent="0.35"/>
    <row r="488" ht="12" customHeight="1" x14ac:dyDescent="0.35"/>
    <row r="489" ht="12" customHeight="1" x14ac:dyDescent="0.35"/>
    <row r="490" ht="12" customHeight="1" x14ac:dyDescent="0.35"/>
    <row r="491" ht="12" customHeight="1" x14ac:dyDescent="0.35"/>
    <row r="492" ht="12" customHeight="1" x14ac:dyDescent="0.35"/>
    <row r="493" ht="12" customHeight="1" x14ac:dyDescent="0.35"/>
    <row r="494" ht="12" customHeight="1" x14ac:dyDescent="0.35"/>
    <row r="495" ht="12" customHeight="1" x14ac:dyDescent="0.35"/>
    <row r="496" ht="12" customHeight="1" x14ac:dyDescent="0.35"/>
    <row r="497" ht="12" customHeight="1" x14ac:dyDescent="0.35"/>
    <row r="498" ht="12" customHeight="1" x14ac:dyDescent="0.35"/>
    <row r="499" ht="12" customHeight="1" x14ac:dyDescent="0.35"/>
    <row r="500" ht="12" customHeight="1" x14ac:dyDescent="0.35"/>
    <row r="501" ht="12" customHeight="1" x14ac:dyDescent="0.35"/>
    <row r="502" ht="12" customHeight="1" x14ac:dyDescent="0.35"/>
    <row r="503" ht="12" customHeight="1" x14ac:dyDescent="0.35"/>
    <row r="504" ht="12" customHeight="1" x14ac:dyDescent="0.35"/>
    <row r="505" ht="12" customHeight="1" x14ac:dyDescent="0.35"/>
    <row r="506" ht="12" customHeight="1" x14ac:dyDescent="0.35"/>
    <row r="507" ht="12" customHeight="1" x14ac:dyDescent="0.35"/>
    <row r="508" ht="12" customHeight="1" x14ac:dyDescent="0.35"/>
    <row r="509" ht="12" customHeight="1" x14ac:dyDescent="0.35"/>
    <row r="510" ht="12" customHeight="1" x14ac:dyDescent="0.35"/>
    <row r="511" ht="12" customHeight="1" x14ac:dyDescent="0.35"/>
    <row r="512" ht="12" customHeight="1" x14ac:dyDescent="0.35"/>
    <row r="513" ht="12" customHeight="1" x14ac:dyDescent="0.35"/>
    <row r="514" ht="12" customHeight="1" x14ac:dyDescent="0.35"/>
    <row r="515" ht="12" customHeight="1" x14ac:dyDescent="0.35"/>
    <row r="516" ht="12" customHeight="1" x14ac:dyDescent="0.35"/>
    <row r="517" ht="12" customHeight="1" x14ac:dyDescent="0.35"/>
    <row r="518" ht="12" customHeight="1" x14ac:dyDescent="0.35"/>
    <row r="519" ht="12" customHeight="1" x14ac:dyDescent="0.35"/>
    <row r="520" ht="12" customHeight="1" x14ac:dyDescent="0.35"/>
    <row r="521" ht="12" customHeight="1" x14ac:dyDescent="0.35"/>
    <row r="522" ht="12" customHeight="1" x14ac:dyDescent="0.35"/>
    <row r="523" ht="12" customHeight="1" x14ac:dyDescent="0.35"/>
    <row r="524" ht="12" customHeight="1" x14ac:dyDescent="0.35"/>
    <row r="525" ht="12" customHeight="1" x14ac:dyDescent="0.35"/>
    <row r="526" ht="12" customHeight="1" x14ac:dyDescent="0.35"/>
    <row r="527" ht="12" customHeight="1" x14ac:dyDescent="0.35"/>
    <row r="528" ht="12" customHeight="1" x14ac:dyDescent="0.35"/>
    <row r="529" ht="12" customHeight="1" x14ac:dyDescent="0.35"/>
    <row r="530" ht="12" customHeight="1" x14ac:dyDescent="0.35"/>
    <row r="531" ht="12" customHeight="1" x14ac:dyDescent="0.35"/>
    <row r="532" ht="12" customHeight="1" x14ac:dyDescent="0.35"/>
    <row r="533" ht="12" customHeight="1" x14ac:dyDescent="0.35"/>
    <row r="534" ht="12" customHeight="1" x14ac:dyDescent="0.35"/>
    <row r="535" ht="12" customHeight="1" x14ac:dyDescent="0.35"/>
    <row r="536" ht="12" customHeight="1" x14ac:dyDescent="0.35"/>
    <row r="537" ht="12" customHeight="1" x14ac:dyDescent="0.35"/>
    <row r="538" ht="12" customHeight="1" x14ac:dyDescent="0.35"/>
    <row r="539" ht="12" customHeight="1" x14ac:dyDescent="0.35"/>
    <row r="540" ht="12" customHeight="1" x14ac:dyDescent="0.35"/>
    <row r="541" ht="12" customHeight="1" x14ac:dyDescent="0.35"/>
    <row r="542" ht="12" customHeight="1" x14ac:dyDescent="0.35"/>
    <row r="543" ht="12" customHeight="1" x14ac:dyDescent="0.35"/>
    <row r="544" ht="12" customHeight="1" x14ac:dyDescent="0.35"/>
    <row r="545" ht="12" customHeight="1" x14ac:dyDescent="0.35"/>
    <row r="546" ht="12" customHeight="1" x14ac:dyDescent="0.35"/>
    <row r="547" ht="12" customHeight="1" x14ac:dyDescent="0.35"/>
    <row r="548" ht="12" customHeight="1" x14ac:dyDescent="0.35"/>
    <row r="549" ht="12" customHeight="1" x14ac:dyDescent="0.35"/>
    <row r="550" ht="12" customHeight="1" x14ac:dyDescent="0.35"/>
    <row r="551" ht="12" customHeight="1" x14ac:dyDescent="0.35"/>
    <row r="552" ht="12" customHeight="1" x14ac:dyDescent="0.35"/>
    <row r="553" ht="12" customHeight="1" x14ac:dyDescent="0.35"/>
    <row r="554" ht="12" customHeight="1" x14ac:dyDescent="0.35"/>
    <row r="555" ht="12" customHeight="1" x14ac:dyDescent="0.35"/>
    <row r="556" ht="12" customHeight="1" x14ac:dyDescent="0.35"/>
    <row r="557" ht="12" customHeight="1" x14ac:dyDescent="0.35"/>
    <row r="558" ht="12" customHeight="1" x14ac:dyDescent="0.35"/>
    <row r="559" ht="12" customHeight="1" x14ac:dyDescent="0.35"/>
    <row r="560" ht="12" customHeight="1" x14ac:dyDescent="0.35"/>
    <row r="561" ht="12" customHeight="1" x14ac:dyDescent="0.35"/>
    <row r="562" ht="12" customHeight="1" x14ac:dyDescent="0.35"/>
    <row r="563" ht="12" customHeight="1" x14ac:dyDescent="0.35"/>
    <row r="564" ht="12" customHeight="1" x14ac:dyDescent="0.35"/>
    <row r="565" ht="12" customHeight="1" x14ac:dyDescent="0.35"/>
    <row r="566" ht="12" customHeight="1" x14ac:dyDescent="0.35"/>
    <row r="567" ht="12" customHeight="1" x14ac:dyDescent="0.35"/>
    <row r="568" ht="12" customHeight="1" x14ac:dyDescent="0.35"/>
    <row r="569" ht="12" customHeight="1" x14ac:dyDescent="0.35"/>
    <row r="570" ht="12" customHeight="1" x14ac:dyDescent="0.35"/>
    <row r="571" ht="12" customHeight="1" x14ac:dyDescent="0.35"/>
    <row r="572" ht="12" customHeight="1" x14ac:dyDescent="0.35"/>
    <row r="573" ht="12" customHeight="1" x14ac:dyDescent="0.35"/>
    <row r="574" ht="12" customHeight="1" x14ac:dyDescent="0.35"/>
    <row r="575" ht="12" customHeight="1" x14ac:dyDescent="0.35"/>
    <row r="576" ht="12" customHeight="1" x14ac:dyDescent="0.35"/>
    <row r="577" ht="12" customHeight="1" x14ac:dyDescent="0.35"/>
    <row r="578" ht="12" customHeight="1" x14ac:dyDescent="0.35"/>
    <row r="579" ht="12" customHeight="1" x14ac:dyDescent="0.35"/>
    <row r="580" ht="12" customHeight="1" x14ac:dyDescent="0.35"/>
    <row r="581" ht="12" customHeight="1" x14ac:dyDescent="0.35"/>
    <row r="582" ht="12" customHeight="1" x14ac:dyDescent="0.35"/>
    <row r="583" ht="12" customHeight="1" x14ac:dyDescent="0.35"/>
    <row r="584" ht="12" customHeight="1" x14ac:dyDescent="0.35"/>
    <row r="585" ht="12" customHeight="1" x14ac:dyDescent="0.35"/>
    <row r="586" ht="12" customHeight="1" x14ac:dyDescent="0.35"/>
    <row r="587" ht="12" customHeight="1" x14ac:dyDescent="0.35"/>
    <row r="588" ht="12" customHeight="1" x14ac:dyDescent="0.35"/>
    <row r="589" ht="12" customHeight="1" x14ac:dyDescent="0.35"/>
    <row r="590" ht="12" customHeight="1" x14ac:dyDescent="0.35"/>
    <row r="591" ht="12" customHeight="1" x14ac:dyDescent="0.35"/>
    <row r="592" ht="12" customHeight="1" x14ac:dyDescent="0.35"/>
    <row r="593" ht="12" customHeight="1" x14ac:dyDescent="0.35"/>
    <row r="594" ht="12" customHeight="1" x14ac:dyDescent="0.35"/>
    <row r="595" ht="12" customHeight="1" x14ac:dyDescent="0.35"/>
    <row r="596" ht="12" customHeight="1" x14ac:dyDescent="0.35"/>
    <row r="597" ht="12" customHeight="1" x14ac:dyDescent="0.35"/>
    <row r="598" ht="12" customHeight="1" x14ac:dyDescent="0.35"/>
    <row r="599" ht="12" customHeight="1" x14ac:dyDescent="0.35"/>
    <row r="600" ht="12" customHeight="1" x14ac:dyDescent="0.35"/>
    <row r="601" ht="12" customHeight="1" x14ac:dyDescent="0.35"/>
    <row r="602" ht="12" customHeight="1" x14ac:dyDescent="0.35"/>
    <row r="603" ht="12" customHeight="1" x14ac:dyDescent="0.35"/>
    <row r="604" ht="12" customHeight="1" x14ac:dyDescent="0.35"/>
    <row r="605" ht="12" customHeight="1" x14ac:dyDescent="0.35"/>
    <row r="606" ht="12" customHeight="1" x14ac:dyDescent="0.35"/>
    <row r="607" ht="12" customHeight="1" x14ac:dyDescent="0.35"/>
    <row r="608" ht="12" customHeight="1" x14ac:dyDescent="0.35"/>
    <row r="609" ht="12" customHeight="1" x14ac:dyDescent="0.35"/>
    <row r="610" ht="12" customHeight="1" x14ac:dyDescent="0.35"/>
    <row r="611" ht="12" customHeight="1" x14ac:dyDescent="0.35"/>
    <row r="612" ht="12" customHeight="1" x14ac:dyDescent="0.35"/>
    <row r="613" ht="12" customHeight="1" x14ac:dyDescent="0.35"/>
    <row r="614" ht="12" customHeight="1" x14ac:dyDescent="0.35"/>
    <row r="615" ht="12" customHeight="1" x14ac:dyDescent="0.35"/>
    <row r="616" ht="12" customHeight="1" x14ac:dyDescent="0.35"/>
    <row r="617" ht="12" customHeight="1" x14ac:dyDescent="0.35"/>
    <row r="618" ht="12" customHeight="1" x14ac:dyDescent="0.35"/>
    <row r="619" ht="12" customHeight="1" x14ac:dyDescent="0.35"/>
    <row r="620" ht="12" customHeight="1" x14ac:dyDescent="0.35"/>
    <row r="621" ht="12" customHeight="1" x14ac:dyDescent="0.35"/>
    <row r="622" ht="12" customHeight="1" x14ac:dyDescent="0.35"/>
    <row r="623" ht="12" customHeight="1" x14ac:dyDescent="0.35"/>
    <row r="624" ht="12" customHeight="1" x14ac:dyDescent="0.35"/>
    <row r="625" ht="12" customHeight="1" x14ac:dyDescent="0.35"/>
    <row r="626" ht="12" customHeight="1" x14ac:dyDescent="0.35"/>
    <row r="627" ht="12" customHeight="1" x14ac:dyDescent="0.35"/>
    <row r="628" ht="12" customHeight="1" x14ac:dyDescent="0.35"/>
    <row r="629" ht="12" customHeight="1" x14ac:dyDescent="0.35"/>
    <row r="630" ht="12" customHeight="1" x14ac:dyDescent="0.35"/>
    <row r="631" ht="12" customHeight="1" x14ac:dyDescent="0.35"/>
    <row r="632" ht="12" customHeight="1" x14ac:dyDescent="0.35"/>
    <row r="633" ht="12" customHeight="1" x14ac:dyDescent="0.35"/>
    <row r="634" ht="12" customHeight="1" x14ac:dyDescent="0.35"/>
    <row r="635" ht="12" customHeight="1" x14ac:dyDescent="0.35"/>
    <row r="636" ht="12" customHeight="1" x14ac:dyDescent="0.35"/>
    <row r="637" ht="12" customHeight="1" x14ac:dyDescent="0.35"/>
    <row r="638" ht="12" customHeight="1" x14ac:dyDescent="0.35"/>
    <row r="639" ht="12" customHeight="1" x14ac:dyDescent="0.35"/>
    <row r="640" ht="12" customHeight="1" x14ac:dyDescent="0.35"/>
    <row r="641" ht="12" customHeight="1" x14ac:dyDescent="0.35"/>
    <row r="642" ht="12" customHeight="1" x14ac:dyDescent="0.35"/>
    <row r="643" ht="12" customHeight="1" x14ac:dyDescent="0.35"/>
    <row r="644" ht="12" customHeight="1" x14ac:dyDescent="0.35"/>
    <row r="645" ht="12" customHeight="1" x14ac:dyDescent="0.35"/>
    <row r="646" ht="12" customHeight="1" x14ac:dyDescent="0.35"/>
    <row r="647" ht="12" customHeight="1" x14ac:dyDescent="0.35"/>
    <row r="648" ht="12" customHeight="1" x14ac:dyDescent="0.35"/>
    <row r="649" ht="12" customHeight="1" x14ac:dyDescent="0.35"/>
    <row r="650" ht="12" customHeight="1" x14ac:dyDescent="0.35"/>
    <row r="651" ht="12" customHeight="1" x14ac:dyDescent="0.35"/>
    <row r="652" ht="12" customHeight="1" x14ac:dyDescent="0.35"/>
    <row r="653" ht="12" customHeight="1" x14ac:dyDescent="0.35"/>
    <row r="654" ht="12" customHeight="1" x14ac:dyDescent="0.35"/>
    <row r="655" ht="12" customHeight="1" x14ac:dyDescent="0.35"/>
    <row r="656" ht="12" customHeight="1" x14ac:dyDescent="0.35"/>
    <row r="657" ht="12" customHeight="1" x14ac:dyDescent="0.35"/>
    <row r="658" ht="12" customHeight="1" x14ac:dyDescent="0.35"/>
    <row r="659" ht="12" customHeight="1" x14ac:dyDescent="0.35"/>
    <row r="660" ht="12" customHeight="1" x14ac:dyDescent="0.35"/>
    <row r="661" ht="12" customHeight="1" x14ac:dyDescent="0.35"/>
    <row r="662" ht="12" customHeight="1" x14ac:dyDescent="0.35"/>
    <row r="663" ht="12" customHeight="1" x14ac:dyDescent="0.35"/>
    <row r="664" ht="12" customHeight="1" x14ac:dyDescent="0.35"/>
    <row r="665" ht="12" customHeight="1" x14ac:dyDescent="0.35"/>
    <row r="666" ht="12" customHeight="1" x14ac:dyDescent="0.35"/>
    <row r="667" ht="12" customHeight="1" x14ac:dyDescent="0.35"/>
    <row r="668" ht="12" customHeight="1" x14ac:dyDescent="0.35"/>
    <row r="669" ht="12" customHeight="1" x14ac:dyDescent="0.35"/>
    <row r="670" ht="12" customHeight="1" x14ac:dyDescent="0.35"/>
    <row r="671" ht="12" customHeight="1" x14ac:dyDescent="0.35"/>
    <row r="672" ht="12" customHeight="1" x14ac:dyDescent="0.35"/>
    <row r="673" ht="12" customHeight="1" x14ac:dyDescent="0.35"/>
    <row r="674" ht="12" customHeight="1" x14ac:dyDescent="0.35"/>
    <row r="675" ht="12" customHeight="1" x14ac:dyDescent="0.35"/>
    <row r="676" ht="12" customHeight="1" x14ac:dyDescent="0.35"/>
    <row r="677" ht="12" customHeight="1" x14ac:dyDescent="0.35"/>
    <row r="678" ht="12" customHeight="1" x14ac:dyDescent="0.35"/>
    <row r="679" ht="12" customHeight="1" x14ac:dyDescent="0.35"/>
    <row r="680" ht="12" customHeight="1" x14ac:dyDescent="0.35"/>
    <row r="681" ht="12" customHeight="1" x14ac:dyDescent="0.35"/>
    <row r="682" ht="12" customHeight="1" x14ac:dyDescent="0.35"/>
    <row r="683" ht="12" customHeight="1" x14ac:dyDescent="0.35"/>
    <row r="684" ht="12" customHeight="1" x14ac:dyDescent="0.35"/>
    <row r="685" ht="12" customHeight="1" x14ac:dyDescent="0.35"/>
    <row r="686" ht="12" customHeight="1" x14ac:dyDescent="0.35"/>
    <row r="687" ht="12" customHeight="1" x14ac:dyDescent="0.35"/>
    <row r="688" ht="12" customHeight="1" x14ac:dyDescent="0.35"/>
    <row r="689" ht="12" customHeight="1" x14ac:dyDescent="0.35"/>
    <row r="690" ht="12" customHeight="1" x14ac:dyDescent="0.35"/>
    <row r="691" ht="12" customHeight="1" x14ac:dyDescent="0.35"/>
    <row r="692" ht="12" customHeight="1" x14ac:dyDescent="0.35"/>
    <row r="693" ht="12" customHeight="1" x14ac:dyDescent="0.35"/>
    <row r="694" ht="12" customHeight="1" x14ac:dyDescent="0.35"/>
    <row r="695" ht="12" customHeight="1" x14ac:dyDescent="0.35"/>
    <row r="696" ht="12" customHeight="1" x14ac:dyDescent="0.35"/>
    <row r="697" ht="12" customHeight="1" x14ac:dyDescent="0.35"/>
    <row r="698" ht="12" customHeight="1" x14ac:dyDescent="0.35"/>
    <row r="699" ht="12" customHeight="1" x14ac:dyDescent="0.35"/>
    <row r="700" ht="12" customHeight="1" x14ac:dyDescent="0.35"/>
    <row r="701" ht="12" customHeight="1" x14ac:dyDescent="0.35"/>
    <row r="702" ht="12" customHeight="1" x14ac:dyDescent="0.35"/>
    <row r="703" ht="12" customHeight="1" x14ac:dyDescent="0.35"/>
    <row r="704" ht="12" customHeight="1" x14ac:dyDescent="0.35"/>
    <row r="705" ht="12" customHeight="1" x14ac:dyDescent="0.35"/>
    <row r="706" ht="12" customHeight="1" x14ac:dyDescent="0.35"/>
    <row r="707" ht="12" customHeight="1" x14ac:dyDescent="0.35"/>
    <row r="708" ht="12" customHeight="1" x14ac:dyDescent="0.35"/>
    <row r="709" ht="12" customHeight="1" x14ac:dyDescent="0.35"/>
    <row r="710" ht="12" customHeight="1" x14ac:dyDescent="0.35"/>
    <row r="711" ht="12" customHeight="1" x14ac:dyDescent="0.35"/>
    <row r="712" ht="12" customHeight="1" x14ac:dyDescent="0.35"/>
    <row r="713" ht="12" customHeight="1" x14ac:dyDescent="0.35"/>
    <row r="714" ht="12" customHeight="1" x14ac:dyDescent="0.35"/>
    <row r="715" ht="12" customHeight="1" x14ac:dyDescent="0.35"/>
    <row r="716" ht="12" customHeight="1" x14ac:dyDescent="0.35"/>
    <row r="717" ht="12" customHeight="1" x14ac:dyDescent="0.35"/>
    <row r="718" ht="12" customHeight="1" x14ac:dyDescent="0.35"/>
    <row r="719" ht="12" customHeight="1" x14ac:dyDescent="0.35"/>
    <row r="720" ht="12" customHeight="1" x14ac:dyDescent="0.35"/>
    <row r="721" ht="12" customHeight="1" x14ac:dyDescent="0.35"/>
    <row r="722" ht="12" customHeight="1" x14ac:dyDescent="0.35"/>
    <row r="723" ht="12" customHeight="1" x14ac:dyDescent="0.35"/>
    <row r="724" ht="12" customHeight="1" x14ac:dyDescent="0.35"/>
    <row r="725" ht="12" customHeight="1" x14ac:dyDescent="0.35"/>
    <row r="726" ht="12" customHeight="1" x14ac:dyDescent="0.35"/>
    <row r="727" ht="12" customHeight="1" x14ac:dyDescent="0.35"/>
    <row r="728" ht="12" customHeight="1" x14ac:dyDescent="0.35"/>
    <row r="729" ht="12" customHeight="1" x14ac:dyDescent="0.35"/>
    <row r="730" ht="12" customHeight="1" x14ac:dyDescent="0.35"/>
    <row r="731" ht="12" customHeight="1" x14ac:dyDescent="0.35"/>
    <row r="732" ht="12" customHeight="1" x14ac:dyDescent="0.35"/>
    <row r="733" ht="12" customHeight="1" x14ac:dyDescent="0.35"/>
    <row r="734" ht="12" customHeight="1" x14ac:dyDescent="0.35"/>
    <row r="735" ht="12" customHeight="1" x14ac:dyDescent="0.35"/>
    <row r="736" ht="12" customHeight="1" x14ac:dyDescent="0.35"/>
    <row r="737" ht="12" customHeight="1" x14ac:dyDescent="0.35"/>
    <row r="738" ht="12" customHeight="1" x14ac:dyDescent="0.35"/>
    <row r="739" ht="12" customHeight="1" x14ac:dyDescent="0.35"/>
    <row r="740" ht="12" customHeight="1" x14ac:dyDescent="0.35"/>
    <row r="741" ht="12" customHeight="1" x14ac:dyDescent="0.35"/>
    <row r="742" ht="12" customHeight="1" x14ac:dyDescent="0.35"/>
    <row r="743" ht="12" customHeight="1" x14ac:dyDescent="0.35"/>
    <row r="744" ht="12" customHeight="1" x14ac:dyDescent="0.35"/>
    <row r="745" ht="12" customHeight="1" x14ac:dyDescent="0.35"/>
    <row r="746" ht="12" customHeight="1" x14ac:dyDescent="0.35"/>
    <row r="747" ht="12" customHeight="1" x14ac:dyDescent="0.35"/>
    <row r="748" ht="12" customHeight="1" x14ac:dyDescent="0.35"/>
    <row r="749" ht="12" customHeight="1" x14ac:dyDescent="0.35"/>
    <row r="750" ht="12" customHeight="1" x14ac:dyDescent="0.35"/>
    <row r="751" ht="12" customHeight="1" x14ac:dyDescent="0.35"/>
    <row r="752" ht="12" customHeight="1" x14ac:dyDescent="0.35"/>
    <row r="753" ht="12" customHeight="1" x14ac:dyDescent="0.35"/>
    <row r="754" ht="12" customHeight="1" x14ac:dyDescent="0.35"/>
    <row r="755" ht="12" customHeight="1" x14ac:dyDescent="0.35"/>
    <row r="756" ht="12" customHeight="1" x14ac:dyDescent="0.35"/>
    <row r="757" ht="12" customHeight="1" x14ac:dyDescent="0.35"/>
    <row r="758" ht="12" customHeight="1" x14ac:dyDescent="0.35"/>
    <row r="759" ht="12" customHeight="1" x14ac:dyDescent="0.35"/>
    <row r="760" ht="12" customHeight="1" x14ac:dyDescent="0.35"/>
    <row r="761" ht="12" customHeight="1" x14ac:dyDescent="0.35"/>
    <row r="762" ht="12" customHeight="1" x14ac:dyDescent="0.35"/>
    <row r="763" ht="12" customHeight="1" x14ac:dyDescent="0.35"/>
    <row r="764" ht="12" customHeight="1" x14ac:dyDescent="0.35"/>
    <row r="765" ht="12" customHeight="1" x14ac:dyDescent="0.35"/>
    <row r="766" ht="12" customHeight="1" x14ac:dyDescent="0.35"/>
    <row r="767" ht="12" customHeight="1" x14ac:dyDescent="0.35"/>
    <row r="768" ht="12" customHeight="1" x14ac:dyDescent="0.35"/>
    <row r="769" ht="12" customHeight="1" x14ac:dyDescent="0.35"/>
    <row r="770" ht="12" customHeight="1" x14ac:dyDescent="0.35"/>
    <row r="771" ht="12" customHeight="1" x14ac:dyDescent="0.35"/>
    <row r="772" ht="12" customHeight="1" x14ac:dyDescent="0.35"/>
    <row r="773" ht="12" customHeight="1" x14ac:dyDescent="0.35"/>
    <row r="774" ht="12" customHeight="1" x14ac:dyDescent="0.35"/>
    <row r="775" ht="12" customHeight="1" x14ac:dyDescent="0.35"/>
    <row r="776" ht="12" customHeight="1" x14ac:dyDescent="0.35"/>
    <row r="777" ht="12" customHeight="1" x14ac:dyDescent="0.35"/>
    <row r="778" ht="12" customHeight="1" x14ac:dyDescent="0.35"/>
    <row r="779" ht="12" customHeight="1" x14ac:dyDescent="0.35"/>
    <row r="780" ht="12" customHeight="1" x14ac:dyDescent="0.35"/>
    <row r="781" ht="12" customHeight="1" x14ac:dyDescent="0.35"/>
    <row r="782" ht="12" customHeight="1" x14ac:dyDescent="0.35"/>
    <row r="783" ht="12" customHeight="1" x14ac:dyDescent="0.35"/>
    <row r="784" ht="12" customHeight="1" x14ac:dyDescent="0.35"/>
    <row r="785" ht="12" customHeight="1" x14ac:dyDescent="0.35"/>
    <row r="786" ht="12" customHeight="1" x14ac:dyDescent="0.35"/>
    <row r="787" ht="12" customHeight="1" x14ac:dyDescent="0.35"/>
    <row r="788" ht="12" customHeight="1" x14ac:dyDescent="0.35"/>
    <row r="789" ht="12" customHeight="1" x14ac:dyDescent="0.35"/>
    <row r="790" ht="12" customHeight="1" x14ac:dyDescent="0.35"/>
    <row r="791" ht="12" customHeight="1" x14ac:dyDescent="0.35"/>
    <row r="792" ht="12" customHeight="1" x14ac:dyDescent="0.35"/>
    <row r="793" ht="12" customHeight="1" x14ac:dyDescent="0.35"/>
    <row r="794" ht="12" customHeight="1" x14ac:dyDescent="0.35"/>
    <row r="795" ht="12" customHeight="1" x14ac:dyDescent="0.35"/>
    <row r="796" ht="12" customHeight="1" x14ac:dyDescent="0.35"/>
    <row r="797" ht="12" customHeight="1" x14ac:dyDescent="0.35"/>
    <row r="798" ht="12" customHeight="1" x14ac:dyDescent="0.35"/>
    <row r="799" ht="12" customHeight="1" x14ac:dyDescent="0.35"/>
    <row r="800" ht="12" customHeight="1" x14ac:dyDescent="0.35"/>
    <row r="801" ht="12" customHeight="1" x14ac:dyDescent="0.35"/>
    <row r="802" ht="12" customHeight="1" x14ac:dyDescent="0.35"/>
    <row r="803" ht="12" customHeight="1" x14ac:dyDescent="0.35"/>
    <row r="804" ht="12" customHeight="1" x14ac:dyDescent="0.35"/>
    <row r="805" ht="12" customHeight="1" x14ac:dyDescent="0.35"/>
    <row r="806" ht="12" customHeight="1" x14ac:dyDescent="0.35"/>
    <row r="807" ht="12" customHeight="1" x14ac:dyDescent="0.35"/>
    <row r="808" ht="12" customHeight="1" x14ac:dyDescent="0.35"/>
    <row r="809" ht="12" customHeight="1" x14ac:dyDescent="0.35"/>
    <row r="810" ht="12" customHeight="1" x14ac:dyDescent="0.35"/>
    <row r="811" ht="12" customHeight="1" x14ac:dyDescent="0.35"/>
    <row r="812" ht="12" customHeight="1" x14ac:dyDescent="0.35"/>
    <row r="813" ht="12" customHeight="1" x14ac:dyDescent="0.35"/>
    <row r="814" ht="12" customHeight="1" x14ac:dyDescent="0.35"/>
    <row r="815" ht="12" customHeight="1" x14ac:dyDescent="0.35"/>
    <row r="816" ht="12" customHeight="1" x14ac:dyDescent="0.35"/>
    <row r="817" ht="12" customHeight="1" x14ac:dyDescent="0.35"/>
    <row r="818" ht="12" customHeight="1" x14ac:dyDescent="0.35"/>
    <row r="819" ht="12" customHeight="1" x14ac:dyDescent="0.35"/>
    <row r="820" ht="12" customHeight="1" x14ac:dyDescent="0.35"/>
    <row r="821" ht="12" customHeight="1" x14ac:dyDescent="0.35"/>
    <row r="822" ht="12" customHeight="1" x14ac:dyDescent="0.35"/>
    <row r="823" ht="12" customHeight="1" x14ac:dyDescent="0.35"/>
    <row r="824" ht="12" customHeight="1" x14ac:dyDescent="0.35"/>
    <row r="825" ht="12" customHeight="1" x14ac:dyDescent="0.35"/>
    <row r="826" ht="12" customHeight="1" x14ac:dyDescent="0.35"/>
    <row r="827" ht="12" customHeight="1" x14ac:dyDescent="0.35"/>
    <row r="828" ht="12" customHeight="1" x14ac:dyDescent="0.35"/>
    <row r="829" ht="12" customHeight="1" x14ac:dyDescent="0.35"/>
    <row r="830" ht="12" customHeight="1" x14ac:dyDescent="0.35"/>
    <row r="831" ht="12" customHeight="1" x14ac:dyDescent="0.35"/>
    <row r="832" ht="12" customHeight="1" x14ac:dyDescent="0.35"/>
    <row r="833" ht="12" customHeight="1" x14ac:dyDescent="0.35"/>
    <row r="834" ht="12" customHeight="1" x14ac:dyDescent="0.35"/>
    <row r="835" ht="12" customHeight="1" x14ac:dyDescent="0.35"/>
    <row r="836" ht="12" customHeight="1" x14ac:dyDescent="0.35"/>
    <row r="837" ht="12" customHeight="1" x14ac:dyDescent="0.35"/>
    <row r="838" ht="12" customHeight="1" x14ac:dyDescent="0.35"/>
    <row r="839" ht="12" customHeight="1" x14ac:dyDescent="0.35"/>
    <row r="840" ht="12" customHeight="1" x14ac:dyDescent="0.35"/>
    <row r="841" ht="12" customHeight="1" x14ac:dyDescent="0.35"/>
    <row r="842" ht="12" customHeight="1" x14ac:dyDescent="0.35"/>
    <row r="843" ht="12" customHeight="1" x14ac:dyDescent="0.35"/>
    <row r="844" ht="12" customHeight="1" x14ac:dyDescent="0.35"/>
    <row r="845" ht="12" customHeight="1" x14ac:dyDescent="0.35"/>
    <row r="846" ht="12" customHeight="1" x14ac:dyDescent="0.35"/>
    <row r="847" ht="12" customHeight="1" x14ac:dyDescent="0.35"/>
    <row r="848" ht="12" customHeight="1" x14ac:dyDescent="0.35"/>
    <row r="849" ht="12" customHeight="1" x14ac:dyDescent="0.35"/>
    <row r="850" ht="12" customHeight="1" x14ac:dyDescent="0.35"/>
    <row r="851" ht="12" customHeight="1" x14ac:dyDescent="0.35"/>
    <row r="852" ht="12" customHeight="1" x14ac:dyDescent="0.35"/>
    <row r="853" ht="12" customHeight="1" x14ac:dyDescent="0.35"/>
    <row r="854" ht="12" customHeight="1" x14ac:dyDescent="0.35"/>
    <row r="855" ht="12" customHeight="1" x14ac:dyDescent="0.35"/>
    <row r="856" ht="12" customHeight="1" x14ac:dyDescent="0.35"/>
    <row r="857" ht="12" customHeight="1" x14ac:dyDescent="0.35"/>
    <row r="858" ht="12" customHeight="1" x14ac:dyDescent="0.35"/>
    <row r="859" ht="12" customHeight="1" x14ac:dyDescent="0.35"/>
    <row r="860" ht="12" customHeight="1" x14ac:dyDescent="0.35"/>
    <row r="861" ht="12" customHeight="1" x14ac:dyDescent="0.35"/>
    <row r="862" ht="12" customHeight="1" x14ac:dyDescent="0.35"/>
    <row r="863" ht="12" customHeight="1" x14ac:dyDescent="0.35"/>
    <row r="864" ht="12" customHeight="1" x14ac:dyDescent="0.35"/>
    <row r="865" ht="12" customHeight="1" x14ac:dyDescent="0.35"/>
    <row r="866" ht="12" customHeight="1" x14ac:dyDescent="0.35"/>
    <row r="867" ht="12" customHeight="1" x14ac:dyDescent="0.35"/>
    <row r="868" ht="12" customHeight="1" x14ac:dyDescent="0.35"/>
    <row r="869" ht="12" customHeight="1" x14ac:dyDescent="0.35"/>
    <row r="870" ht="12" customHeight="1" x14ac:dyDescent="0.35"/>
    <row r="871" ht="12" customHeight="1" x14ac:dyDescent="0.35"/>
    <row r="872" ht="12" customHeight="1" x14ac:dyDescent="0.35"/>
    <row r="873" ht="12" customHeight="1" x14ac:dyDescent="0.35"/>
    <row r="874" ht="12" customHeight="1" x14ac:dyDescent="0.35"/>
    <row r="875" ht="12" customHeight="1" x14ac:dyDescent="0.35"/>
    <row r="876" ht="12" customHeight="1" x14ac:dyDescent="0.35"/>
    <row r="877" ht="12" customHeight="1" x14ac:dyDescent="0.35"/>
    <row r="878" ht="12" customHeight="1" x14ac:dyDescent="0.35"/>
    <row r="879" ht="12" customHeight="1" x14ac:dyDescent="0.35"/>
    <row r="880" ht="12" customHeight="1" x14ac:dyDescent="0.35"/>
    <row r="881" ht="12" customHeight="1" x14ac:dyDescent="0.35"/>
    <row r="882" ht="12" customHeight="1" x14ac:dyDescent="0.35"/>
    <row r="883" ht="12" customHeight="1" x14ac:dyDescent="0.35"/>
    <row r="884" ht="12" customHeight="1" x14ac:dyDescent="0.35"/>
    <row r="885" ht="12" customHeight="1" x14ac:dyDescent="0.35"/>
    <row r="886" ht="12" customHeight="1" x14ac:dyDescent="0.35"/>
    <row r="887" ht="12" customHeight="1" x14ac:dyDescent="0.35"/>
    <row r="888" ht="12" customHeight="1" x14ac:dyDescent="0.35"/>
    <row r="889" ht="12" customHeight="1" x14ac:dyDescent="0.35"/>
    <row r="890" ht="12" customHeight="1" x14ac:dyDescent="0.35"/>
    <row r="891" ht="12" customHeight="1" x14ac:dyDescent="0.35"/>
    <row r="892" ht="12" customHeight="1" x14ac:dyDescent="0.35"/>
    <row r="893" ht="12" customHeight="1" x14ac:dyDescent="0.35"/>
    <row r="894" ht="12" customHeight="1" x14ac:dyDescent="0.35"/>
    <row r="895" ht="12" customHeight="1" x14ac:dyDescent="0.35"/>
    <row r="896" ht="12" customHeight="1" x14ac:dyDescent="0.35"/>
    <row r="897" ht="12" customHeight="1" x14ac:dyDescent="0.35"/>
    <row r="898" ht="12" customHeight="1" x14ac:dyDescent="0.35"/>
    <row r="899" ht="12" customHeight="1" x14ac:dyDescent="0.35"/>
    <row r="900" ht="12" customHeight="1" x14ac:dyDescent="0.35"/>
    <row r="901" ht="12" customHeight="1" x14ac:dyDescent="0.35"/>
    <row r="902" ht="12" customHeight="1" x14ac:dyDescent="0.35"/>
    <row r="903" ht="12" customHeight="1" x14ac:dyDescent="0.35"/>
    <row r="904" ht="12" customHeight="1" x14ac:dyDescent="0.35"/>
    <row r="905" ht="12" customHeight="1" x14ac:dyDescent="0.35"/>
    <row r="906" ht="12" customHeight="1" x14ac:dyDescent="0.35"/>
    <row r="907" ht="12" customHeight="1" x14ac:dyDescent="0.35"/>
    <row r="908" ht="12" customHeight="1" x14ac:dyDescent="0.35"/>
    <row r="909" ht="12" customHeight="1" x14ac:dyDescent="0.35"/>
    <row r="910" ht="12" customHeight="1" x14ac:dyDescent="0.35"/>
    <row r="911" ht="12" customHeight="1" x14ac:dyDescent="0.35"/>
    <row r="912" ht="12" customHeight="1" x14ac:dyDescent="0.35"/>
    <row r="913" ht="12" customHeight="1" x14ac:dyDescent="0.35"/>
    <row r="914" ht="12" customHeight="1" x14ac:dyDescent="0.35"/>
    <row r="915" ht="12" customHeight="1" x14ac:dyDescent="0.35"/>
    <row r="916" ht="12" customHeight="1" x14ac:dyDescent="0.35"/>
    <row r="917" ht="12" customHeight="1" x14ac:dyDescent="0.35"/>
    <row r="918" ht="12" customHeight="1" x14ac:dyDescent="0.35"/>
    <row r="919" ht="12" customHeight="1" x14ac:dyDescent="0.35"/>
    <row r="920" ht="12" customHeight="1" x14ac:dyDescent="0.35"/>
    <row r="921" ht="12" customHeight="1" x14ac:dyDescent="0.35"/>
    <row r="922" ht="12" customHeight="1" x14ac:dyDescent="0.35"/>
    <row r="923" ht="12" customHeight="1" x14ac:dyDescent="0.35"/>
    <row r="924" ht="12" customHeight="1" x14ac:dyDescent="0.35"/>
    <row r="925" ht="12" customHeight="1" x14ac:dyDescent="0.35"/>
    <row r="926" ht="12" customHeight="1" x14ac:dyDescent="0.35"/>
    <row r="927" ht="12" customHeight="1" x14ac:dyDescent="0.35"/>
    <row r="928" ht="12" customHeight="1" x14ac:dyDescent="0.35"/>
    <row r="929" ht="12" customHeight="1" x14ac:dyDescent="0.35"/>
    <row r="930" ht="12" customHeight="1" x14ac:dyDescent="0.35"/>
    <row r="931" ht="12" customHeight="1" x14ac:dyDescent="0.35"/>
    <row r="932" ht="12" customHeight="1" x14ac:dyDescent="0.35"/>
    <row r="933" ht="12" customHeight="1" x14ac:dyDescent="0.35"/>
    <row r="934" ht="12" customHeight="1" x14ac:dyDescent="0.35"/>
    <row r="935" ht="12" customHeight="1" x14ac:dyDescent="0.35"/>
    <row r="936" ht="12" customHeight="1" x14ac:dyDescent="0.35"/>
    <row r="937" ht="12" customHeight="1" x14ac:dyDescent="0.35"/>
    <row r="938" ht="12" customHeight="1" x14ac:dyDescent="0.35"/>
    <row r="939" ht="12" customHeight="1" x14ac:dyDescent="0.35"/>
    <row r="940" ht="12" customHeight="1" x14ac:dyDescent="0.35"/>
    <row r="941" ht="12" customHeight="1" x14ac:dyDescent="0.35"/>
    <row r="942" ht="12" customHeight="1" x14ac:dyDescent="0.35"/>
    <row r="943" ht="12" customHeight="1" x14ac:dyDescent="0.35"/>
    <row r="944" ht="12" customHeight="1" x14ac:dyDescent="0.35"/>
    <row r="945" ht="12" customHeight="1" x14ac:dyDescent="0.35"/>
    <row r="946" ht="12" customHeight="1" x14ac:dyDescent="0.35"/>
    <row r="947" ht="12" customHeight="1" x14ac:dyDescent="0.35"/>
    <row r="948" ht="12" customHeight="1" x14ac:dyDescent="0.35"/>
    <row r="949" ht="12" customHeight="1" x14ac:dyDescent="0.35"/>
    <row r="950" ht="12" customHeight="1" x14ac:dyDescent="0.35"/>
    <row r="951" ht="12" customHeight="1" x14ac:dyDescent="0.35"/>
    <row r="952" ht="12" customHeight="1" x14ac:dyDescent="0.35"/>
    <row r="953" ht="12" customHeight="1" x14ac:dyDescent="0.35"/>
    <row r="954" ht="12" customHeight="1" x14ac:dyDescent="0.35"/>
    <row r="955" ht="12" customHeight="1" x14ac:dyDescent="0.35"/>
    <row r="956" ht="12" customHeight="1" x14ac:dyDescent="0.35"/>
    <row r="957" ht="12" customHeight="1" x14ac:dyDescent="0.35"/>
    <row r="958" ht="12" customHeight="1" x14ac:dyDescent="0.35"/>
    <row r="959" ht="12" customHeight="1" x14ac:dyDescent="0.35"/>
    <row r="960" ht="12" customHeight="1" x14ac:dyDescent="0.35"/>
    <row r="961" ht="12" customHeight="1" x14ac:dyDescent="0.35"/>
    <row r="962" ht="12" customHeight="1" x14ac:dyDescent="0.35"/>
    <row r="963" ht="12" customHeight="1" x14ac:dyDescent="0.35"/>
    <row r="964" ht="12" customHeight="1" x14ac:dyDescent="0.35"/>
    <row r="965" ht="12" customHeight="1" x14ac:dyDescent="0.35"/>
    <row r="966" ht="12" customHeight="1" x14ac:dyDescent="0.35"/>
    <row r="967" ht="12" customHeight="1" x14ac:dyDescent="0.35"/>
    <row r="968" ht="12" customHeight="1" x14ac:dyDescent="0.35"/>
    <row r="969" ht="12" customHeight="1" x14ac:dyDescent="0.35"/>
    <row r="970" ht="12" customHeight="1" x14ac:dyDescent="0.35"/>
    <row r="971" ht="12" customHeight="1" x14ac:dyDescent="0.35"/>
    <row r="972" ht="12" customHeight="1" x14ac:dyDescent="0.35"/>
    <row r="973" ht="12" customHeight="1" x14ac:dyDescent="0.35"/>
    <row r="974" ht="12" customHeight="1" x14ac:dyDescent="0.35"/>
    <row r="975" ht="12" customHeight="1" x14ac:dyDescent="0.35"/>
    <row r="976" ht="12" customHeight="1" x14ac:dyDescent="0.35"/>
    <row r="977" ht="12" customHeight="1" x14ac:dyDescent="0.35"/>
    <row r="978" ht="12" customHeight="1" x14ac:dyDescent="0.35"/>
    <row r="979" ht="12" customHeight="1" x14ac:dyDescent="0.35"/>
    <row r="980" ht="12" customHeight="1" x14ac:dyDescent="0.35"/>
    <row r="981" ht="12" customHeight="1" x14ac:dyDescent="0.35"/>
    <row r="982" ht="12" customHeight="1" x14ac:dyDescent="0.35"/>
    <row r="983" ht="12" customHeight="1" x14ac:dyDescent="0.35"/>
    <row r="984" ht="12" customHeight="1" x14ac:dyDescent="0.35"/>
    <row r="985" ht="12" customHeight="1" x14ac:dyDescent="0.35"/>
    <row r="986" ht="12" customHeight="1" x14ac:dyDescent="0.35"/>
    <row r="987" ht="12" customHeight="1" x14ac:dyDescent="0.35"/>
    <row r="988" ht="12" customHeight="1" x14ac:dyDescent="0.35"/>
    <row r="989" ht="12" customHeight="1" x14ac:dyDescent="0.35"/>
    <row r="990" ht="12" customHeight="1" x14ac:dyDescent="0.35"/>
    <row r="991" ht="12" customHeight="1" x14ac:dyDescent="0.35"/>
    <row r="992" ht="12" customHeight="1" x14ac:dyDescent="0.35"/>
    <row r="993" ht="12" customHeight="1" x14ac:dyDescent="0.35"/>
    <row r="994" ht="12" customHeight="1" x14ac:dyDescent="0.35"/>
    <row r="995" ht="12" customHeight="1" x14ac:dyDescent="0.35"/>
    <row r="996" ht="12" customHeight="1" x14ac:dyDescent="0.35"/>
    <row r="997" ht="12" customHeight="1" x14ac:dyDescent="0.35"/>
    <row r="998" ht="12" customHeight="1" x14ac:dyDescent="0.35"/>
    <row r="999" ht="12" customHeight="1" x14ac:dyDescent="0.35"/>
    <row r="1000" ht="12" customHeight="1" x14ac:dyDescent="0.35"/>
    <row r="1001" ht="12" customHeight="1" x14ac:dyDescent="0.35"/>
    <row r="1002" ht="12" customHeight="1" x14ac:dyDescent="0.35"/>
    <row r="1003" ht="12" customHeight="1" x14ac:dyDescent="0.35"/>
    <row r="1004" ht="12" customHeight="1" x14ac:dyDescent="0.35"/>
    <row r="1005" ht="12" customHeight="1" x14ac:dyDescent="0.35"/>
    <row r="1006" ht="12" customHeight="1" x14ac:dyDescent="0.35"/>
    <row r="1007" ht="12" customHeight="1" x14ac:dyDescent="0.35"/>
    <row r="1008" ht="12" customHeight="1" x14ac:dyDescent="0.35"/>
    <row r="1009" ht="12" customHeight="1" x14ac:dyDescent="0.35"/>
    <row r="1010" ht="12" customHeight="1" x14ac:dyDescent="0.35"/>
    <row r="1011" ht="12" customHeight="1" x14ac:dyDescent="0.35"/>
    <row r="1012" ht="12" customHeight="1" x14ac:dyDescent="0.35"/>
    <row r="1013" ht="12" customHeight="1" x14ac:dyDescent="0.35"/>
    <row r="1014" ht="12" customHeight="1" x14ac:dyDescent="0.35"/>
    <row r="1015" ht="12" customHeight="1" x14ac:dyDescent="0.35"/>
    <row r="1016" ht="12" customHeight="1" x14ac:dyDescent="0.35"/>
    <row r="1017" ht="12" customHeight="1" x14ac:dyDescent="0.35"/>
    <row r="1018" ht="12" customHeight="1" x14ac:dyDescent="0.35"/>
    <row r="1019" ht="12" customHeight="1" x14ac:dyDescent="0.35"/>
    <row r="1020" ht="12" customHeight="1" x14ac:dyDescent="0.35"/>
    <row r="1021" ht="12" customHeight="1" x14ac:dyDescent="0.35"/>
    <row r="1022" ht="12" customHeight="1" x14ac:dyDescent="0.35"/>
    <row r="1023" ht="12" customHeight="1" x14ac:dyDescent="0.35"/>
    <row r="1024" ht="12" customHeight="1" x14ac:dyDescent="0.35"/>
    <row r="1025" ht="12" customHeight="1" x14ac:dyDescent="0.35"/>
    <row r="1026" ht="12" customHeight="1" x14ac:dyDescent="0.35"/>
    <row r="1027" ht="12" customHeight="1" x14ac:dyDescent="0.35"/>
    <row r="1028" ht="12" customHeight="1" x14ac:dyDescent="0.35"/>
    <row r="1029" ht="12" customHeight="1" x14ac:dyDescent="0.35"/>
    <row r="1030" ht="12" customHeight="1" x14ac:dyDescent="0.35"/>
    <row r="1031" ht="12" customHeight="1" x14ac:dyDescent="0.35"/>
    <row r="1032" ht="12" customHeight="1" x14ac:dyDescent="0.35"/>
    <row r="1033" ht="12" customHeight="1" x14ac:dyDescent="0.35"/>
    <row r="1034" ht="12" customHeight="1" x14ac:dyDescent="0.35"/>
    <row r="1035" ht="12" customHeight="1" x14ac:dyDescent="0.35"/>
    <row r="1036" ht="12" customHeight="1" x14ac:dyDescent="0.35"/>
    <row r="1037" ht="12" customHeight="1" x14ac:dyDescent="0.35"/>
    <row r="1038" ht="12" customHeight="1" x14ac:dyDescent="0.35"/>
    <row r="1039" ht="12" customHeight="1" x14ac:dyDescent="0.35"/>
    <row r="1040" ht="12" customHeight="1" x14ac:dyDescent="0.35"/>
    <row r="1041" ht="12" customHeight="1" x14ac:dyDescent="0.35"/>
    <row r="1042" ht="12" customHeight="1" x14ac:dyDescent="0.35"/>
    <row r="1043" ht="12" customHeight="1" x14ac:dyDescent="0.35"/>
    <row r="1044" ht="12" customHeight="1" x14ac:dyDescent="0.35"/>
    <row r="1045" ht="12" customHeight="1" x14ac:dyDescent="0.35"/>
    <row r="1046" ht="12" customHeight="1" x14ac:dyDescent="0.35"/>
    <row r="1047" ht="12" customHeight="1" x14ac:dyDescent="0.35"/>
    <row r="1048" ht="12" customHeight="1" x14ac:dyDescent="0.35"/>
    <row r="1049" ht="12" customHeight="1" x14ac:dyDescent="0.35"/>
    <row r="1050" ht="12" customHeight="1" x14ac:dyDescent="0.35"/>
    <row r="1051" ht="12" customHeight="1" x14ac:dyDescent="0.35"/>
    <row r="1052" ht="12" customHeight="1" x14ac:dyDescent="0.35"/>
    <row r="1053" ht="12" customHeight="1" x14ac:dyDescent="0.35"/>
    <row r="1054" ht="12" customHeight="1" x14ac:dyDescent="0.35"/>
    <row r="1055" ht="12" customHeight="1" x14ac:dyDescent="0.35"/>
    <row r="1056" ht="12" customHeight="1" x14ac:dyDescent="0.35"/>
    <row r="1057" ht="12" customHeight="1" x14ac:dyDescent="0.35"/>
    <row r="1058" ht="12" customHeight="1" x14ac:dyDescent="0.35"/>
    <row r="1059" ht="12" customHeight="1" x14ac:dyDescent="0.35"/>
    <row r="1060" ht="12" customHeight="1" x14ac:dyDescent="0.35"/>
    <row r="1061" ht="12" customHeight="1" x14ac:dyDescent="0.35"/>
    <row r="1062" ht="12" customHeight="1" x14ac:dyDescent="0.35"/>
    <row r="1063" ht="12" customHeight="1" x14ac:dyDescent="0.35"/>
    <row r="1064" ht="12" customHeight="1" x14ac:dyDescent="0.35"/>
    <row r="1065" ht="12" customHeight="1" x14ac:dyDescent="0.35"/>
    <row r="1066" ht="12" customHeight="1" x14ac:dyDescent="0.35"/>
    <row r="1067" ht="12" customHeight="1" x14ac:dyDescent="0.35"/>
    <row r="1068" ht="12" customHeight="1" x14ac:dyDescent="0.35"/>
    <row r="1069" ht="12" customHeight="1" x14ac:dyDescent="0.35"/>
    <row r="1070" ht="12" customHeight="1" x14ac:dyDescent="0.35"/>
    <row r="1071" ht="12" customHeight="1" x14ac:dyDescent="0.35"/>
    <row r="1072" ht="12" customHeight="1" x14ac:dyDescent="0.35"/>
    <row r="1073" ht="12" customHeight="1" x14ac:dyDescent="0.35"/>
    <row r="1074" ht="12" customHeight="1" x14ac:dyDescent="0.35"/>
    <row r="1075" ht="12" customHeight="1" x14ac:dyDescent="0.35"/>
    <row r="1076" ht="12" customHeight="1" x14ac:dyDescent="0.35"/>
    <row r="1077" ht="12" customHeight="1" x14ac:dyDescent="0.35"/>
    <row r="1078" ht="12" customHeight="1" x14ac:dyDescent="0.35"/>
    <row r="1079" ht="12" customHeight="1" x14ac:dyDescent="0.35"/>
    <row r="1080" ht="12" customHeight="1" x14ac:dyDescent="0.35"/>
    <row r="1081" ht="12" customHeight="1" x14ac:dyDescent="0.35"/>
    <row r="1082" ht="12" customHeight="1" x14ac:dyDescent="0.35"/>
    <row r="1083" ht="12" customHeight="1" x14ac:dyDescent="0.35"/>
    <row r="1084" ht="12" customHeight="1" x14ac:dyDescent="0.35"/>
    <row r="1085" ht="12" customHeight="1" x14ac:dyDescent="0.35"/>
    <row r="1086" ht="12" customHeight="1" x14ac:dyDescent="0.35"/>
    <row r="1087" ht="12" customHeight="1" x14ac:dyDescent="0.35"/>
    <row r="1088" ht="12" customHeight="1" x14ac:dyDescent="0.35"/>
    <row r="1089" ht="12" customHeight="1" x14ac:dyDescent="0.35"/>
    <row r="1090" ht="12" customHeight="1" x14ac:dyDescent="0.35"/>
    <row r="1091" ht="12" customHeight="1" x14ac:dyDescent="0.35"/>
    <row r="1092" ht="12" customHeight="1" x14ac:dyDescent="0.35"/>
    <row r="1093" ht="12" customHeight="1" x14ac:dyDescent="0.35"/>
    <row r="1094" ht="12" customHeight="1" x14ac:dyDescent="0.35"/>
    <row r="1095" ht="12" customHeight="1" x14ac:dyDescent="0.35"/>
    <row r="1096" ht="12" customHeight="1" x14ac:dyDescent="0.35"/>
    <row r="1097" ht="12" customHeight="1" x14ac:dyDescent="0.35"/>
    <row r="1098" ht="12" customHeight="1" x14ac:dyDescent="0.35"/>
    <row r="1099" ht="12" customHeight="1" x14ac:dyDescent="0.35"/>
    <row r="1100" ht="12" customHeight="1" x14ac:dyDescent="0.35"/>
    <row r="1101" ht="12" customHeight="1" x14ac:dyDescent="0.35"/>
    <row r="1102" ht="12" customHeight="1" x14ac:dyDescent="0.35"/>
    <row r="1103" ht="12" customHeight="1" x14ac:dyDescent="0.35"/>
    <row r="1104" ht="12" customHeight="1" x14ac:dyDescent="0.35"/>
    <row r="1105" ht="12" customHeight="1" x14ac:dyDescent="0.35"/>
    <row r="1106" ht="12" customHeight="1" x14ac:dyDescent="0.35"/>
    <row r="1107" ht="12" customHeight="1" x14ac:dyDescent="0.35"/>
    <row r="1108" ht="12" customHeight="1" x14ac:dyDescent="0.35"/>
    <row r="1109" ht="12" customHeight="1" x14ac:dyDescent="0.35"/>
    <row r="1110" ht="12" customHeight="1" x14ac:dyDescent="0.35"/>
    <row r="1111" ht="12" customHeight="1" x14ac:dyDescent="0.35"/>
    <row r="1112" ht="12" customHeight="1" x14ac:dyDescent="0.35"/>
    <row r="1113" ht="12" customHeight="1" x14ac:dyDescent="0.35"/>
    <row r="1114" ht="12" customHeight="1" x14ac:dyDescent="0.35"/>
    <row r="1115" ht="12" customHeight="1" x14ac:dyDescent="0.35"/>
    <row r="1116" ht="12" customHeight="1" x14ac:dyDescent="0.35"/>
    <row r="1117" ht="12" customHeight="1" x14ac:dyDescent="0.35"/>
    <row r="1118" ht="12" customHeight="1" x14ac:dyDescent="0.35"/>
    <row r="1119" ht="12" customHeight="1" x14ac:dyDescent="0.35"/>
    <row r="1120" ht="12" customHeight="1" x14ac:dyDescent="0.35"/>
    <row r="1121" ht="12" customHeight="1" x14ac:dyDescent="0.35"/>
    <row r="1122" ht="12" customHeight="1" x14ac:dyDescent="0.35"/>
    <row r="1123" ht="12" customHeight="1" x14ac:dyDescent="0.35"/>
    <row r="1124" ht="12" customHeight="1" x14ac:dyDescent="0.35"/>
    <row r="1125" ht="12" customHeight="1" x14ac:dyDescent="0.35"/>
    <row r="1126" ht="12" customHeight="1" x14ac:dyDescent="0.35"/>
    <row r="1127" ht="12" customHeight="1" x14ac:dyDescent="0.35"/>
    <row r="1128" ht="12" customHeight="1" x14ac:dyDescent="0.35"/>
    <row r="1129" ht="12" customHeight="1" x14ac:dyDescent="0.35"/>
    <row r="1130" ht="12" customHeight="1" x14ac:dyDescent="0.35"/>
    <row r="1131" ht="12" customHeight="1" x14ac:dyDescent="0.35"/>
    <row r="1132" ht="12" customHeight="1" x14ac:dyDescent="0.35"/>
    <row r="1133" ht="12" customHeight="1" x14ac:dyDescent="0.35"/>
    <row r="1134" ht="12" customHeight="1" x14ac:dyDescent="0.35"/>
    <row r="1135" ht="12" customHeight="1" x14ac:dyDescent="0.35"/>
    <row r="1136" ht="12" customHeight="1" x14ac:dyDescent="0.35"/>
    <row r="1137" ht="12" customHeight="1" x14ac:dyDescent="0.35"/>
    <row r="1138" ht="12" customHeight="1" x14ac:dyDescent="0.35"/>
    <row r="1139" ht="12" customHeight="1" x14ac:dyDescent="0.35"/>
    <row r="1140" ht="12" customHeight="1" x14ac:dyDescent="0.35"/>
    <row r="1141" ht="12" customHeight="1" x14ac:dyDescent="0.35"/>
    <row r="1142" ht="12" customHeight="1" x14ac:dyDescent="0.35"/>
    <row r="1143" ht="12" customHeight="1" x14ac:dyDescent="0.35"/>
    <row r="1144" ht="12" customHeight="1" x14ac:dyDescent="0.35"/>
    <row r="1145" ht="12" customHeight="1" x14ac:dyDescent="0.35"/>
    <row r="1146" ht="12" customHeight="1" x14ac:dyDescent="0.35"/>
    <row r="1147" ht="12" customHeight="1" x14ac:dyDescent="0.35"/>
    <row r="1148" ht="12" customHeight="1" x14ac:dyDescent="0.35"/>
    <row r="1149" ht="12" customHeight="1" x14ac:dyDescent="0.35"/>
    <row r="1150" ht="12" customHeight="1" x14ac:dyDescent="0.35"/>
    <row r="1151" ht="12" customHeight="1" x14ac:dyDescent="0.35"/>
    <row r="1152" ht="12" customHeight="1" x14ac:dyDescent="0.35"/>
    <row r="1153" ht="12" customHeight="1" x14ac:dyDescent="0.35"/>
    <row r="1154" ht="12" customHeight="1" x14ac:dyDescent="0.35"/>
    <row r="1155" ht="12" customHeight="1" x14ac:dyDescent="0.35"/>
    <row r="1156" ht="12" customHeight="1" x14ac:dyDescent="0.35"/>
    <row r="1157" ht="12" customHeight="1" x14ac:dyDescent="0.35"/>
    <row r="1158" ht="12" customHeight="1" x14ac:dyDescent="0.35"/>
    <row r="1159" ht="12" customHeight="1" x14ac:dyDescent="0.35"/>
    <row r="1160" ht="12" customHeight="1" x14ac:dyDescent="0.35"/>
    <row r="1161" ht="12" customHeight="1" x14ac:dyDescent="0.35"/>
    <row r="1162" ht="12" customHeight="1" x14ac:dyDescent="0.35"/>
    <row r="1163" ht="12" customHeight="1" x14ac:dyDescent="0.35"/>
    <row r="1164" ht="12" customHeight="1" x14ac:dyDescent="0.35"/>
    <row r="1165" ht="12" customHeight="1" x14ac:dyDescent="0.35"/>
    <row r="1166" ht="12" customHeight="1" x14ac:dyDescent="0.35"/>
    <row r="1167" ht="12" customHeight="1" x14ac:dyDescent="0.35"/>
    <row r="1168" ht="12" customHeight="1" x14ac:dyDescent="0.35"/>
    <row r="1169" ht="12" customHeight="1" x14ac:dyDescent="0.35"/>
    <row r="1170" ht="12" customHeight="1" x14ac:dyDescent="0.35"/>
    <row r="1171" ht="12" customHeight="1" x14ac:dyDescent="0.35"/>
    <row r="1172" ht="12" customHeight="1" x14ac:dyDescent="0.35"/>
    <row r="1173" ht="12" customHeight="1" x14ac:dyDescent="0.35"/>
    <row r="1174" ht="12" customHeight="1" x14ac:dyDescent="0.35"/>
    <row r="1175" ht="12" customHeight="1" x14ac:dyDescent="0.35"/>
    <row r="1176" ht="12" customHeight="1" x14ac:dyDescent="0.35"/>
    <row r="1177" ht="12" customHeight="1" x14ac:dyDescent="0.35"/>
    <row r="1178" ht="12" customHeight="1" x14ac:dyDescent="0.35"/>
    <row r="1179" ht="12" customHeight="1" x14ac:dyDescent="0.35"/>
    <row r="1180" ht="12" customHeight="1" x14ac:dyDescent="0.35"/>
    <row r="1181" ht="12" customHeight="1" x14ac:dyDescent="0.35"/>
    <row r="1182" ht="12" customHeight="1" x14ac:dyDescent="0.35"/>
    <row r="1183" ht="12" customHeight="1" x14ac:dyDescent="0.35"/>
    <row r="1184" ht="12" customHeight="1" x14ac:dyDescent="0.35"/>
    <row r="1185" ht="12" customHeight="1" x14ac:dyDescent="0.35"/>
    <row r="1186" ht="12" customHeight="1" x14ac:dyDescent="0.35"/>
    <row r="1187" ht="12" customHeight="1" x14ac:dyDescent="0.35"/>
    <row r="1188" ht="12" customHeight="1" x14ac:dyDescent="0.35"/>
    <row r="1189" ht="12" customHeight="1" x14ac:dyDescent="0.35"/>
    <row r="1190" ht="12" customHeight="1" x14ac:dyDescent="0.35"/>
    <row r="1191" ht="12" customHeight="1" x14ac:dyDescent="0.35"/>
    <row r="1192" ht="12" customHeight="1" x14ac:dyDescent="0.35"/>
    <row r="1193" ht="12" customHeight="1" x14ac:dyDescent="0.35"/>
    <row r="1194" ht="12" customHeight="1" x14ac:dyDescent="0.35"/>
    <row r="1195" ht="12" customHeight="1" x14ac:dyDescent="0.35"/>
    <row r="1196" ht="12" customHeight="1" x14ac:dyDescent="0.35"/>
    <row r="1197" ht="12" customHeight="1" x14ac:dyDescent="0.35"/>
    <row r="1198" ht="12" customHeight="1" x14ac:dyDescent="0.35"/>
    <row r="1199" ht="12" customHeight="1" x14ac:dyDescent="0.35"/>
    <row r="1200" ht="12" customHeight="1" x14ac:dyDescent="0.35"/>
    <row r="1201" ht="12" customHeight="1" x14ac:dyDescent="0.35"/>
    <row r="1202" ht="12" customHeight="1" x14ac:dyDescent="0.35"/>
    <row r="1203" ht="12" customHeight="1" x14ac:dyDescent="0.35"/>
    <row r="1204" ht="12" customHeight="1" x14ac:dyDescent="0.35"/>
    <row r="1205" ht="12" customHeight="1" x14ac:dyDescent="0.35"/>
    <row r="1206" ht="12" customHeight="1" x14ac:dyDescent="0.35"/>
    <row r="1207" ht="12" customHeight="1" x14ac:dyDescent="0.35"/>
    <row r="1208" ht="12" customHeight="1" x14ac:dyDescent="0.35"/>
    <row r="1209" ht="12" customHeight="1" x14ac:dyDescent="0.35"/>
    <row r="1210" ht="12" customHeight="1" x14ac:dyDescent="0.35"/>
    <row r="1211" ht="12" customHeight="1" x14ac:dyDescent="0.35"/>
    <row r="1212" ht="12" customHeight="1" x14ac:dyDescent="0.35"/>
    <row r="1213" ht="12" customHeight="1" x14ac:dyDescent="0.35"/>
    <row r="1214" ht="12" customHeight="1" x14ac:dyDescent="0.35"/>
    <row r="1215" ht="12" customHeight="1" x14ac:dyDescent="0.35"/>
    <row r="1216" ht="12" customHeight="1" x14ac:dyDescent="0.35"/>
    <row r="1217" ht="12" customHeight="1" x14ac:dyDescent="0.35"/>
    <row r="1218" ht="12" customHeight="1" x14ac:dyDescent="0.35"/>
    <row r="1219" ht="12" customHeight="1" x14ac:dyDescent="0.35"/>
    <row r="1220" ht="12" customHeight="1" x14ac:dyDescent="0.35"/>
    <row r="1221" ht="12" customHeight="1" x14ac:dyDescent="0.35"/>
    <row r="1222" ht="12" customHeight="1" x14ac:dyDescent="0.35"/>
    <row r="1223" ht="12" customHeight="1" x14ac:dyDescent="0.35"/>
    <row r="1224" ht="12" customHeight="1" x14ac:dyDescent="0.35"/>
    <row r="1225" ht="12" customHeight="1" x14ac:dyDescent="0.35"/>
    <row r="1226" ht="12" customHeight="1" x14ac:dyDescent="0.35"/>
    <row r="1227" ht="12" customHeight="1" x14ac:dyDescent="0.35"/>
    <row r="1228" ht="12" customHeight="1" x14ac:dyDescent="0.35"/>
    <row r="1229" ht="12" customHeight="1" x14ac:dyDescent="0.35"/>
    <row r="1230" ht="12" customHeight="1" x14ac:dyDescent="0.35"/>
    <row r="1231" ht="12" customHeight="1" x14ac:dyDescent="0.35"/>
    <row r="1232" ht="12" customHeight="1" x14ac:dyDescent="0.35"/>
    <row r="1233" ht="12" customHeight="1" x14ac:dyDescent="0.35"/>
    <row r="1234" ht="12" customHeight="1" x14ac:dyDescent="0.35"/>
    <row r="1235" ht="12" customHeight="1" x14ac:dyDescent="0.35"/>
    <row r="1236" ht="12" customHeight="1" x14ac:dyDescent="0.35"/>
    <row r="1237" ht="12" customHeight="1" x14ac:dyDescent="0.35"/>
    <row r="1238" ht="12" customHeight="1" x14ac:dyDescent="0.35"/>
    <row r="1239" ht="12" customHeight="1" x14ac:dyDescent="0.35"/>
    <row r="1240" ht="12" customHeight="1" x14ac:dyDescent="0.35"/>
    <row r="1241" ht="12" customHeight="1" x14ac:dyDescent="0.35"/>
    <row r="1242" ht="12" customHeight="1" x14ac:dyDescent="0.35"/>
    <row r="1243" ht="12" customHeight="1" x14ac:dyDescent="0.35"/>
    <row r="1244" ht="12" customHeight="1" x14ac:dyDescent="0.35"/>
    <row r="1245" ht="12" customHeight="1" x14ac:dyDescent="0.35"/>
    <row r="1246" ht="12" customHeight="1" x14ac:dyDescent="0.35"/>
    <row r="1247" ht="12" customHeight="1" x14ac:dyDescent="0.35"/>
    <row r="1248" ht="12" customHeight="1" x14ac:dyDescent="0.35"/>
    <row r="1249" ht="12" customHeight="1" x14ac:dyDescent="0.35"/>
    <row r="1250" ht="12" customHeight="1" x14ac:dyDescent="0.35"/>
    <row r="1251" ht="12" customHeight="1" x14ac:dyDescent="0.35"/>
    <row r="1252" ht="12" customHeight="1" x14ac:dyDescent="0.35"/>
    <row r="1253" ht="12" customHeight="1" x14ac:dyDescent="0.35"/>
    <row r="1254" ht="12" customHeight="1" x14ac:dyDescent="0.35"/>
    <row r="1255" ht="12" customHeight="1" x14ac:dyDescent="0.35"/>
    <row r="1256" ht="12" customHeight="1" x14ac:dyDescent="0.35"/>
    <row r="1257" ht="12" customHeight="1" x14ac:dyDescent="0.35"/>
    <row r="1258" ht="12" customHeight="1" x14ac:dyDescent="0.35"/>
    <row r="1259" ht="12" customHeight="1" x14ac:dyDescent="0.35"/>
    <row r="1260" ht="12" customHeight="1" x14ac:dyDescent="0.35"/>
    <row r="1261" ht="12" customHeight="1" x14ac:dyDescent="0.35"/>
    <row r="1262" ht="12" customHeight="1" x14ac:dyDescent="0.35"/>
    <row r="1263" ht="12" customHeight="1" x14ac:dyDescent="0.35"/>
    <row r="1264" ht="12" customHeight="1" x14ac:dyDescent="0.35"/>
    <row r="1265" ht="12" customHeight="1" x14ac:dyDescent="0.35"/>
    <row r="1266" ht="12" customHeight="1" x14ac:dyDescent="0.35"/>
    <row r="1267" ht="12" customHeight="1" x14ac:dyDescent="0.35"/>
    <row r="1268" ht="12" customHeight="1" x14ac:dyDescent="0.35"/>
    <row r="1269" ht="12" customHeight="1" x14ac:dyDescent="0.35"/>
    <row r="1270" ht="12" customHeight="1" x14ac:dyDescent="0.35"/>
    <row r="1271" ht="12" customHeight="1" x14ac:dyDescent="0.35"/>
    <row r="1272" ht="12" customHeight="1" x14ac:dyDescent="0.35"/>
    <row r="1273" ht="12" customHeight="1" x14ac:dyDescent="0.35"/>
    <row r="1274" ht="12" customHeight="1" x14ac:dyDescent="0.35"/>
    <row r="1275" ht="12" customHeight="1" x14ac:dyDescent="0.35"/>
    <row r="1276" ht="12" customHeight="1" x14ac:dyDescent="0.35"/>
    <row r="1277" ht="12" customHeight="1" x14ac:dyDescent="0.35"/>
    <row r="1278" ht="12" customHeight="1" x14ac:dyDescent="0.35"/>
    <row r="1279" ht="12" customHeight="1" x14ac:dyDescent="0.35"/>
    <row r="1280" ht="12" customHeight="1" x14ac:dyDescent="0.35"/>
    <row r="1281" ht="12" customHeight="1" x14ac:dyDescent="0.35"/>
    <row r="1282" ht="12" customHeight="1" x14ac:dyDescent="0.35"/>
    <row r="1283" ht="12" customHeight="1" x14ac:dyDescent="0.35"/>
    <row r="1284" ht="12" customHeight="1" x14ac:dyDescent="0.35"/>
    <row r="1285" ht="12" customHeight="1" x14ac:dyDescent="0.35"/>
    <row r="1286" ht="12" customHeight="1" x14ac:dyDescent="0.35"/>
    <row r="1287" ht="12" customHeight="1" x14ac:dyDescent="0.35"/>
    <row r="1288" ht="12" customHeight="1" x14ac:dyDescent="0.35"/>
    <row r="1289" ht="12" customHeight="1" x14ac:dyDescent="0.35"/>
    <row r="1290" ht="12" customHeight="1" x14ac:dyDescent="0.35"/>
    <row r="1291" ht="12" customHeight="1" x14ac:dyDescent="0.35"/>
    <row r="1292" ht="12" customHeight="1" x14ac:dyDescent="0.35"/>
    <row r="1293" ht="12" customHeight="1" x14ac:dyDescent="0.35"/>
    <row r="1294" ht="12" customHeight="1" x14ac:dyDescent="0.35"/>
    <row r="1295" ht="12" customHeight="1" x14ac:dyDescent="0.35"/>
    <row r="1296" ht="12" customHeight="1" x14ac:dyDescent="0.35"/>
    <row r="1297" ht="12" customHeight="1" x14ac:dyDescent="0.35"/>
    <row r="1298" ht="12" customHeight="1" x14ac:dyDescent="0.35"/>
    <row r="1299" ht="12" customHeight="1" x14ac:dyDescent="0.35"/>
    <row r="1300" ht="12" customHeight="1" x14ac:dyDescent="0.35"/>
    <row r="1301" ht="12" customHeight="1" x14ac:dyDescent="0.35"/>
    <row r="1302" ht="12" customHeight="1" x14ac:dyDescent="0.35"/>
    <row r="1303" ht="12" customHeight="1" x14ac:dyDescent="0.35"/>
    <row r="1304" ht="12" customHeight="1" x14ac:dyDescent="0.35"/>
    <row r="1305" ht="12" customHeight="1" x14ac:dyDescent="0.35"/>
    <row r="1306" ht="12" customHeight="1" x14ac:dyDescent="0.35"/>
    <row r="1307" ht="12" customHeight="1" x14ac:dyDescent="0.35"/>
    <row r="1308" ht="12" customHeight="1" x14ac:dyDescent="0.35"/>
    <row r="1309" ht="12" customHeight="1" x14ac:dyDescent="0.35"/>
    <row r="1310" ht="12" customHeight="1" x14ac:dyDescent="0.35"/>
    <row r="1311" ht="12" customHeight="1" x14ac:dyDescent="0.35"/>
    <row r="1312" ht="12" customHeight="1" x14ac:dyDescent="0.35"/>
    <row r="1313" ht="12" customHeight="1" x14ac:dyDescent="0.35"/>
    <row r="1314" ht="12" customHeight="1" x14ac:dyDescent="0.35"/>
    <row r="1315" ht="12" customHeight="1" x14ac:dyDescent="0.35"/>
    <row r="1316" ht="12" customHeight="1" x14ac:dyDescent="0.35"/>
    <row r="1317" ht="12" customHeight="1" x14ac:dyDescent="0.35"/>
    <row r="1318" ht="12" customHeight="1" x14ac:dyDescent="0.35"/>
    <row r="1319" ht="12" customHeight="1" x14ac:dyDescent="0.35"/>
    <row r="1320" ht="12" customHeight="1" x14ac:dyDescent="0.35"/>
    <row r="1321" ht="12" customHeight="1" x14ac:dyDescent="0.35"/>
    <row r="1322" ht="12" customHeight="1" x14ac:dyDescent="0.35"/>
    <row r="1323" ht="12" customHeight="1" x14ac:dyDescent="0.35"/>
    <row r="1324" ht="12" customHeight="1" x14ac:dyDescent="0.35"/>
    <row r="1325" ht="12" customHeight="1" x14ac:dyDescent="0.35"/>
    <row r="1326" ht="12" customHeight="1" x14ac:dyDescent="0.35"/>
    <row r="1327" ht="12" customHeight="1" x14ac:dyDescent="0.35"/>
    <row r="1328" ht="12" customHeight="1" x14ac:dyDescent="0.35"/>
    <row r="1329" ht="12" customHeight="1" x14ac:dyDescent="0.35"/>
    <row r="1330" ht="12" customHeight="1" x14ac:dyDescent="0.35"/>
    <row r="1331" ht="12" customHeight="1" x14ac:dyDescent="0.35"/>
    <row r="1332" ht="12" customHeight="1" x14ac:dyDescent="0.35"/>
    <row r="1333" ht="12" customHeight="1" x14ac:dyDescent="0.35"/>
    <row r="1334" ht="12" customHeight="1" x14ac:dyDescent="0.35"/>
    <row r="1335" ht="12" customHeight="1" x14ac:dyDescent="0.35"/>
    <row r="1336" ht="12" customHeight="1" x14ac:dyDescent="0.35"/>
    <row r="1337" ht="12" customHeight="1" x14ac:dyDescent="0.35"/>
    <row r="1338" ht="12" customHeight="1" x14ac:dyDescent="0.35"/>
    <row r="1339" ht="12" customHeight="1" x14ac:dyDescent="0.35"/>
    <row r="1340" ht="12" customHeight="1" x14ac:dyDescent="0.35"/>
    <row r="1341" ht="12" customHeight="1" x14ac:dyDescent="0.35"/>
    <row r="1342" ht="12" customHeight="1" x14ac:dyDescent="0.35"/>
    <row r="1343" ht="12" customHeight="1" x14ac:dyDescent="0.35"/>
    <row r="1344" ht="12" customHeight="1" x14ac:dyDescent="0.35"/>
    <row r="1345" ht="12" customHeight="1" x14ac:dyDescent="0.35"/>
    <row r="1346" ht="12" customHeight="1" x14ac:dyDescent="0.35"/>
    <row r="1347" ht="12" customHeight="1" x14ac:dyDescent="0.35"/>
    <row r="1348" ht="12" customHeight="1" x14ac:dyDescent="0.35"/>
    <row r="1349" ht="12" customHeight="1" x14ac:dyDescent="0.35"/>
    <row r="1350" ht="12" customHeight="1" x14ac:dyDescent="0.35"/>
    <row r="1351" ht="12" customHeight="1" x14ac:dyDescent="0.35"/>
    <row r="1352" ht="12" customHeight="1" x14ac:dyDescent="0.35"/>
    <row r="1353" ht="12" customHeight="1" x14ac:dyDescent="0.35"/>
    <row r="1354" ht="12" customHeight="1" x14ac:dyDescent="0.35"/>
    <row r="1355" ht="12" customHeight="1" x14ac:dyDescent="0.35"/>
    <row r="1356" ht="12" customHeight="1" x14ac:dyDescent="0.35"/>
    <row r="1357" ht="12" customHeight="1" x14ac:dyDescent="0.35"/>
    <row r="1358" ht="12" customHeight="1" x14ac:dyDescent="0.35"/>
    <row r="1359" ht="12" customHeight="1" x14ac:dyDescent="0.35"/>
    <row r="1360" ht="12" customHeight="1" x14ac:dyDescent="0.35"/>
    <row r="1361" ht="12" customHeight="1" x14ac:dyDescent="0.35"/>
    <row r="1362" ht="12" customHeight="1" x14ac:dyDescent="0.35"/>
    <row r="1363" ht="12" customHeight="1" x14ac:dyDescent="0.35"/>
    <row r="1364" ht="12" customHeight="1" x14ac:dyDescent="0.35"/>
    <row r="1365" ht="12" customHeight="1" x14ac:dyDescent="0.35"/>
    <row r="1366" ht="12" customHeight="1" x14ac:dyDescent="0.35"/>
    <row r="1367" ht="12" customHeight="1" x14ac:dyDescent="0.35"/>
    <row r="1368" ht="12" customHeight="1" x14ac:dyDescent="0.35"/>
    <row r="1369" ht="12" customHeight="1" x14ac:dyDescent="0.35"/>
    <row r="1370" ht="12" customHeight="1" x14ac:dyDescent="0.35"/>
    <row r="1371" ht="12" customHeight="1" x14ac:dyDescent="0.35"/>
    <row r="1372" ht="12" customHeight="1" x14ac:dyDescent="0.35"/>
    <row r="1373" ht="12" customHeight="1" x14ac:dyDescent="0.35"/>
    <row r="1374" ht="12" customHeight="1" x14ac:dyDescent="0.35"/>
    <row r="1375" ht="12" customHeight="1" x14ac:dyDescent="0.35"/>
    <row r="1376" ht="12" customHeight="1" x14ac:dyDescent="0.35"/>
    <row r="1377" ht="12" customHeight="1" x14ac:dyDescent="0.35"/>
    <row r="1378" ht="12" customHeight="1" x14ac:dyDescent="0.35"/>
    <row r="1379" ht="12" customHeight="1" x14ac:dyDescent="0.35"/>
    <row r="1380" ht="12" customHeight="1" x14ac:dyDescent="0.35"/>
    <row r="1381" ht="12" customHeight="1" x14ac:dyDescent="0.35"/>
    <row r="1382" ht="12" customHeight="1" x14ac:dyDescent="0.35"/>
    <row r="1383" ht="12" customHeight="1" x14ac:dyDescent="0.35"/>
    <row r="1384" ht="12" customHeight="1" x14ac:dyDescent="0.35"/>
    <row r="1385" ht="12" customHeight="1" x14ac:dyDescent="0.35"/>
    <row r="1386" ht="12" customHeight="1" x14ac:dyDescent="0.35"/>
    <row r="1387" ht="12" customHeight="1" x14ac:dyDescent="0.35"/>
    <row r="1388" ht="12" customHeight="1" x14ac:dyDescent="0.35"/>
    <row r="1389" ht="12" customHeight="1" x14ac:dyDescent="0.35"/>
    <row r="1390" ht="12" customHeight="1" x14ac:dyDescent="0.35"/>
    <row r="1391" ht="12" customHeight="1" x14ac:dyDescent="0.35"/>
    <row r="1392" ht="12" customHeight="1" x14ac:dyDescent="0.35"/>
    <row r="1393" ht="12" customHeight="1" x14ac:dyDescent="0.35"/>
    <row r="1394" ht="12" customHeight="1" x14ac:dyDescent="0.35"/>
    <row r="1395" ht="12" customHeight="1" x14ac:dyDescent="0.35"/>
    <row r="1396" ht="12" customHeight="1" x14ac:dyDescent="0.35"/>
    <row r="1397" ht="12" customHeight="1" x14ac:dyDescent="0.35"/>
    <row r="1398" ht="12" customHeight="1" x14ac:dyDescent="0.35"/>
    <row r="1399" ht="12" customHeight="1" x14ac:dyDescent="0.35"/>
    <row r="1400" ht="12" customHeight="1" x14ac:dyDescent="0.35"/>
    <row r="1401" ht="12" customHeight="1" x14ac:dyDescent="0.35"/>
    <row r="1402" ht="12" customHeight="1" x14ac:dyDescent="0.35"/>
    <row r="1403" ht="12" customHeight="1" x14ac:dyDescent="0.35"/>
    <row r="1404" ht="12" customHeight="1" x14ac:dyDescent="0.35"/>
    <row r="1405" ht="12" customHeight="1" x14ac:dyDescent="0.35"/>
    <row r="1406" ht="12" customHeight="1" x14ac:dyDescent="0.35"/>
    <row r="1407" ht="12" customHeight="1" x14ac:dyDescent="0.35"/>
    <row r="1408" ht="12" customHeight="1" x14ac:dyDescent="0.35"/>
    <row r="1409" ht="12" customHeight="1" x14ac:dyDescent="0.35"/>
    <row r="1410" ht="12" customHeight="1" x14ac:dyDescent="0.35"/>
    <row r="1411" ht="12" customHeight="1" x14ac:dyDescent="0.35"/>
    <row r="1412" ht="12" customHeight="1" x14ac:dyDescent="0.35"/>
    <row r="1413" ht="12" customHeight="1" x14ac:dyDescent="0.35"/>
    <row r="1414" ht="12" customHeight="1" x14ac:dyDescent="0.35"/>
    <row r="1415" ht="12" customHeight="1" x14ac:dyDescent="0.35"/>
    <row r="1416" ht="12" customHeight="1" x14ac:dyDescent="0.35"/>
    <row r="1417" ht="12" customHeight="1" x14ac:dyDescent="0.35"/>
    <row r="1418" ht="12" customHeight="1" x14ac:dyDescent="0.35"/>
    <row r="1419" ht="12" customHeight="1" x14ac:dyDescent="0.35"/>
    <row r="1420" ht="12" customHeight="1" x14ac:dyDescent="0.35"/>
    <row r="1421" ht="12" customHeight="1" x14ac:dyDescent="0.35"/>
    <row r="1422" ht="12" customHeight="1" x14ac:dyDescent="0.35"/>
    <row r="1423" ht="12" customHeight="1" x14ac:dyDescent="0.35"/>
    <row r="1424" ht="12" customHeight="1" x14ac:dyDescent="0.35"/>
    <row r="1425" ht="12" customHeight="1" x14ac:dyDescent="0.35"/>
    <row r="1426" ht="12" customHeight="1" x14ac:dyDescent="0.35"/>
    <row r="1427" ht="12" customHeight="1" x14ac:dyDescent="0.35"/>
    <row r="1428" ht="12" customHeight="1" x14ac:dyDescent="0.35"/>
    <row r="1429" ht="12" customHeight="1" x14ac:dyDescent="0.35"/>
    <row r="1430" ht="12" customHeight="1" x14ac:dyDescent="0.35"/>
    <row r="1431" ht="12" customHeight="1" x14ac:dyDescent="0.35"/>
    <row r="1432" ht="12" customHeight="1" x14ac:dyDescent="0.35"/>
    <row r="1433" ht="12" customHeight="1" x14ac:dyDescent="0.35"/>
    <row r="1434" ht="12" customHeight="1" x14ac:dyDescent="0.35"/>
    <row r="1435" ht="12" customHeight="1" x14ac:dyDescent="0.35"/>
    <row r="1436" ht="12" customHeight="1" x14ac:dyDescent="0.35"/>
    <row r="1437" ht="12" customHeight="1" x14ac:dyDescent="0.35"/>
    <row r="1438" ht="12" customHeight="1" x14ac:dyDescent="0.35"/>
    <row r="1439" ht="12" customHeight="1" x14ac:dyDescent="0.35"/>
    <row r="1440" ht="12" customHeight="1" x14ac:dyDescent="0.35"/>
    <row r="1441" ht="12" customHeight="1" x14ac:dyDescent="0.35"/>
    <row r="1442" ht="12" customHeight="1" x14ac:dyDescent="0.35"/>
    <row r="1443" ht="12" customHeight="1" x14ac:dyDescent="0.35"/>
    <row r="1444" ht="12" customHeight="1" x14ac:dyDescent="0.35"/>
    <row r="1445" ht="12" customHeight="1" x14ac:dyDescent="0.35"/>
    <row r="1446" ht="12" customHeight="1" x14ac:dyDescent="0.35"/>
    <row r="1447" ht="12" customHeight="1" x14ac:dyDescent="0.35"/>
    <row r="1448" ht="12" customHeight="1" x14ac:dyDescent="0.35"/>
    <row r="1449" ht="12" customHeight="1" x14ac:dyDescent="0.35"/>
    <row r="1450" ht="12" customHeight="1" x14ac:dyDescent="0.35"/>
    <row r="1451" ht="12" customHeight="1" x14ac:dyDescent="0.35"/>
    <row r="1452" ht="12" customHeight="1" x14ac:dyDescent="0.35"/>
    <row r="1453" ht="12" customHeight="1" x14ac:dyDescent="0.35"/>
    <row r="1454" ht="12" customHeight="1" x14ac:dyDescent="0.35"/>
    <row r="1455" ht="12" customHeight="1" x14ac:dyDescent="0.35"/>
    <row r="1456" ht="12" customHeight="1" x14ac:dyDescent="0.35"/>
    <row r="1457" ht="12" customHeight="1" x14ac:dyDescent="0.35"/>
    <row r="1458" ht="12" customHeight="1" x14ac:dyDescent="0.35"/>
    <row r="1459" ht="12" customHeight="1" x14ac:dyDescent="0.35"/>
    <row r="1460" ht="12" customHeight="1" x14ac:dyDescent="0.35"/>
    <row r="1461" ht="12" customHeight="1" x14ac:dyDescent="0.35"/>
    <row r="1462" ht="12" customHeight="1" x14ac:dyDescent="0.35"/>
    <row r="1463" ht="12" customHeight="1" x14ac:dyDescent="0.35"/>
    <row r="1464" ht="12" customHeight="1" x14ac:dyDescent="0.35"/>
    <row r="1465" ht="12" customHeight="1" x14ac:dyDescent="0.35"/>
    <row r="1466" ht="12" customHeight="1" x14ac:dyDescent="0.35"/>
    <row r="1467" ht="12" customHeight="1" x14ac:dyDescent="0.35"/>
    <row r="1468" ht="12" customHeight="1" x14ac:dyDescent="0.35"/>
    <row r="1469" ht="12" customHeight="1" x14ac:dyDescent="0.35"/>
    <row r="1470" ht="12" customHeight="1" x14ac:dyDescent="0.35"/>
    <row r="1471" ht="12" customHeight="1" x14ac:dyDescent="0.35"/>
    <row r="1472" ht="12" customHeight="1" x14ac:dyDescent="0.35"/>
    <row r="1473" ht="12" customHeight="1" x14ac:dyDescent="0.35"/>
    <row r="1474" ht="12" customHeight="1" x14ac:dyDescent="0.35"/>
    <row r="1475" ht="12" customHeight="1" x14ac:dyDescent="0.35"/>
    <row r="1476" ht="12" customHeight="1" x14ac:dyDescent="0.35"/>
    <row r="1477" ht="12" customHeight="1" x14ac:dyDescent="0.35"/>
    <row r="1478" ht="12" customHeight="1" x14ac:dyDescent="0.35"/>
    <row r="1479" ht="12" customHeight="1" x14ac:dyDescent="0.35"/>
    <row r="1480" ht="12" customHeight="1" x14ac:dyDescent="0.35"/>
    <row r="1481" ht="12" customHeight="1" x14ac:dyDescent="0.35"/>
    <row r="1482" ht="12" customHeight="1" x14ac:dyDescent="0.35"/>
    <row r="1483" ht="12" customHeight="1" x14ac:dyDescent="0.35"/>
    <row r="1484" ht="12" customHeight="1" x14ac:dyDescent="0.35"/>
    <row r="1485" ht="12" customHeight="1" x14ac:dyDescent="0.35"/>
    <row r="1486" ht="12" customHeight="1" x14ac:dyDescent="0.35"/>
    <row r="1487" ht="12" customHeight="1" x14ac:dyDescent="0.35"/>
    <row r="1488" ht="12" customHeight="1" x14ac:dyDescent="0.35"/>
    <row r="1489" ht="12" customHeight="1" x14ac:dyDescent="0.35"/>
    <row r="1490" ht="12" customHeight="1" x14ac:dyDescent="0.35"/>
    <row r="1491" ht="12" customHeight="1" x14ac:dyDescent="0.35"/>
    <row r="1492" ht="12" customHeight="1" x14ac:dyDescent="0.35"/>
    <row r="1493" ht="12" customHeight="1" x14ac:dyDescent="0.35"/>
    <row r="1494" ht="12" customHeight="1" x14ac:dyDescent="0.35"/>
    <row r="1495" ht="12" customHeight="1" x14ac:dyDescent="0.35"/>
    <row r="1496" ht="12" customHeight="1" x14ac:dyDescent="0.35"/>
    <row r="1497" ht="12" customHeight="1" x14ac:dyDescent="0.35"/>
    <row r="1498" ht="12" customHeight="1" x14ac:dyDescent="0.35"/>
    <row r="1499" ht="12" customHeight="1" x14ac:dyDescent="0.35"/>
    <row r="1500" ht="12" customHeight="1" x14ac:dyDescent="0.35"/>
    <row r="1501" ht="12" customHeight="1" x14ac:dyDescent="0.35"/>
    <row r="1502" ht="12" customHeight="1" x14ac:dyDescent="0.35"/>
    <row r="1503" ht="12" customHeight="1" x14ac:dyDescent="0.35"/>
    <row r="1504" ht="12" customHeight="1" x14ac:dyDescent="0.35"/>
    <row r="1505" ht="12" customHeight="1" x14ac:dyDescent="0.35"/>
    <row r="1506" ht="12" customHeight="1" x14ac:dyDescent="0.35"/>
    <row r="1507" ht="12" customHeight="1" x14ac:dyDescent="0.35"/>
    <row r="1508" ht="12" customHeight="1" x14ac:dyDescent="0.35"/>
    <row r="1509" ht="12" customHeight="1" x14ac:dyDescent="0.35"/>
    <row r="1510" ht="12" customHeight="1" x14ac:dyDescent="0.35"/>
    <row r="1511" ht="12" customHeight="1" x14ac:dyDescent="0.35"/>
    <row r="1512" ht="12" customHeight="1" x14ac:dyDescent="0.35"/>
    <row r="1513" ht="12" customHeight="1" x14ac:dyDescent="0.35"/>
    <row r="1514" ht="12" customHeight="1" x14ac:dyDescent="0.35"/>
    <row r="1515" ht="12" customHeight="1" x14ac:dyDescent="0.35"/>
    <row r="1516" ht="12" customHeight="1" x14ac:dyDescent="0.35"/>
    <row r="1517" ht="12" customHeight="1" x14ac:dyDescent="0.35"/>
    <row r="1518" ht="12" customHeight="1" x14ac:dyDescent="0.35"/>
    <row r="1519" ht="12" customHeight="1" x14ac:dyDescent="0.35"/>
    <row r="1520" ht="12" customHeight="1" x14ac:dyDescent="0.35"/>
    <row r="1521" ht="12" customHeight="1" x14ac:dyDescent="0.35"/>
    <row r="1522" ht="12" customHeight="1" x14ac:dyDescent="0.35"/>
    <row r="1523" ht="12" customHeight="1" x14ac:dyDescent="0.35"/>
    <row r="1524" ht="12" customHeight="1" x14ac:dyDescent="0.35"/>
    <row r="1525" ht="12" customHeight="1" x14ac:dyDescent="0.35"/>
    <row r="1526" ht="12" customHeight="1" x14ac:dyDescent="0.35"/>
    <row r="1527" ht="12" customHeight="1" x14ac:dyDescent="0.35"/>
    <row r="1528" ht="12" customHeight="1" x14ac:dyDescent="0.35"/>
    <row r="1529" ht="12" customHeight="1" x14ac:dyDescent="0.35"/>
    <row r="1530" ht="12" customHeight="1" x14ac:dyDescent="0.35"/>
    <row r="1531" ht="12" customHeight="1" x14ac:dyDescent="0.35"/>
    <row r="1532" ht="12" customHeight="1" x14ac:dyDescent="0.35"/>
    <row r="1533" ht="12" customHeight="1" x14ac:dyDescent="0.35"/>
    <row r="1534" ht="12" customHeight="1" x14ac:dyDescent="0.35"/>
    <row r="1535" ht="12" customHeight="1" x14ac:dyDescent="0.35"/>
    <row r="1536" ht="12" customHeight="1" x14ac:dyDescent="0.35"/>
    <row r="1537" ht="12" customHeight="1" x14ac:dyDescent="0.35"/>
    <row r="1538" ht="12" customHeight="1" x14ac:dyDescent="0.35"/>
    <row r="1539" ht="12" customHeight="1" x14ac:dyDescent="0.35"/>
    <row r="1540" ht="12" customHeight="1" x14ac:dyDescent="0.35"/>
    <row r="1541" ht="12" customHeight="1" x14ac:dyDescent="0.35"/>
    <row r="1542" ht="12" customHeight="1" x14ac:dyDescent="0.35"/>
    <row r="1543" ht="12" customHeight="1" x14ac:dyDescent="0.35"/>
    <row r="1544" ht="12" customHeight="1" x14ac:dyDescent="0.35"/>
    <row r="1545" ht="12" customHeight="1" x14ac:dyDescent="0.35"/>
    <row r="1546" ht="12" customHeight="1" x14ac:dyDescent="0.35"/>
    <row r="1547" ht="12" customHeight="1" x14ac:dyDescent="0.35"/>
    <row r="1548" ht="12" customHeight="1" x14ac:dyDescent="0.35"/>
    <row r="1549" ht="12" customHeight="1" x14ac:dyDescent="0.35"/>
    <row r="1550" ht="12" customHeight="1" x14ac:dyDescent="0.35"/>
    <row r="1551" ht="12" customHeight="1" x14ac:dyDescent="0.35"/>
    <row r="1552" ht="12" customHeight="1" x14ac:dyDescent="0.35"/>
    <row r="1553" ht="12" customHeight="1" x14ac:dyDescent="0.35"/>
    <row r="1554" ht="12" customHeight="1" x14ac:dyDescent="0.35"/>
    <row r="1555" ht="12" customHeight="1" x14ac:dyDescent="0.35"/>
    <row r="1556" ht="12" customHeight="1" x14ac:dyDescent="0.35"/>
    <row r="1557" ht="12" customHeight="1" x14ac:dyDescent="0.35"/>
    <row r="1558" ht="12" customHeight="1" x14ac:dyDescent="0.35"/>
    <row r="1559" ht="12" customHeight="1" x14ac:dyDescent="0.35"/>
    <row r="1560" ht="12" customHeight="1" x14ac:dyDescent="0.35"/>
    <row r="1561" ht="12" customHeight="1" x14ac:dyDescent="0.35"/>
    <row r="1562" ht="12" customHeight="1" x14ac:dyDescent="0.35"/>
    <row r="1563" ht="12" customHeight="1" x14ac:dyDescent="0.35"/>
    <row r="1564" ht="12" customHeight="1" x14ac:dyDescent="0.35"/>
    <row r="1565" ht="12" customHeight="1" x14ac:dyDescent="0.35"/>
    <row r="1566" ht="12" customHeight="1" x14ac:dyDescent="0.35"/>
    <row r="1567" ht="12" customHeight="1" x14ac:dyDescent="0.35"/>
    <row r="1568" ht="12" customHeight="1" x14ac:dyDescent="0.35"/>
    <row r="1569" ht="12" customHeight="1" x14ac:dyDescent="0.35"/>
    <row r="1570" ht="12" customHeight="1" x14ac:dyDescent="0.35"/>
    <row r="1571" ht="12" customHeight="1" x14ac:dyDescent="0.35"/>
    <row r="1572" ht="12" customHeight="1" x14ac:dyDescent="0.35"/>
    <row r="1573" ht="12" customHeight="1" x14ac:dyDescent="0.35"/>
    <row r="1574" ht="12" customHeight="1" x14ac:dyDescent="0.35"/>
    <row r="1575" ht="12" customHeight="1" x14ac:dyDescent="0.35"/>
    <row r="1576" ht="12" customHeight="1" x14ac:dyDescent="0.35"/>
    <row r="1577" ht="12" customHeight="1" x14ac:dyDescent="0.35"/>
    <row r="1578" ht="12" customHeight="1" x14ac:dyDescent="0.35"/>
    <row r="1579" ht="12" customHeight="1" x14ac:dyDescent="0.35"/>
    <row r="1580" ht="12" customHeight="1" x14ac:dyDescent="0.35"/>
    <row r="1581" ht="12" customHeight="1" x14ac:dyDescent="0.35"/>
    <row r="1582" ht="12" customHeight="1" x14ac:dyDescent="0.35"/>
    <row r="1583" ht="12" customHeight="1" x14ac:dyDescent="0.35"/>
    <row r="1584" ht="12" customHeight="1" x14ac:dyDescent="0.35"/>
    <row r="1585" ht="12" customHeight="1" x14ac:dyDescent="0.35"/>
    <row r="1586" ht="12" customHeight="1" x14ac:dyDescent="0.35"/>
    <row r="1587" ht="12" customHeight="1" x14ac:dyDescent="0.35"/>
    <row r="1588" ht="12" customHeight="1" x14ac:dyDescent="0.35"/>
    <row r="1589" ht="12" customHeight="1" x14ac:dyDescent="0.35"/>
    <row r="1590" ht="12" customHeight="1" x14ac:dyDescent="0.35"/>
    <row r="1591" ht="12" customHeight="1" x14ac:dyDescent="0.35"/>
    <row r="1592" ht="12" customHeight="1" x14ac:dyDescent="0.35"/>
    <row r="1593" ht="12" customHeight="1" x14ac:dyDescent="0.35"/>
    <row r="1594" ht="12" customHeight="1" x14ac:dyDescent="0.35"/>
    <row r="1595" ht="12" customHeight="1" x14ac:dyDescent="0.35"/>
    <row r="1596" ht="12" customHeight="1" x14ac:dyDescent="0.35"/>
    <row r="1597" ht="12" customHeight="1" x14ac:dyDescent="0.35"/>
    <row r="1598" ht="12" customHeight="1" x14ac:dyDescent="0.35"/>
    <row r="1599" ht="12" customHeight="1" x14ac:dyDescent="0.35"/>
    <row r="1600" ht="12" customHeight="1" x14ac:dyDescent="0.35"/>
    <row r="1601" ht="12" customHeight="1" x14ac:dyDescent="0.35"/>
    <row r="1602" ht="12" customHeight="1" x14ac:dyDescent="0.35"/>
    <row r="1603" ht="12" customHeight="1" x14ac:dyDescent="0.35"/>
    <row r="1604" ht="12" customHeight="1" x14ac:dyDescent="0.35"/>
    <row r="1605" ht="12" customHeight="1" x14ac:dyDescent="0.35"/>
    <row r="1606" ht="12" customHeight="1" x14ac:dyDescent="0.35"/>
    <row r="1607" ht="12" customHeight="1" x14ac:dyDescent="0.35"/>
    <row r="1608" ht="12" customHeight="1" x14ac:dyDescent="0.35"/>
    <row r="1609" ht="12" customHeight="1" x14ac:dyDescent="0.35"/>
    <row r="1610" ht="12" customHeight="1" x14ac:dyDescent="0.35"/>
    <row r="1611" ht="12" customHeight="1" x14ac:dyDescent="0.35"/>
    <row r="1612" ht="12" customHeight="1" x14ac:dyDescent="0.35"/>
    <row r="1613" ht="12" customHeight="1" x14ac:dyDescent="0.35"/>
    <row r="1614" ht="12" customHeight="1" x14ac:dyDescent="0.35"/>
    <row r="1615" ht="12" customHeight="1" x14ac:dyDescent="0.35"/>
    <row r="1616" ht="12" customHeight="1" x14ac:dyDescent="0.35"/>
    <row r="1617" ht="12" customHeight="1" x14ac:dyDescent="0.35"/>
    <row r="1618" ht="12" customHeight="1" x14ac:dyDescent="0.35"/>
    <row r="1619" ht="12" customHeight="1" x14ac:dyDescent="0.35"/>
    <row r="1620" ht="12" customHeight="1" x14ac:dyDescent="0.35"/>
    <row r="1621" ht="12" customHeight="1" x14ac:dyDescent="0.35"/>
    <row r="1622" ht="12" customHeight="1" x14ac:dyDescent="0.35"/>
    <row r="1623" ht="12" customHeight="1" x14ac:dyDescent="0.35"/>
    <row r="1624" ht="12" customHeight="1" x14ac:dyDescent="0.35"/>
    <row r="1625" ht="12" customHeight="1" x14ac:dyDescent="0.35"/>
    <row r="1626" ht="12" customHeight="1" x14ac:dyDescent="0.35"/>
    <row r="1627" ht="12" customHeight="1" x14ac:dyDescent="0.35"/>
    <row r="1628" ht="12" customHeight="1" x14ac:dyDescent="0.35"/>
    <row r="1629" ht="12" customHeight="1" x14ac:dyDescent="0.35"/>
    <row r="1630" ht="12" customHeight="1" x14ac:dyDescent="0.35"/>
    <row r="1631" ht="12" customHeight="1" x14ac:dyDescent="0.35"/>
    <row r="1632" ht="12" customHeight="1" x14ac:dyDescent="0.35"/>
    <row r="1633" ht="12" customHeight="1" x14ac:dyDescent="0.35"/>
    <row r="1634" ht="12" customHeight="1" x14ac:dyDescent="0.35"/>
    <row r="1635" ht="12" customHeight="1" x14ac:dyDescent="0.35"/>
    <row r="1636" ht="12" customHeight="1" x14ac:dyDescent="0.35"/>
    <row r="1637" ht="12" customHeight="1" x14ac:dyDescent="0.35"/>
    <row r="1638" ht="12" customHeight="1" x14ac:dyDescent="0.35"/>
    <row r="1639" ht="12" customHeight="1" x14ac:dyDescent="0.35"/>
    <row r="1640" ht="12" customHeight="1" x14ac:dyDescent="0.35"/>
    <row r="1641" ht="12" customHeight="1" x14ac:dyDescent="0.35"/>
    <row r="1642" ht="12" customHeight="1" x14ac:dyDescent="0.35"/>
    <row r="1643" ht="12" customHeight="1" x14ac:dyDescent="0.35"/>
    <row r="1644" ht="12" customHeight="1" x14ac:dyDescent="0.35"/>
    <row r="1645" ht="12" customHeight="1" x14ac:dyDescent="0.35"/>
    <row r="1646" ht="12" customHeight="1" x14ac:dyDescent="0.35"/>
    <row r="1647" ht="12" customHeight="1" x14ac:dyDescent="0.35"/>
    <row r="1648" ht="12" customHeight="1" x14ac:dyDescent="0.35"/>
    <row r="1649" ht="12" customHeight="1" x14ac:dyDescent="0.35"/>
    <row r="1650" ht="12" customHeight="1" x14ac:dyDescent="0.35"/>
    <row r="1651" ht="12" customHeight="1" x14ac:dyDescent="0.35"/>
    <row r="1652" ht="12" customHeight="1" x14ac:dyDescent="0.35"/>
    <row r="1653" ht="12" customHeight="1" x14ac:dyDescent="0.35"/>
    <row r="1654" ht="12" customHeight="1" x14ac:dyDescent="0.35"/>
    <row r="1655" ht="12" customHeight="1" x14ac:dyDescent="0.35"/>
    <row r="1656" ht="12" customHeight="1" x14ac:dyDescent="0.35"/>
    <row r="1657" ht="12" customHeight="1" x14ac:dyDescent="0.35"/>
    <row r="1658" ht="12" customHeight="1" x14ac:dyDescent="0.35"/>
    <row r="1659" ht="12" customHeight="1" x14ac:dyDescent="0.35"/>
    <row r="1660" ht="12" customHeight="1" x14ac:dyDescent="0.35"/>
    <row r="1661" ht="12" customHeight="1" x14ac:dyDescent="0.35"/>
    <row r="1662" ht="12" customHeight="1" x14ac:dyDescent="0.35"/>
    <row r="1663" ht="12" customHeight="1" x14ac:dyDescent="0.35"/>
    <row r="1664" ht="12" customHeight="1" x14ac:dyDescent="0.35"/>
    <row r="1665" ht="12" customHeight="1" x14ac:dyDescent="0.35"/>
    <row r="1666" ht="12" customHeight="1" x14ac:dyDescent="0.35"/>
    <row r="1667" ht="12" customHeight="1" x14ac:dyDescent="0.35"/>
    <row r="1668" ht="12" customHeight="1" x14ac:dyDescent="0.35"/>
    <row r="1669" ht="12" customHeight="1" x14ac:dyDescent="0.35"/>
    <row r="1670" ht="12" customHeight="1" x14ac:dyDescent="0.35"/>
    <row r="1671" ht="12" customHeight="1" x14ac:dyDescent="0.35"/>
    <row r="1672" ht="12" customHeight="1" x14ac:dyDescent="0.35"/>
    <row r="1673" ht="12" customHeight="1" x14ac:dyDescent="0.35"/>
    <row r="1674" ht="12" customHeight="1" x14ac:dyDescent="0.35"/>
    <row r="1675" ht="12" customHeight="1" x14ac:dyDescent="0.35"/>
    <row r="1676" ht="12" customHeight="1" x14ac:dyDescent="0.35"/>
    <row r="1677" ht="12" customHeight="1" x14ac:dyDescent="0.35"/>
    <row r="1678" ht="12" customHeight="1" x14ac:dyDescent="0.35"/>
    <row r="1679" ht="12" customHeight="1" x14ac:dyDescent="0.35"/>
    <row r="1680" ht="12" customHeight="1" x14ac:dyDescent="0.35"/>
    <row r="1681" ht="12" customHeight="1" x14ac:dyDescent="0.35"/>
    <row r="1682" ht="12" customHeight="1" x14ac:dyDescent="0.35"/>
    <row r="1683" ht="12" customHeight="1" x14ac:dyDescent="0.35"/>
    <row r="1684" ht="12" customHeight="1" x14ac:dyDescent="0.35"/>
    <row r="1685" ht="12" customHeight="1" x14ac:dyDescent="0.35"/>
    <row r="1686" ht="12" customHeight="1" x14ac:dyDescent="0.35"/>
    <row r="1687" ht="12" customHeight="1" x14ac:dyDescent="0.35"/>
    <row r="1688" ht="12" customHeight="1" x14ac:dyDescent="0.35"/>
    <row r="1689" ht="12" customHeight="1" x14ac:dyDescent="0.35"/>
    <row r="1690" ht="12" customHeight="1" x14ac:dyDescent="0.35"/>
    <row r="1691" ht="12" customHeight="1" x14ac:dyDescent="0.35"/>
    <row r="1692" ht="12" customHeight="1" x14ac:dyDescent="0.35"/>
    <row r="1693" ht="12" customHeight="1" x14ac:dyDescent="0.35"/>
    <row r="1694" ht="12" customHeight="1" x14ac:dyDescent="0.35"/>
    <row r="1695" ht="12" customHeight="1" x14ac:dyDescent="0.35"/>
    <row r="1696" ht="12" customHeight="1" x14ac:dyDescent="0.35"/>
    <row r="1697" ht="12" customHeight="1" x14ac:dyDescent="0.35"/>
    <row r="1698" ht="12" customHeight="1" x14ac:dyDescent="0.35"/>
    <row r="1699" ht="12" customHeight="1" x14ac:dyDescent="0.35"/>
    <row r="1700" ht="12" customHeight="1" x14ac:dyDescent="0.35"/>
    <row r="1701" ht="12" customHeight="1" x14ac:dyDescent="0.35"/>
    <row r="1702" ht="12" customHeight="1" x14ac:dyDescent="0.35"/>
    <row r="1703" ht="12" customHeight="1" x14ac:dyDescent="0.35"/>
    <row r="1704" ht="12" customHeight="1" x14ac:dyDescent="0.35"/>
    <row r="1705" ht="12" customHeight="1" x14ac:dyDescent="0.35"/>
    <row r="1706" ht="12" customHeight="1" x14ac:dyDescent="0.35"/>
    <row r="1707" ht="12" customHeight="1" x14ac:dyDescent="0.35"/>
    <row r="1708" ht="12" customHeight="1" x14ac:dyDescent="0.35"/>
    <row r="1709" ht="12" customHeight="1" x14ac:dyDescent="0.35"/>
    <row r="1710" ht="12" customHeight="1" x14ac:dyDescent="0.35"/>
    <row r="1711" ht="12" customHeight="1" x14ac:dyDescent="0.35"/>
    <row r="1712" ht="12" customHeight="1" x14ac:dyDescent="0.35"/>
    <row r="1713" ht="12" customHeight="1" x14ac:dyDescent="0.35"/>
    <row r="1714" ht="12" customHeight="1" x14ac:dyDescent="0.35"/>
    <row r="1715" ht="12" customHeight="1" x14ac:dyDescent="0.35"/>
    <row r="1716" ht="12" customHeight="1" x14ac:dyDescent="0.35"/>
    <row r="1717" ht="12" customHeight="1" x14ac:dyDescent="0.35"/>
    <row r="1718" ht="12" customHeight="1" x14ac:dyDescent="0.35"/>
    <row r="1719" ht="12" customHeight="1" x14ac:dyDescent="0.35"/>
    <row r="1720" ht="12" customHeight="1" x14ac:dyDescent="0.35"/>
    <row r="1721" ht="12" customHeight="1" x14ac:dyDescent="0.35"/>
    <row r="1722" ht="12" customHeight="1" x14ac:dyDescent="0.35"/>
    <row r="1723" ht="12" customHeight="1" x14ac:dyDescent="0.35"/>
    <row r="1724" ht="12" customHeight="1" x14ac:dyDescent="0.35"/>
    <row r="1725" ht="12" customHeight="1" x14ac:dyDescent="0.35"/>
    <row r="1726" ht="12" customHeight="1" x14ac:dyDescent="0.35"/>
    <row r="1727" ht="12" customHeight="1" x14ac:dyDescent="0.35"/>
    <row r="1728" ht="12" customHeight="1" x14ac:dyDescent="0.35"/>
    <row r="1729" ht="12" customHeight="1" x14ac:dyDescent="0.35"/>
    <row r="1730" ht="12" customHeight="1" x14ac:dyDescent="0.35"/>
    <row r="1731" ht="12" customHeight="1" x14ac:dyDescent="0.35"/>
    <row r="1732" ht="12" customHeight="1" x14ac:dyDescent="0.35"/>
    <row r="1733" ht="12" customHeight="1" x14ac:dyDescent="0.35"/>
    <row r="1734" ht="12" customHeight="1" x14ac:dyDescent="0.35"/>
    <row r="1735" ht="12" customHeight="1" x14ac:dyDescent="0.35"/>
    <row r="1736" ht="12" customHeight="1" x14ac:dyDescent="0.35"/>
    <row r="1737" ht="12" customHeight="1" x14ac:dyDescent="0.35"/>
    <row r="1738" ht="12" customHeight="1" x14ac:dyDescent="0.35"/>
    <row r="1739" ht="12" customHeight="1" x14ac:dyDescent="0.35"/>
    <row r="1740" ht="12" customHeight="1" x14ac:dyDescent="0.35"/>
    <row r="1741" ht="12" customHeight="1" x14ac:dyDescent="0.35"/>
    <row r="1742" ht="12" customHeight="1" x14ac:dyDescent="0.35"/>
    <row r="1743" ht="12" customHeight="1" x14ac:dyDescent="0.35"/>
    <row r="1744" ht="12" customHeight="1" x14ac:dyDescent="0.35"/>
    <row r="1745" ht="12" customHeight="1" x14ac:dyDescent="0.35"/>
    <row r="1746" ht="12" customHeight="1" x14ac:dyDescent="0.35"/>
    <row r="1747" ht="12" customHeight="1" x14ac:dyDescent="0.35"/>
    <row r="1748" ht="12" customHeight="1" x14ac:dyDescent="0.35"/>
    <row r="1749" ht="12" customHeight="1" x14ac:dyDescent="0.35"/>
    <row r="1750" ht="12" customHeight="1" x14ac:dyDescent="0.35"/>
    <row r="1751" ht="12" customHeight="1" x14ac:dyDescent="0.35"/>
    <row r="1752" ht="12" customHeight="1" x14ac:dyDescent="0.35"/>
    <row r="1753" ht="12" customHeight="1" x14ac:dyDescent="0.35"/>
    <row r="1754" ht="12" customHeight="1" x14ac:dyDescent="0.35"/>
    <row r="1755" ht="12" customHeight="1" x14ac:dyDescent="0.35"/>
    <row r="1756" ht="12" customHeight="1" x14ac:dyDescent="0.35"/>
    <row r="1757" ht="12" customHeight="1" x14ac:dyDescent="0.35"/>
    <row r="1758" ht="12" customHeight="1" x14ac:dyDescent="0.35"/>
    <row r="1759" ht="12" customHeight="1" x14ac:dyDescent="0.35"/>
    <row r="1760" ht="12" customHeight="1" x14ac:dyDescent="0.35"/>
    <row r="1761" ht="12" customHeight="1" x14ac:dyDescent="0.35"/>
    <row r="1762" ht="12" customHeight="1" x14ac:dyDescent="0.35"/>
    <row r="1763" ht="12" customHeight="1" x14ac:dyDescent="0.35"/>
    <row r="1764" ht="12" customHeight="1" x14ac:dyDescent="0.35"/>
    <row r="1765" ht="12" customHeight="1" x14ac:dyDescent="0.35"/>
    <row r="1766" ht="12" customHeight="1" x14ac:dyDescent="0.35"/>
    <row r="1767" ht="12" customHeight="1" x14ac:dyDescent="0.35"/>
    <row r="1768" ht="12" customHeight="1" x14ac:dyDescent="0.35"/>
    <row r="1769" ht="12" customHeight="1" x14ac:dyDescent="0.35"/>
    <row r="1770" ht="12" customHeight="1" x14ac:dyDescent="0.35"/>
    <row r="1771" ht="12" customHeight="1" x14ac:dyDescent="0.35"/>
    <row r="1772" ht="12" customHeight="1" x14ac:dyDescent="0.35"/>
    <row r="1773" ht="12" customHeight="1" x14ac:dyDescent="0.35"/>
    <row r="1774" ht="12" customHeight="1" x14ac:dyDescent="0.35"/>
    <row r="1775" ht="12" customHeight="1" x14ac:dyDescent="0.35"/>
    <row r="1776" ht="12" customHeight="1" x14ac:dyDescent="0.35"/>
    <row r="1777" ht="12" customHeight="1" x14ac:dyDescent="0.35"/>
    <row r="1778" ht="12" customHeight="1" x14ac:dyDescent="0.35"/>
    <row r="1779" ht="12" customHeight="1" x14ac:dyDescent="0.35"/>
    <row r="1780" ht="12" customHeight="1" x14ac:dyDescent="0.35"/>
    <row r="1781" ht="12" customHeight="1" x14ac:dyDescent="0.35"/>
    <row r="1782" ht="12" customHeight="1" x14ac:dyDescent="0.35"/>
    <row r="1783" ht="12" customHeight="1" x14ac:dyDescent="0.35"/>
    <row r="1784" ht="12" customHeight="1" x14ac:dyDescent="0.35"/>
    <row r="1785" ht="12" customHeight="1" x14ac:dyDescent="0.35"/>
    <row r="1786" ht="12" customHeight="1" x14ac:dyDescent="0.35"/>
    <row r="1787" ht="12" customHeight="1" x14ac:dyDescent="0.35"/>
    <row r="1788" ht="12" customHeight="1" x14ac:dyDescent="0.35"/>
    <row r="1789" ht="12" customHeight="1" x14ac:dyDescent="0.35"/>
    <row r="1790" ht="12" customHeight="1" x14ac:dyDescent="0.35"/>
    <row r="1791" ht="12" customHeight="1" x14ac:dyDescent="0.35"/>
    <row r="1792" ht="12" customHeight="1" x14ac:dyDescent="0.35"/>
    <row r="1793" ht="12" customHeight="1" x14ac:dyDescent="0.35"/>
    <row r="1794" ht="12" customHeight="1" x14ac:dyDescent="0.35"/>
    <row r="1795" ht="12" customHeight="1" x14ac:dyDescent="0.35"/>
    <row r="1796" ht="12" customHeight="1" x14ac:dyDescent="0.35"/>
    <row r="1797" ht="12" customHeight="1" x14ac:dyDescent="0.35"/>
    <row r="1798" ht="12" customHeight="1" x14ac:dyDescent="0.35"/>
    <row r="1799" ht="12" customHeight="1" x14ac:dyDescent="0.35"/>
    <row r="1800" ht="12" customHeight="1" x14ac:dyDescent="0.35"/>
    <row r="1801" ht="12" customHeight="1" x14ac:dyDescent="0.35"/>
    <row r="1802" ht="12" customHeight="1" x14ac:dyDescent="0.35"/>
    <row r="1803" ht="12" customHeight="1" x14ac:dyDescent="0.35"/>
    <row r="1804" ht="12" customHeight="1" x14ac:dyDescent="0.35"/>
    <row r="1805" ht="12" customHeight="1" x14ac:dyDescent="0.35"/>
    <row r="1806" ht="12" customHeight="1" x14ac:dyDescent="0.35"/>
    <row r="1807" ht="12" customHeight="1" x14ac:dyDescent="0.35"/>
    <row r="1808" ht="12" customHeight="1" x14ac:dyDescent="0.35"/>
    <row r="1809" ht="12" customHeight="1" x14ac:dyDescent="0.35"/>
    <row r="1810" ht="12" customHeight="1" x14ac:dyDescent="0.35"/>
    <row r="1811" ht="12" customHeight="1" x14ac:dyDescent="0.35"/>
    <row r="1812" ht="12" customHeight="1" x14ac:dyDescent="0.35"/>
    <row r="1813" ht="12" customHeight="1" x14ac:dyDescent="0.35"/>
    <row r="1814" ht="12" customHeight="1" x14ac:dyDescent="0.35"/>
    <row r="1815" ht="12" customHeight="1" x14ac:dyDescent="0.35"/>
    <row r="1816" ht="12" customHeight="1" x14ac:dyDescent="0.35"/>
    <row r="1817" ht="12" customHeight="1" x14ac:dyDescent="0.35"/>
    <row r="1818" ht="12" customHeight="1" x14ac:dyDescent="0.35"/>
    <row r="1819" ht="12" customHeight="1" x14ac:dyDescent="0.35"/>
    <row r="1820" ht="12" customHeight="1" x14ac:dyDescent="0.35"/>
    <row r="1821" ht="12" customHeight="1" x14ac:dyDescent="0.35"/>
    <row r="1822" ht="12" customHeight="1" x14ac:dyDescent="0.35"/>
    <row r="1823" ht="12" customHeight="1" x14ac:dyDescent="0.35"/>
    <row r="1824" ht="12" customHeight="1" x14ac:dyDescent="0.35"/>
    <row r="1825" ht="12" customHeight="1" x14ac:dyDescent="0.35"/>
    <row r="1826" ht="12" customHeight="1" x14ac:dyDescent="0.35"/>
    <row r="1827" ht="12" customHeight="1" x14ac:dyDescent="0.35"/>
    <row r="1828" ht="12" customHeight="1" x14ac:dyDescent="0.35"/>
    <row r="1829" ht="12" customHeight="1" x14ac:dyDescent="0.35"/>
    <row r="1830" ht="12" customHeight="1" x14ac:dyDescent="0.35"/>
    <row r="1831" ht="12" customHeight="1" x14ac:dyDescent="0.35"/>
    <row r="1832" ht="12" customHeight="1" x14ac:dyDescent="0.35"/>
    <row r="1833" ht="12" customHeight="1" x14ac:dyDescent="0.35"/>
    <row r="1834" ht="12" customHeight="1" x14ac:dyDescent="0.35"/>
    <row r="1835" ht="12" customHeight="1" x14ac:dyDescent="0.35"/>
    <row r="1836" ht="12" customHeight="1" x14ac:dyDescent="0.35"/>
    <row r="1837" ht="12" customHeight="1" x14ac:dyDescent="0.35"/>
    <row r="1838" ht="12" customHeight="1" x14ac:dyDescent="0.35"/>
    <row r="1839" ht="12" customHeight="1" x14ac:dyDescent="0.35"/>
    <row r="1840" ht="12" customHeight="1" x14ac:dyDescent="0.35"/>
    <row r="1841" ht="12" customHeight="1" x14ac:dyDescent="0.35"/>
    <row r="1842" ht="12" customHeight="1" x14ac:dyDescent="0.35"/>
    <row r="1843" ht="12" customHeight="1" x14ac:dyDescent="0.35"/>
    <row r="1844" ht="12" customHeight="1" x14ac:dyDescent="0.35"/>
    <row r="1845" ht="12" customHeight="1" x14ac:dyDescent="0.35"/>
    <row r="1846" ht="12" customHeight="1" x14ac:dyDescent="0.35"/>
    <row r="1847" ht="12" customHeight="1" x14ac:dyDescent="0.35"/>
    <row r="1848" ht="12" customHeight="1" x14ac:dyDescent="0.35"/>
    <row r="1849" ht="12" customHeight="1" x14ac:dyDescent="0.35"/>
    <row r="1850" ht="12" customHeight="1" x14ac:dyDescent="0.35"/>
    <row r="1851" ht="12" customHeight="1" x14ac:dyDescent="0.35"/>
    <row r="1852" ht="12" customHeight="1" x14ac:dyDescent="0.35"/>
    <row r="1853" ht="12" customHeight="1" x14ac:dyDescent="0.35"/>
    <row r="1854" ht="12" customHeight="1" x14ac:dyDescent="0.35"/>
    <row r="1855" ht="12" customHeight="1" x14ac:dyDescent="0.35"/>
    <row r="1856" ht="12" customHeight="1" x14ac:dyDescent="0.35"/>
    <row r="1857" ht="12" customHeight="1" x14ac:dyDescent="0.35"/>
    <row r="1858" ht="12" customHeight="1" x14ac:dyDescent="0.35"/>
    <row r="1859" ht="12" customHeight="1" x14ac:dyDescent="0.35"/>
    <row r="1860" ht="12" customHeight="1" x14ac:dyDescent="0.35"/>
    <row r="1861" ht="12" customHeight="1" x14ac:dyDescent="0.35"/>
    <row r="1862" ht="12" customHeight="1" x14ac:dyDescent="0.35"/>
    <row r="1863" ht="12" customHeight="1" x14ac:dyDescent="0.35"/>
    <row r="1864" ht="12" customHeight="1" x14ac:dyDescent="0.35"/>
    <row r="1865" ht="12" customHeight="1" x14ac:dyDescent="0.35"/>
    <row r="1866" ht="12" customHeight="1" x14ac:dyDescent="0.35"/>
    <row r="1867" ht="12" customHeight="1" x14ac:dyDescent="0.35"/>
    <row r="1868" ht="12" customHeight="1" x14ac:dyDescent="0.35"/>
    <row r="1869" ht="12" customHeight="1" x14ac:dyDescent="0.35"/>
    <row r="1870" ht="12" customHeight="1" x14ac:dyDescent="0.35"/>
    <row r="1871" ht="12" customHeight="1" x14ac:dyDescent="0.35"/>
    <row r="1872" ht="12" customHeight="1" x14ac:dyDescent="0.35"/>
    <row r="1873" ht="12" customHeight="1" x14ac:dyDescent="0.35"/>
    <row r="1874" ht="12" customHeight="1" x14ac:dyDescent="0.35"/>
    <row r="1875" ht="12" customHeight="1" x14ac:dyDescent="0.35"/>
    <row r="1876" ht="12" customHeight="1" x14ac:dyDescent="0.35"/>
    <row r="1877" ht="12" customHeight="1" x14ac:dyDescent="0.35"/>
    <row r="1878" ht="12" customHeight="1" x14ac:dyDescent="0.35"/>
    <row r="1879" ht="12" customHeight="1" x14ac:dyDescent="0.35"/>
    <row r="1880" ht="12" customHeight="1" x14ac:dyDescent="0.35"/>
    <row r="1881" ht="12" customHeight="1" x14ac:dyDescent="0.35"/>
    <row r="1882" ht="12" customHeight="1" x14ac:dyDescent="0.35"/>
    <row r="1883" ht="12" customHeight="1" x14ac:dyDescent="0.35"/>
    <row r="1884" ht="12" customHeight="1" x14ac:dyDescent="0.35"/>
    <row r="1885" ht="12" customHeight="1" x14ac:dyDescent="0.35"/>
    <row r="1886" ht="12" customHeight="1" x14ac:dyDescent="0.35"/>
    <row r="1887" ht="12" customHeight="1" x14ac:dyDescent="0.35"/>
    <row r="1888" ht="12" customHeight="1" x14ac:dyDescent="0.35"/>
    <row r="1889" ht="12" customHeight="1" x14ac:dyDescent="0.35"/>
    <row r="1890" ht="12" customHeight="1" x14ac:dyDescent="0.35"/>
    <row r="1891" ht="12" customHeight="1" x14ac:dyDescent="0.35"/>
    <row r="1892" ht="12" customHeight="1" x14ac:dyDescent="0.35"/>
    <row r="1893" ht="12" customHeight="1" x14ac:dyDescent="0.35"/>
    <row r="1894" ht="12" customHeight="1" x14ac:dyDescent="0.35"/>
    <row r="1895" ht="12" customHeight="1" x14ac:dyDescent="0.35"/>
    <row r="1896" ht="12" customHeight="1" x14ac:dyDescent="0.35"/>
    <row r="1897" ht="12" customHeight="1" x14ac:dyDescent="0.35"/>
    <row r="1898" ht="12" customHeight="1" x14ac:dyDescent="0.35"/>
    <row r="1899" ht="12" customHeight="1" x14ac:dyDescent="0.35"/>
    <row r="1900" ht="12" customHeight="1" x14ac:dyDescent="0.35"/>
    <row r="1901" ht="12" customHeight="1" x14ac:dyDescent="0.35"/>
    <row r="1902" ht="12" customHeight="1" x14ac:dyDescent="0.35"/>
    <row r="1903" ht="12" customHeight="1" x14ac:dyDescent="0.35"/>
    <row r="1904" ht="12" customHeight="1" x14ac:dyDescent="0.35"/>
    <row r="1905" ht="12" customHeight="1" x14ac:dyDescent="0.35"/>
    <row r="1906" ht="12" customHeight="1" x14ac:dyDescent="0.35"/>
    <row r="1907" ht="12" customHeight="1" x14ac:dyDescent="0.35"/>
    <row r="1908" ht="12" customHeight="1" x14ac:dyDescent="0.35"/>
    <row r="1909" ht="12" customHeight="1" x14ac:dyDescent="0.35"/>
    <row r="1910" ht="12" customHeight="1" x14ac:dyDescent="0.35"/>
    <row r="1911" ht="12" customHeight="1" x14ac:dyDescent="0.35"/>
    <row r="1912" ht="12" customHeight="1" x14ac:dyDescent="0.35"/>
    <row r="1913" ht="12" customHeight="1" x14ac:dyDescent="0.35"/>
    <row r="1914" ht="12" customHeight="1" x14ac:dyDescent="0.35"/>
    <row r="1915" ht="12" customHeight="1" x14ac:dyDescent="0.35"/>
    <row r="1916" ht="12" customHeight="1" x14ac:dyDescent="0.35"/>
    <row r="1917" ht="12" customHeight="1" x14ac:dyDescent="0.35"/>
    <row r="1918" ht="12" customHeight="1" x14ac:dyDescent="0.35"/>
    <row r="1919" ht="12" customHeight="1" x14ac:dyDescent="0.35"/>
    <row r="1920" ht="12" customHeight="1" x14ac:dyDescent="0.35"/>
    <row r="1921" ht="12" customHeight="1" x14ac:dyDescent="0.35"/>
    <row r="1922" ht="12" customHeight="1" x14ac:dyDescent="0.35"/>
    <row r="1923" ht="12" customHeight="1" x14ac:dyDescent="0.35"/>
    <row r="1924" ht="12" customHeight="1" x14ac:dyDescent="0.35"/>
    <row r="1925" ht="12" customHeight="1" x14ac:dyDescent="0.35"/>
    <row r="1926" ht="12" customHeight="1" x14ac:dyDescent="0.35"/>
    <row r="1927" ht="12" customHeight="1" x14ac:dyDescent="0.35"/>
    <row r="1928" ht="12" customHeight="1" x14ac:dyDescent="0.35"/>
    <row r="1929" ht="12" customHeight="1" x14ac:dyDescent="0.35"/>
    <row r="1930" ht="12" customHeight="1" x14ac:dyDescent="0.35"/>
    <row r="1931" ht="12" customHeight="1" x14ac:dyDescent="0.35"/>
    <row r="1932" ht="12" customHeight="1" x14ac:dyDescent="0.35"/>
    <row r="1933" ht="12" customHeight="1" x14ac:dyDescent="0.35"/>
    <row r="1934" ht="12" customHeight="1" x14ac:dyDescent="0.35"/>
    <row r="1935" ht="12" customHeight="1" x14ac:dyDescent="0.35"/>
    <row r="1936" ht="12" customHeight="1" x14ac:dyDescent="0.35"/>
    <row r="1937" ht="12" customHeight="1" x14ac:dyDescent="0.35"/>
    <row r="1938" ht="12" customHeight="1" x14ac:dyDescent="0.35"/>
    <row r="1939" ht="12" customHeight="1" x14ac:dyDescent="0.35"/>
    <row r="1940" ht="12" customHeight="1" x14ac:dyDescent="0.35"/>
    <row r="1941" ht="12" customHeight="1" x14ac:dyDescent="0.35"/>
    <row r="1942" ht="12" customHeight="1" x14ac:dyDescent="0.35"/>
    <row r="1943" ht="12" customHeight="1" x14ac:dyDescent="0.35"/>
    <row r="1944" ht="12" customHeight="1" x14ac:dyDescent="0.35"/>
    <row r="1945" ht="12" customHeight="1" x14ac:dyDescent="0.35"/>
    <row r="1946" ht="12" customHeight="1" x14ac:dyDescent="0.35"/>
    <row r="1947" ht="12" customHeight="1" x14ac:dyDescent="0.35"/>
    <row r="1948" ht="12" customHeight="1" x14ac:dyDescent="0.35"/>
    <row r="1949" ht="12" customHeight="1" x14ac:dyDescent="0.35"/>
    <row r="1950" ht="12" customHeight="1" x14ac:dyDescent="0.35"/>
    <row r="1951" ht="12" customHeight="1" x14ac:dyDescent="0.35"/>
    <row r="1952" ht="12" customHeight="1" x14ac:dyDescent="0.35"/>
    <row r="1953" ht="12" customHeight="1" x14ac:dyDescent="0.35"/>
    <row r="1954" ht="12" customHeight="1" x14ac:dyDescent="0.35"/>
    <row r="1955" ht="12" customHeight="1" x14ac:dyDescent="0.35"/>
    <row r="1956" ht="12" customHeight="1" x14ac:dyDescent="0.35"/>
    <row r="1957" ht="12" customHeight="1" x14ac:dyDescent="0.35"/>
    <row r="1958" ht="12" customHeight="1" x14ac:dyDescent="0.35"/>
    <row r="1959" ht="12" customHeight="1" x14ac:dyDescent="0.35"/>
    <row r="1960" ht="12" customHeight="1" x14ac:dyDescent="0.35"/>
    <row r="1961" ht="12" customHeight="1" x14ac:dyDescent="0.35"/>
    <row r="1962" ht="12" customHeight="1" x14ac:dyDescent="0.35"/>
    <row r="1963" ht="12" customHeight="1" x14ac:dyDescent="0.35"/>
    <row r="1964" ht="12" customHeight="1" x14ac:dyDescent="0.35"/>
    <row r="1965" ht="12" customHeight="1" x14ac:dyDescent="0.35"/>
    <row r="1966" ht="12" customHeight="1" x14ac:dyDescent="0.35"/>
    <row r="1967" ht="12" customHeight="1" x14ac:dyDescent="0.35"/>
    <row r="1968" ht="12" customHeight="1" x14ac:dyDescent="0.35"/>
    <row r="1969" ht="12" customHeight="1" x14ac:dyDescent="0.35"/>
    <row r="1970" ht="12" customHeight="1" x14ac:dyDescent="0.35"/>
    <row r="1971" ht="12" customHeight="1" x14ac:dyDescent="0.35"/>
    <row r="1972" ht="12" customHeight="1" x14ac:dyDescent="0.35"/>
    <row r="1973" ht="12" customHeight="1" x14ac:dyDescent="0.35"/>
    <row r="1974" ht="12" customHeight="1" x14ac:dyDescent="0.35"/>
    <row r="1975" ht="12" customHeight="1" x14ac:dyDescent="0.35"/>
    <row r="1976" ht="12" customHeight="1" x14ac:dyDescent="0.35"/>
    <row r="1977" ht="12" customHeight="1" x14ac:dyDescent="0.35"/>
    <row r="1978" ht="12" customHeight="1" x14ac:dyDescent="0.35"/>
    <row r="1979" ht="12" customHeight="1" x14ac:dyDescent="0.35"/>
    <row r="1980" ht="12" customHeight="1" x14ac:dyDescent="0.35"/>
    <row r="1981" ht="12" customHeight="1" x14ac:dyDescent="0.35"/>
    <row r="1982" ht="12" customHeight="1" x14ac:dyDescent="0.35"/>
    <row r="1983" ht="12" customHeight="1" x14ac:dyDescent="0.35"/>
    <row r="1984" ht="12" customHeight="1" x14ac:dyDescent="0.35"/>
    <row r="1985" ht="12" customHeight="1" x14ac:dyDescent="0.35"/>
    <row r="1986" ht="12" customHeight="1" x14ac:dyDescent="0.35"/>
    <row r="1987" ht="12" customHeight="1" x14ac:dyDescent="0.35"/>
    <row r="1988" ht="12" customHeight="1" x14ac:dyDescent="0.35"/>
    <row r="1989" ht="12" customHeight="1" x14ac:dyDescent="0.35"/>
    <row r="1990" ht="12" customHeight="1" x14ac:dyDescent="0.35"/>
    <row r="1991" ht="12" customHeight="1" x14ac:dyDescent="0.35"/>
    <row r="1992" ht="12" customHeight="1" x14ac:dyDescent="0.35"/>
    <row r="1993" ht="12" customHeight="1" x14ac:dyDescent="0.35"/>
    <row r="1994" ht="12" customHeight="1" x14ac:dyDescent="0.35"/>
    <row r="1995" ht="12" customHeight="1" x14ac:dyDescent="0.35"/>
    <row r="1996" ht="12" customHeight="1" x14ac:dyDescent="0.35"/>
    <row r="1997" ht="12" customHeight="1" x14ac:dyDescent="0.35"/>
    <row r="1998" ht="12" customHeight="1" x14ac:dyDescent="0.35"/>
    <row r="1999" ht="12" customHeight="1" x14ac:dyDescent="0.35"/>
    <row r="2000" ht="12" customHeight="1" x14ac:dyDescent="0.35"/>
    <row r="2001" ht="12" customHeight="1" x14ac:dyDescent="0.35"/>
    <row r="2002" ht="12" customHeight="1" x14ac:dyDescent="0.35"/>
    <row r="2003" ht="12" customHeight="1" x14ac:dyDescent="0.35"/>
    <row r="2004" ht="12" customHeight="1" x14ac:dyDescent="0.35"/>
    <row r="2005" ht="12" customHeight="1" x14ac:dyDescent="0.35"/>
    <row r="2006" ht="12" customHeight="1" x14ac:dyDescent="0.35"/>
    <row r="2007" ht="12" customHeight="1" x14ac:dyDescent="0.35"/>
    <row r="2008" ht="12" customHeight="1" x14ac:dyDescent="0.35"/>
    <row r="2009" ht="12" customHeight="1" x14ac:dyDescent="0.35"/>
    <row r="2010" ht="12" customHeight="1" x14ac:dyDescent="0.35"/>
    <row r="2011" ht="12" customHeight="1" x14ac:dyDescent="0.35"/>
    <row r="2012" ht="12" customHeight="1" x14ac:dyDescent="0.35"/>
    <row r="2013" ht="12" customHeight="1" x14ac:dyDescent="0.35"/>
    <row r="2014" ht="12" customHeight="1" x14ac:dyDescent="0.35"/>
    <row r="2015" ht="12" customHeight="1" x14ac:dyDescent="0.35"/>
    <row r="2016" ht="12" customHeight="1" x14ac:dyDescent="0.35"/>
    <row r="2017" ht="12" customHeight="1" x14ac:dyDescent="0.35"/>
    <row r="2018" ht="12" customHeight="1" x14ac:dyDescent="0.35"/>
    <row r="2019" ht="12" customHeight="1" x14ac:dyDescent="0.35"/>
    <row r="2020" ht="12" customHeight="1" x14ac:dyDescent="0.35"/>
    <row r="2021" ht="12" customHeight="1" x14ac:dyDescent="0.35"/>
    <row r="2022" ht="12" customHeight="1" x14ac:dyDescent="0.35"/>
    <row r="2023" ht="12" customHeight="1" x14ac:dyDescent="0.35"/>
    <row r="2024" ht="12" customHeight="1" x14ac:dyDescent="0.35"/>
    <row r="2025" ht="12" customHeight="1" x14ac:dyDescent="0.35"/>
    <row r="2026" ht="12" customHeight="1" x14ac:dyDescent="0.35"/>
    <row r="2027" ht="12" customHeight="1" x14ac:dyDescent="0.35"/>
    <row r="2028" ht="12" customHeight="1" x14ac:dyDescent="0.35"/>
    <row r="2029" ht="12" customHeight="1" x14ac:dyDescent="0.35"/>
    <row r="2030" ht="12" customHeight="1" x14ac:dyDescent="0.35"/>
    <row r="2031" ht="12" customHeight="1" x14ac:dyDescent="0.35"/>
    <row r="2032" ht="12" customHeight="1" x14ac:dyDescent="0.35"/>
    <row r="2033" ht="12" customHeight="1" x14ac:dyDescent="0.35"/>
    <row r="2034" ht="12" customHeight="1" x14ac:dyDescent="0.35"/>
    <row r="2035" ht="12" customHeight="1" x14ac:dyDescent="0.35"/>
    <row r="2036" ht="12" customHeight="1" x14ac:dyDescent="0.35"/>
    <row r="2037" ht="12" customHeight="1" x14ac:dyDescent="0.35"/>
    <row r="2038" ht="12" customHeight="1" x14ac:dyDescent="0.35"/>
    <row r="2039" ht="12" customHeight="1" x14ac:dyDescent="0.35"/>
    <row r="2040" ht="12" customHeight="1" x14ac:dyDescent="0.35"/>
    <row r="2041" ht="12" customHeight="1" x14ac:dyDescent="0.35"/>
    <row r="2042" ht="12" customHeight="1" x14ac:dyDescent="0.35"/>
    <row r="2043" ht="12" customHeight="1" x14ac:dyDescent="0.35"/>
    <row r="2044" ht="12" customHeight="1" x14ac:dyDescent="0.35"/>
    <row r="2045" ht="12" customHeight="1" x14ac:dyDescent="0.35"/>
    <row r="2046" ht="12" customHeight="1" x14ac:dyDescent="0.35"/>
    <row r="2047" ht="12" customHeight="1" x14ac:dyDescent="0.35"/>
    <row r="2048" ht="12" customHeight="1" x14ac:dyDescent="0.35"/>
    <row r="2049" ht="12" customHeight="1" x14ac:dyDescent="0.35"/>
    <row r="2050" ht="12" customHeight="1" x14ac:dyDescent="0.35"/>
    <row r="2051" ht="12" customHeight="1" x14ac:dyDescent="0.35"/>
    <row r="2052" ht="12" customHeight="1" x14ac:dyDescent="0.35"/>
    <row r="2053" ht="12" customHeight="1" x14ac:dyDescent="0.35"/>
    <row r="2054" ht="12" customHeight="1" x14ac:dyDescent="0.35"/>
    <row r="2055" ht="12" customHeight="1" x14ac:dyDescent="0.35"/>
    <row r="2056" ht="12" customHeight="1" x14ac:dyDescent="0.35"/>
    <row r="2057" ht="12" customHeight="1" x14ac:dyDescent="0.35"/>
    <row r="2058" ht="12" customHeight="1" x14ac:dyDescent="0.35"/>
    <row r="2059" ht="12" customHeight="1" x14ac:dyDescent="0.35"/>
    <row r="2060" ht="12" customHeight="1" x14ac:dyDescent="0.35"/>
    <row r="2061" ht="12" customHeight="1" x14ac:dyDescent="0.35"/>
    <row r="2062" ht="12" customHeight="1" x14ac:dyDescent="0.35"/>
    <row r="2063" ht="12" customHeight="1" x14ac:dyDescent="0.35"/>
    <row r="2064" ht="12" customHeight="1" x14ac:dyDescent="0.35"/>
    <row r="2065" ht="12" customHeight="1" x14ac:dyDescent="0.35"/>
    <row r="2066" ht="12" customHeight="1" x14ac:dyDescent="0.35"/>
    <row r="2067" ht="12" customHeight="1" x14ac:dyDescent="0.35"/>
    <row r="2068" ht="12" customHeight="1" x14ac:dyDescent="0.35"/>
    <row r="2069" ht="12" customHeight="1" x14ac:dyDescent="0.35"/>
    <row r="2070" ht="12" customHeight="1" x14ac:dyDescent="0.35"/>
    <row r="2071" ht="12" customHeight="1" x14ac:dyDescent="0.35"/>
    <row r="2072" ht="12" customHeight="1" x14ac:dyDescent="0.35"/>
    <row r="2073" ht="12" customHeight="1" x14ac:dyDescent="0.35"/>
    <row r="2074" ht="12" customHeight="1" x14ac:dyDescent="0.35"/>
    <row r="2075" ht="12" customHeight="1" x14ac:dyDescent="0.35"/>
    <row r="2076" ht="12" customHeight="1" x14ac:dyDescent="0.35"/>
    <row r="2077" ht="12" customHeight="1" x14ac:dyDescent="0.35"/>
    <row r="2078" ht="12" customHeight="1" x14ac:dyDescent="0.35"/>
    <row r="2079" ht="12" customHeight="1" x14ac:dyDescent="0.35"/>
    <row r="2080" ht="12" customHeight="1" x14ac:dyDescent="0.35"/>
    <row r="2081" ht="12" customHeight="1" x14ac:dyDescent="0.35"/>
    <row r="2082" ht="12" customHeight="1" x14ac:dyDescent="0.35"/>
    <row r="2083" ht="12" customHeight="1" x14ac:dyDescent="0.35"/>
    <row r="2084" ht="12" customHeight="1" x14ac:dyDescent="0.35"/>
    <row r="2085" ht="12" customHeight="1" x14ac:dyDescent="0.35"/>
    <row r="2086" ht="12" customHeight="1" x14ac:dyDescent="0.35"/>
    <row r="2087" ht="12" customHeight="1" x14ac:dyDescent="0.35"/>
    <row r="2088" ht="12" customHeight="1" x14ac:dyDescent="0.35"/>
    <row r="2089" ht="12" customHeight="1" x14ac:dyDescent="0.35"/>
    <row r="2090" ht="12" customHeight="1" x14ac:dyDescent="0.35"/>
    <row r="2091" ht="12" customHeight="1" x14ac:dyDescent="0.35"/>
    <row r="2092" ht="12" customHeight="1" x14ac:dyDescent="0.35"/>
    <row r="2093" ht="12" customHeight="1" x14ac:dyDescent="0.35"/>
    <row r="2094" ht="12" customHeight="1" x14ac:dyDescent="0.35"/>
    <row r="2095" ht="12" customHeight="1" x14ac:dyDescent="0.35"/>
    <row r="2096" ht="12" customHeight="1" x14ac:dyDescent="0.35"/>
    <row r="2097" ht="12" customHeight="1" x14ac:dyDescent="0.35"/>
    <row r="2098" ht="12" customHeight="1" x14ac:dyDescent="0.35"/>
    <row r="2099" ht="12" customHeight="1" x14ac:dyDescent="0.35"/>
    <row r="2100" ht="12" customHeight="1" x14ac:dyDescent="0.35"/>
    <row r="2101" ht="12" customHeight="1" x14ac:dyDescent="0.35"/>
    <row r="2102" ht="12" customHeight="1" x14ac:dyDescent="0.35"/>
    <row r="2103" ht="12" customHeight="1" x14ac:dyDescent="0.35"/>
    <row r="2104" ht="12" customHeight="1" x14ac:dyDescent="0.35"/>
    <row r="2105" ht="12" customHeight="1" x14ac:dyDescent="0.35"/>
    <row r="2106" ht="12" customHeight="1" x14ac:dyDescent="0.35"/>
    <row r="2107" ht="12" customHeight="1" x14ac:dyDescent="0.35"/>
    <row r="2108" ht="12" customHeight="1" x14ac:dyDescent="0.35"/>
    <row r="2109" ht="12" customHeight="1" x14ac:dyDescent="0.35"/>
    <row r="2110" ht="12" customHeight="1" x14ac:dyDescent="0.35"/>
    <row r="2111" ht="12" customHeight="1" x14ac:dyDescent="0.35"/>
    <row r="2112" ht="12" customHeight="1" x14ac:dyDescent="0.35"/>
    <row r="2113" ht="12" customHeight="1" x14ac:dyDescent="0.35"/>
    <row r="2114" ht="12" customHeight="1" x14ac:dyDescent="0.35"/>
    <row r="2115" ht="12" customHeight="1" x14ac:dyDescent="0.35"/>
    <row r="2116" ht="12" customHeight="1" x14ac:dyDescent="0.35"/>
    <row r="2117" ht="12" customHeight="1" x14ac:dyDescent="0.35"/>
    <row r="2118" ht="12" customHeight="1" x14ac:dyDescent="0.35"/>
    <row r="2119" ht="12" customHeight="1" x14ac:dyDescent="0.35"/>
    <row r="2120" ht="12" customHeight="1" x14ac:dyDescent="0.35"/>
    <row r="2121" ht="12" customHeight="1" x14ac:dyDescent="0.35"/>
    <row r="2122" ht="12" customHeight="1" x14ac:dyDescent="0.35"/>
    <row r="2123" ht="12" customHeight="1" x14ac:dyDescent="0.35"/>
    <row r="2124" ht="12" customHeight="1" x14ac:dyDescent="0.35"/>
    <row r="2125" ht="12" customHeight="1" x14ac:dyDescent="0.35"/>
    <row r="2126" ht="12" customHeight="1" x14ac:dyDescent="0.35"/>
    <row r="2127" ht="12" customHeight="1" x14ac:dyDescent="0.35"/>
    <row r="2128" ht="12" customHeight="1" x14ac:dyDescent="0.35"/>
    <row r="2129" ht="12" customHeight="1" x14ac:dyDescent="0.35"/>
    <row r="2130" ht="12" customHeight="1" x14ac:dyDescent="0.35"/>
    <row r="2131" ht="12" customHeight="1" x14ac:dyDescent="0.35"/>
    <row r="2132" ht="12" customHeight="1" x14ac:dyDescent="0.35"/>
    <row r="2133" ht="12" customHeight="1" x14ac:dyDescent="0.35"/>
    <row r="2134" ht="12" customHeight="1" x14ac:dyDescent="0.35"/>
    <row r="2135" ht="12" customHeight="1" x14ac:dyDescent="0.35"/>
    <row r="2136" ht="12" customHeight="1" x14ac:dyDescent="0.35"/>
    <row r="2137" ht="12" customHeight="1" x14ac:dyDescent="0.35"/>
    <row r="2138" ht="12" customHeight="1" x14ac:dyDescent="0.35"/>
    <row r="2139" ht="12" customHeight="1" x14ac:dyDescent="0.35"/>
    <row r="2140" ht="12" customHeight="1" x14ac:dyDescent="0.35"/>
    <row r="2141" ht="12" customHeight="1" x14ac:dyDescent="0.35"/>
    <row r="2142" ht="12" customHeight="1" x14ac:dyDescent="0.35"/>
    <row r="2143" ht="12" customHeight="1" x14ac:dyDescent="0.35"/>
    <row r="2144" ht="12" customHeight="1" x14ac:dyDescent="0.35"/>
    <row r="2145" ht="12" customHeight="1" x14ac:dyDescent="0.35"/>
    <row r="2146" ht="12" customHeight="1" x14ac:dyDescent="0.35"/>
    <row r="2147" ht="12" customHeight="1" x14ac:dyDescent="0.35"/>
    <row r="2148" ht="12" customHeight="1" x14ac:dyDescent="0.35"/>
    <row r="2149" ht="12" customHeight="1" x14ac:dyDescent="0.35"/>
    <row r="2150" ht="12" customHeight="1" x14ac:dyDescent="0.35"/>
    <row r="2151" ht="12" customHeight="1" x14ac:dyDescent="0.35"/>
    <row r="2152" ht="12" customHeight="1" x14ac:dyDescent="0.35"/>
    <row r="2153" ht="12" customHeight="1" x14ac:dyDescent="0.35"/>
    <row r="2154" ht="12" customHeight="1" x14ac:dyDescent="0.35"/>
    <row r="2155" ht="12" customHeight="1" x14ac:dyDescent="0.35"/>
    <row r="2156" ht="12" customHeight="1" x14ac:dyDescent="0.35"/>
    <row r="2157" ht="12" customHeight="1" x14ac:dyDescent="0.35"/>
    <row r="2158" ht="12" customHeight="1" x14ac:dyDescent="0.35"/>
    <row r="2159" ht="12" customHeight="1" x14ac:dyDescent="0.35"/>
    <row r="2160" ht="12" customHeight="1" x14ac:dyDescent="0.35"/>
    <row r="2161" ht="12" customHeight="1" x14ac:dyDescent="0.35"/>
    <row r="2162" ht="12" customHeight="1" x14ac:dyDescent="0.35"/>
    <row r="2163" ht="12" customHeight="1" x14ac:dyDescent="0.35"/>
    <row r="2164" ht="12" customHeight="1" x14ac:dyDescent="0.35"/>
    <row r="2165" ht="12" customHeight="1" x14ac:dyDescent="0.35"/>
    <row r="2166" ht="12" customHeight="1" x14ac:dyDescent="0.35"/>
    <row r="2167" ht="12" customHeight="1" x14ac:dyDescent="0.35"/>
    <row r="2168" ht="12" customHeight="1" x14ac:dyDescent="0.35"/>
    <row r="2169" ht="12" customHeight="1" x14ac:dyDescent="0.35"/>
    <row r="2170" ht="12" customHeight="1" x14ac:dyDescent="0.35"/>
    <row r="2171" ht="12" customHeight="1" x14ac:dyDescent="0.35"/>
    <row r="2172" ht="12" customHeight="1" x14ac:dyDescent="0.35"/>
    <row r="2173" ht="12" customHeight="1" x14ac:dyDescent="0.35"/>
    <row r="2174" ht="12" customHeight="1" x14ac:dyDescent="0.35"/>
    <row r="2175" ht="12" customHeight="1" x14ac:dyDescent="0.35"/>
    <row r="2176" ht="12" customHeight="1" x14ac:dyDescent="0.35"/>
    <row r="2177" ht="12" customHeight="1" x14ac:dyDescent="0.35"/>
    <row r="2178" ht="12" customHeight="1" x14ac:dyDescent="0.35"/>
    <row r="2179" ht="12" customHeight="1" x14ac:dyDescent="0.35"/>
    <row r="2180" ht="12" customHeight="1" x14ac:dyDescent="0.35"/>
    <row r="2181" ht="12" customHeight="1" x14ac:dyDescent="0.35"/>
    <row r="2182" ht="12" customHeight="1" x14ac:dyDescent="0.35"/>
    <row r="2183" ht="12" customHeight="1" x14ac:dyDescent="0.35"/>
    <row r="2184" ht="12" customHeight="1" x14ac:dyDescent="0.35"/>
    <row r="2185" ht="12" customHeight="1" x14ac:dyDescent="0.35"/>
    <row r="2186" ht="12" customHeight="1" x14ac:dyDescent="0.35"/>
    <row r="2187" ht="12" customHeight="1" x14ac:dyDescent="0.35"/>
    <row r="2188" ht="12" customHeight="1" x14ac:dyDescent="0.35"/>
    <row r="2189" ht="12" customHeight="1" x14ac:dyDescent="0.35"/>
    <row r="2190" ht="12" customHeight="1" x14ac:dyDescent="0.35"/>
    <row r="2191" ht="12" customHeight="1" x14ac:dyDescent="0.35"/>
    <row r="2192" ht="12" customHeight="1" x14ac:dyDescent="0.35"/>
    <row r="2193" ht="12" customHeight="1" x14ac:dyDescent="0.35"/>
    <row r="2194" ht="12" customHeight="1" x14ac:dyDescent="0.35"/>
    <row r="2195" ht="12" customHeight="1" x14ac:dyDescent="0.35"/>
    <row r="2196" ht="12" customHeight="1" x14ac:dyDescent="0.35"/>
    <row r="2197" ht="12" customHeight="1" x14ac:dyDescent="0.35"/>
    <row r="2198" ht="12" customHeight="1" x14ac:dyDescent="0.35"/>
    <row r="2199" ht="12" customHeight="1" x14ac:dyDescent="0.35"/>
    <row r="2200" ht="12" customHeight="1" x14ac:dyDescent="0.35"/>
    <row r="2201" ht="12" customHeight="1" x14ac:dyDescent="0.35"/>
    <row r="2202" ht="12" customHeight="1" x14ac:dyDescent="0.35"/>
    <row r="2203" ht="12" customHeight="1" x14ac:dyDescent="0.35"/>
    <row r="2204" ht="12" customHeight="1" x14ac:dyDescent="0.35"/>
    <row r="2205" ht="12" customHeight="1" x14ac:dyDescent="0.35"/>
    <row r="2206" ht="12" customHeight="1" x14ac:dyDescent="0.35"/>
    <row r="2207" ht="12" customHeight="1" x14ac:dyDescent="0.35"/>
    <row r="2208" ht="12" customHeight="1" x14ac:dyDescent="0.35"/>
    <row r="2209" ht="12" customHeight="1" x14ac:dyDescent="0.35"/>
    <row r="2210" ht="12" customHeight="1" x14ac:dyDescent="0.35"/>
    <row r="2211" ht="12" customHeight="1" x14ac:dyDescent="0.35"/>
    <row r="2212" ht="12" customHeight="1" x14ac:dyDescent="0.35"/>
    <row r="2213" ht="12" customHeight="1" x14ac:dyDescent="0.35"/>
    <row r="2214" ht="12" customHeight="1" x14ac:dyDescent="0.35"/>
    <row r="2215" ht="12" customHeight="1" x14ac:dyDescent="0.35"/>
    <row r="2216" ht="12" customHeight="1" x14ac:dyDescent="0.35"/>
    <row r="2217" ht="12" customHeight="1" x14ac:dyDescent="0.35"/>
    <row r="2218" ht="12" customHeight="1" x14ac:dyDescent="0.35"/>
    <row r="2219" ht="12" customHeight="1" x14ac:dyDescent="0.35"/>
    <row r="2220" ht="12" customHeight="1" x14ac:dyDescent="0.35"/>
    <row r="2221" ht="12" customHeight="1" x14ac:dyDescent="0.35"/>
    <row r="2222" ht="12" customHeight="1" x14ac:dyDescent="0.35"/>
    <row r="2223" ht="12" customHeight="1" x14ac:dyDescent="0.35"/>
    <row r="2224" ht="12" customHeight="1" x14ac:dyDescent="0.35"/>
    <row r="2225" ht="12" customHeight="1" x14ac:dyDescent="0.35"/>
    <row r="2226" ht="12" customHeight="1" x14ac:dyDescent="0.35"/>
    <row r="2227" ht="12" customHeight="1" x14ac:dyDescent="0.35"/>
    <row r="2228" ht="12" customHeight="1" x14ac:dyDescent="0.35"/>
    <row r="2229" ht="12" customHeight="1" x14ac:dyDescent="0.35"/>
    <row r="2230" ht="12" customHeight="1" x14ac:dyDescent="0.35"/>
    <row r="2231" ht="12" customHeight="1" x14ac:dyDescent="0.35"/>
    <row r="2232" ht="12" customHeight="1" x14ac:dyDescent="0.35"/>
    <row r="2233" ht="12" customHeight="1" x14ac:dyDescent="0.35"/>
    <row r="2234" ht="12" customHeight="1" x14ac:dyDescent="0.35"/>
    <row r="2235" ht="12" customHeight="1" x14ac:dyDescent="0.35"/>
    <row r="2236" ht="12" customHeight="1" x14ac:dyDescent="0.35"/>
    <row r="2237" ht="12" customHeight="1" x14ac:dyDescent="0.35"/>
    <row r="2238" ht="12" customHeight="1" x14ac:dyDescent="0.35"/>
    <row r="2239" ht="12" customHeight="1" x14ac:dyDescent="0.35"/>
    <row r="2240" ht="12" customHeight="1" x14ac:dyDescent="0.35"/>
    <row r="2241" ht="12" customHeight="1" x14ac:dyDescent="0.35"/>
    <row r="2242" ht="12" customHeight="1" x14ac:dyDescent="0.35"/>
    <row r="2243" ht="12" customHeight="1" x14ac:dyDescent="0.35"/>
    <row r="2244" ht="12" customHeight="1" x14ac:dyDescent="0.35"/>
    <row r="2245" ht="12" customHeight="1" x14ac:dyDescent="0.35"/>
    <row r="2246" ht="12" customHeight="1" x14ac:dyDescent="0.35"/>
    <row r="2247" ht="12" customHeight="1" x14ac:dyDescent="0.35"/>
    <row r="2248" ht="12" customHeight="1" x14ac:dyDescent="0.35"/>
    <row r="2249" ht="12" customHeight="1" x14ac:dyDescent="0.35"/>
    <row r="2250" ht="12" customHeight="1" x14ac:dyDescent="0.35"/>
    <row r="2251" ht="12" customHeight="1" x14ac:dyDescent="0.35"/>
    <row r="2252" ht="12" customHeight="1" x14ac:dyDescent="0.35"/>
    <row r="2253" ht="12" customHeight="1" x14ac:dyDescent="0.35"/>
    <row r="2254" ht="12" customHeight="1" x14ac:dyDescent="0.35"/>
    <row r="2255" ht="12" customHeight="1" x14ac:dyDescent="0.35"/>
    <row r="2256" ht="12" customHeight="1" x14ac:dyDescent="0.35"/>
    <row r="2257" ht="12" customHeight="1" x14ac:dyDescent="0.35"/>
    <row r="2258" ht="12" customHeight="1" x14ac:dyDescent="0.35"/>
    <row r="2259" ht="12" customHeight="1" x14ac:dyDescent="0.35"/>
    <row r="2260" ht="12" customHeight="1" x14ac:dyDescent="0.35"/>
    <row r="2261" ht="12" customHeight="1" x14ac:dyDescent="0.35"/>
    <row r="2262" ht="12" customHeight="1" x14ac:dyDescent="0.35"/>
    <row r="2263" ht="12" customHeight="1" x14ac:dyDescent="0.35"/>
    <row r="2264" ht="12" customHeight="1" x14ac:dyDescent="0.35"/>
    <row r="2265" ht="12" customHeight="1" x14ac:dyDescent="0.35"/>
    <row r="2266" ht="12" customHeight="1" x14ac:dyDescent="0.35"/>
    <row r="2267" ht="12" customHeight="1" x14ac:dyDescent="0.35"/>
    <row r="2268" ht="12" customHeight="1" x14ac:dyDescent="0.35"/>
    <row r="2269" ht="12" customHeight="1" x14ac:dyDescent="0.35"/>
    <row r="2270" ht="12" customHeight="1" x14ac:dyDescent="0.35"/>
    <row r="2271" ht="12" customHeight="1" x14ac:dyDescent="0.35"/>
    <row r="2272" ht="12" customHeight="1" x14ac:dyDescent="0.35"/>
    <row r="2273" ht="12" customHeight="1" x14ac:dyDescent="0.35"/>
    <row r="2274" ht="12" customHeight="1" x14ac:dyDescent="0.35"/>
    <row r="2275" ht="12" customHeight="1" x14ac:dyDescent="0.35"/>
    <row r="2276" ht="12" customHeight="1" x14ac:dyDescent="0.35"/>
    <row r="2277" ht="12" customHeight="1" x14ac:dyDescent="0.35"/>
    <row r="2278" ht="12" customHeight="1" x14ac:dyDescent="0.35"/>
    <row r="2279" ht="12" customHeight="1" x14ac:dyDescent="0.35"/>
    <row r="2280" ht="12" customHeight="1" x14ac:dyDescent="0.35"/>
    <row r="2281" ht="12" customHeight="1" x14ac:dyDescent="0.35"/>
    <row r="2282" ht="12" customHeight="1" x14ac:dyDescent="0.35"/>
    <row r="2283" ht="12" customHeight="1" x14ac:dyDescent="0.35"/>
    <row r="2284" ht="12" customHeight="1" x14ac:dyDescent="0.35"/>
    <row r="2285" ht="12" customHeight="1" x14ac:dyDescent="0.35"/>
    <row r="2286" ht="12" customHeight="1" x14ac:dyDescent="0.35"/>
    <row r="2287" ht="12" customHeight="1" x14ac:dyDescent="0.35"/>
    <row r="2288" ht="12" customHeight="1" x14ac:dyDescent="0.35"/>
    <row r="2289" ht="12" customHeight="1" x14ac:dyDescent="0.35"/>
    <row r="2290" ht="12" customHeight="1" x14ac:dyDescent="0.35"/>
    <row r="2291" ht="12" customHeight="1" x14ac:dyDescent="0.35"/>
    <row r="2292" ht="12" customHeight="1" x14ac:dyDescent="0.35"/>
    <row r="2293" ht="12" customHeight="1" x14ac:dyDescent="0.35"/>
    <row r="2294" ht="12" customHeight="1" x14ac:dyDescent="0.35"/>
    <row r="2295" ht="12" customHeight="1" x14ac:dyDescent="0.35"/>
    <row r="2296" ht="12" customHeight="1" x14ac:dyDescent="0.35"/>
    <row r="2297" ht="12" customHeight="1" x14ac:dyDescent="0.35"/>
    <row r="2298" ht="12" customHeight="1" x14ac:dyDescent="0.35"/>
    <row r="2299" ht="12" customHeight="1" x14ac:dyDescent="0.35"/>
    <row r="2300" ht="12" customHeight="1" x14ac:dyDescent="0.35"/>
    <row r="2301" ht="12" customHeight="1" x14ac:dyDescent="0.35"/>
    <row r="2302" ht="12" customHeight="1" x14ac:dyDescent="0.35"/>
    <row r="2303" ht="12" customHeight="1" x14ac:dyDescent="0.35"/>
    <row r="2304" ht="12" customHeight="1" x14ac:dyDescent="0.35"/>
    <row r="2305" ht="12" customHeight="1" x14ac:dyDescent="0.35"/>
    <row r="2306" ht="12" customHeight="1" x14ac:dyDescent="0.35"/>
    <row r="2307" ht="12" customHeight="1" x14ac:dyDescent="0.35"/>
    <row r="2308" ht="12" customHeight="1" x14ac:dyDescent="0.35"/>
    <row r="2309" ht="12" customHeight="1" x14ac:dyDescent="0.35"/>
    <row r="2310" ht="12" customHeight="1" x14ac:dyDescent="0.35"/>
    <row r="2311" ht="12" customHeight="1" x14ac:dyDescent="0.35"/>
    <row r="2312" ht="12" customHeight="1" x14ac:dyDescent="0.35"/>
    <row r="2313" ht="12" customHeight="1" x14ac:dyDescent="0.35"/>
    <row r="2314" ht="12" customHeight="1" x14ac:dyDescent="0.35"/>
    <row r="2315" ht="12" customHeight="1" x14ac:dyDescent="0.35"/>
    <row r="2316" ht="12" customHeight="1" x14ac:dyDescent="0.35"/>
    <row r="2317" ht="12" customHeight="1" x14ac:dyDescent="0.35"/>
    <row r="2318" ht="12" customHeight="1" x14ac:dyDescent="0.35"/>
    <row r="2319" ht="12" customHeight="1" x14ac:dyDescent="0.35"/>
    <row r="2320" ht="12" customHeight="1" x14ac:dyDescent="0.35"/>
    <row r="2321" ht="12" customHeight="1" x14ac:dyDescent="0.35"/>
    <row r="2322" ht="12" customHeight="1" x14ac:dyDescent="0.35"/>
    <row r="2323" ht="12" customHeight="1" x14ac:dyDescent="0.35"/>
    <row r="2324" ht="12" customHeight="1" x14ac:dyDescent="0.35"/>
    <row r="2325" ht="12" customHeight="1" x14ac:dyDescent="0.35"/>
    <row r="2326" ht="12" customHeight="1" x14ac:dyDescent="0.35"/>
    <row r="2327" ht="12" customHeight="1" x14ac:dyDescent="0.35"/>
    <row r="2328" ht="12" customHeight="1" x14ac:dyDescent="0.35"/>
    <row r="2329" ht="12" customHeight="1" x14ac:dyDescent="0.35"/>
    <row r="2330" ht="12" customHeight="1" x14ac:dyDescent="0.35"/>
    <row r="2331" ht="12" customHeight="1" x14ac:dyDescent="0.35"/>
    <row r="2332" ht="12" customHeight="1" x14ac:dyDescent="0.35"/>
    <row r="2333" ht="12" customHeight="1" x14ac:dyDescent="0.35"/>
    <row r="2334" ht="12" customHeight="1" x14ac:dyDescent="0.35"/>
    <row r="2335" ht="12" customHeight="1" x14ac:dyDescent="0.35"/>
    <row r="2336" ht="12" customHeight="1" x14ac:dyDescent="0.35"/>
    <row r="2337" ht="12" customHeight="1" x14ac:dyDescent="0.35"/>
    <row r="2338" ht="12" customHeight="1" x14ac:dyDescent="0.35"/>
    <row r="2339" ht="12" customHeight="1" x14ac:dyDescent="0.35"/>
    <row r="2340" ht="12" customHeight="1" x14ac:dyDescent="0.35"/>
    <row r="2341" ht="12" customHeight="1" x14ac:dyDescent="0.35"/>
    <row r="2342" ht="12" customHeight="1" x14ac:dyDescent="0.35"/>
    <row r="2343" ht="12" customHeight="1" x14ac:dyDescent="0.35"/>
    <row r="2344" ht="12" customHeight="1" x14ac:dyDescent="0.35"/>
    <row r="2345" ht="12" customHeight="1" x14ac:dyDescent="0.35"/>
    <row r="2346" ht="12" customHeight="1" x14ac:dyDescent="0.35"/>
    <row r="2347" ht="12" customHeight="1" x14ac:dyDescent="0.35"/>
    <row r="2348" ht="12" customHeight="1" x14ac:dyDescent="0.35"/>
    <row r="2349" ht="12" customHeight="1" x14ac:dyDescent="0.35"/>
    <row r="2350" ht="12" customHeight="1" x14ac:dyDescent="0.35"/>
    <row r="2351" ht="12" customHeight="1" x14ac:dyDescent="0.35"/>
    <row r="2352" ht="12" customHeight="1" x14ac:dyDescent="0.35"/>
    <row r="2353" ht="12" customHeight="1" x14ac:dyDescent="0.35"/>
    <row r="2354" ht="12" customHeight="1" x14ac:dyDescent="0.35"/>
    <row r="2355" ht="12" customHeight="1" x14ac:dyDescent="0.35"/>
    <row r="2356" ht="12" customHeight="1" x14ac:dyDescent="0.35"/>
    <row r="2357" ht="12" customHeight="1" x14ac:dyDescent="0.35"/>
    <row r="2358" ht="12" customHeight="1" x14ac:dyDescent="0.35"/>
    <row r="2359" ht="12" customHeight="1" x14ac:dyDescent="0.35"/>
    <row r="2360" ht="12" customHeight="1" x14ac:dyDescent="0.35"/>
    <row r="2361" ht="12" customHeight="1" x14ac:dyDescent="0.35"/>
    <row r="2362" ht="12" customHeight="1" x14ac:dyDescent="0.35"/>
    <row r="2363" ht="12" customHeight="1" x14ac:dyDescent="0.35"/>
    <row r="2364" ht="12" customHeight="1" x14ac:dyDescent="0.35"/>
    <row r="2365" ht="12" customHeight="1" x14ac:dyDescent="0.35"/>
    <row r="2366" ht="12" customHeight="1" x14ac:dyDescent="0.35"/>
    <row r="2367" ht="12" customHeight="1" x14ac:dyDescent="0.35"/>
    <row r="2368" ht="12" customHeight="1" x14ac:dyDescent="0.35"/>
    <row r="2369" ht="12" customHeight="1" x14ac:dyDescent="0.35"/>
    <row r="2370" ht="12" customHeight="1" x14ac:dyDescent="0.35"/>
    <row r="2371" ht="12" customHeight="1" x14ac:dyDescent="0.35"/>
    <row r="2372" ht="12" customHeight="1" x14ac:dyDescent="0.35"/>
    <row r="2373" ht="12" customHeight="1" x14ac:dyDescent="0.35"/>
    <row r="2374" ht="12" customHeight="1" x14ac:dyDescent="0.35"/>
    <row r="2375" ht="12" customHeight="1" x14ac:dyDescent="0.35"/>
    <row r="2376" ht="12" customHeight="1" x14ac:dyDescent="0.35"/>
    <row r="2377" ht="12" customHeight="1" x14ac:dyDescent="0.35"/>
    <row r="2378" ht="12" customHeight="1" x14ac:dyDescent="0.35"/>
    <row r="2379" ht="12" customHeight="1" x14ac:dyDescent="0.35"/>
    <row r="2380" ht="12" customHeight="1" x14ac:dyDescent="0.35"/>
    <row r="2381" ht="12" customHeight="1" x14ac:dyDescent="0.35"/>
    <row r="2382" ht="12" customHeight="1" x14ac:dyDescent="0.35"/>
    <row r="2383" ht="12" customHeight="1" x14ac:dyDescent="0.35"/>
    <row r="2384" ht="12" customHeight="1" x14ac:dyDescent="0.35"/>
    <row r="2385" ht="12" customHeight="1" x14ac:dyDescent="0.35"/>
    <row r="2386" ht="12" customHeight="1" x14ac:dyDescent="0.35"/>
    <row r="2387" ht="12" customHeight="1" x14ac:dyDescent="0.35"/>
    <row r="2388" ht="12" customHeight="1" x14ac:dyDescent="0.35"/>
    <row r="2389" ht="12" customHeight="1" x14ac:dyDescent="0.35"/>
    <row r="2390" ht="12" customHeight="1" x14ac:dyDescent="0.35"/>
    <row r="2391" ht="12" customHeight="1" x14ac:dyDescent="0.35"/>
    <row r="2392" ht="12" customHeight="1" x14ac:dyDescent="0.35"/>
    <row r="2393" ht="12" customHeight="1" x14ac:dyDescent="0.35"/>
    <row r="2394" ht="12" customHeight="1" x14ac:dyDescent="0.35"/>
    <row r="2395" ht="12" customHeight="1" x14ac:dyDescent="0.35"/>
    <row r="2396" ht="12" customHeight="1" x14ac:dyDescent="0.35"/>
    <row r="2397" ht="12" customHeight="1" x14ac:dyDescent="0.35"/>
    <row r="2398" ht="12" customHeight="1" x14ac:dyDescent="0.35"/>
    <row r="2399" ht="12" customHeight="1" x14ac:dyDescent="0.35"/>
    <row r="2400" ht="12" customHeight="1" x14ac:dyDescent="0.35"/>
    <row r="2401" ht="12" customHeight="1" x14ac:dyDescent="0.35"/>
    <row r="2402" ht="12" customHeight="1" x14ac:dyDescent="0.35"/>
    <row r="2403" ht="12" customHeight="1" x14ac:dyDescent="0.35"/>
    <row r="2404" ht="12" customHeight="1" x14ac:dyDescent="0.35"/>
    <row r="2405" ht="12" customHeight="1" x14ac:dyDescent="0.35"/>
    <row r="2406" ht="12" customHeight="1" x14ac:dyDescent="0.35"/>
    <row r="2407" ht="12" customHeight="1" x14ac:dyDescent="0.35"/>
    <row r="2408" ht="12" customHeight="1" x14ac:dyDescent="0.35"/>
    <row r="2409" ht="12" customHeight="1" x14ac:dyDescent="0.35"/>
    <row r="2410" ht="12" customHeight="1" x14ac:dyDescent="0.35"/>
    <row r="2411" ht="12" customHeight="1" x14ac:dyDescent="0.35"/>
    <row r="2412" ht="12" customHeight="1" x14ac:dyDescent="0.35"/>
    <row r="2413" ht="12" customHeight="1" x14ac:dyDescent="0.35"/>
    <row r="2414" ht="12" customHeight="1" x14ac:dyDescent="0.35"/>
    <row r="2415" ht="12" customHeight="1" x14ac:dyDescent="0.35"/>
    <row r="2416" ht="12" customHeight="1" x14ac:dyDescent="0.35"/>
    <row r="2417" ht="12" customHeight="1" x14ac:dyDescent="0.35"/>
    <row r="2418" ht="12" customHeight="1" x14ac:dyDescent="0.35"/>
    <row r="2419" ht="12" customHeight="1" x14ac:dyDescent="0.35"/>
    <row r="2420" ht="12" customHeight="1" x14ac:dyDescent="0.35"/>
    <row r="2421" ht="12" customHeight="1" x14ac:dyDescent="0.35"/>
    <row r="2422" ht="12" customHeight="1" x14ac:dyDescent="0.35"/>
    <row r="2423" ht="12" customHeight="1" x14ac:dyDescent="0.35"/>
    <row r="2424" ht="12" customHeight="1" x14ac:dyDescent="0.35"/>
    <row r="2425" ht="12" customHeight="1" x14ac:dyDescent="0.35"/>
    <row r="2426" ht="12" customHeight="1" x14ac:dyDescent="0.35"/>
    <row r="2427" ht="12" customHeight="1" x14ac:dyDescent="0.35"/>
    <row r="2428" ht="12" customHeight="1" x14ac:dyDescent="0.35"/>
    <row r="2429" ht="12" customHeight="1" x14ac:dyDescent="0.35"/>
    <row r="2430" ht="12" customHeight="1" x14ac:dyDescent="0.35"/>
    <row r="2431" ht="12" customHeight="1" x14ac:dyDescent="0.35"/>
    <row r="2432" ht="12" customHeight="1" x14ac:dyDescent="0.35"/>
    <row r="2433" ht="12" customHeight="1" x14ac:dyDescent="0.35"/>
    <row r="2434" ht="12" customHeight="1" x14ac:dyDescent="0.35"/>
    <row r="2435" ht="12" customHeight="1" x14ac:dyDescent="0.35"/>
    <row r="2436" ht="12" customHeight="1" x14ac:dyDescent="0.35"/>
    <row r="2437" ht="12" customHeight="1" x14ac:dyDescent="0.35"/>
    <row r="2438" ht="12" customHeight="1" x14ac:dyDescent="0.35"/>
    <row r="2439" ht="12" customHeight="1" x14ac:dyDescent="0.35"/>
    <row r="2440" ht="12" customHeight="1" x14ac:dyDescent="0.35"/>
    <row r="2441" ht="12" customHeight="1" x14ac:dyDescent="0.35"/>
    <row r="2442" ht="12" customHeight="1" x14ac:dyDescent="0.35"/>
    <row r="2443" ht="12" customHeight="1" x14ac:dyDescent="0.35"/>
    <row r="2444" ht="12" customHeight="1" x14ac:dyDescent="0.35"/>
    <row r="2445" ht="12" customHeight="1" x14ac:dyDescent="0.35"/>
    <row r="2446" ht="12" customHeight="1" x14ac:dyDescent="0.35"/>
    <row r="2447" ht="12" customHeight="1" x14ac:dyDescent="0.35"/>
    <row r="2448" ht="12" customHeight="1" x14ac:dyDescent="0.35"/>
    <row r="2449" ht="12" customHeight="1" x14ac:dyDescent="0.35"/>
    <row r="2450" ht="12" customHeight="1" x14ac:dyDescent="0.35"/>
    <row r="2451" ht="12" customHeight="1" x14ac:dyDescent="0.35"/>
    <row r="2452" ht="12" customHeight="1" x14ac:dyDescent="0.35"/>
    <row r="2453" ht="12" customHeight="1" x14ac:dyDescent="0.35"/>
    <row r="2454" ht="12" customHeight="1" x14ac:dyDescent="0.35"/>
    <row r="2455" ht="12" customHeight="1" x14ac:dyDescent="0.35"/>
    <row r="2456" ht="12" customHeight="1" x14ac:dyDescent="0.35"/>
    <row r="2457" ht="12" customHeight="1" x14ac:dyDescent="0.35"/>
    <row r="2458" ht="12" customHeight="1" x14ac:dyDescent="0.35"/>
    <row r="2459" ht="12" customHeight="1" x14ac:dyDescent="0.35"/>
    <row r="2460" ht="12" customHeight="1" x14ac:dyDescent="0.35"/>
    <row r="2461" ht="12" customHeight="1" x14ac:dyDescent="0.35"/>
    <row r="2462" ht="12" customHeight="1" x14ac:dyDescent="0.35"/>
    <row r="2463" ht="12" customHeight="1" x14ac:dyDescent="0.35"/>
    <row r="2464" ht="12" customHeight="1" x14ac:dyDescent="0.35"/>
    <row r="2465" ht="12" customHeight="1" x14ac:dyDescent="0.35"/>
    <row r="2466" ht="12" customHeight="1" x14ac:dyDescent="0.35"/>
    <row r="2467" ht="12" customHeight="1" x14ac:dyDescent="0.35"/>
    <row r="2468" ht="12" customHeight="1" x14ac:dyDescent="0.35"/>
    <row r="2469" ht="12" customHeight="1" x14ac:dyDescent="0.35"/>
    <row r="2470" ht="12" customHeight="1" x14ac:dyDescent="0.35"/>
  </sheetData>
  <sheetProtection algorithmName="SHA-512" hashValue="7WjbepAMDum8C+vUl5+TzN0UWw2ymj9zTOTtiUvLKe8Xea9J4CgC0Tz694qq3V+jS9HchT9FsQYXHSJDgMTtyQ==" saltValue="HLEImGg0Ahh5juHronbQeA==" spinCount="100000" sheet="1" formatColumns="0" formatRows="0"/>
  <mergeCells count="14">
    <mergeCell ref="E8:R8"/>
    <mergeCell ref="D1:R1"/>
    <mergeCell ref="D3:G3"/>
    <mergeCell ref="A5:D5"/>
    <mergeCell ref="R5:R6"/>
    <mergeCell ref="A6:D7"/>
    <mergeCell ref="E115:H115"/>
    <mergeCell ref="L115:P115"/>
    <mergeCell ref="E112:H112"/>
    <mergeCell ref="L112:P112"/>
    <mergeCell ref="E113:H113"/>
    <mergeCell ref="L113:P113"/>
    <mergeCell ref="E114:H114"/>
    <mergeCell ref="L114:P114"/>
  </mergeCells>
  <conditionalFormatting sqref="U3:U6">
    <cfRule type="expression" dxfId="93" priority="25" stopIfTrue="1">
      <formula>U3="Yes"</formula>
    </cfRule>
    <cfRule type="expression" dxfId="92" priority="26" stopIfTrue="1">
      <formula>U3="No"</formula>
    </cfRule>
  </conditionalFormatting>
  <conditionalFormatting sqref="A5">
    <cfRule type="expression" dxfId="91" priority="24" stopIfTrue="1">
      <formula>$A$5="Your check boxes are not clear (column U).  Please correct"</formula>
    </cfRule>
  </conditionalFormatting>
  <conditionalFormatting sqref="R9:R26">
    <cfRule type="expression" dxfId="90" priority="23" stopIfTrue="1">
      <formula>R9&lt;&gt;0</formula>
    </cfRule>
  </conditionalFormatting>
  <conditionalFormatting sqref="R28:R29">
    <cfRule type="expression" dxfId="89" priority="22" stopIfTrue="1">
      <formula>R28&lt;&gt;0</formula>
    </cfRule>
  </conditionalFormatting>
  <conditionalFormatting sqref="R31">
    <cfRule type="expression" dxfId="88" priority="21" stopIfTrue="1">
      <formula>R31&lt;&gt;0</formula>
    </cfRule>
  </conditionalFormatting>
  <conditionalFormatting sqref="R34:R63">
    <cfRule type="expression" dxfId="87" priority="20" stopIfTrue="1">
      <formula>R34&lt;&gt;0</formula>
    </cfRule>
  </conditionalFormatting>
  <conditionalFormatting sqref="R65:R66">
    <cfRule type="expression" dxfId="86" priority="19" stopIfTrue="1">
      <formula>R65&lt;&gt;0</formula>
    </cfRule>
  </conditionalFormatting>
  <conditionalFormatting sqref="R68">
    <cfRule type="expression" dxfId="85" priority="18" stopIfTrue="1">
      <formula>R68&lt;&gt;0</formula>
    </cfRule>
  </conditionalFormatting>
  <conditionalFormatting sqref="R72:R74">
    <cfRule type="expression" dxfId="84" priority="17" stopIfTrue="1">
      <formula>R72&lt;&gt;0</formula>
    </cfRule>
  </conditionalFormatting>
  <conditionalFormatting sqref="R76">
    <cfRule type="expression" dxfId="83" priority="16" stopIfTrue="1">
      <formula>R76&lt;&gt;0</formula>
    </cfRule>
  </conditionalFormatting>
  <conditionalFormatting sqref="R84">
    <cfRule type="expression" dxfId="82" priority="15" stopIfTrue="1">
      <formula>R84&lt;&gt;0</formula>
    </cfRule>
  </conditionalFormatting>
  <conditionalFormatting sqref="R79:R82">
    <cfRule type="expression" dxfId="81" priority="14" stopIfTrue="1">
      <formula>R79&lt;&gt;0</formula>
    </cfRule>
  </conditionalFormatting>
  <conditionalFormatting sqref="U7">
    <cfRule type="expression" dxfId="80" priority="7">
      <formula>$U$7="Surplus"</formula>
    </cfRule>
  </conditionalFormatting>
  <conditionalFormatting sqref="D3:G3">
    <cfRule type="containsText" dxfId="79" priority="11" operator="containsText" text="Select School Name Here">
      <formula>NOT(ISERROR(SEARCH("Select School Name Here",D3)))</formula>
    </cfRule>
    <cfRule type="expression" dxfId="78" priority="12">
      <formula>$D$3="Select School Name Here"</formula>
    </cfRule>
  </conditionalFormatting>
  <conditionalFormatting sqref="A105:E105">
    <cfRule type="expression" dxfId="77" priority="10">
      <formula>$C$105="Other Capital - THIS CANNOT BE A DEFICIT - PLEASE CORRECT"</formula>
    </cfRule>
  </conditionalFormatting>
  <conditionalFormatting sqref="A100:E100">
    <cfRule type="expression" dxfId="76" priority="9">
      <formula>$C$100="UncommitTed Revenue - THIS IS A DEFICIT BALANCE"</formula>
    </cfRule>
  </conditionalFormatting>
  <conditionalFormatting sqref="A108:E108">
    <cfRule type="expression" dxfId="75" priority="8">
      <formula>$E$108&lt;0</formula>
    </cfRule>
  </conditionalFormatting>
  <conditionalFormatting sqref="F105:Q105">
    <cfRule type="expression" dxfId="74" priority="6">
      <formula>$C$105="Other Capital - THIS CANNOT BE A DEFICIT - PLEASE CORRECT"</formula>
    </cfRule>
  </conditionalFormatting>
  <conditionalFormatting sqref="F100:Q100">
    <cfRule type="expression" dxfId="73" priority="5">
      <formula>$C$100="UncommitTed Revenue - THIS IS A DEFICIT BALANCE"</formula>
    </cfRule>
  </conditionalFormatting>
  <conditionalFormatting sqref="F108:Q108">
    <cfRule type="expression" dxfId="72" priority="4">
      <formula>$E$108&lt;0</formula>
    </cfRule>
  </conditionalFormatting>
  <conditionalFormatting sqref="U2">
    <cfRule type="expression" dxfId="71" priority="2" stopIfTrue="1">
      <formula>U2="Yes"</formula>
    </cfRule>
    <cfRule type="expression" dxfId="70" priority="3" stopIfTrue="1">
      <formula>U2="No"</formula>
    </cfRule>
  </conditionalFormatting>
  <dataValidations count="4">
    <dataValidation type="list" allowBlank="1" showInputMessage="1" showErrorMessage="1" sqref="H3" xr:uid="{62494E70-B5E9-4688-B1C7-6A7B67BE14F0}">
      <formula1>$Z$1:$Z$83</formula1>
    </dataValidation>
    <dataValidation type="decimal" allowBlank="1" showInputMessage="1" showErrorMessage="1" sqref="E31" xr:uid="{A5735738-E2BD-4C7A-8E82-F9B4AC934260}">
      <formula1>-10000000</formula1>
      <formula2>0</formula2>
    </dataValidation>
    <dataValidation type="decimal" allowBlank="1" showInputMessage="1" showErrorMessage="1" errorTitle="ERROR" error="Data must be entered as a negative value" sqref="E28:E29 F65:Q66 F9:Q29 E9:E26 G34:Q63 F34:F41 F43:F63" xr:uid="{FFDA172C-46F5-476A-9CD5-4BB932AFF269}">
      <formula1>-10000000</formula1>
      <formula2>0</formula2>
    </dataValidation>
    <dataValidation type="decimal" allowBlank="1" showInputMessage="1" showErrorMessage="1" errorTitle="ERROR" error="Data must be entered as a negative value" sqref="E72:E73" xr:uid="{41CE84C3-8140-4320-95D4-4848C5B10651}">
      <formula1>-1000000</formula1>
      <formula2>0</formula2>
    </dataValidation>
  </dataValidations>
  <pageMargins left="0.31496062992125984" right="0.31496062992125984" top="0.43307086614173229" bottom="0.62992125984251968" header="0.27559055118110237" footer="0.27559055118110237"/>
  <pageSetup paperSize="9" scale="50" fitToHeight="2" orientation="landscape" r:id="rId1"/>
  <headerFooter alignWithMargins="0"/>
  <rowBreaks count="1" manualBreakCount="1">
    <brk id="68" max="17" man="1"/>
  </rowBreaks>
  <ignoredErrors>
    <ignoredError sqref="E31 E68:E71 E83:E84 F31:Q31 F68:Q71 E74:E78 F75:Q78 F83:Q84"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7" tint="0.59999389629810485"/>
  </sheetPr>
  <dimension ref="A1"/>
  <sheetViews>
    <sheetView zoomScale="90" zoomScaleNormal="90" workbookViewId="0"/>
  </sheetViews>
  <sheetFormatPr defaultColWidth="9.1796875" defaultRowHeight="12.5" x14ac:dyDescent="0.25"/>
  <cols>
    <col min="1" max="1" width="98.7265625" style="298" customWidth="1"/>
    <col min="2" max="16384" width="9.1796875" style="298"/>
  </cols>
  <sheetData>
    <row r="1" spans="1:1" ht="54.75" customHeight="1" x14ac:dyDescent="0.25">
      <c r="A1" s="299" t="s">
        <v>581</v>
      </c>
    </row>
  </sheetData>
  <sheetProtection algorithmName="SHA-512" hashValue="8iVlt52Pa/p/ONDER8cwyK/7kHs5LcTPO4+ungE1DaPj/ahRsOofLwH8OUO7GAljfRreYn9yRwJyoa+kkk397Q==" saltValue="8qGREWGS9znlyR/GBKFYJQ==" spinCount="100000" sheet="1" objects="1" scenarios="1" formatColumns="0" formatRows="0"/>
  <pageMargins left="0.55118110236220474" right="0.55118110236220474"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7" tint="0.59999389629810485"/>
    <pageSetUpPr fitToPage="1"/>
  </sheetPr>
  <dimension ref="A1:M235"/>
  <sheetViews>
    <sheetView workbookViewId="0">
      <pane ySplit="1" topLeftCell="A2" activePane="bottomLeft" state="frozen"/>
      <selection pane="bottomLeft" activeCell="A2" sqref="A2"/>
    </sheetView>
  </sheetViews>
  <sheetFormatPr defaultColWidth="9.1796875" defaultRowHeight="12.5" x14ac:dyDescent="0.25"/>
  <cols>
    <col min="1" max="1" width="2" customWidth="1"/>
    <col min="2" max="2" width="5.1796875" customWidth="1"/>
    <col min="3" max="3" width="70.54296875" customWidth="1"/>
    <col min="4" max="6" width="14.54296875" customWidth="1"/>
    <col min="7" max="7" width="64.26953125" customWidth="1"/>
    <col min="8" max="9" width="9.1796875" hidden="1" customWidth="1"/>
    <col min="10" max="10" width="18.81640625" hidden="1" customWidth="1"/>
    <col min="11" max="12" width="9.1796875" hidden="1" customWidth="1"/>
    <col min="14" max="14" width="9.1796875" customWidth="1"/>
  </cols>
  <sheetData>
    <row r="1" spans="1:12" ht="23" x14ac:dyDescent="0.5">
      <c r="A1" s="198" t="s">
        <v>582</v>
      </c>
      <c r="B1" s="45"/>
      <c r="C1" s="45"/>
      <c r="D1" s="199"/>
      <c r="E1" s="199"/>
      <c r="F1" s="449" t="s">
        <v>503</v>
      </c>
      <c r="G1" s="449"/>
    </row>
    <row r="2" spans="1:12" ht="3" customHeight="1" x14ac:dyDescent="0.4">
      <c r="A2" s="14"/>
      <c r="B2" s="14"/>
      <c r="C2" s="199"/>
      <c r="D2" s="34"/>
      <c r="E2" s="34"/>
      <c r="F2" s="34"/>
      <c r="G2" s="34"/>
    </row>
    <row r="3" spans="1:12" ht="18" x14ac:dyDescent="0.4">
      <c r="A3" s="68" t="s">
        <v>583</v>
      </c>
      <c r="B3" s="14"/>
      <c r="C3" s="199"/>
      <c r="D3" s="34"/>
      <c r="E3" s="34"/>
      <c r="F3" s="34"/>
      <c r="G3" s="34"/>
    </row>
    <row r="4" spans="1:12" ht="18" x14ac:dyDescent="0.4">
      <c r="A4" s="56"/>
      <c r="B4" s="14"/>
      <c r="C4" s="199"/>
      <c r="D4" s="34"/>
      <c r="E4" s="34"/>
      <c r="F4" s="34"/>
      <c r="G4" s="34"/>
    </row>
    <row r="5" spans="1:12" ht="18" x14ac:dyDescent="0.4">
      <c r="A5" s="199"/>
      <c r="B5" s="199"/>
      <c r="C5" s="199"/>
      <c r="D5" s="201" t="s">
        <v>507</v>
      </c>
      <c r="E5" s="201" t="s">
        <v>578</v>
      </c>
      <c r="F5" s="201" t="s">
        <v>584</v>
      </c>
      <c r="G5" s="261" t="s">
        <v>585</v>
      </c>
      <c r="H5" t="s">
        <v>586</v>
      </c>
      <c r="I5" t="s">
        <v>587</v>
      </c>
      <c r="J5" s="14" t="s">
        <v>588</v>
      </c>
      <c r="L5" s="14"/>
    </row>
    <row r="6" spans="1:12" ht="18" x14ac:dyDescent="0.4">
      <c r="A6" s="199"/>
      <c r="B6" s="199"/>
      <c r="C6" s="199"/>
      <c r="D6" s="201" t="s">
        <v>522</v>
      </c>
      <c r="E6" s="201" t="s">
        <v>522</v>
      </c>
      <c r="F6" s="201" t="s">
        <v>589</v>
      </c>
      <c r="G6" s="34"/>
      <c r="K6">
        <f>COUNTIF(K9:K102,"TRUE")</f>
        <v>0</v>
      </c>
      <c r="L6">
        <f>COUNTIF(L9:L102,"More")</f>
        <v>0</v>
      </c>
    </row>
    <row r="7" spans="1:12" ht="18" x14ac:dyDescent="0.4">
      <c r="A7" s="199"/>
      <c r="B7" s="199"/>
      <c r="C7" s="199"/>
      <c r="D7" s="394" t="s">
        <v>524</v>
      </c>
      <c r="E7" s="394" t="s">
        <v>524</v>
      </c>
      <c r="F7" s="394" t="s">
        <v>524</v>
      </c>
      <c r="G7" s="34"/>
    </row>
    <row r="8" spans="1:12" ht="18" x14ac:dyDescent="0.4">
      <c r="A8" s="14"/>
      <c r="B8" s="14"/>
      <c r="C8" s="202" t="s">
        <v>590</v>
      </c>
      <c r="D8" s="199"/>
      <c r="E8" s="199"/>
      <c r="F8" s="199"/>
      <c r="G8" s="34"/>
      <c r="J8">
        <f>IFERROR(F10/D10*100,0)</f>
        <v>0</v>
      </c>
    </row>
    <row r="9" spans="1:12" ht="14" x14ac:dyDescent="0.3">
      <c r="A9" s="14"/>
      <c r="B9" s="14" t="s">
        <v>19</v>
      </c>
      <c r="C9" s="7" t="s">
        <v>20</v>
      </c>
      <c r="D9" s="206">
        <f>'Original Budget'!E9</f>
        <v>0</v>
      </c>
      <c r="E9" s="206">
        <f>'Revised Budget'!E9</f>
        <v>0</v>
      </c>
      <c r="F9" s="395">
        <f>IFERROR(E9-D9,"")</f>
        <v>0</v>
      </c>
      <c r="G9" s="203"/>
      <c r="H9">
        <v>-5</v>
      </c>
      <c r="I9">
        <v>5</v>
      </c>
      <c r="J9" s="204">
        <f>IFERROR((F9/D9*100),0)</f>
        <v>0</v>
      </c>
      <c r="K9" t="b">
        <f>OR(J9&lt;H9,J9&gt;I9)</f>
        <v>0</v>
      </c>
      <c r="L9" t="str">
        <f t="shared" ref="L9:L29" si="0">IF(K9=FALSE,"",IF(G9="","More",""))</f>
        <v/>
      </c>
    </row>
    <row r="10" spans="1:12" ht="14" x14ac:dyDescent="0.3">
      <c r="A10" s="14"/>
      <c r="B10" s="14" t="s">
        <v>168</v>
      </c>
      <c r="C10" s="7" t="s">
        <v>169</v>
      </c>
      <c r="D10" s="206">
        <f>'Original Budget'!E10</f>
        <v>0</v>
      </c>
      <c r="E10" s="206">
        <f>'Revised Budget'!E10</f>
        <v>0</v>
      </c>
      <c r="F10" s="395">
        <f t="shared" ref="F10:F26" si="1">IFERROR(E10-D10,"")</f>
        <v>0</v>
      </c>
      <c r="G10" s="203"/>
      <c r="H10">
        <v>-5</v>
      </c>
      <c r="I10">
        <v>5</v>
      </c>
      <c r="J10" s="204">
        <f>IFERROR((F10/D10*100),0)</f>
        <v>0</v>
      </c>
      <c r="K10" t="b">
        <f t="shared" ref="K10:K23" si="2">OR(J10&lt;H10,J10&gt;I10)</f>
        <v>0</v>
      </c>
      <c r="L10" t="str">
        <f t="shared" si="0"/>
        <v/>
      </c>
    </row>
    <row r="11" spans="1:12" ht="14" x14ac:dyDescent="0.3">
      <c r="A11" s="14"/>
      <c r="B11" s="14" t="s">
        <v>21</v>
      </c>
      <c r="C11" s="7" t="s">
        <v>22</v>
      </c>
      <c r="D11" s="206">
        <f>'Original Budget'!E11</f>
        <v>0</v>
      </c>
      <c r="E11" s="206">
        <f>'Revised Budget'!E11</f>
        <v>0</v>
      </c>
      <c r="F11" s="395">
        <f t="shared" si="1"/>
        <v>0</v>
      </c>
      <c r="G11" s="203"/>
      <c r="H11">
        <v>-10</v>
      </c>
      <c r="I11">
        <v>10</v>
      </c>
      <c r="J11" s="204">
        <f t="shared" ref="J11:J23" si="3">IFERROR((F11/D11*100),0)</f>
        <v>0</v>
      </c>
      <c r="K11" t="b">
        <f t="shared" si="2"/>
        <v>0</v>
      </c>
      <c r="L11" t="str">
        <f>IF(K11=FALSE,"",IF(G11="","More",""))</f>
        <v/>
      </c>
    </row>
    <row r="12" spans="1:12" ht="14" x14ac:dyDescent="0.3">
      <c r="A12" s="14"/>
      <c r="B12" s="14" t="s">
        <v>23</v>
      </c>
      <c r="C12" s="7" t="s">
        <v>24</v>
      </c>
      <c r="D12" s="206">
        <f>'Original Budget'!E12</f>
        <v>0</v>
      </c>
      <c r="E12" s="206">
        <f>'Revised Budget'!E12</f>
        <v>0</v>
      </c>
      <c r="F12" s="395">
        <f t="shared" si="1"/>
        <v>0</v>
      </c>
      <c r="G12" s="203"/>
      <c r="H12">
        <v>-10</v>
      </c>
      <c r="I12">
        <v>10</v>
      </c>
      <c r="J12" s="204">
        <f t="shared" si="3"/>
        <v>0</v>
      </c>
      <c r="K12" t="b">
        <f t="shared" si="2"/>
        <v>0</v>
      </c>
      <c r="L12" t="str">
        <f t="shared" si="0"/>
        <v/>
      </c>
    </row>
    <row r="13" spans="1:12" ht="14" x14ac:dyDescent="0.3">
      <c r="A13" s="14"/>
      <c r="B13" s="14" t="s">
        <v>127</v>
      </c>
      <c r="C13" s="7" t="s">
        <v>128</v>
      </c>
      <c r="D13" s="206">
        <f>'Original Budget'!E13</f>
        <v>0</v>
      </c>
      <c r="E13" s="206">
        <f>'Revised Budget'!E13</f>
        <v>0</v>
      </c>
      <c r="F13" s="395">
        <f t="shared" si="1"/>
        <v>0</v>
      </c>
      <c r="G13" s="203"/>
      <c r="H13">
        <v>-10</v>
      </c>
      <c r="I13">
        <v>10</v>
      </c>
      <c r="J13" s="204">
        <f t="shared" si="3"/>
        <v>0</v>
      </c>
      <c r="K13" t="b">
        <f t="shared" si="2"/>
        <v>0</v>
      </c>
      <c r="L13" t="str">
        <f t="shared" si="0"/>
        <v/>
      </c>
    </row>
    <row r="14" spans="1:12" ht="14" x14ac:dyDescent="0.3">
      <c r="A14" s="14"/>
      <c r="B14" s="14" t="s">
        <v>25</v>
      </c>
      <c r="C14" s="7" t="s">
        <v>26</v>
      </c>
      <c r="D14" s="206">
        <f>'Original Budget'!E14</f>
        <v>0</v>
      </c>
      <c r="E14" s="206">
        <f>'Revised Budget'!E14</f>
        <v>0</v>
      </c>
      <c r="F14" s="395">
        <f t="shared" si="1"/>
        <v>0</v>
      </c>
      <c r="G14" s="203"/>
      <c r="H14">
        <v>-10</v>
      </c>
      <c r="I14">
        <v>10</v>
      </c>
      <c r="J14" s="204">
        <f t="shared" si="3"/>
        <v>0</v>
      </c>
      <c r="K14" t="b">
        <f t="shared" si="2"/>
        <v>0</v>
      </c>
      <c r="L14" t="str">
        <f t="shared" si="0"/>
        <v/>
      </c>
    </row>
    <row r="15" spans="1:12" ht="14" x14ac:dyDescent="0.3">
      <c r="A15" s="14"/>
      <c r="B15" s="14" t="s">
        <v>27</v>
      </c>
      <c r="C15" s="7" t="s">
        <v>28</v>
      </c>
      <c r="D15" s="206">
        <f>'Original Budget'!E15</f>
        <v>0</v>
      </c>
      <c r="E15" s="206">
        <f>'Revised Budget'!E15</f>
        <v>0</v>
      </c>
      <c r="F15" s="395">
        <f t="shared" si="1"/>
        <v>0</v>
      </c>
      <c r="G15" s="203"/>
      <c r="H15">
        <v>-10</v>
      </c>
      <c r="I15">
        <v>10</v>
      </c>
      <c r="J15" s="204">
        <f t="shared" si="3"/>
        <v>0</v>
      </c>
      <c r="K15" t="b">
        <f t="shared" si="2"/>
        <v>0</v>
      </c>
      <c r="L15" t="str">
        <f t="shared" si="0"/>
        <v/>
      </c>
    </row>
    <row r="16" spans="1:12" ht="14" x14ac:dyDescent="0.3">
      <c r="A16" s="14"/>
      <c r="B16" s="14" t="s">
        <v>29</v>
      </c>
      <c r="C16" s="7" t="s">
        <v>30</v>
      </c>
      <c r="D16" s="206">
        <f>'Original Budget'!E16</f>
        <v>0</v>
      </c>
      <c r="E16" s="206">
        <f>'Revised Budget'!E16</f>
        <v>0</v>
      </c>
      <c r="F16" s="395">
        <f t="shared" si="1"/>
        <v>0</v>
      </c>
      <c r="G16" s="203"/>
      <c r="H16">
        <v>-10</v>
      </c>
      <c r="I16">
        <v>10</v>
      </c>
      <c r="J16" s="204">
        <f t="shared" si="3"/>
        <v>0</v>
      </c>
      <c r="K16" t="b">
        <f t="shared" si="2"/>
        <v>0</v>
      </c>
      <c r="L16" t="str">
        <f t="shared" si="0"/>
        <v/>
      </c>
    </row>
    <row r="17" spans="1:12" ht="14" x14ac:dyDescent="0.3">
      <c r="A17" s="14"/>
      <c r="B17" s="14" t="s">
        <v>31</v>
      </c>
      <c r="C17" s="7" t="s">
        <v>32</v>
      </c>
      <c r="D17" s="206">
        <f>'Original Budget'!E17</f>
        <v>0</v>
      </c>
      <c r="E17" s="206">
        <f>'Revised Budget'!E17</f>
        <v>0</v>
      </c>
      <c r="F17" s="395">
        <f t="shared" si="1"/>
        <v>0</v>
      </c>
      <c r="G17" s="203"/>
      <c r="H17">
        <v>-10</v>
      </c>
      <c r="I17">
        <v>10</v>
      </c>
      <c r="J17" s="204">
        <f t="shared" si="3"/>
        <v>0</v>
      </c>
      <c r="K17" t="b">
        <f t="shared" si="2"/>
        <v>0</v>
      </c>
      <c r="L17" t="str">
        <f t="shared" si="0"/>
        <v/>
      </c>
    </row>
    <row r="18" spans="1:12" ht="14" x14ac:dyDescent="0.3">
      <c r="A18" s="14"/>
      <c r="B18" s="14" t="s">
        <v>120</v>
      </c>
      <c r="C18" s="7" t="s">
        <v>121</v>
      </c>
      <c r="D18" s="206">
        <f>'Original Budget'!E18</f>
        <v>0</v>
      </c>
      <c r="E18" s="206">
        <f>'Revised Budget'!E18</f>
        <v>0</v>
      </c>
      <c r="F18" s="395">
        <f t="shared" si="1"/>
        <v>0</v>
      </c>
      <c r="G18" s="203"/>
      <c r="H18">
        <v>-10</v>
      </c>
      <c r="I18">
        <v>10</v>
      </c>
      <c r="J18" s="204">
        <f t="shared" si="3"/>
        <v>0</v>
      </c>
      <c r="K18" t="b">
        <f t="shared" si="2"/>
        <v>0</v>
      </c>
      <c r="L18" t="str">
        <f t="shared" si="0"/>
        <v/>
      </c>
    </row>
    <row r="19" spans="1:12" ht="14" x14ac:dyDescent="0.3">
      <c r="A19" s="14"/>
      <c r="B19" s="14" t="s">
        <v>133</v>
      </c>
      <c r="C19" s="7" t="s">
        <v>134</v>
      </c>
      <c r="D19" s="206">
        <f>'Original Budget'!E19</f>
        <v>0</v>
      </c>
      <c r="E19" s="206">
        <f>'Revised Budget'!E19</f>
        <v>0</v>
      </c>
      <c r="F19" s="395">
        <f t="shared" si="1"/>
        <v>0</v>
      </c>
      <c r="G19" s="203"/>
      <c r="H19">
        <v>-10</v>
      </c>
      <c r="I19">
        <v>10</v>
      </c>
      <c r="J19" s="204">
        <f t="shared" si="3"/>
        <v>0</v>
      </c>
      <c r="K19" t="b">
        <f t="shared" si="2"/>
        <v>0</v>
      </c>
      <c r="L19" t="str">
        <f t="shared" si="0"/>
        <v/>
      </c>
    </row>
    <row r="20" spans="1:12" ht="14" x14ac:dyDescent="0.3">
      <c r="A20" s="14"/>
      <c r="B20" s="14" t="s">
        <v>33</v>
      </c>
      <c r="C20" s="7" t="s">
        <v>34</v>
      </c>
      <c r="D20" s="206">
        <f>'Original Budget'!E20</f>
        <v>0</v>
      </c>
      <c r="E20" s="206">
        <f>'Revised Budget'!E20</f>
        <v>0</v>
      </c>
      <c r="F20" s="395">
        <f t="shared" si="1"/>
        <v>0</v>
      </c>
      <c r="G20" s="203"/>
      <c r="H20">
        <v>-10</v>
      </c>
      <c r="I20">
        <v>10</v>
      </c>
      <c r="J20" s="204">
        <f t="shared" si="3"/>
        <v>0</v>
      </c>
      <c r="K20" t="b">
        <f t="shared" si="2"/>
        <v>0</v>
      </c>
      <c r="L20" t="str">
        <f t="shared" si="0"/>
        <v/>
      </c>
    </row>
    <row r="21" spans="1:12" ht="14" x14ac:dyDescent="0.3">
      <c r="A21" s="14"/>
      <c r="B21" s="14" t="s">
        <v>35</v>
      </c>
      <c r="C21" s="7" t="s">
        <v>36</v>
      </c>
      <c r="D21" s="206">
        <f>'Original Budget'!E21</f>
        <v>0</v>
      </c>
      <c r="E21" s="206">
        <f>'Revised Budget'!E21</f>
        <v>0</v>
      </c>
      <c r="F21" s="395">
        <f t="shared" si="1"/>
        <v>0</v>
      </c>
      <c r="G21" s="203"/>
      <c r="H21">
        <v>-10</v>
      </c>
      <c r="I21">
        <v>10</v>
      </c>
      <c r="J21" s="204">
        <f t="shared" si="3"/>
        <v>0</v>
      </c>
      <c r="K21" t="b">
        <f t="shared" si="2"/>
        <v>0</v>
      </c>
      <c r="L21" t="str">
        <f t="shared" si="0"/>
        <v/>
      </c>
    </row>
    <row r="22" spans="1:12" ht="14" x14ac:dyDescent="0.3">
      <c r="A22" s="14"/>
      <c r="B22" s="14" t="s">
        <v>106</v>
      </c>
      <c r="C22" s="7" t="s">
        <v>107</v>
      </c>
      <c r="D22" s="206">
        <f>'Original Budget'!E22</f>
        <v>0</v>
      </c>
      <c r="E22" s="206">
        <f>'Revised Budget'!E22</f>
        <v>0</v>
      </c>
      <c r="F22" s="395">
        <f t="shared" si="1"/>
        <v>0</v>
      </c>
      <c r="G22" s="203"/>
      <c r="H22">
        <v>-10</v>
      </c>
      <c r="I22">
        <v>10</v>
      </c>
      <c r="J22" s="204">
        <f t="shared" si="3"/>
        <v>0</v>
      </c>
      <c r="K22" t="b">
        <f t="shared" si="2"/>
        <v>0</v>
      </c>
      <c r="L22" t="str">
        <f t="shared" si="0"/>
        <v/>
      </c>
    </row>
    <row r="23" spans="1:12" ht="14" x14ac:dyDescent="0.3">
      <c r="A23" s="14"/>
      <c r="B23" s="14" t="s">
        <v>172</v>
      </c>
      <c r="C23" s="7" t="s">
        <v>173</v>
      </c>
      <c r="D23" s="206">
        <f>'Original Budget'!E23</f>
        <v>0</v>
      </c>
      <c r="E23" s="206">
        <f>'Revised Budget'!E23</f>
        <v>0</v>
      </c>
      <c r="F23" s="395">
        <f t="shared" si="1"/>
        <v>0</v>
      </c>
      <c r="G23" s="203"/>
      <c r="H23">
        <v>-10</v>
      </c>
      <c r="I23">
        <v>10</v>
      </c>
      <c r="J23" s="204">
        <f t="shared" si="3"/>
        <v>0</v>
      </c>
      <c r="K23" t="b">
        <f t="shared" si="2"/>
        <v>0</v>
      </c>
      <c r="L23" t="str">
        <f t="shared" si="0"/>
        <v/>
      </c>
    </row>
    <row r="24" spans="1:12" ht="14" x14ac:dyDescent="0.3">
      <c r="A24" s="14"/>
      <c r="B24" s="14" t="s">
        <v>129</v>
      </c>
      <c r="C24" s="7" t="s">
        <v>130</v>
      </c>
      <c r="D24" s="206">
        <f>'Original Budget'!E24</f>
        <v>0</v>
      </c>
      <c r="E24" s="206">
        <f>'Revised Budget'!E24</f>
        <v>0</v>
      </c>
      <c r="F24" s="395">
        <f t="shared" si="1"/>
        <v>0</v>
      </c>
      <c r="G24" s="203"/>
      <c r="J24" s="204"/>
    </row>
    <row r="25" spans="1:12" ht="14" x14ac:dyDescent="0.3">
      <c r="A25" s="14"/>
      <c r="B25" s="14" t="s">
        <v>37</v>
      </c>
      <c r="C25" s="7" t="s">
        <v>38</v>
      </c>
      <c r="D25" s="206">
        <f>'Original Budget'!E25</f>
        <v>0</v>
      </c>
      <c r="E25" s="206">
        <f>'Revised Budget'!E25</f>
        <v>0</v>
      </c>
      <c r="F25" s="395">
        <f t="shared" si="1"/>
        <v>0</v>
      </c>
      <c r="G25" s="203"/>
      <c r="J25" s="204"/>
    </row>
    <row r="26" spans="1:12" ht="14" x14ac:dyDescent="0.3">
      <c r="A26" s="14"/>
      <c r="B26" s="14" t="s">
        <v>39</v>
      </c>
      <c r="C26" s="7" t="s">
        <v>40</v>
      </c>
      <c r="D26" s="206">
        <f>'Original Budget'!E26</f>
        <v>0</v>
      </c>
      <c r="E26" s="206">
        <f>'Revised Budget'!E26</f>
        <v>0</v>
      </c>
      <c r="F26" s="395">
        <f t="shared" si="1"/>
        <v>0</v>
      </c>
      <c r="G26" s="203"/>
      <c r="J26" s="204"/>
    </row>
    <row r="27" spans="1:12" ht="3" customHeight="1" x14ac:dyDescent="0.3">
      <c r="A27" s="14"/>
      <c r="B27" s="14"/>
      <c r="C27" s="7"/>
      <c r="D27" s="367"/>
      <c r="E27" s="367"/>
      <c r="F27" s="367"/>
      <c r="G27" s="396"/>
    </row>
    <row r="28" spans="1:12" ht="14" x14ac:dyDescent="0.3">
      <c r="A28" s="14"/>
      <c r="B28" s="14" t="s">
        <v>141</v>
      </c>
      <c r="C28" s="7" t="s">
        <v>142</v>
      </c>
      <c r="D28" s="206">
        <f>'Original Budget'!E28</f>
        <v>0</v>
      </c>
      <c r="E28" s="206">
        <f>'Revised Budget'!E28</f>
        <v>0</v>
      </c>
      <c r="F28" s="395">
        <f t="shared" ref="F28" si="4">IFERROR(E28-D28,"")</f>
        <v>0</v>
      </c>
      <c r="G28" s="203"/>
      <c r="H28">
        <v>-10</v>
      </c>
      <c r="I28">
        <v>10</v>
      </c>
      <c r="J28" s="204">
        <f>IFERROR((F28/D28*100),0)</f>
        <v>0</v>
      </c>
      <c r="K28" t="b">
        <f>OR(J28&lt;H28,J28&gt;I28)</f>
        <v>0</v>
      </c>
      <c r="L28" t="str">
        <f t="shared" si="0"/>
        <v/>
      </c>
    </row>
    <row r="29" spans="1:12" ht="14" x14ac:dyDescent="0.3">
      <c r="A29" s="14"/>
      <c r="B29" s="14" t="s">
        <v>41</v>
      </c>
      <c r="C29" s="7" t="s">
        <v>42</v>
      </c>
      <c r="D29" s="206">
        <f>'Original Budget'!E29</f>
        <v>0</v>
      </c>
      <c r="E29" s="206">
        <f>'Revised Budget'!E29</f>
        <v>0</v>
      </c>
      <c r="F29" s="395">
        <f t="shared" ref="F29" si="5">IFERROR(E29-D29,"")</f>
        <v>0</v>
      </c>
      <c r="G29" s="203"/>
      <c r="H29">
        <v>-10</v>
      </c>
      <c r="I29">
        <v>10</v>
      </c>
      <c r="J29" s="204">
        <f>IFERROR((F29/D29*100),0)</f>
        <v>0</v>
      </c>
      <c r="K29" t="b">
        <f>OR(J29&lt;H29,J29&gt;I29)</f>
        <v>0</v>
      </c>
      <c r="L29" t="str">
        <f t="shared" si="0"/>
        <v/>
      </c>
    </row>
    <row r="30" spans="1:12" ht="3" customHeight="1" x14ac:dyDescent="0.3">
      <c r="A30" s="14"/>
      <c r="B30" s="14"/>
      <c r="C30" s="7"/>
      <c r="D30" s="209"/>
      <c r="E30" s="209"/>
      <c r="F30" s="209"/>
      <c r="G30" s="396"/>
    </row>
    <row r="31" spans="1:12" ht="15.5" x14ac:dyDescent="0.35">
      <c r="A31" s="14"/>
      <c r="B31" s="56" t="s">
        <v>528</v>
      </c>
      <c r="C31" s="56"/>
      <c r="D31" s="205">
        <f>SUM(D9:D29)</f>
        <v>0</v>
      </c>
      <c r="E31" s="205">
        <f>SUM(E9:E29)</f>
        <v>0</v>
      </c>
      <c r="F31" s="205">
        <f>SUM(F9:F29)</f>
        <v>0</v>
      </c>
      <c r="G31" s="396"/>
    </row>
    <row r="32" spans="1:12" ht="14" x14ac:dyDescent="0.3">
      <c r="A32" s="14"/>
      <c r="B32" s="14"/>
      <c r="C32" s="7"/>
      <c r="D32" s="209"/>
      <c r="E32" s="209"/>
      <c r="F32" s="209"/>
      <c r="G32" s="396"/>
    </row>
    <row r="33" spans="1:12" ht="15.5" x14ac:dyDescent="0.35">
      <c r="A33" s="14"/>
      <c r="B33" s="56" t="s">
        <v>529</v>
      </c>
      <c r="C33" s="56"/>
      <c r="D33" s="209"/>
      <c r="E33" s="209"/>
      <c r="F33" s="209"/>
      <c r="G33" s="396"/>
    </row>
    <row r="34" spans="1:12" ht="14" x14ac:dyDescent="0.3">
      <c r="A34" s="14"/>
      <c r="B34" s="14" t="s">
        <v>43</v>
      </c>
      <c r="C34" s="7" t="s">
        <v>44</v>
      </c>
      <c r="D34" s="206">
        <f>'Original Budget'!E34</f>
        <v>0</v>
      </c>
      <c r="E34" s="206">
        <f>'Revised Budget'!E34</f>
        <v>0</v>
      </c>
      <c r="F34" s="210">
        <f t="shared" ref="F34" si="6">IFERROR(E34-D34,"")</f>
        <v>0</v>
      </c>
      <c r="G34" s="203"/>
      <c r="H34">
        <v>-10</v>
      </c>
      <c r="I34">
        <v>10</v>
      </c>
      <c r="J34" s="204">
        <f t="shared" ref="J34:J63" si="7">IFERROR((F34/D34*100),0)</f>
        <v>0</v>
      </c>
      <c r="K34" t="b">
        <f t="shared" ref="K34:K63" si="8">OR(J34&lt;H34,J34&gt;I34)</f>
        <v>0</v>
      </c>
      <c r="L34" t="str">
        <f t="shared" ref="L34:L66" si="9">IF(K34=FALSE,"",IF(G34="","More",""))</f>
        <v/>
      </c>
    </row>
    <row r="35" spans="1:12" ht="14" x14ac:dyDescent="0.3">
      <c r="A35" s="14"/>
      <c r="B35" s="14" t="s">
        <v>123</v>
      </c>
      <c r="C35" s="7" t="s">
        <v>124</v>
      </c>
      <c r="D35" s="206">
        <f>'Original Budget'!E35</f>
        <v>0</v>
      </c>
      <c r="E35" s="206">
        <f>'Revised Budget'!E35</f>
        <v>0</v>
      </c>
      <c r="F35" s="210">
        <f t="shared" ref="F35:F63" si="10">IFERROR(E35-D35,"")</f>
        <v>0</v>
      </c>
      <c r="G35" s="203"/>
      <c r="H35">
        <v>-10</v>
      </c>
      <c r="I35">
        <v>10</v>
      </c>
      <c r="J35" s="204">
        <f t="shared" si="7"/>
        <v>0</v>
      </c>
      <c r="K35" t="b">
        <f t="shared" si="8"/>
        <v>0</v>
      </c>
      <c r="L35" t="str">
        <f t="shared" si="9"/>
        <v/>
      </c>
    </row>
    <row r="36" spans="1:12" ht="14" x14ac:dyDescent="0.3">
      <c r="A36" s="14"/>
      <c r="B36" s="14" t="s">
        <v>45</v>
      </c>
      <c r="C36" s="7" t="s">
        <v>46</v>
      </c>
      <c r="D36" s="206">
        <f>'Original Budget'!E36</f>
        <v>0</v>
      </c>
      <c r="E36" s="206">
        <f>'Revised Budget'!E36</f>
        <v>0</v>
      </c>
      <c r="F36" s="210">
        <f t="shared" si="10"/>
        <v>0</v>
      </c>
      <c r="G36" s="203"/>
      <c r="H36">
        <v>-10</v>
      </c>
      <c r="I36">
        <v>10</v>
      </c>
      <c r="J36" s="204">
        <f t="shared" si="7"/>
        <v>0</v>
      </c>
      <c r="K36" t="b">
        <f t="shared" si="8"/>
        <v>0</v>
      </c>
      <c r="L36" t="str">
        <f t="shared" si="9"/>
        <v/>
      </c>
    </row>
    <row r="37" spans="1:12" ht="14" x14ac:dyDescent="0.3">
      <c r="A37" s="14"/>
      <c r="B37" s="14" t="s">
        <v>47</v>
      </c>
      <c r="C37" s="7" t="s">
        <v>48</v>
      </c>
      <c r="D37" s="206">
        <f>'Original Budget'!E37</f>
        <v>0</v>
      </c>
      <c r="E37" s="206">
        <f>'Revised Budget'!E37</f>
        <v>0</v>
      </c>
      <c r="F37" s="210">
        <f t="shared" si="10"/>
        <v>0</v>
      </c>
      <c r="G37" s="203"/>
      <c r="H37">
        <v>-10</v>
      </c>
      <c r="I37">
        <v>10</v>
      </c>
      <c r="J37" s="204">
        <f t="shared" si="7"/>
        <v>0</v>
      </c>
      <c r="K37" t="b">
        <f t="shared" si="8"/>
        <v>0</v>
      </c>
      <c r="L37" t="str">
        <f t="shared" si="9"/>
        <v/>
      </c>
    </row>
    <row r="38" spans="1:12" ht="14" x14ac:dyDescent="0.3">
      <c r="A38" s="14"/>
      <c r="B38" s="14" t="s">
        <v>49</v>
      </c>
      <c r="C38" s="7" t="s">
        <v>50</v>
      </c>
      <c r="D38" s="206">
        <f>'Original Budget'!E38</f>
        <v>0</v>
      </c>
      <c r="E38" s="206">
        <f>'Revised Budget'!E38</f>
        <v>0</v>
      </c>
      <c r="F38" s="210">
        <f t="shared" si="10"/>
        <v>0</v>
      </c>
      <c r="G38" s="203"/>
      <c r="H38">
        <v>-10</v>
      </c>
      <c r="I38">
        <v>10</v>
      </c>
      <c r="J38" s="204">
        <f t="shared" si="7"/>
        <v>0</v>
      </c>
      <c r="K38" t="b">
        <f t="shared" si="8"/>
        <v>0</v>
      </c>
      <c r="L38" t="str">
        <f t="shared" si="9"/>
        <v/>
      </c>
    </row>
    <row r="39" spans="1:12" ht="14" x14ac:dyDescent="0.3">
      <c r="A39" s="14"/>
      <c r="B39" s="14" t="s">
        <v>51</v>
      </c>
      <c r="C39" s="7" t="s">
        <v>52</v>
      </c>
      <c r="D39" s="206">
        <f>'Original Budget'!E39</f>
        <v>0</v>
      </c>
      <c r="E39" s="206">
        <f>'Revised Budget'!E39</f>
        <v>0</v>
      </c>
      <c r="F39" s="210">
        <f t="shared" si="10"/>
        <v>0</v>
      </c>
      <c r="G39" s="203"/>
      <c r="H39">
        <v>-10</v>
      </c>
      <c r="I39">
        <v>10</v>
      </c>
      <c r="J39" s="204">
        <f t="shared" si="7"/>
        <v>0</v>
      </c>
      <c r="K39" t="b">
        <f t="shared" si="8"/>
        <v>0</v>
      </c>
      <c r="L39" t="str">
        <f t="shared" si="9"/>
        <v/>
      </c>
    </row>
    <row r="40" spans="1:12" ht="14" x14ac:dyDescent="0.3">
      <c r="A40" s="14"/>
      <c r="B40" s="14" t="s">
        <v>53</v>
      </c>
      <c r="C40" s="7" t="s">
        <v>54</v>
      </c>
      <c r="D40" s="206">
        <f>'Original Budget'!E40</f>
        <v>0</v>
      </c>
      <c r="E40" s="206">
        <f>'Revised Budget'!E40</f>
        <v>0</v>
      </c>
      <c r="F40" s="210">
        <f t="shared" si="10"/>
        <v>0</v>
      </c>
      <c r="G40" s="203"/>
      <c r="H40">
        <v>-10</v>
      </c>
      <c r="I40">
        <v>10</v>
      </c>
      <c r="J40" s="204">
        <f t="shared" si="7"/>
        <v>0</v>
      </c>
      <c r="K40" t="b">
        <f t="shared" si="8"/>
        <v>0</v>
      </c>
      <c r="L40" t="str">
        <f t="shared" si="9"/>
        <v/>
      </c>
    </row>
    <row r="41" spans="1:12" ht="14" x14ac:dyDescent="0.3">
      <c r="A41" s="14"/>
      <c r="B41" s="14" t="s">
        <v>55</v>
      </c>
      <c r="C41" s="7" t="s">
        <v>56</v>
      </c>
      <c r="D41" s="206">
        <f>'Original Budget'!E41</f>
        <v>0</v>
      </c>
      <c r="E41" s="206">
        <f>'Revised Budget'!E41</f>
        <v>0</v>
      </c>
      <c r="F41" s="210">
        <f t="shared" si="10"/>
        <v>0</v>
      </c>
      <c r="G41" s="203"/>
      <c r="H41">
        <v>-10</v>
      </c>
      <c r="I41">
        <v>10</v>
      </c>
      <c r="J41" s="204">
        <f t="shared" si="7"/>
        <v>0</v>
      </c>
      <c r="K41" t="b">
        <f t="shared" si="8"/>
        <v>0</v>
      </c>
      <c r="L41" t="str">
        <f t="shared" si="9"/>
        <v/>
      </c>
    </row>
    <row r="42" spans="1:12" ht="14" x14ac:dyDescent="0.3">
      <c r="A42" s="14"/>
      <c r="B42" s="14" t="s">
        <v>57</v>
      </c>
      <c r="C42" s="7" t="s">
        <v>58</v>
      </c>
      <c r="D42" s="206">
        <f>'Original Budget'!E42</f>
        <v>0</v>
      </c>
      <c r="E42" s="206">
        <f>'Revised Budget'!E42</f>
        <v>0</v>
      </c>
      <c r="F42" s="210">
        <f t="shared" si="10"/>
        <v>0</v>
      </c>
      <c r="G42" s="203"/>
      <c r="H42">
        <v>-10</v>
      </c>
      <c r="I42">
        <v>10</v>
      </c>
      <c r="J42" s="204">
        <f t="shared" si="7"/>
        <v>0</v>
      </c>
      <c r="K42" t="b">
        <f t="shared" si="8"/>
        <v>0</v>
      </c>
      <c r="L42" t="str">
        <f t="shared" si="9"/>
        <v/>
      </c>
    </row>
    <row r="43" spans="1:12" ht="14" x14ac:dyDescent="0.3">
      <c r="A43" s="14"/>
      <c r="B43" s="14" t="s">
        <v>59</v>
      </c>
      <c r="C43" s="7" t="s">
        <v>60</v>
      </c>
      <c r="D43" s="206">
        <f>'Original Budget'!E43</f>
        <v>0</v>
      </c>
      <c r="E43" s="206">
        <f>'Revised Budget'!E43</f>
        <v>0</v>
      </c>
      <c r="F43" s="210">
        <f t="shared" si="10"/>
        <v>0</v>
      </c>
      <c r="G43" s="203"/>
      <c r="H43">
        <v>-10</v>
      </c>
      <c r="I43">
        <v>10</v>
      </c>
      <c r="J43" s="204">
        <f t="shared" si="7"/>
        <v>0</v>
      </c>
      <c r="K43" t="b">
        <f t="shared" si="8"/>
        <v>0</v>
      </c>
      <c r="L43" t="str">
        <f t="shared" si="9"/>
        <v/>
      </c>
    </row>
    <row r="44" spans="1:12" ht="14" x14ac:dyDescent="0.3">
      <c r="A44" s="14"/>
      <c r="B44" s="14" t="s">
        <v>61</v>
      </c>
      <c r="C44" s="7" t="s">
        <v>62</v>
      </c>
      <c r="D44" s="206">
        <f>'Original Budget'!E44</f>
        <v>0</v>
      </c>
      <c r="E44" s="206">
        <f>'Revised Budget'!E44</f>
        <v>0</v>
      </c>
      <c r="F44" s="210">
        <f t="shared" si="10"/>
        <v>0</v>
      </c>
      <c r="G44" s="203"/>
      <c r="H44">
        <v>-10</v>
      </c>
      <c r="I44">
        <v>10</v>
      </c>
      <c r="J44" s="204">
        <f t="shared" si="7"/>
        <v>0</v>
      </c>
      <c r="K44" t="b">
        <f t="shared" si="8"/>
        <v>0</v>
      </c>
      <c r="L44" t="str">
        <f t="shared" si="9"/>
        <v/>
      </c>
    </row>
    <row r="45" spans="1:12" ht="14" x14ac:dyDescent="0.3">
      <c r="A45" s="14"/>
      <c r="B45" s="14" t="s">
        <v>63</v>
      </c>
      <c r="C45" s="7" t="s">
        <v>64</v>
      </c>
      <c r="D45" s="206">
        <f>'Original Budget'!E45</f>
        <v>0</v>
      </c>
      <c r="E45" s="206">
        <f>'Revised Budget'!E45</f>
        <v>0</v>
      </c>
      <c r="F45" s="210">
        <f t="shared" si="10"/>
        <v>0</v>
      </c>
      <c r="G45" s="203"/>
      <c r="H45">
        <v>-10</v>
      </c>
      <c r="I45">
        <v>10</v>
      </c>
      <c r="J45" s="204">
        <f t="shared" si="7"/>
        <v>0</v>
      </c>
      <c r="K45" t="b">
        <f t="shared" si="8"/>
        <v>0</v>
      </c>
      <c r="L45" t="str">
        <f t="shared" si="9"/>
        <v/>
      </c>
    </row>
    <row r="46" spans="1:12" ht="14" x14ac:dyDescent="0.3">
      <c r="A46" s="14"/>
      <c r="B46" s="14" t="s">
        <v>65</v>
      </c>
      <c r="C46" s="7" t="s">
        <v>66</v>
      </c>
      <c r="D46" s="206">
        <f>'Original Budget'!E46</f>
        <v>0</v>
      </c>
      <c r="E46" s="206">
        <f>'Revised Budget'!E46</f>
        <v>0</v>
      </c>
      <c r="F46" s="210">
        <f t="shared" si="10"/>
        <v>0</v>
      </c>
      <c r="G46" s="203"/>
      <c r="H46">
        <v>-10</v>
      </c>
      <c r="I46">
        <v>10</v>
      </c>
      <c r="J46" s="204">
        <f t="shared" si="7"/>
        <v>0</v>
      </c>
      <c r="K46" t="b">
        <f t="shared" si="8"/>
        <v>0</v>
      </c>
      <c r="L46" t="str">
        <f t="shared" si="9"/>
        <v/>
      </c>
    </row>
    <row r="47" spans="1:12" ht="14" x14ac:dyDescent="0.3">
      <c r="A47" s="14"/>
      <c r="B47" s="14" t="s">
        <v>67</v>
      </c>
      <c r="C47" s="7" t="s">
        <v>68</v>
      </c>
      <c r="D47" s="206">
        <f>'Original Budget'!E47</f>
        <v>0</v>
      </c>
      <c r="E47" s="206">
        <f>'Revised Budget'!E47</f>
        <v>0</v>
      </c>
      <c r="F47" s="210">
        <f t="shared" si="10"/>
        <v>0</v>
      </c>
      <c r="G47" s="203"/>
      <c r="H47">
        <v>-10</v>
      </c>
      <c r="I47">
        <v>10</v>
      </c>
      <c r="J47" s="204">
        <f t="shared" si="7"/>
        <v>0</v>
      </c>
      <c r="K47" t="b">
        <f t="shared" si="8"/>
        <v>0</v>
      </c>
      <c r="L47" t="str">
        <f t="shared" si="9"/>
        <v/>
      </c>
    </row>
    <row r="48" spans="1:12" ht="14" x14ac:dyDescent="0.3">
      <c r="A48" s="14"/>
      <c r="B48" s="14" t="s">
        <v>69</v>
      </c>
      <c r="C48" s="7" t="s">
        <v>70</v>
      </c>
      <c r="D48" s="206">
        <f>'Original Budget'!E48</f>
        <v>0</v>
      </c>
      <c r="E48" s="206">
        <f>'Revised Budget'!E48</f>
        <v>0</v>
      </c>
      <c r="F48" s="210">
        <f t="shared" si="10"/>
        <v>0</v>
      </c>
      <c r="G48" s="203"/>
      <c r="H48">
        <v>-10</v>
      </c>
      <c r="I48">
        <v>10</v>
      </c>
      <c r="J48" s="204">
        <f t="shared" si="7"/>
        <v>0</v>
      </c>
      <c r="K48" t="b">
        <f t="shared" si="8"/>
        <v>0</v>
      </c>
      <c r="L48" t="str">
        <f t="shared" si="9"/>
        <v/>
      </c>
    </row>
    <row r="49" spans="1:12" ht="14" x14ac:dyDescent="0.3">
      <c r="A49" s="14"/>
      <c r="B49" s="14" t="s">
        <v>71</v>
      </c>
      <c r="C49" s="7" t="s">
        <v>72</v>
      </c>
      <c r="D49" s="206">
        <f>'Original Budget'!E49</f>
        <v>0</v>
      </c>
      <c r="E49" s="206">
        <f>'Revised Budget'!E49</f>
        <v>0</v>
      </c>
      <c r="F49" s="210">
        <f t="shared" si="10"/>
        <v>0</v>
      </c>
      <c r="G49" s="203"/>
      <c r="H49">
        <v>-10</v>
      </c>
      <c r="I49">
        <v>10</v>
      </c>
      <c r="J49" s="204">
        <f t="shared" si="7"/>
        <v>0</v>
      </c>
      <c r="K49" t="b">
        <f t="shared" si="8"/>
        <v>0</v>
      </c>
      <c r="L49" t="str">
        <f t="shared" si="9"/>
        <v/>
      </c>
    </row>
    <row r="50" spans="1:12" ht="14" x14ac:dyDescent="0.3">
      <c r="A50" s="14"/>
      <c r="B50" s="14" t="s">
        <v>73</v>
      </c>
      <c r="C50" s="7" t="s">
        <v>74</v>
      </c>
      <c r="D50" s="206">
        <f>'Original Budget'!E50</f>
        <v>0</v>
      </c>
      <c r="E50" s="206">
        <f>'Revised Budget'!E50</f>
        <v>0</v>
      </c>
      <c r="F50" s="210">
        <f t="shared" ref="F50" si="11">IFERROR(E50-D50,"")</f>
        <v>0</v>
      </c>
      <c r="G50" s="203"/>
      <c r="H50">
        <v>-10</v>
      </c>
      <c r="I50">
        <v>10</v>
      </c>
      <c r="J50" s="204">
        <f t="shared" si="7"/>
        <v>0</v>
      </c>
      <c r="K50" t="b">
        <f t="shared" si="8"/>
        <v>0</v>
      </c>
      <c r="L50" t="str">
        <f t="shared" si="9"/>
        <v/>
      </c>
    </row>
    <row r="51" spans="1:12" ht="14" x14ac:dyDescent="0.3">
      <c r="A51" s="14"/>
      <c r="B51" s="14" t="s">
        <v>75</v>
      </c>
      <c r="C51" s="7" t="s">
        <v>76</v>
      </c>
      <c r="D51" s="206">
        <f>'Original Budget'!E51</f>
        <v>0</v>
      </c>
      <c r="E51" s="206">
        <f>'Revised Budget'!E51</f>
        <v>0</v>
      </c>
      <c r="F51" s="210">
        <f t="shared" si="10"/>
        <v>0</v>
      </c>
      <c r="G51" s="203"/>
      <c r="H51">
        <v>-10</v>
      </c>
      <c r="I51">
        <v>10</v>
      </c>
      <c r="J51" s="204">
        <f t="shared" si="7"/>
        <v>0</v>
      </c>
      <c r="K51" t="b">
        <f t="shared" si="8"/>
        <v>0</v>
      </c>
      <c r="L51" t="str">
        <f t="shared" si="9"/>
        <v/>
      </c>
    </row>
    <row r="52" spans="1:12" ht="14" x14ac:dyDescent="0.3">
      <c r="A52" s="14"/>
      <c r="B52" s="14" t="s">
        <v>77</v>
      </c>
      <c r="C52" s="7" t="s">
        <v>78</v>
      </c>
      <c r="D52" s="206">
        <f>'Original Budget'!E52</f>
        <v>0</v>
      </c>
      <c r="E52" s="206">
        <f>'Revised Budget'!E52</f>
        <v>0</v>
      </c>
      <c r="F52" s="210">
        <f t="shared" si="10"/>
        <v>0</v>
      </c>
      <c r="G52" s="203"/>
      <c r="H52">
        <v>-10</v>
      </c>
      <c r="I52">
        <v>10</v>
      </c>
      <c r="J52" s="204">
        <f t="shared" si="7"/>
        <v>0</v>
      </c>
      <c r="K52" t="b">
        <f t="shared" si="8"/>
        <v>0</v>
      </c>
      <c r="L52" t="str">
        <f t="shared" si="9"/>
        <v/>
      </c>
    </row>
    <row r="53" spans="1:12" ht="14" x14ac:dyDescent="0.3">
      <c r="A53" s="14"/>
      <c r="B53" s="14" t="s">
        <v>79</v>
      </c>
      <c r="C53" s="7" t="s">
        <v>80</v>
      </c>
      <c r="D53" s="206">
        <f>'Original Budget'!E53</f>
        <v>0</v>
      </c>
      <c r="E53" s="206">
        <f>'Revised Budget'!E53</f>
        <v>0</v>
      </c>
      <c r="F53" s="210">
        <f t="shared" si="10"/>
        <v>0</v>
      </c>
      <c r="G53" s="203"/>
      <c r="H53">
        <v>-10</v>
      </c>
      <c r="I53">
        <v>10</v>
      </c>
      <c r="J53" s="204">
        <f t="shared" si="7"/>
        <v>0</v>
      </c>
      <c r="K53" t="b">
        <f t="shared" si="8"/>
        <v>0</v>
      </c>
      <c r="L53" t="str">
        <f t="shared" si="9"/>
        <v/>
      </c>
    </row>
    <row r="54" spans="1:12" ht="14" x14ac:dyDescent="0.3">
      <c r="A54" s="14"/>
      <c r="B54" s="14" t="s">
        <v>182</v>
      </c>
      <c r="C54" s="7" t="s">
        <v>183</v>
      </c>
      <c r="D54" s="206">
        <f>'Original Budget'!E54</f>
        <v>0</v>
      </c>
      <c r="E54" s="206">
        <f>'Revised Budget'!E54</f>
        <v>0</v>
      </c>
      <c r="F54" s="210">
        <f t="shared" si="10"/>
        <v>0</v>
      </c>
      <c r="G54" s="203"/>
      <c r="H54">
        <v>-10</v>
      </c>
      <c r="I54">
        <v>10</v>
      </c>
      <c r="J54" s="204">
        <f t="shared" si="7"/>
        <v>0</v>
      </c>
      <c r="K54" t="b">
        <f t="shared" si="8"/>
        <v>0</v>
      </c>
      <c r="L54" t="str">
        <f t="shared" si="9"/>
        <v/>
      </c>
    </row>
    <row r="55" spans="1:12" ht="14" x14ac:dyDescent="0.3">
      <c r="A55" s="14"/>
      <c r="B55" s="14" t="s">
        <v>81</v>
      </c>
      <c r="C55" s="7" t="s">
        <v>82</v>
      </c>
      <c r="D55" s="206">
        <f>'Original Budget'!E55</f>
        <v>0</v>
      </c>
      <c r="E55" s="206">
        <f>'Revised Budget'!E55</f>
        <v>0</v>
      </c>
      <c r="F55" s="210">
        <f t="shared" si="10"/>
        <v>0</v>
      </c>
      <c r="G55" s="203"/>
      <c r="H55">
        <v>-10</v>
      </c>
      <c r="I55">
        <v>10</v>
      </c>
      <c r="J55" s="204">
        <f t="shared" si="7"/>
        <v>0</v>
      </c>
      <c r="K55" t="b">
        <f t="shared" si="8"/>
        <v>0</v>
      </c>
      <c r="L55" t="str">
        <f t="shared" si="9"/>
        <v/>
      </c>
    </row>
    <row r="56" spans="1:12" ht="14" x14ac:dyDescent="0.3">
      <c r="A56" s="14"/>
      <c r="B56" s="14" t="s">
        <v>83</v>
      </c>
      <c r="C56" s="7" t="s">
        <v>84</v>
      </c>
      <c r="D56" s="206">
        <f>'Original Budget'!E56</f>
        <v>0</v>
      </c>
      <c r="E56" s="206">
        <f>'Revised Budget'!E56</f>
        <v>0</v>
      </c>
      <c r="F56" s="210">
        <f t="shared" si="10"/>
        <v>0</v>
      </c>
      <c r="G56" s="203"/>
      <c r="H56">
        <v>-10</v>
      </c>
      <c r="I56">
        <v>10</v>
      </c>
      <c r="J56" s="204">
        <f t="shared" si="7"/>
        <v>0</v>
      </c>
      <c r="K56" t="b">
        <f t="shared" si="8"/>
        <v>0</v>
      </c>
      <c r="L56" t="str">
        <f t="shared" si="9"/>
        <v/>
      </c>
    </row>
    <row r="57" spans="1:12" ht="14" x14ac:dyDescent="0.3">
      <c r="A57" s="14"/>
      <c r="B57" s="14" t="s">
        <v>113</v>
      </c>
      <c r="C57" s="7" t="s">
        <v>114</v>
      </c>
      <c r="D57" s="206">
        <f>'Original Budget'!E57</f>
        <v>0</v>
      </c>
      <c r="E57" s="206">
        <f>'Revised Budget'!E57</f>
        <v>0</v>
      </c>
      <c r="F57" s="210">
        <f t="shared" si="10"/>
        <v>0</v>
      </c>
      <c r="G57" s="203"/>
      <c r="H57">
        <v>-10</v>
      </c>
      <c r="I57">
        <v>10</v>
      </c>
      <c r="J57" s="204">
        <f t="shared" si="7"/>
        <v>0</v>
      </c>
      <c r="K57" t="b">
        <f t="shared" si="8"/>
        <v>0</v>
      </c>
      <c r="L57" t="str">
        <f t="shared" si="9"/>
        <v/>
      </c>
    </row>
    <row r="58" spans="1:12" ht="14" x14ac:dyDescent="0.3">
      <c r="A58" s="14"/>
      <c r="B58" s="14" t="s">
        <v>85</v>
      </c>
      <c r="C58" s="7" t="s">
        <v>86</v>
      </c>
      <c r="D58" s="206">
        <f>'Original Budget'!E58</f>
        <v>0</v>
      </c>
      <c r="E58" s="206">
        <f>'Revised Budget'!E58</f>
        <v>0</v>
      </c>
      <c r="F58" s="210">
        <f t="shared" si="10"/>
        <v>0</v>
      </c>
      <c r="G58" s="203"/>
      <c r="H58">
        <v>-10</v>
      </c>
      <c r="I58">
        <v>10</v>
      </c>
      <c r="J58" s="204">
        <f t="shared" si="7"/>
        <v>0</v>
      </c>
      <c r="K58" t="b">
        <f t="shared" si="8"/>
        <v>0</v>
      </c>
      <c r="L58" t="str">
        <f t="shared" si="9"/>
        <v/>
      </c>
    </row>
    <row r="59" spans="1:12" ht="14" x14ac:dyDescent="0.3">
      <c r="A59" s="14"/>
      <c r="B59" s="14" t="s">
        <v>87</v>
      </c>
      <c r="C59" s="7" t="s">
        <v>88</v>
      </c>
      <c r="D59" s="206">
        <f>'Original Budget'!E59</f>
        <v>0</v>
      </c>
      <c r="E59" s="206">
        <f>'Revised Budget'!E59</f>
        <v>0</v>
      </c>
      <c r="F59" s="210">
        <f t="shared" si="10"/>
        <v>0</v>
      </c>
      <c r="G59" s="203"/>
      <c r="H59">
        <v>-10</v>
      </c>
      <c r="I59">
        <v>10</v>
      </c>
      <c r="J59" s="204">
        <f t="shared" si="7"/>
        <v>0</v>
      </c>
      <c r="K59" t="b">
        <f t="shared" si="8"/>
        <v>0</v>
      </c>
      <c r="L59" t="str">
        <f t="shared" si="9"/>
        <v/>
      </c>
    </row>
    <row r="60" spans="1:12" ht="14" x14ac:dyDescent="0.3">
      <c r="A60" s="14"/>
      <c r="B60" s="14" t="s">
        <v>89</v>
      </c>
      <c r="C60" s="7" t="s">
        <v>90</v>
      </c>
      <c r="D60" s="206">
        <f>'Original Budget'!E60</f>
        <v>0</v>
      </c>
      <c r="E60" s="206">
        <f>'Revised Budget'!E60</f>
        <v>0</v>
      </c>
      <c r="F60" s="210">
        <f t="shared" si="10"/>
        <v>0</v>
      </c>
      <c r="G60" s="203"/>
      <c r="H60">
        <v>-10</v>
      </c>
      <c r="I60">
        <v>10</v>
      </c>
      <c r="J60" s="204">
        <f t="shared" si="7"/>
        <v>0</v>
      </c>
      <c r="K60" t="b">
        <f t="shared" si="8"/>
        <v>0</v>
      </c>
      <c r="L60" t="str">
        <f t="shared" si="9"/>
        <v/>
      </c>
    </row>
    <row r="61" spans="1:12" ht="14" x14ac:dyDescent="0.3">
      <c r="A61" s="14"/>
      <c r="B61" s="14" t="s">
        <v>91</v>
      </c>
      <c r="C61" s="7" t="s">
        <v>92</v>
      </c>
      <c r="D61" s="206">
        <f>'Original Budget'!E61</f>
        <v>0</v>
      </c>
      <c r="E61" s="206">
        <f>'Revised Budget'!E61</f>
        <v>0</v>
      </c>
      <c r="F61" s="210">
        <f t="shared" si="10"/>
        <v>0</v>
      </c>
      <c r="G61" s="203"/>
      <c r="H61">
        <v>-10</v>
      </c>
      <c r="I61">
        <v>10</v>
      </c>
      <c r="J61" s="204">
        <f t="shared" si="7"/>
        <v>0</v>
      </c>
      <c r="K61" t="b">
        <f t="shared" si="8"/>
        <v>0</v>
      </c>
      <c r="L61" t="str">
        <f t="shared" si="9"/>
        <v/>
      </c>
    </row>
    <row r="62" spans="1:12" ht="14" x14ac:dyDescent="0.3">
      <c r="A62" s="14"/>
      <c r="B62" s="14" t="s">
        <v>530</v>
      </c>
      <c r="C62" s="7" t="s">
        <v>531</v>
      </c>
      <c r="D62" s="206">
        <f>'Original Budget'!E62</f>
        <v>0</v>
      </c>
      <c r="E62" s="206">
        <f>'Revised Budget'!E62</f>
        <v>0</v>
      </c>
      <c r="F62" s="210">
        <f t="shared" si="10"/>
        <v>0</v>
      </c>
      <c r="G62" s="203"/>
      <c r="H62">
        <v>-10</v>
      </c>
      <c r="I62">
        <v>10</v>
      </c>
      <c r="J62" s="204">
        <f t="shared" si="7"/>
        <v>0</v>
      </c>
      <c r="K62" t="b">
        <f t="shared" si="8"/>
        <v>0</v>
      </c>
      <c r="L62" t="str">
        <f t="shared" si="9"/>
        <v/>
      </c>
    </row>
    <row r="63" spans="1:12" ht="14" x14ac:dyDescent="0.25">
      <c r="A63" s="14"/>
      <c r="B63" s="25" t="s">
        <v>93</v>
      </c>
      <c r="C63" s="107" t="s">
        <v>532</v>
      </c>
      <c r="D63" s="206">
        <f>'Original Budget'!E63</f>
        <v>0</v>
      </c>
      <c r="E63" s="206">
        <f>'Revised Budget'!E63</f>
        <v>0</v>
      </c>
      <c r="F63" s="210">
        <f t="shared" si="10"/>
        <v>0</v>
      </c>
      <c r="G63" s="203"/>
      <c r="H63">
        <v>-10</v>
      </c>
      <c r="I63">
        <v>10</v>
      </c>
      <c r="J63" s="204">
        <f t="shared" si="7"/>
        <v>0</v>
      </c>
      <c r="K63" t="b">
        <f t="shared" si="8"/>
        <v>0</v>
      </c>
      <c r="L63" t="str">
        <f t="shared" si="9"/>
        <v/>
      </c>
    </row>
    <row r="64" spans="1:12" ht="3" customHeight="1" x14ac:dyDescent="0.25">
      <c r="A64" s="14"/>
      <c r="B64" s="25"/>
      <c r="C64" s="107"/>
      <c r="D64" s="210"/>
      <c r="E64" s="210"/>
      <c r="F64" s="210"/>
      <c r="G64" s="207"/>
    </row>
    <row r="65" spans="1:12" ht="14" x14ac:dyDescent="0.25">
      <c r="A65" s="14"/>
      <c r="B65" s="14" t="s">
        <v>95</v>
      </c>
      <c r="C65" s="107" t="s">
        <v>96</v>
      </c>
      <c r="D65" s="206">
        <f>'Original Budget'!E65</f>
        <v>0</v>
      </c>
      <c r="E65" s="206">
        <f>'Revised Budget'!E65</f>
        <v>0</v>
      </c>
      <c r="F65" s="210">
        <f t="shared" ref="F65:F66" si="12">IFERROR(E65-D65,"")</f>
        <v>0</v>
      </c>
      <c r="G65" s="203"/>
      <c r="H65">
        <v>-10</v>
      </c>
      <c r="I65">
        <v>10</v>
      </c>
      <c r="J65" s="204">
        <f>IFERROR((F65/D65*100),0)</f>
        <v>0</v>
      </c>
      <c r="K65" t="b">
        <f>OR(J65&lt;H65,J65&gt;I65)</f>
        <v>0</v>
      </c>
      <c r="L65" t="str">
        <f t="shared" si="9"/>
        <v/>
      </c>
    </row>
    <row r="66" spans="1:12" ht="14" x14ac:dyDescent="0.25">
      <c r="A66" s="14"/>
      <c r="B66" s="25" t="s">
        <v>97</v>
      </c>
      <c r="C66" s="107" t="s">
        <v>98</v>
      </c>
      <c r="D66" s="206">
        <f>'Original Budget'!E66</f>
        <v>0</v>
      </c>
      <c r="E66" s="206">
        <f>'Revised Budget'!E66</f>
        <v>0</v>
      </c>
      <c r="F66" s="210">
        <f t="shared" si="12"/>
        <v>0</v>
      </c>
      <c r="G66" s="203"/>
      <c r="H66">
        <v>-10</v>
      </c>
      <c r="I66">
        <v>10</v>
      </c>
      <c r="J66" s="204">
        <f>IFERROR((F66/D66*100),0)</f>
        <v>0</v>
      </c>
      <c r="K66" t="b">
        <f>OR(J66&lt;H66,J66&gt;I66)</f>
        <v>0</v>
      </c>
      <c r="L66" t="str">
        <f t="shared" si="9"/>
        <v/>
      </c>
    </row>
    <row r="67" spans="1:12" ht="3" customHeight="1" x14ac:dyDescent="0.3">
      <c r="A67" s="14"/>
      <c r="B67" s="14"/>
      <c r="C67" s="7"/>
      <c r="D67" s="209"/>
      <c r="E67" s="209"/>
      <c r="F67" s="209"/>
      <c r="G67" s="207"/>
    </row>
    <row r="68" spans="1:12" ht="15.5" x14ac:dyDescent="0.35">
      <c r="A68" s="14"/>
      <c r="B68" s="56" t="s">
        <v>591</v>
      </c>
      <c r="C68" s="56"/>
      <c r="D68" s="205">
        <f>SUM(D34:D67)</f>
        <v>0</v>
      </c>
      <c r="E68" s="205">
        <f>SUM(E34:E67)</f>
        <v>0</v>
      </c>
      <c r="F68" s="205">
        <f>IFERROR(E68-D68,"")</f>
        <v>0</v>
      </c>
      <c r="G68" s="207"/>
    </row>
    <row r="69" spans="1:12" ht="3" customHeight="1" x14ac:dyDescent="0.3">
      <c r="A69" s="14"/>
      <c r="B69" s="14"/>
      <c r="C69" s="7"/>
      <c r="D69" s="209"/>
      <c r="E69" s="209"/>
      <c r="F69" s="209"/>
      <c r="G69" s="207"/>
    </row>
    <row r="70" spans="1:12" ht="14" x14ac:dyDescent="0.3">
      <c r="A70" s="14"/>
      <c r="B70" s="14"/>
      <c r="C70" s="7"/>
      <c r="D70" s="209"/>
      <c r="E70" s="209"/>
      <c r="F70" s="209"/>
      <c r="G70" s="207"/>
    </row>
    <row r="71" spans="1:12" ht="15.5" x14ac:dyDescent="0.35">
      <c r="A71" s="14"/>
      <c r="B71" s="56" t="s">
        <v>534</v>
      </c>
      <c r="C71" s="56"/>
      <c r="D71" s="209"/>
      <c r="E71" s="209"/>
      <c r="F71" s="209"/>
      <c r="G71" s="207"/>
    </row>
    <row r="72" spans="1:12" ht="14" x14ac:dyDescent="0.3">
      <c r="A72" s="14"/>
      <c r="B72" s="14" t="s">
        <v>99</v>
      </c>
      <c r="C72" s="110" t="s">
        <v>100</v>
      </c>
      <c r="D72" s="206">
        <f>'Original Budget'!E72</f>
        <v>0</v>
      </c>
      <c r="E72" s="206">
        <f>'Revised Budget'!E72</f>
        <v>0</v>
      </c>
      <c r="F72" s="210">
        <f t="shared" ref="F72:F74" si="13">IFERROR(E72-D72,"")</f>
        <v>0</v>
      </c>
      <c r="G72" s="203"/>
      <c r="H72">
        <v>-10</v>
      </c>
      <c r="I72">
        <v>10</v>
      </c>
      <c r="J72" s="204">
        <f>IFERROR((F72/D72*100),0)</f>
        <v>0</v>
      </c>
      <c r="K72" t="b">
        <f>OR(J72&lt;H72,J72&gt;I72)</f>
        <v>0</v>
      </c>
      <c r="L72" t="str">
        <f t="shared" ref="L72:L74" si="14">IF(K72=FALSE,"",IF(G72="","More",""))</f>
        <v/>
      </c>
    </row>
    <row r="73" spans="1:12" ht="14" x14ac:dyDescent="0.3">
      <c r="A73" s="14"/>
      <c r="B73" s="14" t="s">
        <v>177</v>
      </c>
      <c r="C73" s="110" t="s">
        <v>178</v>
      </c>
      <c r="D73" s="206">
        <f>'Original Budget'!E73</f>
        <v>0</v>
      </c>
      <c r="E73" s="206">
        <f>'Revised Budget'!E73</f>
        <v>0</v>
      </c>
      <c r="F73" s="210">
        <f t="shared" si="13"/>
        <v>0</v>
      </c>
      <c r="G73" s="203"/>
      <c r="H73">
        <v>-10</v>
      </c>
      <c r="I73">
        <v>10</v>
      </c>
      <c r="J73" s="204">
        <f>IFERROR((F73/D73*100),0)</f>
        <v>0</v>
      </c>
      <c r="K73" t="b">
        <f>OR(J73&lt;H73,J73&gt;I73)</f>
        <v>0</v>
      </c>
      <c r="L73" t="str">
        <f t="shared" si="14"/>
        <v/>
      </c>
    </row>
    <row r="74" spans="1:12" ht="14" x14ac:dyDescent="0.25">
      <c r="A74" s="14"/>
      <c r="B74" s="14" t="s">
        <v>101</v>
      </c>
      <c r="C74" s="107" t="s">
        <v>535</v>
      </c>
      <c r="D74" s="206">
        <f>'Original Budget'!E74</f>
        <v>0</v>
      </c>
      <c r="E74" s="206">
        <f>'Revised Budget'!E74</f>
        <v>0</v>
      </c>
      <c r="F74" s="210">
        <f t="shared" si="13"/>
        <v>0</v>
      </c>
      <c r="G74" s="203"/>
      <c r="H74">
        <v>-10</v>
      </c>
      <c r="I74">
        <v>10</v>
      </c>
      <c r="J74" s="204">
        <f>IFERROR((F74/D74*100),0)</f>
        <v>0</v>
      </c>
      <c r="K74" t="b">
        <f>OR(J74&lt;H74,J74&gt;I74)</f>
        <v>0</v>
      </c>
      <c r="L74" t="str">
        <f t="shared" si="14"/>
        <v/>
      </c>
    </row>
    <row r="75" spans="1:12" ht="3" customHeight="1" x14ac:dyDescent="0.3">
      <c r="A75" s="14"/>
      <c r="B75" s="14"/>
      <c r="C75" s="7"/>
      <c r="D75" s="209"/>
      <c r="E75" s="209"/>
      <c r="F75" s="209"/>
      <c r="G75" s="207"/>
    </row>
    <row r="76" spans="1:12" ht="15.5" x14ac:dyDescent="0.35">
      <c r="A76" s="14"/>
      <c r="B76" s="56" t="s">
        <v>592</v>
      </c>
      <c r="C76" s="56"/>
      <c r="D76" s="205">
        <f>SUM(D72:D74)</f>
        <v>0</v>
      </c>
      <c r="E76" s="205">
        <f>SUM(E72:E74)</f>
        <v>0</v>
      </c>
      <c r="F76" s="205">
        <f>SUM(F72:F74)</f>
        <v>0</v>
      </c>
      <c r="G76" s="207"/>
    </row>
    <row r="77" spans="1:12" ht="15.5" x14ac:dyDescent="0.35">
      <c r="A77" s="14"/>
      <c r="B77" s="56"/>
      <c r="C77" s="7"/>
      <c r="D77" s="209"/>
      <c r="E77" s="209"/>
      <c r="F77" s="209"/>
      <c r="G77" s="207"/>
    </row>
    <row r="78" spans="1:12" ht="15.5" x14ac:dyDescent="0.35">
      <c r="A78" s="14"/>
      <c r="B78" s="56" t="s">
        <v>537</v>
      </c>
      <c r="C78" s="56"/>
      <c r="D78" s="209"/>
      <c r="E78" s="209"/>
      <c r="F78" s="209"/>
      <c r="G78" s="207"/>
    </row>
    <row r="79" spans="1:12" ht="14" x14ac:dyDescent="0.3">
      <c r="A79" s="14"/>
      <c r="B79" s="14" t="s">
        <v>187</v>
      </c>
      <c r="C79" s="7" t="s">
        <v>188</v>
      </c>
      <c r="D79" s="206">
        <f>'Original Budget'!E79</f>
        <v>0</v>
      </c>
      <c r="E79" s="206">
        <f>'Revised Budget'!E79</f>
        <v>0</v>
      </c>
      <c r="F79" s="206">
        <f t="shared" ref="F79:F82" si="15">IFERROR(E79-D79,"")</f>
        <v>0</v>
      </c>
      <c r="G79" s="203"/>
      <c r="H79">
        <v>-10</v>
      </c>
      <c r="I79">
        <v>10</v>
      </c>
      <c r="J79" s="204">
        <f>IFERROR((F79/D79*100),0)</f>
        <v>0</v>
      </c>
      <c r="K79" t="b">
        <f>OR(J79&lt;H79,J79&gt;I79)</f>
        <v>0</v>
      </c>
      <c r="L79" t="str">
        <f t="shared" ref="L79:L82" si="16">IF(K79=FALSE,"",IF(G79="","More",""))</f>
        <v/>
      </c>
    </row>
    <row r="80" spans="1:12" ht="14" x14ac:dyDescent="0.3">
      <c r="A80" s="14"/>
      <c r="B80" s="14" t="s">
        <v>103</v>
      </c>
      <c r="C80" s="7" t="s">
        <v>104</v>
      </c>
      <c r="D80" s="206">
        <f>'Original Budget'!E80</f>
        <v>0</v>
      </c>
      <c r="E80" s="206">
        <f>'Revised Budget'!E80</f>
        <v>0</v>
      </c>
      <c r="F80" s="211">
        <f t="shared" si="15"/>
        <v>0</v>
      </c>
      <c r="G80" s="203"/>
      <c r="H80">
        <v>-10</v>
      </c>
      <c r="I80">
        <v>10</v>
      </c>
      <c r="J80" s="204">
        <f>IFERROR((F80/D80*100),0)</f>
        <v>0</v>
      </c>
      <c r="K80" t="b">
        <f>OR(J80&lt;H80,J80&gt;I80)</f>
        <v>0</v>
      </c>
      <c r="L80" t="str">
        <f t="shared" si="16"/>
        <v/>
      </c>
    </row>
    <row r="81" spans="1:13" ht="14" x14ac:dyDescent="0.3">
      <c r="A81" s="14"/>
      <c r="B81" s="14" t="s">
        <v>108</v>
      </c>
      <c r="C81" s="7" t="s">
        <v>109</v>
      </c>
      <c r="D81" s="206">
        <f>'Original Budget'!E81</f>
        <v>0</v>
      </c>
      <c r="E81" s="206">
        <f>'Revised Budget'!E81</f>
        <v>0</v>
      </c>
      <c r="F81" s="211">
        <f t="shared" si="15"/>
        <v>0</v>
      </c>
      <c r="G81" s="203"/>
      <c r="H81">
        <v>-10</v>
      </c>
      <c r="I81">
        <v>10</v>
      </c>
      <c r="J81" s="204">
        <f>IFERROR((F81/D81*100),0)</f>
        <v>0</v>
      </c>
      <c r="K81" t="b">
        <f>OR(J81&lt;H81,J81&gt;I81)</f>
        <v>0</v>
      </c>
      <c r="L81" t="str">
        <f t="shared" si="16"/>
        <v/>
      </c>
    </row>
    <row r="82" spans="1:13" ht="14" x14ac:dyDescent="0.3">
      <c r="A82" s="14"/>
      <c r="B82" s="14" t="s">
        <v>110</v>
      </c>
      <c r="C82" s="7" t="s">
        <v>111</v>
      </c>
      <c r="D82" s="206">
        <f>'Original Budget'!E82</f>
        <v>0</v>
      </c>
      <c r="E82" s="206">
        <f>'Revised Budget'!E82</f>
        <v>0</v>
      </c>
      <c r="F82" s="211">
        <f t="shared" si="15"/>
        <v>0</v>
      </c>
      <c r="G82" s="203"/>
      <c r="H82">
        <v>-10</v>
      </c>
      <c r="I82">
        <v>10</v>
      </c>
      <c r="J82" s="204">
        <f>IFERROR((F82/D82*100),0)</f>
        <v>0</v>
      </c>
      <c r="K82" t="b">
        <f>OR(J82&lt;H82,J82&gt;I82)</f>
        <v>0</v>
      </c>
      <c r="L82" t="str">
        <f t="shared" si="16"/>
        <v/>
      </c>
    </row>
    <row r="83" spans="1:13" ht="3" customHeight="1" x14ac:dyDescent="0.3">
      <c r="A83" s="14"/>
      <c r="B83" s="14"/>
      <c r="C83" s="7"/>
      <c r="D83" s="209"/>
      <c r="E83" s="209"/>
      <c r="F83" s="209"/>
      <c r="G83" s="207"/>
    </row>
    <row r="84" spans="1:13" ht="15.5" x14ac:dyDescent="0.35">
      <c r="A84" s="14"/>
      <c r="B84" s="56" t="s">
        <v>593</v>
      </c>
      <c r="C84" s="56"/>
      <c r="D84" s="205">
        <f>SUM(D79:D82)</f>
        <v>0</v>
      </c>
      <c r="E84" s="205">
        <f>SUM(E79:E82)</f>
        <v>0</v>
      </c>
      <c r="F84" s="205">
        <f t="shared" ref="F84" si="17">IFERROR(E84-D84,"")</f>
        <v>0</v>
      </c>
      <c r="G84" s="207"/>
    </row>
    <row r="85" spans="1:13" ht="15.5" x14ac:dyDescent="0.35">
      <c r="A85" s="14"/>
      <c r="B85" s="56"/>
      <c r="C85" s="7"/>
      <c r="D85" s="209"/>
      <c r="E85" s="209"/>
      <c r="F85" s="209"/>
      <c r="G85" s="207"/>
    </row>
    <row r="86" spans="1:13" ht="15.5" x14ac:dyDescent="0.35">
      <c r="A86" s="14"/>
      <c r="B86" s="56" t="s">
        <v>579</v>
      </c>
      <c r="C86" s="7"/>
      <c r="D86" s="209"/>
      <c r="E86" s="209"/>
      <c r="F86" s="209"/>
      <c r="G86" s="207"/>
    </row>
    <row r="87" spans="1:13" ht="14" x14ac:dyDescent="0.3">
      <c r="A87" s="14"/>
      <c r="B87" s="14" t="s">
        <v>208</v>
      </c>
      <c r="C87" s="208" t="s">
        <v>540</v>
      </c>
      <c r="D87" s="206">
        <f>'Original Budget'!E87</f>
        <v>0</v>
      </c>
      <c r="E87" s="206">
        <f>'Revised Budget'!E87</f>
        <v>0</v>
      </c>
      <c r="F87" s="209"/>
      <c r="G87" s="207"/>
    </row>
    <row r="88" spans="1:13" ht="14" x14ac:dyDescent="0.3">
      <c r="A88" s="14"/>
      <c r="B88" s="14" t="s">
        <v>209</v>
      </c>
      <c r="C88" s="208" t="s">
        <v>541</v>
      </c>
      <c r="D88" s="206">
        <f>'Original Budget'!E88</f>
        <v>0</v>
      </c>
      <c r="E88" s="206">
        <f>'Revised Budget'!E88</f>
        <v>0</v>
      </c>
      <c r="F88" s="209"/>
      <c r="G88" s="207"/>
    </row>
    <row r="89" spans="1:13" ht="27" customHeight="1" x14ac:dyDescent="0.3">
      <c r="A89" s="14"/>
      <c r="B89" s="14" t="s">
        <v>212</v>
      </c>
      <c r="C89" s="7" t="s">
        <v>542</v>
      </c>
      <c r="D89" s="206">
        <f>'Original Budget'!E89</f>
        <v>0</v>
      </c>
      <c r="E89" s="206">
        <f>'Revised Budget'!E89</f>
        <v>0</v>
      </c>
      <c r="F89" s="209"/>
      <c r="G89" s="207"/>
    </row>
    <row r="90" spans="1:13" ht="27" customHeight="1" x14ac:dyDescent="0.3">
      <c r="A90" s="14"/>
      <c r="B90" s="1" t="s">
        <v>543</v>
      </c>
      <c r="C90" s="208"/>
      <c r="D90" s="263">
        <f>SUM(D87:D89)</f>
        <v>0</v>
      </c>
      <c r="E90" s="263">
        <f>SUM(E87:E89)</f>
        <v>0</v>
      </c>
      <c r="F90" s="209"/>
      <c r="G90" s="207"/>
    </row>
    <row r="91" spans="1:13" ht="3" customHeight="1" x14ac:dyDescent="0.3">
      <c r="A91" s="14"/>
      <c r="B91" s="14"/>
      <c r="C91" s="208"/>
      <c r="D91" s="210"/>
      <c r="E91" s="210"/>
      <c r="F91" s="209"/>
      <c r="G91" s="207"/>
      <c r="J91" s="204"/>
      <c r="L91" t="str">
        <f t="shared" ref="L91" si="18">IF(K91=FALSE,"",IF(G91="","More",""))</f>
        <v/>
      </c>
    </row>
    <row r="92" spans="1:13" ht="27" customHeight="1" x14ac:dyDescent="0.3">
      <c r="A92" s="14"/>
      <c r="B92" s="14" t="s">
        <v>210</v>
      </c>
      <c r="C92" s="7" t="s">
        <v>544</v>
      </c>
      <c r="D92" s="206">
        <f>'Original Budget'!E92</f>
        <v>0</v>
      </c>
      <c r="E92" s="206">
        <f>'Revised Budget'!E92</f>
        <v>0</v>
      </c>
      <c r="F92" s="209"/>
      <c r="G92" s="207"/>
    </row>
    <row r="93" spans="1:13" ht="14" x14ac:dyDescent="0.3">
      <c r="A93" s="14"/>
      <c r="B93" s="14" t="s">
        <v>211</v>
      </c>
      <c r="C93" s="208" t="s">
        <v>545</v>
      </c>
      <c r="D93" s="206">
        <f>'Original Budget'!E93</f>
        <v>0</v>
      </c>
      <c r="E93" s="206">
        <f>'Revised Budget'!E93</f>
        <v>0</v>
      </c>
      <c r="F93" s="209"/>
      <c r="G93" s="207"/>
      <c r="M93" s="212"/>
    </row>
    <row r="94" spans="1:13" ht="14" x14ac:dyDescent="0.3">
      <c r="A94" s="14"/>
      <c r="B94" s="1" t="s">
        <v>546</v>
      </c>
      <c r="C94" s="208"/>
      <c r="D94" s="262">
        <f>SUM(D92:D93)</f>
        <v>0</v>
      </c>
      <c r="E94" s="262">
        <f>SUM(E92:E93)</f>
        <v>0</v>
      </c>
      <c r="F94" s="209"/>
      <c r="G94" s="207"/>
    </row>
    <row r="95" spans="1:13" ht="3" customHeight="1" x14ac:dyDescent="0.3">
      <c r="A95" s="14"/>
      <c r="B95" s="14"/>
      <c r="C95" s="208"/>
      <c r="D95" s="211"/>
      <c r="E95" s="211"/>
      <c r="F95" s="209"/>
      <c r="G95" s="207"/>
      <c r="J95" s="204"/>
      <c r="L95" t="str">
        <f t="shared" ref="L95" si="19">IF(K95=FALSE,"",IF(G95="","More",""))</f>
        <v/>
      </c>
    </row>
    <row r="96" spans="1:13" ht="16" thickBot="1" x14ac:dyDescent="0.4">
      <c r="A96" s="14"/>
      <c r="B96" s="56" t="s">
        <v>547</v>
      </c>
      <c r="C96" s="208"/>
      <c r="D96" s="264">
        <f>D90+D94</f>
        <v>0</v>
      </c>
      <c r="E96" s="264">
        <f t="shared" ref="E96" si="20">E90+E94</f>
        <v>0</v>
      </c>
      <c r="F96" s="209"/>
      <c r="G96" s="207"/>
    </row>
    <row r="97" spans="1:12" ht="14.5" thickTop="1" x14ac:dyDescent="0.3">
      <c r="A97" s="14"/>
      <c r="B97" s="14"/>
      <c r="C97" s="7"/>
      <c r="D97" s="209"/>
      <c r="E97" s="209"/>
      <c r="F97" s="209"/>
      <c r="G97" s="207"/>
    </row>
    <row r="98" spans="1:12" ht="15.5" x14ac:dyDescent="0.35">
      <c r="A98" s="14"/>
      <c r="B98" s="56" t="s">
        <v>548</v>
      </c>
      <c r="C98" s="208"/>
      <c r="D98" s="211"/>
      <c r="E98" s="211"/>
      <c r="F98" s="209"/>
      <c r="G98" s="207"/>
    </row>
    <row r="99" spans="1:12" ht="14" x14ac:dyDescent="0.3">
      <c r="A99" s="14"/>
      <c r="B99" s="14" t="s">
        <v>208</v>
      </c>
      <c r="C99" s="208" t="s">
        <v>540</v>
      </c>
      <c r="D99" s="206">
        <f>'Original Budget'!E99</f>
        <v>0</v>
      </c>
      <c r="E99" s="206">
        <f>'Revised Budget'!E99</f>
        <v>0</v>
      </c>
      <c r="F99" s="210">
        <f>IFERROR(D99-E99,"")</f>
        <v>0</v>
      </c>
      <c r="G99" s="207"/>
      <c r="J99" s="204"/>
      <c r="L99" t="str">
        <f t="shared" ref="L99" si="21">IF(K99=FALSE,"",IF(G99="","More",""))</f>
        <v/>
      </c>
    </row>
    <row r="100" spans="1:12" ht="14" x14ac:dyDescent="0.3">
      <c r="A100" s="14"/>
      <c r="B100" s="14" t="s">
        <v>209</v>
      </c>
      <c r="C100" s="7" t="s">
        <v>541</v>
      </c>
      <c r="D100" s="206">
        <f>'Original Budget'!E100</f>
        <v>0</v>
      </c>
      <c r="E100" s="206">
        <f>'Revised Budget'!E100</f>
        <v>0</v>
      </c>
      <c r="F100" s="210">
        <f>IFERROR(D100-E100,"")</f>
        <v>0</v>
      </c>
      <c r="G100" s="207"/>
    </row>
    <row r="101" spans="1:12" ht="14" x14ac:dyDescent="0.3">
      <c r="A101" s="14"/>
      <c r="B101" s="14" t="s">
        <v>212</v>
      </c>
      <c r="C101" s="208" t="s">
        <v>542</v>
      </c>
      <c r="D101" s="262">
        <f>'Original Budget'!E101</f>
        <v>0</v>
      </c>
      <c r="E101" s="262">
        <f>'Revised Budget'!E101</f>
        <v>0</v>
      </c>
      <c r="F101" s="397">
        <f>IFERROR(D101-E101,"")</f>
        <v>0</v>
      </c>
      <c r="G101" s="207"/>
    </row>
    <row r="102" spans="1:12" ht="14" x14ac:dyDescent="0.3">
      <c r="A102" s="14"/>
      <c r="B102" s="1" t="s">
        <v>543</v>
      </c>
      <c r="C102" s="208"/>
      <c r="D102" s="210">
        <f>SUM(D99:D101)</f>
        <v>0</v>
      </c>
      <c r="E102" s="210">
        <f>SUM(E99:E101)</f>
        <v>0</v>
      </c>
      <c r="F102" s="210">
        <f>IFERROR(D102-E102,"")</f>
        <v>0</v>
      </c>
      <c r="G102" s="207"/>
      <c r="J102" s="204"/>
      <c r="L102" t="str">
        <f t="shared" ref="L102" si="22">IF(K102=FALSE,"",IF(G102="","More",""))</f>
        <v/>
      </c>
    </row>
    <row r="103" spans="1:12" ht="3" customHeight="1" x14ac:dyDescent="0.35">
      <c r="A103" s="14"/>
      <c r="B103" s="56"/>
      <c r="C103" s="7"/>
      <c r="D103" s="209"/>
      <c r="E103" s="209"/>
      <c r="F103" s="209"/>
      <c r="G103" s="207"/>
    </row>
    <row r="104" spans="1:12" ht="14" x14ac:dyDescent="0.3">
      <c r="A104" s="14"/>
      <c r="B104" s="14" t="s">
        <v>210</v>
      </c>
      <c r="C104" s="208" t="s">
        <v>544</v>
      </c>
      <c r="D104" s="206">
        <f>'Original Budget'!E104</f>
        <v>0</v>
      </c>
      <c r="E104" s="206">
        <f>'Revised Budget'!E104</f>
        <v>0</v>
      </c>
      <c r="F104" s="210">
        <f>IFERROR(D104-E104,"")</f>
        <v>0</v>
      </c>
      <c r="G104" s="200"/>
    </row>
    <row r="105" spans="1:12" ht="14" x14ac:dyDescent="0.3">
      <c r="A105" s="14"/>
      <c r="B105" s="14" t="s">
        <v>211</v>
      </c>
      <c r="C105" s="208" t="s">
        <v>545</v>
      </c>
      <c r="D105" s="262">
        <f>'Original Budget'!E105</f>
        <v>0</v>
      </c>
      <c r="E105" s="262">
        <f>'Revised Budget'!E105</f>
        <v>0</v>
      </c>
      <c r="F105" s="397">
        <f>IFERROR(D105-E105,"")</f>
        <v>0</v>
      </c>
      <c r="G105" s="200"/>
    </row>
    <row r="106" spans="1:12" ht="15.5" x14ac:dyDescent="0.35">
      <c r="A106" s="14"/>
      <c r="B106" s="1" t="s">
        <v>546</v>
      </c>
      <c r="C106" s="56"/>
      <c r="D106" s="205">
        <f>SUM(D104:D105)</f>
        <v>0</v>
      </c>
      <c r="E106" s="205">
        <f>SUM(E104:E105)</f>
        <v>0</v>
      </c>
      <c r="F106" s="205">
        <f>IFERROR(D106-E106,"")</f>
        <v>0</v>
      </c>
      <c r="G106" s="200"/>
    </row>
    <row r="107" spans="1:12" ht="3" customHeight="1" x14ac:dyDescent="0.3">
      <c r="A107" s="14"/>
      <c r="B107" s="14"/>
      <c r="C107" s="208"/>
      <c r="D107" s="209"/>
      <c r="E107" s="209"/>
      <c r="F107" s="209"/>
      <c r="G107" s="200"/>
    </row>
    <row r="108" spans="1:12" ht="16" thickBot="1" x14ac:dyDescent="0.4">
      <c r="A108" s="14"/>
      <c r="B108" s="56" t="s">
        <v>594</v>
      </c>
      <c r="C108" s="208"/>
      <c r="D108" s="391">
        <f>D102+D106</f>
        <v>0</v>
      </c>
      <c r="E108" s="391">
        <f>E102+E106</f>
        <v>0</v>
      </c>
      <c r="F108" s="392">
        <f>IFERROR(D108-E108,"")</f>
        <v>0</v>
      </c>
      <c r="G108" s="200"/>
    </row>
    <row r="109" spans="1:12" ht="16" thickTop="1" x14ac:dyDescent="0.35">
      <c r="A109" s="14"/>
      <c r="B109" s="56"/>
      <c r="C109" s="208"/>
      <c r="D109" s="209"/>
      <c r="E109" s="209"/>
      <c r="F109" s="209"/>
      <c r="G109" s="34"/>
    </row>
    <row r="110" spans="1:12" ht="13" x14ac:dyDescent="0.3">
      <c r="A110" s="1"/>
      <c r="B110" s="1"/>
      <c r="C110" s="1"/>
      <c r="D110" s="205"/>
      <c r="E110" s="205"/>
      <c r="F110" s="205"/>
    </row>
    <row r="111" spans="1:12" ht="14" x14ac:dyDescent="0.3">
      <c r="A111" s="14"/>
      <c r="B111" s="14"/>
      <c r="C111" s="7"/>
      <c r="D111" s="209"/>
      <c r="E111" s="209"/>
      <c r="F111" s="209"/>
    </row>
    <row r="112" spans="1:12" x14ac:dyDescent="0.25">
      <c r="A112" s="14"/>
      <c r="B112" s="14"/>
      <c r="C112" s="14"/>
      <c r="D112" s="209"/>
      <c r="E112" s="209"/>
      <c r="F112" s="209"/>
    </row>
    <row r="113" spans="1:6" x14ac:dyDescent="0.25">
      <c r="A113" s="14"/>
      <c r="B113" s="14"/>
      <c r="C113" s="14"/>
      <c r="D113" s="209"/>
      <c r="E113" s="209"/>
      <c r="F113" s="209"/>
    </row>
    <row r="114" spans="1:6" x14ac:dyDescent="0.25">
      <c r="A114" s="14"/>
      <c r="B114" s="14"/>
      <c r="C114" s="14"/>
      <c r="D114" s="209"/>
      <c r="E114" s="209"/>
      <c r="F114" s="209"/>
    </row>
    <row r="115" spans="1:6" x14ac:dyDescent="0.25">
      <c r="A115" s="14"/>
      <c r="B115" s="14"/>
      <c r="C115" s="14"/>
      <c r="D115" s="209"/>
      <c r="E115" s="209"/>
      <c r="F115" s="209"/>
    </row>
    <row r="116" spans="1:6" x14ac:dyDescent="0.25">
      <c r="A116" s="14"/>
      <c r="B116" s="14"/>
      <c r="C116" s="14"/>
      <c r="D116" s="209"/>
      <c r="E116" s="209"/>
      <c r="F116" s="209"/>
    </row>
    <row r="117" spans="1:6" x14ac:dyDescent="0.25">
      <c r="A117" s="14"/>
      <c r="B117" s="14"/>
      <c r="C117" s="14"/>
      <c r="D117" s="209"/>
      <c r="E117" s="209"/>
      <c r="F117" s="209"/>
    </row>
    <row r="118" spans="1:6" x14ac:dyDescent="0.25">
      <c r="A118" s="14"/>
      <c r="B118" s="14"/>
      <c r="C118" s="14"/>
      <c r="D118" s="209"/>
      <c r="E118" s="209"/>
      <c r="F118" s="209"/>
    </row>
    <row r="119" spans="1:6" x14ac:dyDescent="0.25">
      <c r="A119" s="14"/>
      <c r="B119" s="14"/>
      <c r="C119" s="14"/>
      <c r="D119" s="209"/>
      <c r="E119" s="209"/>
      <c r="F119" s="209"/>
    </row>
    <row r="120" spans="1:6" x14ac:dyDescent="0.25">
      <c r="A120" s="14"/>
      <c r="B120" s="14"/>
      <c r="C120" s="14"/>
      <c r="D120" s="209"/>
      <c r="E120" s="209"/>
      <c r="F120" s="209"/>
    </row>
    <row r="121" spans="1:6" x14ac:dyDescent="0.25">
      <c r="A121" s="14"/>
      <c r="B121" s="14"/>
      <c r="C121" s="14"/>
      <c r="D121" s="209"/>
      <c r="E121" s="209"/>
      <c r="F121" s="209"/>
    </row>
    <row r="122" spans="1:6" x14ac:dyDescent="0.25">
      <c r="A122" s="14"/>
      <c r="B122" s="14"/>
      <c r="C122" s="14"/>
      <c r="D122" s="209"/>
      <c r="E122" s="209"/>
      <c r="F122" s="209"/>
    </row>
    <row r="123" spans="1:6" x14ac:dyDescent="0.25">
      <c r="A123" s="14"/>
      <c r="B123" s="14"/>
      <c r="C123" s="14"/>
      <c r="D123" s="209"/>
      <c r="E123" s="209"/>
      <c r="F123" s="209"/>
    </row>
    <row r="124" spans="1:6" x14ac:dyDescent="0.25">
      <c r="A124" s="14"/>
      <c r="B124" s="14"/>
      <c r="C124" s="14"/>
      <c r="D124" s="209"/>
      <c r="E124" s="209"/>
      <c r="F124" s="209"/>
    </row>
    <row r="125" spans="1:6" x14ac:dyDescent="0.25">
      <c r="A125" s="14"/>
      <c r="B125" s="14"/>
      <c r="C125" s="14"/>
      <c r="D125" s="209"/>
      <c r="E125" s="209"/>
      <c r="F125" s="209"/>
    </row>
    <row r="126" spans="1:6" x14ac:dyDescent="0.25">
      <c r="A126" s="14"/>
      <c r="B126" s="14"/>
      <c r="C126" s="14"/>
      <c r="D126" s="209"/>
      <c r="E126" s="209"/>
      <c r="F126" s="209"/>
    </row>
    <row r="127" spans="1:6" x14ac:dyDescent="0.25">
      <c r="A127" s="14"/>
      <c r="B127" s="14"/>
      <c r="C127" s="14"/>
      <c r="D127" s="209"/>
      <c r="E127" s="209"/>
      <c r="F127" s="209"/>
    </row>
    <row r="128" spans="1:6" x14ac:dyDescent="0.25">
      <c r="A128" s="14"/>
      <c r="B128" s="14"/>
      <c r="C128" s="14"/>
      <c r="D128" s="209"/>
      <c r="E128" s="209"/>
      <c r="F128" s="209"/>
    </row>
    <row r="129" spans="1:6" x14ac:dyDescent="0.25">
      <c r="A129" s="14"/>
      <c r="B129" s="14"/>
      <c r="C129" s="14"/>
      <c r="D129" s="209"/>
      <c r="E129" s="209"/>
      <c r="F129" s="209"/>
    </row>
    <row r="130" spans="1:6" x14ac:dyDescent="0.25">
      <c r="A130" s="14"/>
      <c r="B130" s="14"/>
      <c r="C130" s="14"/>
      <c r="D130" s="209"/>
      <c r="E130" s="209"/>
      <c r="F130" s="209"/>
    </row>
    <row r="131" spans="1:6" x14ac:dyDescent="0.25">
      <c r="A131" s="14"/>
      <c r="B131" s="14"/>
      <c r="C131" s="14"/>
      <c r="D131" s="209"/>
      <c r="E131" s="209"/>
      <c r="F131" s="209"/>
    </row>
    <row r="132" spans="1:6" x14ac:dyDescent="0.25">
      <c r="D132" s="212"/>
      <c r="E132" s="212"/>
      <c r="F132" s="212"/>
    </row>
    <row r="133" spans="1:6" x14ac:dyDescent="0.25">
      <c r="D133" s="212"/>
      <c r="E133" s="212"/>
      <c r="F133" s="212"/>
    </row>
    <row r="134" spans="1:6" x14ac:dyDescent="0.25">
      <c r="D134" s="212"/>
      <c r="E134" s="212"/>
      <c r="F134" s="212"/>
    </row>
    <row r="135" spans="1:6" x14ac:dyDescent="0.25">
      <c r="D135" s="212"/>
      <c r="E135" s="212"/>
      <c r="F135" s="212"/>
    </row>
    <row r="136" spans="1:6" x14ac:dyDescent="0.25">
      <c r="D136" s="212"/>
      <c r="E136" s="212"/>
      <c r="F136" s="212"/>
    </row>
    <row r="137" spans="1:6" x14ac:dyDescent="0.25">
      <c r="D137" s="212"/>
      <c r="E137" s="212"/>
      <c r="F137" s="212"/>
    </row>
    <row r="138" spans="1:6" x14ac:dyDescent="0.25">
      <c r="D138" s="212"/>
      <c r="E138" s="212"/>
      <c r="F138" s="212"/>
    </row>
    <row r="139" spans="1:6" x14ac:dyDescent="0.25">
      <c r="D139" s="212"/>
      <c r="E139" s="212"/>
      <c r="F139" s="212"/>
    </row>
    <row r="140" spans="1:6" x14ac:dyDescent="0.25">
      <c r="D140" s="212"/>
      <c r="E140" s="212"/>
      <c r="F140" s="212"/>
    </row>
    <row r="141" spans="1:6" x14ac:dyDescent="0.25">
      <c r="D141" s="212"/>
      <c r="E141" s="212"/>
      <c r="F141" s="212"/>
    </row>
    <row r="142" spans="1:6" x14ac:dyDescent="0.25">
      <c r="D142" s="212"/>
      <c r="E142" s="212"/>
      <c r="F142" s="212"/>
    </row>
    <row r="143" spans="1:6" x14ac:dyDescent="0.25">
      <c r="D143" s="212"/>
      <c r="E143" s="212"/>
      <c r="F143" s="212"/>
    </row>
    <row r="144" spans="1:6" x14ac:dyDescent="0.25">
      <c r="D144" s="212"/>
      <c r="E144" s="212"/>
      <c r="F144" s="212"/>
    </row>
    <row r="145" spans="4:6" x14ac:dyDescent="0.25">
      <c r="D145" s="212"/>
      <c r="E145" s="212"/>
      <c r="F145" s="212"/>
    </row>
    <row r="146" spans="4:6" x14ac:dyDescent="0.25">
      <c r="D146" s="212"/>
      <c r="E146" s="212"/>
      <c r="F146" s="212"/>
    </row>
    <row r="147" spans="4:6" x14ac:dyDescent="0.25">
      <c r="D147" s="212"/>
      <c r="E147" s="212"/>
      <c r="F147" s="212"/>
    </row>
    <row r="148" spans="4:6" x14ac:dyDescent="0.25">
      <c r="D148" s="212"/>
      <c r="E148" s="212"/>
      <c r="F148" s="212"/>
    </row>
    <row r="149" spans="4:6" x14ac:dyDescent="0.25">
      <c r="D149" s="212"/>
      <c r="E149" s="212"/>
      <c r="F149" s="212"/>
    </row>
    <row r="150" spans="4:6" x14ac:dyDescent="0.25">
      <c r="D150" s="212"/>
      <c r="E150" s="212"/>
      <c r="F150" s="212"/>
    </row>
    <row r="151" spans="4:6" x14ac:dyDescent="0.25">
      <c r="D151" s="212"/>
      <c r="E151" s="212"/>
      <c r="F151" s="212"/>
    </row>
    <row r="152" spans="4:6" x14ac:dyDescent="0.25">
      <c r="D152" s="212"/>
      <c r="E152" s="212"/>
      <c r="F152" s="212"/>
    </row>
    <row r="153" spans="4:6" x14ac:dyDescent="0.25">
      <c r="D153" s="212"/>
      <c r="E153" s="212"/>
      <c r="F153" s="212"/>
    </row>
    <row r="154" spans="4:6" x14ac:dyDescent="0.25">
      <c r="D154" s="212"/>
      <c r="E154" s="212"/>
      <c r="F154" s="212"/>
    </row>
    <row r="155" spans="4:6" x14ac:dyDescent="0.25">
      <c r="D155" s="212"/>
      <c r="E155" s="212"/>
      <c r="F155" s="212"/>
    </row>
    <row r="156" spans="4:6" x14ac:dyDescent="0.25">
      <c r="D156" s="212"/>
      <c r="E156" s="212"/>
      <c r="F156" s="212"/>
    </row>
    <row r="157" spans="4:6" x14ac:dyDescent="0.25">
      <c r="D157" s="212"/>
      <c r="E157" s="212"/>
      <c r="F157" s="212"/>
    </row>
    <row r="158" spans="4:6" x14ac:dyDescent="0.25">
      <c r="D158" s="212"/>
      <c r="E158" s="212"/>
      <c r="F158" s="212"/>
    </row>
    <row r="159" spans="4:6" x14ac:dyDescent="0.25">
      <c r="D159" s="212"/>
      <c r="E159" s="212"/>
      <c r="F159" s="212"/>
    </row>
    <row r="160" spans="4:6" x14ac:dyDescent="0.25">
      <c r="D160" s="212"/>
      <c r="E160" s="212"/>
      <c r="F160" s="212"/>
    </row>
    <row r="161" spans="4:6" x14ac:dyDescent="0.25">
      <c r="D161" s="212"/>
      <c r="E161" s="212"/>
      <c r="F161" s="212"/>
    </row>
    <row r="162" spans="4:6" x14ac:dyDescent="0.25">
      <c r="D162" s="212"/>
      <c r="E162" s="212"/>
      <c r="F162" s="212"/>
    </row>
    <row r="163" spans="4:6" x14ac:dyDescent="0.25">
      <c r="D163" s="212"/>
      <c r="E163" s="212"/>
      <c r="F163" s="212"/>
    </row>
    <row r="164" spans="4:6" x14ac:dyDescent="0.25">
      <c r="D164" s="212"/>
      <c r="E164" s="212"/>
      <c r="F164" s="212"/>
    </row>
    <row r="165" spans="4:6" x14ac:dyDescent="0.25">
      <c r="D165" s="212"/>
      <c r="E165" s="212"/>
      <c r="F165" s="212"/>
    </row>
    <row r="166" spans="4:6" x14ac:dyDescent="0.25">
      <c r="D166" s="212"/>
      <c r="E166" s="212"/>
      <c r="F166" s="212"/>
    </row>
    <row r="167" spans="4:6" x14ac:dyDescent="0.25">
      <c r="D167" s="212"/>
      <c r="E167" s="212"/>
      <c r="F167" s="212"/>
    </row>
    <row r="168" spans="4:6" x14ac:dyDescent="0.25">
      <c r="D168" s="212"/>
      <c r="E168" s="212"/>
      <c r="F168" s="212"/>
    </row>
    <row r="169" spans="4:6" x14ac:dyDescent="0.25">
      <c r="D169" s="212"/>
      <c r="E169" s="212"/>
      <c r="F169" s="212"/>
    </row>
    <row r="170" spans="4:6" x14ac:dyDescent="0.25">
      <c r="D170" s="212"/>
      <c r="E170" s="212"/>
      <c r="F170" s="212"/>
    </row>
    <row r="171" spans="4:6" x14ac:dyDescent="0.25">
      <c r="D171" s="212"/>
      <c r="E171" s="212"/>
      <c r="F171" s="212"/>
    </row>
    <row r="172" spans="4:6" x14ac:dyDescent="0.25">
      <c r="D172" s="212"/>
      <c r="E172" s="212"/>
      <c r="F172" s="212"/>
    </row>
    <row r="173" spans="4:6" x14ac:dyDescent="0.25">
      <c r="D173" s="212"/>
      <c r="E173" s="212"/>
      <c r="F173" s="212"/>
    </row>
    <row r="174" spans="4:6" x14ac:dyDescent="0.25">
      <c r="D174" s="212"/>
      <c r="E174" s="212"/>
      <c r="F174" s="212"/>
    </row>
    <row r="175" spans="4:6" x14ac:dyDescent="0.25">
      <c r="D175" s="212"/>
      <c r="E175" s="212"/>
      <c r="F175" s="212"/>
    </row>
    <row r="176" spans="4:6" x14ac:dyDescent="0.25">
      <c r="D176" s="212"/>
      <c r="E176" s="212"/>
      <c r="F176" s="212"/>
    </row>
    <row r="177" spans="4:6" x14ac:dyDescent="0.25">
      <c r="D177" s="212"/>
      <c r="E177" s="212"/>
      <c r="F177" s="212"/>
    </row>
    <row r="178" spans="4:6" x14ac:dyDescent="0.25">
      <c r="D178" s="212"/>
      <c r="E178" s="212"/>
      <c r="F178" s="212"/>
    </row>
    <row r="179" spans="4:6" x14ac:dyDescent="0.25">
      <c r="D179" s="212"/>
      <c r="E179" s="212"/>
      <c r="F179" s="212"/>
    </row>
    <row r="180" spans="4:6" x14ac:dyDescent="0.25">
      <c r="D180" s="212"/>
      <c r="E180" s="212"/>
      <c r="F180" s="212"/>
    </row>
    <row r="181" spans="4:6" x14ac:dyDescent="0.25">
      <c r="D181" s="212"/>
      <c r="E181" s="212"/>
      <c r="F181" s="212"/>
    </row>
    <row r="182" spans="4:6" x14ac:dyDescent="0.25">
      <c r="D182" s="212"/>
      <c r="E182" s="212"/>
      <c r="F182" s="212"/>
    </row>
    <row r="183" spans="4:6" x14ac:dyDescent="0.25">
      <c r="D183" s="212"/>
      <c r="E183" s="212"/>
      <c r="F183" s="212"/>
    </row>
    <row r="184" spans="4:6" x14ac:dyDescent="0.25">
      <c r="D184" s="212"/>
      <c r="E184" s="212"/>
      <c r="F184" s="212"/>
    </row>
    <row r="185" spans="4:6" x14ac:dyDescent="0.25">
      <c r="D185" s="212"/>
      <c r="E185" s="212"/>
      <c r="F185" s="212"/>
    </row>
    <row r="186" spans="4:6" x14ac:dyDescent="0.25">
      <c r="D186" s="212"/>
      <c r="E186" s="212"/>
      <c r="F186" s="212"/>
    </row>
    <row r="187" spans="4:6" x14ac:dyDescent="0.25">
      <c r="D187" s="212"/>
      <c r="E187" s="212"/>
      <c r="F187" s="212"/>
    </row>
    <row r="188" spans="4:6" x14ac:dyDescent="0.25">
      <c r="D188" s="212"/>
      <c r="E188" s="212"/>
      <c r="F188" s="212"/>
    </row>
    <row r="189" spans="4:6" x14ac:dyDescent="0.25">
      <c r="D189" s="212"/>
      <c r="E189" s="212"/>
      <c r="F189" s="212"/>
    </row>
    <row r="190" spans="4:6" x14ac:dyDescent="0.25">
      <c r="D190" s="212"/>
      <c r="E190" s="212"/>
      <c r="F190" s="212"/>
    </row>
    <row r="191" spans="4:6" x14ac:dyDescent="0.25">
      <c r="D191" s="212"/>
      <c r="E191" s="212"/>
      <c r="F191" s="212"/>
    </row>
    <row r="192" spans="4:6" x14ac:dyDescent="0.25">
      <c r="D192" s="212"/>
      <c r="E192" s="212"/>
      <c r="F192" s="212"/>
    </row>
    <row r="193" spans="4:6" x14ac:dyDescent="0.25">
      <c r="D193" s="212"/>
      <c r="E193" s="212"/>
      <c r="F193" s="212"/>
    </row>
    <row r="194" spans="4:6" x14ac:dyDescent="0.25">
      <c r="D194" s="212"/>
      <c r="E194" s="212"/>
      <c r="F194" s="212"/>
    </row>
    <row r="195" spans="4:6" x14ac:dyDescent="0.25">
      <c r="D195" s="212"/>
      <c r="E195" s="212"/>
      <c r="F195" s="212"/>
    </row>
    <row r="196" spans="4:6" x14ac:dyDescent="0.25">
      <c r="D196" s="212"/>
      <c r="E196" s="212"/>
      <c r="F196" s="212"/>
    </row>
    <row r="197" spans="4:6" x14ac:dyDescent="0.25">
      <c r="D197" s="212"/>
      <c r="E197" s="212"/>
      <c r="F197" s="212"/>
    </row>
    <row r="198" spans="4:6" x14ac:dyDescent="0.25">
      <c r="D198" s="212"/>
      <c r="E198" s="212"/>
      <c r="F198" s="212"/>
    </row>
    <row r="199" spans="4:6" x14ac:dyDescent="0.25">
      <c r="D199" s="212"/>
      <c r="E199" s="212"/>
      <c r="F199" s="212"/>
    </row>
    <row r="200" spans="4:6" x14ac:dyDescent="0.25">
      <c r="D200" s="212"/>
      <c r="E200" s="212"/>
      <c r="F200" s="212"/>
    </row>
    <row r="201" spans="4:6" x14ac:dyDescent="0.25">
      <c r="D201" s="212"/>
      <c r="E201" s="212"/>
      <c r="F201" s="212"/>
    </row>
    <row r="202" spans="4:6" x14ac:dyDescent="0.25">
      <c r="D202" s="212"/>
      <c r="E202" s="212"/>
      <c r="F202" s="212"/>
    </row>
    <row r="203" spans="4:6" x14ac:dyDescent="0.25">
      <c r="D203" s="212"/>
      <c r="E203" s="212"/>
      <c r="F203" s="212"/>
    </row>
    <row r="204" spans="4:6" x14ac:dyDescent="0.25">
      <c r="D204" s="212"/>
      <c r="E204" s="212"/>
      <c r="F204" s="212"/>
    </row>
    <row r="205" spans="4:6" x14ac:dyDescent="0.25">
      <c r="D205" s="212"/>
      <c r="E205" s="212"/>
      <c r="F205" s="212"/>
    </row>
    <row r="206" spans="4:6" x14ac:dyDescent="0.25">
      <c r="D206" s="212"/>
      <c r="E206" s="212"/>
      <c r="F206" s="212"/>
    </row>
    <row r="207" spans="4:6" x14ac:dyDescent="0.25">
      <c r="D207" s="212"/>
      <c r="E207" s="212"/>
      <c r="F207" s="212"/>
    </row>
    <row r="208" spans="4:6" x14ac:dyDescent="0.25">
      <c r="D208" s="212"/>
      <c r="E208" s="212"/>
      <c r="F208" s="212"/>
    </row>
    <row r="209" spans="4:6" x14ac:dyDescent="0.25">
      <c r="D209" s="212"/>
      <c r="E209" s="212"/>
      <c r="F209" s="212"/>
    </row>
    <row r="210" spans="4:6" x14ac:dyDescent="0.25">
      <c r="D210" s="212"/>
      <c r="E210" s="212"/>
      <c r="F210" s="212"/>
    </row>
    <row r="211" spans="4:6" x14ac:dyDescent="0.25">
      <c r="D211" s="212"/>
      <c r="E211" s="212"/>
      <c r="F211" s="212"/>
    </row>
    <row r="212" spans="4:6" x14ac:dyDescent="0.25">
      <c r="D212" s="212"/>
      <c r="E212" s="212"/>
      <c r="F212" s="212"/>
    </row>
    <row r="213" spans="4:6" x14ac:dyDescent="0.25">
      <c r="D213" s="212"/>
      <c r="E213" s="212"/>
      <c r="F213" s="212"/>
    </row>
    <row r="214" spans="4:6" x14ac:dyDescent="0.25">
      <c r="D214" s="212"/>
      <c r="E214" s="212"/>
      <c r="F214" s="212"/>
    </row>
    <row r="215" spans="4:6" x14ac:dyDescent="0.25">
      <c r="D215" s="212"/>
      <c r="E215" s="212"/>
      <c r="F215" s="212"/>
    </row>
    <row r="216" spans="4:6" x14ac:dyDescent="0.25">
      <c r="D216" s="212"/>
      <c r="E216" s="212"/>
      <c r="F216" s="212"/>
    </row>
    <row r="217" spans="4:6" x14ac:dyDescent="0.25">
      <c r="D217" s="212"/>
      <c r="E217" s="212"/>
      <c r="F217" s="212"/>
    </row>
    <row r="218" spans="4:6" x14ac:dyDescent="0.25">
      <c r="D218" s="212"/>
      <c r="E218" s="212"/>
      <c r="F218" s="212"/>
    </row>
    <row r="219" spans="4:6" x14ac:dyDescent="0.25">
      <c r="D219" s="212"/>
      <c r="E219" s="212"/>
      <c r="F219" s="212"/>
    </row>
    <row r="220" spans="4:6" x14ac:dyDescent="0.25">
      <c r="D220" s="212"/>
      <c r="E220" s="212"/>
      <c r="F220" s="212"/>
    </row>
    <row r="221" spans="4:6" x14ac:dyDescent="0.25">
      <c r="D221" s="212"/>
      <c r="E221" s="212"/>
      <c r="F221" s="212"/>
    </row>
    <row r="222" spans="4:6" x14ac:dyDescent="0.25">
      <c r="D222" s="212"/>
      <c r="E222" s="212"/>
      <c r="F222" s="212"/>
    </row>
    <row r="223" spans="4:6" x14ac:dyDescent="0.25">
      <c r="D223" s="212"/>
      <c r="E223" s="212"/>
      <c r="F223" s="212"/>
    </row>
    <row r="224" spans="4:6" x14ac:dyDescent="0.25">
      <c r="D224" s="212"/>
      <c r="E224" s="212"/>
      <c r="F224" s="212"/>
    </row>
    <row r="225" spans="4:6" x14ac:dyDescent="0.25">
      <c r="D225" s="212"/>
      <c r="E225" s="212"/>
      <c r="F225" s="212"/>
    </row>
    <row r="226" spans="4:6" x14ac:dyDescent="0.25">
      <c r="D226" s="212"/>
      <c r="E226" s="212"/>
      <c r="F226" s="212"/>
    </row>
    <row r="227" spans="4:6" x14ac:dyDescent="0.25">
      <c r="D227" s="212"/>
      <c r="E227" s="212"/>
      <c r="F227" s="212"/>
    </row>
    <row r="228" spans="4:6" x14ac:dyDescent="0.25">
      <c r="D228" s="212"/>
      <c r="E228" s="212"/>
      <c r="F228" s="212"/>
    </row>
    <row r="229" spans="4:6" x14ac:dyDescent="0.25">
      <c r="D229" s="212"/>
      <c r="E229" s="212"/>
      <c r="F229" s="212"/>
    </row>
    <row r="230" spans="4:6" x14ac:dyDescent="0.25">
      <c r="D230" s="212"/>
      <c r="E230" s="212"/>
      <c r="F230" s="212"/>
    </row>
    <row r="231" spans="4:6" x14ac:dyDescent="0.25">
      <c r="D231" s="212"/>
      <c r="E231" s="212"/>
      <c r="F231" s="212"/>
    </row>
    <row r="232" spans="4:6" x14ac:dyDescent="0.25">
      <c r="D232" s="212"/>
      <c r="E232" s="212"/>
      <c r="F232" s="212"/>
    </row>
    <row r="233" spans="4:6" x14ac:dyDescent="0.25">
      <c r="D233" s="212"/>
      <c r="E233" s="212"/>
      <c r="F233" s="212"/>
    </row>
    <row r="234" spans="4:6" x14ac:dyDescent="0.25">
      <c r="D234" s="212"/>
      <c r="E234" s="212"/>
      <c r="F234" s="212"/>
    </row>
    <row r="235" spans="4:6" x14ac:dyDescent="0.25">
      <c r="D235" s="212"/>
      <c r="E235" s="212"/>
      <c r="F235" s="212"/>
    </row>
  </sheetData>
  <sheetProtection algorithmName="SHA-512" hashValue="HApVzZvWr0ShBfmny4GCuJu3iwHwJ6SfZtAiBgPZa4Kmrbz/4dzIZbrpJnOtan/JXQtT8fVhY2gXcddbHhxk+w==" saltValue="Pqx82MKY1kLoai7Rv3n+EA==" spinCount="100000" sheet="1" formatColumns="0" formatRows="0"/>
  <mergeCells count="1">
    <mergeCell ref="F1:G1"/>
  </mergeCells>
  <conditionalFormatting sqref="F9 F27 F75:F86 F102:F103 F97:F98 F30:F33 F106 F35:F49 F51:F71">
    <cfRule type="expression" dxfId="69" priority="90" stopIfTrue="1">
      <formula>F9&lt;0</formula>
    </cfRule>
    <cfRule type="expression" dxfId="68" priority="91" stopIfTrue="1">
      <formula>F9&gt;0</formula>
    </cfRule>
  </conditionalFormatting>
  <conditionalFormatting sqref="G9:G23">
    <cfRule type="notContainsBlanks" dxfId="67" priority="107" stopIfTrue="1">
      <formula>LEN(TRIM(G9))&gt;0</formula>
    </cfRule>
    <cfRule type="expression" dxfId="66" priority="108">
      <formula>K9=TRUE</formula>
    </cfRule>
  </conditionalFormatting>
  <conditionalFormatting sqref="G28:G29">
    <cfRule type="notContainsBlanks" dxfId="65" priority="86" stopIfTrue="1">
      <formula>LEN(TRIM(G28))&gt;0</formula>
    </cfRule>
    <cfRule type="expression" dxfId="64" priority="87">
      <formula>K28=TRUE</formula>
    </cfRule>
  </conditionalFormatting>
  <conditionalFormatting sqref="G30:G31">
    <cfRule type="expression" dxfId="63" priority="84" stopIfTrue="1">
      <formula>G30&lt;0</formula>
    </cfRule>
    <cfRule type="expression" dxfId="62" priority="85" stopIfTrue="1">
      <formula>G30&gt;0</formula>
    </cfRule>
  </conditionalFormatting>
  <conditionalFormatting sqref="G32:G33">
    <cfRule type="expression" dxfId="61" priority="82" stopIfTrue="1">
      <formula>G32&lt;0</formula>
    </cfRule>
    <cfRule type="expression" dxfId="60" priority="83" stopIfTrue="1">
      <formula>G32&gt;0</formula>
    </cfRule>
  </conditionalFormatting>
  <conditionalFormatting sqref="G27">
    <cfRule type="expression" dxfId="59" priority="80" stopIfTrue="1">
      <formula>G27&lt;0</formula>
    </cfRule>
    <cfRule type="expression" dxfId="58" priority="81" stopIfTrue="1">
      <formula>G27&gt;0</formula>
    </cfRule>
  </conditionalFormatting>
  <conditionalFormatting sqref="G34:G63">
    <cfRule type="notContainsBlanks" dxfId="57" priority="78" stopIfTrue="1">
      <formula>LEN(TRIM(G34))&gt;0</formula>
    </cfRule>
    <cfRule type="expression" dxfId="56" priority="79">
      <formula>K34=TRUE</formula>
    </cfRule>
  </conditionalFormatting>
  <conditionalFormatting sqref="G65:G66">
    <cfRule type="notContainsBlanks" dxfId="55" priority="76" stopIfTrue="1">
      <formula>LEN(TRIM(G65))&gt;0</formula>
    </cfRule>
    <cfRule type="expression" dxfId="54" priority="77">
      <formula>K65=TRUE</formula>
    </cfRule>
  </conditionalFormatting>
  <conditionalFormatting sqref="G73:G74">
    <cfRule type="notContainsBlanks" dxfId="53" priority="74" stopIfTrue="1">
      <formula>LEN(TRIM(G73))&gt;0</formula>
    </cfRule>
    <cfRule type="expression" dxfId="52" priority="75">
      <formula>K73=TRUE</formula>
    </cfRule>
  </conditionalFormatting>
  <conditionalFormatting sqref="G79 G81:G82">
    <cfRule type="notContainsBlanks" dxfId="51" priority="72" stopIfTrue="1">
      <formula>LEN(TRIM(G79))&gt;0</formula>
    </cfRule>
    <cfRule type="expression" dxfId="50" priority="73">
      <formula>K79=TRUE</formula>
    </cfRule>
  </conditionalFormatting>
  <conditionalFormatting sqref="G72">
    <cfRule type="notContainsBlanks" dxfId="49" priority="62" stopIfTrue="1">
      <formula>LEN(TRIM(G72))&gt;0</formula>
    </cfRule>
    <cfRule type="expression" dxfId="48" priority="63">
      <formula>K72=TRUE</formula>
    </cfRule>
  </conditionalFormatting>
  <conditionalFormatting sqref="G80">
    <cfRule type="notContainsBlanks" dxfId="47" priority="60" stopIfTrue="1">
      <formula>LEN(TRIM(G80))&gt;0</formula>
    </cfRule>
    <cfRule type="expression" dxfId="46" priority="61">
      <formula>K80=TRUE</formula>
    </cfRule>
  </conditionalFormatting>
  <conditionalFormatting sqref="D95">
    <cfRule type="expression" dxfId="45" priority="51" stopIfTrue="1">
      <formula>$E$95&lt;0</formula>
    </cfRule>
  </conditionalFormatting>
  <conditionalFormatting sqref="G24:G26">
    <cfRule type="notContainsBlanks" dxfId="44" priority="48" stopIfTrue="1">
      <formula>LEN(TRIM(G24))&gt;0</formula>
    </cfRule>
    <cfRule type="expression" dxfId="43" priority="49">
      <formula>K24=TRUE</formula>
    </cfRule>
  </conditionalFormatting>
  <conditionalFormatting sqref="F72:F74">
    <cfRule type="expression" dxfId="42" priority="38" stopIfTrue="1">
      <formula>F72&lt;0</formula>
    </cfRule>
    <cfRule type="expression" dxfId="41" priority="39" stopIfTrue="1">
      <formula>F72&gt;0</formula>
    </cfRule>
  </conditionalFormatting>
  <conditionalFormatting sqref="E95">
    <cfRule type="expression" dxfId="40" priority="30" stopIfTrue="1">
      <formula>$E$95&lt;0</formula>
    </cfRule>
  </conditionalFormatting>
  <conditionalFormatting sqref="F87:F96">
    <cfRule type="expression" dxfId="39" priority="25" stopIfTrue="1">
      <formula>F87&lt;0</formula>
    </cfRule>
    <cfRule type="expression" dxfId="38" priority="26" stopIfTrue="1">
      <formula>F87&gt;0</formula>
    </cfRule>
  </conditionalFormatting>
  <conditionalFormatting sqref="F10:F26">
    <cfRule type="expression" dxfId="37" priority="23" stopIfTrue="1">
      <formula>F10&lt;0</formula>
    </cfRule>
    <cfRule type="expression" dxfId="36" priority="24" stopIfTrue="1">
      <formula>F10&gt;0</formula>
    </cfRule>
  </conditionalFormatting>
  <conditionalFormatting sqref="F28">
    <cfRule type="expression" dxfId="35" priority="21" stopIfTrue="1">
      <formula>F28&lt;0</formula>
    </cfRule>
    <cfRule type="expression" dxfId="34" priority="22" stopIfTrue="1">
      <formula>F28&gt;0</formula>
    </cfRule>
  </conditionalFormatting>
  <conditionalFormatting sqref="F99">
    <cfRule type="expression" dxfId="33" priority="19" stopIfTrue="1">
      <formula>F99&lt;0</formula>
    </cfRule>
    <cfRule type="expression" dxfId="32" priority="20" stopIfTrue="1">
      <formula>F99&gt;0</formula>
    </cfRule>
  </conditionalFormatting>
  <conditionalFormatting sqref="F101">
    <cfRule type="expression" dxfId="31" priority="17" stopIfTrue="1">
      <formula>F101&lt;0</formula>
    </cfRule>
    <cfRule type="expression" dxfId="30" priority="18" stopIfTrue="1">
      <formula>F101&gt;0</formula>
    </cfRule>
  </conditionalFormatting>
  <conditionalFormatting sqref="F100">
    <cfRule type="expression" dxfId="29" priority="15" stopIfTrue="1">
      <formula>F100&lt;0</formula>
    </cfRule>
    <cfRule type="expression" dxfId="28" priority="16" stopIfTrue="1">
      <formula>F100&gt;0</formula>
    </cfRule>
  </conditionalFormatting>
  <conditionalFormatting sqref="F104:F105">
    <cfRule type="expression" dxfId="27" priority="13" stopIfTrue="1">
      <formula>F104&lt;0</formula>
    </cfRule>
    <cfRule type="expression" dxfId="26" priority="14" stopIfTrue="1">
      <formula>F104&gt;0</formula>
    </cfRule>
  </conditionalFormatting>
  <conditionalFormatting sqref="F108">
    <cfRule type="expression" dxfId="25" priority="9" stopIfTrue="1">
      <formula>F108&lt;0</formula>
    </cfRule>
    <cfRule type="expression" dxfId="24" priority="10" stopIfTrue="1">
      <formula>F108&gt;0</formula>
    </cfRule>
  </conditionalFormatting>
  <conditionalFormatting sqref="F29">
    <cfRule type="expression" dxfId="23" priority="7" stopIfTrue="1">
      <formula>F29&lt;0</formula>
    </cfRule>
    <cfRule type="expression" dxfId="22" priority="8" stopIfTrue="1">
      <formula>F29&gt;0</formula>
    </cfRule>
  </conditionalFormatting>
  <conditionalFormatting sqref="F34">
    <cfRule type="expression" dxfId="21" priority="5" stopIfTrue="1">
      <formula>F34&lt;0</formula>
    </cfRule>
    <cfRule type="expression" dxfId="20" priority="6" stopIfTrue="1">
      <formula>F34&gt;0</formula>
    </cfRule>
  </conditionalFormatting>
  <conditionalFormatting sqref="F50">
    <cfRule type="expression" dxfId="19" priority="3" stopIfTrue="1">
      <formula>F50&lt;0</formula>
    </cfRule>
    <cfRule type="expression" dxfId="18" priority="4" stopIfTrue="1">
      <formula>F50&gt;0</formula>
    </cfRule>
  </conditionalFormatting>
  <conditionalFormatting sqref="D108">
    <cfRule type="expression" dxfId="17" priority="2">
      <formula>$D$108&lt;0</formula>
    </cfRule>
  </conditionalFormatting>
  <conditionalFormatting sqref="E108">
    <cfRule type="expression" dxfId="16" priority="1">
      <formula>$E$108&lt;0</formula>
    </cfRule>
  </conditionalFormatting>
  <pageMargins left="0.31496062992125984" right="0.31496062992125984" top="0.35433070866141736" bottom="0.35433070866141736" header="0.31496062992125984" footer="0.31496062992125984"/>
  <pageSetup paperSize="9" scale="69" fitToHeight="2" orientation="landscape" r:id="rId1"/>
  <ignoredErrors>
    <ignoredError sqref="E27 E30:E33 E64 E67:E71 E75:E78 D85:E85 E97 F97 F83 F75:F78 F67 F64 F30:F33 F27 E83:E84 D107:F107 D103:E103 D86:E86 F86 D106:E106 F69:F71 F85"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74142-7197-4C64-832C-2F84BCECABFB}">
  <sheetPr codeName="Sheet12">
    <tabColor theme="6" tint="0.59999389629810485"/>
    <pageSetUpPr fitToPage="1"/>
  </sheetPr>
  <dimension ref="A1:V2455"/>
  <sheetViews>
    <sheetView zoomScale="80" zoomScaleNormal="80" workbookViewId="0">
      <pane ySplit="7" topLeftCell="A8" activePane="bottomLeft" state="frozen"/>
      <selection pane="bottomLeft" activeCell="A8" sqref="A8"/>
    </sheetView>
  </sheetViews>
  <sheetFormatPr defaultColWidth="9.1796875" defaultRowHeight="13" x14ac:dyDescent="0.3"/>
  <cols>
    <col min="1" max="1" width="2" customWidth="1"/>
    <col min="2" max="2" width="5.1796875" customWidth="1"/>
    <col min="3" max="3" width="70.54296875" customWidth="1"/>
    <col min="4" max="4" width="15.26953125" customWidth="1"/>
    <col min="5" max="5" width="18.1796875" customWidth="1"/>
    <col min="6" max="6" width="10.7265625" customWidth="1"/>
    <col min="7" max="7" width="10.26953125" customWidth="1"/>
    <col min="8" max="8" width="10.7265625" customWidth="1"/>
    <col min="9" max="9" width="10.26953125" customWidth="1"/>
    <col min="10" max="12" width="9.7265625" customWidth="1"/>
    <col min="13" max="13" width="10.7265625" customWidth="1"/>
    <col min="14" max="14" width="9.7265625" customWidth="1"/>
    <col min="15" max="15" width="11.26953125" customWidth="1"/>
    <col min="16" max="16" width="9.7265625" customWidth="1"/>
    <col min="17" max="17" width="13.7265625" bestFit="1" customWidth="1"/>
    <col min="18" max="18" width="17" style="1" customWidth="1"/>
    <col min="19" max="19" width="3" customWidth="1"/>
    <col min="20" max="20" width="26.7265625" style="1" customWidth="1"/>
    <col min="21" max="21" width="1.81640625" style="31" customWidth="1"/>
    <col min="22" max="22" width="45.1796875" style="346" customWidth="1"/>
  </cols>
  <sheetData>
    <row r="1" spans="1:22" s="14" customFormat="1" ht="23" x14ac:dyDescent="0.5">
      <c r="A1" s="213" t="s">
        <v>595</v>
      </c>
      <c r="B1" s="214"/>
      <c r="C1" s="214"/>
      <c r="D1" s="456"/>
      <c r="E1" s="456"/>
      <c r="F1" s="456"/>
      <c r="G1" s="456"/>
      <c r="H1" s="456"/>
      <c r="I1" s="456"/>
      <c r="J1" s="456"/>
      <c r="K1" s="456"/>
      <c r="L1" s="456"/>
      <c r="M1" s="456"/>
      <c r="N1" s="456"/>
      <c r="O1" s="456"/>
      <c r="P1" s="456"/>
      <c r="Q1" s="456"/>
      <c r="R1" s="456"/>
      <c r="S1" s="45"/>
      <c r="T1" s="306"/>
      <c r="U1" s="31"/>
      <c r="V1" s="330"/>
    </row>
    <row r="2" spans="1:22" s="14" customFormat="1" ht="18" x14ac:dyDescent="0.4">
      <c r="A2" s="215"/>
      <c r="B2" s="215"/>
      <c r="C2" s="216"/>
      <c r="D2" s="216"/>
      <c r="E2" s="216"/>
      <c r="F2" s="216"/>
      <c r="G2" s="216"/>
      <c r="H2" s="217"/>
      <c r="I2" s="217"/>
      <c r="J2" s="217"/>
      <c r="K2" s="217"/>
      <c r="L2" s="217"/>
      <c r="M2" s="217"/>
      <c r="N2" s="217"/>
      <c r="O2" s="217"/>
      <c r="P2" s="217"/>
      <c r="Q2" s="217"/>
      <c r="R2" s="218"/>
      <c r="T2" s="218"/>
      <c r="U2" s="31"/>
      <c r="V2" s="331"/>
    </row>
    <row r="3" spans="1:22" s="14" customFormat="1" ht="18" customHeight="1" x14ac:dyDescent="0.4">
      <c r="A3" s="215"/>
      <c r="B3" s="215"/>
      <c r="C3" s="219" t="s">
        <v>501</v>
      </c>
      <c r="D3" s="457" t="s">
        <v>399</v>
      </c>
      <c r="E3" s="457"/>
      <c r="F3" s="457"/>
      <c r="G3" s="457"/>
      <c r="H3" s="219"/>
      <c r="I3" s="217"/>
      <c r="J3" s="220"/>
      <c r="K3" s="220" t="s">
        <v>502</v>
      </c>
      <c r="L3" s="221" t="s">
        <v>503</v>
      </c>
      <c r="M3" s="222"/>
      <c r="N3" s="222"/>
      <c r="O3" s="217"/>
      <c r="P3" s="217"/>
      <c r="Q3" s="217"/>
      <c r="R3" s="218"/>
      <c r="T3" s="218"/>
      <c r="U3" s="31"/>
      <c r="V3" s="331"/>
    </row>
    <row r="4" spans="1:22" s="14" customFormat="1" ht="18" customHeight="1" thickBot="1" x14ac:dyDescent="0.45">
      <c r="A4" s="215"/>
      <c r="B4" s="215"/>
      <c r="C4" s="219" t="s">
        <v>505</v>
      </c>
      <c r="D4" s="223" t="str">
        <f>IFERROR(VLOOKUP(D3,Data!B3:C71,2,0),"")</f>
        <v/>
      </c>
      <c r="E4" s="224"/>
      <c r="F4" s="217"/>
      <c r="G4" s="217"/>
      <c r="H4" s="217"/>
      <c r="I4" s="217"/>
      <c r="J4" s="217"/>
      <c r="K4" s="217"/>
      <c r="L4" s="217"/>
      <c r="M4" s="225"/>
      <c r="N4" s="225"/>
      <c r="O4" s="217"/>
      <c r="P4" s="217"/>
      <c r="Q4" s="217"/>
      <c r="R4" s="218"/>
      <c r="T4" s="218"/>
      <c r="U4" s="31"/>
      <c r="V4" s="331"/>
    </row>
    <row r="5" spans="1:22" s="9" customFormat="1" ht="18" customHeight="1" x14ac:dyDescent="0.35">
      <c r="A5" s="458"/>
      <c r="B5" s="459"/>
      <c r="C5" s="459"/>
      <c r="D5" s="459"/>
      <c r="E5" s="450" t="str">
        <f>IF('Revised Budget'!E9&lt;0,"REVISED BUDGET","ORIGINAL BUDGET")</f>
        <v>ORIGINAL BUDGET</v>
      </c>
      <c r="F5" s="226" t="s">
        <v>508</v>
      </c>
      <c r="G5" s="226" t="s">
        <v>509</v>
      </c>
      <c r="H5" s="226" t="s">
        <v>510</v>
      </c>
      <c r="I5" s="226" t="s">
        <v>511</v>
      </c>
      <c r="J5" s="226" t="s">
        <v>512</v>
      </c>
      <c r="K5" s="226" t="s">
        <v>513</v>
      </c>
      <c r="L5" s="226" t="s">
        <v>514</v>
      </c>
      <c r="M5" s="226" t="s">
        <v>515</v>
      </c>
      <c r="N5" s="226" t="s">
        <v>516</v>
      </c>
      <c r="O5" s="226" t="s">
        <v>517</v>
      </c>
      <c r="P5" s="226" t="s">
        <v>518</v>
      </c>
      <c r="Q5" s="226" t="s">
        <v>519</v>
      </c>
      <c r="R5" s="460" t="s">
        <v>596</v>
      </c>
      <c r="T5" s="452" t="str">
        <f>CONCATENATE("VARIANCE TO ",E5)</f>
        <v>VARIANCE TO ORIGINAL BUDGET</v>
      </c>
      <c r="U5" s="32"/>
      <c r="V5" s="454" t="s">
        <v>597</v>
      </c>
    </row>
    <row r="6" spans="1:22" s="14" customFormat="1" ht="18" customHeight="1" x14ac:dyDescent="0.25">
      <c r="A6" s="462"/>
      <c r="B6" s="463"/>
      <c r="C6" s="463"/>
      <c r="D6" s="463"/>
      <c r="E6" s="451"/>
      <c r="F6" s="217"/>
      <c r="G6" s="217"/>
      <c r="H6" s="217"/>
      <c r="I6" s="217"/>
      <c r="J6" s="217"/>
      <c r="K6" s="217"/>
      <c r="L6" s="217"/>
      <c r="M6" s="217"/>
      <c r="N6" s="217"/>
      <c r="O6" s="217"/>
      <c r="P6" s="217"/>
      <c r="Q6" s="217"/>
      <c r="R6" s="461"/>
      <c r="T6" s="453"/>
      <c r="U6" s="31"/>
      <c r="V6" s="455"/>
    </row>
    <row r="7" spans="1:22" s="14" customFormat="1" ht="21" customHeight="1" thickBot="1" x14ac:dyDescent="0.35">
      <c r="A7" s="464"/>
      <c r="B7" s="465"/>
      <c r="C7" s="465"/>
      <c r="D7" s="465"/>
      <c r="E7" s="227" t="s">
        <v>524</v>
      </c>
      <c r="F7" s="228" t="s">
        <v>524</v>
      </c>
      <c r="G7" s="228" t="s">
        <v>524</v>
      </c>
      <c r="H7" s="228" t="s">
        <v>524</v>
      </c>
      <c r="I7" s="228" t="s">
        <v>524</v>
      </c>
      <c r="J7" s="228" t="s">
        <v>524</v>
      </c>
      <c r="K7" s="228" t="s">
        <v>524</v>
      </c>
      <c r="L7" s="228" t="s">
        <v>524</v>
      </c>
      <c r="M7" s="228" t="s">
        <v>524</v>
      </c>
      <c r="N7" s="228" t="s">
        <v>524</v>
      </c>
      <c r="O7" s="228" t="s">
        <v>524</v>
      </c>
      <c r="P7" s="228" t="s">
        <v>524</v>
      </c>
      <c r="Q7" s="228" t="s">
        <v>524</v>
      </c>
      <c r="R7" s="229" t="s">
        <v>524</v>
      </c>
      <c r="T7" s="307" t="s">
        <v>598</v>
      </c>
      <c r="U7" s="31"/>
      <c r="V7" s="332"/>
    </row>
    <row r="8" spans="1:22" s="14" customFormat="1" ht="20" x14ac:dyDescent="0.3">
      <c r="A8" s="72"/>
      <c r="B8" s="73"/>
      <c r="C8" s="74" t="s">
        <v>526</v>
      </c>
      <c r="D8" s="75" t="s">
        <v>527</v>
      </c>
      <c r="E8" s="411"/>
      <c r="F8" s="411"/>
      <c r="G8" s="411"/>
      <c r="H8" s="411"/>
      <c r="I8" s="411"/>
      <c r="J8" s="411"/>
      <c r="K8" s="411"/>
      <c r="L8" s="411"/>
      <c r="M8" s="411"/>
      <c r="N8" s="411"/>
      <c r="O8" s="411"/>
      <c r="P8" s="411"/>
      <c r="Q8" s="411"/>
      <c r="R8" s="412"/>
      <c r="T8" s="308"/>
      <c r="U8" s="31"/>
      <c r="V8" s="333"/>
    </row>
    <row r="9" spans="1:22" s="14" customFormat="1" ht="14" x14ac:dyDescent="0.3">
      <c r="A9" s="76"/>
      <c r="B9" s="14" t="s">
        <v>19</v>
      </c>
      <c r="C9" s="7" t="s">
        <v>20</v>
      </c>
      <c r="D9" s="46">
        <v>4190105</v>
      </c>
      <c r="E9" s="300">
        <f>IF($E$5="REVISED BUDGET",'Variance Analysis'!E9,'Variance Analysis'!D9)</f>
        <v>0</v>
      </c>
      <c r="F9" s="49">
        <f>E9/12</f>
        <v>0</v>
      </c>
      <c r="G9" s="50">
        <f>F9</f>
        <v>0</v>
      </c>
      <c r="H9" s="50">
        <f t="shared" ref="H9:P9" si="0">G9</f>
        <v>0</v>
      </c>
      <c r="I9" s="50">
        <f t="shared" si="0"/>
        <v>0</v>
      </c>
      <c r="J9" s="50">
        <f t="shared" si="0"/>
        <v>0</v>
      </c>
      <c r="K9" s="50">
        <f t="shared" si="0"/>
        <v>0</v>
      </c>
      <c r="L9" s="50">
        <f t="shared" si="0"/>
        <v>0</v>
      </c>
      <c r="M9" s="50">
        <f t="shared" si="0"/>
        <v>0</v>
      </c>
      <c r="N9" s="50">
        <f t="shared" si="0"/>
        <v>0</v>
      </c>
      <c r="O9" s="50">
        <f t="shared" si="0"/>
        <v>0</v>
      </c>
      <c r="P9" s="50">
        <f t="shared" si="0"/>
        <v>0</v>
      </c>
      <c r="Q9" s="50">
        <v>-100000</v>
      </c>
      <c r="R9" s="77">
        <f>SUM(F9:Q9)</f>
        <v>-100000</v>
      </c>
      <c r="T9" s="309">
        <f>R9-E9</f>
        <v>-100000</v>
      </c>
      <c r="U9" s="31"/>
      <c r="V9" s="334"/>
    </row>
    <row r="10" spans="1:22" s="14" customFormat="1" ht="14" x14ac:dyDescent="0.3">
      <c r="A10" s="76"/>
      <c r="B10" s="14" t="s">
        <v>168</v>
      </c>
      <c r="C10" s="7" t="s">
        <v>169</v>
      </c>
      <c r="D10" s="46">
        <v>4190110</v>
      </c>
      <c r="E10" s="301">
        <f>IF($E$5="REVISED BUDGET",'Variance Analysis'!E10,'Variance Analysis'!D10)</f>
        <v>0</v>
      </c>
      <c r="F10" s="49">
        <f t="shared" ref="F10:F26" si="1">E10/12</f>
        <v>0</v>
      </c>
      <c r="G10" s="50">
        <f t="shared" ref="G10:P10" si="2">F10</f>
        <v>0</v>
      </c>
      <c r="H10" s="50">
        <f t="shared" si="2"/>
        <v>0</v>
      </c>
      <c r="I10" s="50">
        <f t="shared" si="2"/>
        <v>0</v>
      </c>
      <c r="J10" s="50">
        <f t="shared" si="2"/>
        <v>0</v>
      </c>
      <c r="K10" s="50">
        <f t="shared" si="2"/>
        <v>0</v>
      </c>
      <c r="L10" s="50">
        <f t="shared" si="2"/>
        <v>0</v>
      </c>
      <c r="M10" s="50">
        <f t="shared" si="2"/>
        <v>0</v>
      </c>
      <c r="N10" s="50">
        <f t="shared" si="2"/>
        <v>0</v>
      </c>
      <c r="O10" s="50">
        <f t="shared" si="2"/>
        <v>0</v>
      </c>
      <c r="P10" s="50">
        <f t="shared" si="2"/>
        <v>0</v>
      </c>
      <c r="Q10" s="53"/>
      <c r="R10" s="77">
        <f t="shared" ref="R10:R26" si="3">SUM(F10:Q10)</f>
        <v>0</v>
      </c>
      <c r="T10" s="309">
        <f t="shared" ref="T10:T26" si="4">R10-E10</f>
        <v>0</v>
      </c>
      <c r="U10" s="31"/>
      <c r="V10" s="334"/>
    </row>
    <row r="11" spans="1:22" s="14" customFormat="1" ht="14" x14ac:dyDescent="0.3">
      <c r="A11" s="76"/>
      <c r="B11" s="14" t="s">
        <v>21</v>
      </c>
      <c r="C11" s="7" t="s">
        <v>22</v>
      </c>
      <c r="D11" s="46">
        <v>4190120</v>
      </c>
      <c r="E11" s="301">
        <f>IF($E$5="REVISED BUDGET",'Variance Analysis'!E11,'Variance Analysis'!D11)</f>
        <v>0</v>
      </c>
      <c r="F11" s="49">
        <f t="shared" si="1"/>
        <v>0</v>
      </c>
      <c r="G11" s="50">
        <f t="shared" ref="G11:P11" si="5">F11</f>
        <v>0</v>
      </c>
      <c r="H11" s="50">
        <f t="shared" si="5"/>
        <v>0</v>
      </c>
      <c r="I11" s="50">
        <f t="shared" si="5"/>
        <v>0</v>
      </c>
      <c r="J11" s="50">
        <f t="shared" si="5"/>
        <v>0</v>
      </c>
      <c r="K11" s="50">
        <f t="shared" si="5"/>
        <v>0</v>
      </c>
      <c r="L11" s="50">
        <f t="shared" si="5"/>
        <v>0</v>
      </c>
      <c r="M11" s="50">
        <f t="shared" si="5"/>
        <v>0</v>
      </c>
      <c r="N11" s="50">
        <f t="shared" si="5"/>
        <v>0</v>
      </c>
      <c r="O11" s="50">
        <f t="shared" si="5"/>
        <v>0</v>
      </c>
      <c r="P11" s="50">
        <f t="shared" si="5"/>
        <v>0</v>
      </c>
      <c r="Q11" s="53"/>
      <c r="R11" s="77">
        <f t="shared" si="3"/>
        <v>0</v>
      </c>
      <c r="T11" s="309">
        <f t="shared" si="4"/>
        <v>0</v>
      </c>
      <c r="U11" s="31"/>
      <c r="V11" s="334"/>
    </row>
    <row r="12" spans="1:22" s="14" customFormat="1" ht="14" x14ac:dyDescent="0.3">
      <c r="A12" s="76"/>
      <c r="B12" s="14" t="s">
        <v>23</v>
      </c>
      <c r="C12" s="7" t="s">
        <v>24</v>
      </c>
      <c r="D12" s="46">
        <v>4190140</v>
      </c>
      <c r="E12" s="301">
        <f>IF($E$5="REVISED BUDGET",'Variance Analysis'!E12,'Variance Analysis'!D12)</f>
        <v>0</v>
      </c>
      <c r="F12" s="49">
        <f t="shared" si="1"/>
        <v>0</v>
      </c>
      <c r="G12" s="50">
        <f t="shared" ref="G12:P12" si="6">F12</f>
        <v>0</v>
      </c>
      <c r="H12" s="50">
        <f t="shared" si="6"/>
        <v>0</v>
      </c>
      <c r="I12" s="50">
        <f t="shared" si="6"/>
        <v>0</v>
      </c>
      <c r="J12" s="50">
        <f t="shared" si="6"/>
        <v>0</v>
      </c>
      <c r="K12" s="50">
        <f t="shared" si="6"/>
        <v>0</v>
      </c>
      <c r="L12" s="50">
        <f t="shared" si="6"/>
        <v>0</v>
      </c>
      <c r="M12" s="50">
        <f t="shared" si="6"/>
        <v>0</v>
      </c>
      <c r="N12" s="50">
        <f t="shared" si="6"/>
        <v>0</v>
      </c>
      <c r="O12" s="50">
        <f t="shared" si="6"/>
        <v>0</v>
      </c>
      <c r="P12" s="50">
        <f t="shared" si="6"/>
        <v>0</v>
      </c>
      <c r="Q12" s="53">
        <v>-3000</v>
      </c>
      <c r="R12" s="77">
        <f t="shared" si="3"/>
        <v>-3000</v>
      </c>
      <c r="T12" s="309">
        <f t="shared" si="4"/>
        <v>-3000</v>
      </c>
      <c r="U12" s="31"/>
      <c r="V12" s="334"/>
    </row>
    <row r="13" spans="1:22" s="14" customFormat="1" ht="14" x14ac:dyDescent="0.3">
      <c r="A13" s="76"/>
      <c r="B13" s="14" t="s">
        <v>127</v>
      </c>
      <c r="C13" s="7" t="s">
        <v>128</v>
      </c>
      <c r="D13" s="46">
        <v>4190160</v>
      </c>
      <c r="E13" s="301">
        <f>IF($E$5="REVISED BUDGET",'Variance Analysis'!E13,'Variance Analysis'!D13)</f>
        <v>0</v>
      </c>
      <c r="F13" s="49">
        <f t="shared" si="1"/>
        <v>0</v>
      </c>
      <c r="G13" s="50">
        <f t="shared" ref="G13:P13" si="7">F13</f>
        <v>0</v>
      </c>
      <c r="H13" s="50">
        <f t="shared" si="7"/>
        <v>0</v>
      </c>
      <c r="I13" s="50">
        <f t="shared" si="7"/>
        <v>0</v>
      </c>
      <c r="J13" s="50">
        <f t="shared" si="7"/>
        <v>0</v>
      </c>
      <c r="K13" s="50">
        <f t="shared" si="7"/>
        <v>0</v>
      </c>
      <c r="L13" s="50">
        <f t="shared" si="7"/>
        <v>0</v>
      </c>
      <c r="M13" s="50">
        <f t="shared" si="7"/>
        <v>0</v>
      </c>
      <c r="N13" s="50">
        <f t="shared" si="7"/>
        <v>0</v>
      </c>
      <c r="O13" s="50">
        <f t="shared" si="7"/>
        <v>0</v>
      </c>
      <c r="P13" s="50">
        <f t="shared" si="7"/>
        <v>0</v>
      </c>
      <c r="Q13" s="53">
        <v>-1500</v>
      </c>
      <c r="R13" s="77">
        <f t="shared" si="3"/>
        <v>-1500</v>
      </c>
      <c r="T13" s="309">
        <f t="shared" si="4"/>
        <v>-1500</v>
      </c>
      <c r="U13" s="31"/>
      <c r="V13" s="334"/>
    </row>
    <row r="14" spans="1:22" s="14" customFormat="1" ht="14" x14ac:dyDescent="0.3">
      <c r="A14" s="76"/>
      <c r="B14" s="14" t="s">
        <v>25</v>
      </c>
      <c r="C14" s="7" t="s">
        <v>26</v>
      </c>
      <c r="D14" s="46">
        <v>4190390</v>
      </c>
      <c r="E14" s="301">
        <f>IF($E$5="REVISED BUDGET",'Variance Analysis'!E14,'Variance Analysis'!D14)</f>
        <v>0</v>
      </c>
      <c r="F14" s="49">
        <f t="shared" si="1"/>
        <v>0</v>
      </c>
      <c r="G14" s="50">
        <f t="shared" ref="G14:P14" si="8">F14</f>
        <v>0</v>
      </c>
      <c r="H14" s="50">
        <f t="shared" si="8"/>
        <v>0</v>
      </c>
      <c r="I14" s="50">
        <f t="shared" si="8"/>
        <v>0</v>
      </c>
      <c r="J14" s="50">
        <f t="shared" si="8"/>
        <v>0</v>
      </c>
      <c r="K14" s="50">
        <f t="shared" si="8"/>
        <v>0</v>
      </c>
      <c r="L14" s="50">
        <f t="shared" si="8"/>
        <v>0</v>
      </c>
      <c r="M14" s="50">
        <f t="shared" si="8"/>
        <v>0</v>
      </c>
      <c r="N14" s="50">
        <f t="shared" si="8"/>
        <v>0</v>
      </c>
      <c r="O14" s="50">
        <f t="shared" si="8"/>
        <v>0</v>
      </c>
      <c r="P14" s="50">
        <f t="shared" si="8"/>
        <v>0</v>
      </c>
      <c r="Q14" s="53"/>
      <c r="R14" s="77">
        <f t="shared" si="3"/>
        <v>0</v>
      </c>
      <c r="T14" s="309">
        <f t="shared" si="4"/>
        <v>0</v>
      </c>
      <c r="U14" s="31"/>
      <c r="V14" s="334"/>
    </row>
    <row r="15" spans="1:22" s="14" customFormat="1" ht="14" x14ac:dyDescent="0.3">
      <c r="A15" s="76"/>
      <c r="B15" s="14" t="s">
        <v>27</v>
      </c>
      <c r="C15" s="7" t="s">
        <v>28</v>
      </c>
      <c r="D15" s="78">
        <v>4191900</v>
      </c>
      <c r="E15" s="301">
        <f>IF($E$5="REVISED BUDGET",'Variance Analysis'!E15,'Variance Analysis'!D15)</f>
        <v>0</v>
      </c>
      <c r="F15" s="49">
        <f t="shared" si="1"/>
        <v>0</v>
      </c>
      <c r="G15" s="50">
        <f t="shared" ref="G15:P15" si="9">F15</f>
        <v>0</v>
      </c>
      <c r="H15" s="50">
        <f t="shared" si="9"/>
        <v>0</v>
      </c>
      <c r="I15" s="50">
        <f t="shared" si="9"/>
        <v>0</v>
      </c>
      <c r="J15" s="50">
        <f t="shared" si="9"/>
        <v>0</v>
      </c>
      <c r="K15" s="50">
        <f t="shared" si="9"/>
        <v>0</v>
      </c>
      <c r="L15" s="50">
        <f t="shared" si="9"/>
        <v>0</v>
      </c>
      <c r="M15" s="50">
        <f t="shared" si="9"/>
        <v>0</v>
      </c>
      <c r="N15" s="50">
        <f t="shared" si="9"/>
        <v>0</v>
      </c>
      <c r="O15" s="50">
        <f t="shared" si="9"/>
        <v>0</v>
      </c>
      <c r="P15" s="50">
        <f t="shared" si="9"/>
        <v>0</v>
      </c>
      <c r="Q15" s="52"/>
      <c r="R15" s="77">
        <f t="shared" si="3"/>
        <v>0</v>
      </c>
      <c r="T15" s="309">
        <f t="shared" si="4"/>
        <v>0</v>
      </c>
      <c r="U15" s="31"/>
      <c r="V15" s="334"/>
    </row>
    <row r="16" spans="1:22" s="14" customFormat="1" ht="14" x14ac:dyDescent="0.3">
      <c r="A16" s="76"/>
      <c r="B16" s="14" t="s">
        <v>29</v>
      </c>
      <c r="C16" s="7" t="s">
        <v>30</v>
      </c>
      <c r="D16" s="78">
        <v>4191100</v>
      </c>
      <c r="E16" s="301">
        <f>IF($E$5="REVISED BUDGET",'Variance Analysis'!E16,'Variance Analysis'!D16)</f>
        <v>0</v>
      </c>
      <c r="F16" s="49">
        <f t="shared" si="1"/>
        <v>0</v>
      </c>
      <c r="G16" s="50">
        <f t="shared" ref="G16:P16" si="10">F16</f>
        <v>0</v>
      </c>
      <c r="H16" s="50">
        <f t="shared" si="10"/>
        <v>0</v>
      </c>
      <c r="I16" s="50">
        <f t="shared" si="10"/>
        <v>0</v>
      </c>
      <c r="J16" s="50">
        <f t="shared" si="10"/>
        <v>0</v>
      </c>
      <c r="K16" s="50">
        <f t="shared" si="10"/>
        <v>0</v>
      </c>
      <c r="L16" s="50">
        <f t="shared" si="10"/>
        <v>0</v>
      </c>
      <c r="M16" s="50">
        <f t="shared" si="10"/>
        <v>0</v>
      </c>
      <c r="N16" s="50">
        <f t="shared" si="10"/>
        <v>0</v>
      </c>
      <c r="O16" s="50">
        <f t="shared" si="10"/>
        <v>0</v>
      </c>
      <c r="P16" s="50">
        <f t="shared" si="10"/>
        <v>0</v>
      </c>
      <c r="Q16" s="53"/>
      <c r="R16" s="77">
        <f t="shared" si="3"/>
        <v>0</v>
      </c>
      <c r="T16" s="309">
        <f t="shared" si="4"/>
        <v>0</v>
      </c>
      <c r="U16" s="31"/>
      <c r="V16" s="334"/>
    </row>
    <row r="17" spans="1:22" s="14" customFormat="1" ht="14" x14ac:dyDescent="0.3">
      <c r="A17" s="76"/>
      <c r="B17" s="14" t="s">
        <v>31</v>
      </c>
      <c r="C17" s="7" t="s">
        <v>32</v>
      </c>
      <c r="D17" s="46">
        <v>4191110</v>
      </c>
      <c r="E17" s="301">
        <f>IF($E$5="REVISED BUDGET",'Variance Analysis'!E17,'Variance Analysis'!D17)</f>
        <v>0</v>
      </c>
      <c r="F17" s="49">
        <f t="shared" si="1"/>
        <v>0</v>
      </c>
      <c r="G17" s="50">
        <f t="shared" ref="G17:P17" si="11">F17</f>
        <v>0</v>
      </c>
      <c r="H17" s="50">
        <f t="shared" si="11"/>
        <v>0</v>
      </c>
      <c r="I17" s="50">
        <f t="shared" si="11"/>
        <v>0</v>
      </c>
      <c r="J17" s="50">
        <f t="shared" si="11"/>
        <v>0</v>
      </c>
      <c r="K17" s="50">
        <f t="shared" si="11"/>
        <v>0</v>
      </c>
      <c r="L17" s="50">
        <f t="shared" si="11"/>
        <v>0</v>
      </c>
      <c r="M17" s="50">
        <f t="shared" si="11"/>
        <v>0</v>
      </c>
      <c r="N17" s="50">
        <f t="shared" si="11"/>
        <v>0</v>
      </c>
      <c r="O17" s="50">
        <f t="shared" si="11"/>
        <v>0</v>
      </c>
      <c r="P17" s="50">
        <f t="shared" si="11"/>
        <v>0</v>
      </c>
      <c r="Q17" s="53"/>
      <c r="R17" s="77">
        <f t="shared" si="3"/>
        <v>0</v>
      </c>
      <c r="T17" s="309">
        <f t="shared" si="4"/>
        <v>0</v>
      </c>
      <c r="U17" s="31"/>
      <c r="V17" s="334"/>
    </row>
    <row r="18" spans="1:22" s="14" customFormat="1" ht="14" x14ac:dyDescent="0.3">
      <c r="A18" s="76"/>
      <c r="B18" s="14" t="s">
        <v>120</v>
      </c>
      <c r="C18" s="7" t="s">
        <v>121</v>
      </c>
      <c r="D18" s="46">
        <v>4191600</v>
      </c>
      <c r="E18" s="301">
        <f>IF($E$5="REVISED BUDGET",'Variance Analysis'!E18,'Variance Analysis'!D18)</f>
        <v>0</v>
      </c>
      <c r="F18" s="49">
        <f t="shared" si="1"/>
        <v>0</v>
      </c>
      <c r="G18" s="50">
        <f t="shared" ref="G18:P18" si="12">F18</f>
        <v>0</v>
      </c>
      <c r="H18" s="50">
        <f t="shared" si="12"/>
        <v>0</v>
      </c>
      <c r="I18" s="50">
        <f t="shared" si="12"/>
        <v>0</v>
      </c>
      <c r="J18" s="50">
        <f t="shared" si="12"/>
        <v>0</v>
      </c>
      <c r="K18" s="50">
        <f t="shared" si="12"/>
        <v>0</v>
      </c>
      <c r="L18" s="50">
        <f t="shared" si="12"/>
        <v>0</v>
      </c>
      <c r="M18" s="50">
        <f t="shared" si="12"/>
        <v>0</v>
      </c>
      <c r="N18" s="50">
        <f t="shared" si="12"/>
        <v>0</v>
      </c>
      <c r="O18" s="50">
        <f t="shared" si="12"/>
        <v>0</v>
      </c>
      <c r="P18" s="50">
        <f t="shared" si="12"/>
        <v>0</v>
      </c>
      <c r="Q18" s="53"/>
      <c r="R18" s="77">
        <f t="shared" si="3"/>
        <v>0</v>
      </c>
      <c r="T18" s="309">
        <f t="shared" si="4"/>
        <v>0</v>
      </c>
      <c r="U18" s="31"/>
      <c r="V18" s="334"/>
    </row>
    <row r="19" spans="1:22" s="14" customFormat="1" ht="14" x14ac:dyDescent="0.3">
      <c r="A19" s="76"/>
      <c r="B19" s="14" t="s">
        <v>133</v>
      </c>
      <c r="C19" s="7" t="s">
        <v>134</v>
      </c>
      <c r="D19" s="46">
        <v>4191610</v>
      </c>
      <c r="E19" s="301">
        <f>IF($E$5="REVISED BUDGET",'Variance Analysis'!E19,'Variance Analysis'!D19)</f>
        <v>0</v>
      </c>
      <c r="F19" s="49">
        <f t="shared" si="1"/>
        <v>0</v>
      </c>
      <c r="G19" s="50">
        <f t="shared" ref="G19:P19" si="13">F19</f>
        <v>0</v>
      </c>
      <c r="H19" s="50">
        <f t="shared" si="13"/>
        <v>0</v>
      </c>
      <c r="I19" s="50">
        <f t="shared" si="13"/>
        <v>0</v>
      </c>
      <c r="J19" s="50">
        <f t="shared" si="13"/>
        <v>0</v>
      </c>
      <c r="K19" s="50">
        <f t="shared" si="13"/>
        <v>0</v>
      </c>
      <c r="L19" s="50">
        <f t="shared" si="13"/>
        <v>0</v>
      </c>
      <c r="M19" s="50">
        <f t="shared" si="13"/>
        <v>0</v>
      </c>
      <c r="N19" s="50">
        <f t="shared" si="13"/>
        <v>0</v>
      </c>
      <c r="O19" s="50">
        <f t="shared" si="13"/>
        <v>0</v>
      </c>
      <c r="P19" s="50">
        <f t="shared" si="13"/>
        <v>0</v>
      </c>
      <c r="Q19" s="53"/>
      <c r="R19" s="77">
        <f t="shared" si="3"/>
        <v>0</v>
      </c>
      <c r="T19" s="309">
        <f t="shared" si="4"/>
        <v>0</v>
      </c>
      <c r="U19" s="31"/>
      <c r="V19" s="334"/>
    </row>
    <row r="20" spans="1:22" s="14" customFormat="1" ht="14" x14ac:dyDescent="0.3">
      <c r="A20" s="76"/>
      <c r="B20" s="14" t="s">
        <v>33</v>
      </c>
      <c r="C20" s="7" t="s">
        <v>34</v>
      </c>
      <c r="D20" s="46">
        <v>4190410</v>
      </c>
      <c r="E20" s="301">
        <f>IF($E$5="REVISED BUDGET",'Variance Analysis'!E20,'Variance Analysis'!D20)</f>
        <v>0</v>
      </c>
      <c r="F20" s="49">
        <f t="shared" si="1"/>
        <v>0</v>
      </c>
      <c r="G20" s="50">
        <f t="shared" ref="G20:P20" si="14">F20</f>
        <v>0</v>
      </c>
      <c r="H20" s="50">
        <f t="shared" si="14"/>
        <v>0</v>
      </c>
      <c r="I20" s="50">
        <f t="shared" si="14"/>
        <v>0</v>
      </c>
      <c r="J20" s="50">
        <f t="shared" si="14"/>
        <v>0</v>
      </c>
      <c r="K20" s="50">
        <f t="shared" si="14"/>
        <v>0</v>
      </c>
      <c r="L20" s="50">
        <f t="shared" si="14"/>
        <v>0</v>
      </c>
      <c r="M20" s="50">
        <f t="shared" si="14"/>
        <v>0</v>
      </c>
      <c r="N20" s="50">
        <f t="shared" si="14"/>
        <v>0</v>
      </c>
      <c r="O20" s="50">
        <f t="shared" si="14"/>
        <v>0</v>
      </c>
      <c r="P20" s="50">
        <f t="shared" si="14"/>
        <v>0</v>
      </c>
      <c r="Q20" s="53"/>
      <c r="R20" s="77">
        <f t="shared" si="3"/>
        <v>0</v>
      </c>
      <c r="T20" s="309">
        <f t="shared" si="4"/>
        <v>0</v>
      </c>
      <c r="U20" s="31"/>
      <c r="V20" s="334"/>
    </row>
    <row r="21" spans="1:22" s="14" customFormat="1" ht="14" x14ac:dyDescent="0.3">
      <c r="A21" s="76"/>
      <c r="B21" s="14" t="s">
        <v>35</v>
      </c>
      <c r="C21" s="7" t="s">
        <v>36</v>
      </c>
      <c r="D21" s="46">
        <v>4190420</v>
      </c>
      <c r="E21" s="301">
        <f>IF($E$5="REVISED BUDGET",'Variance Analysis'!E21,'Variance Analysis'!D21)</f>
        <v>0</v>
      </c>
      <c r="F21" s="49">
        <f t="shared" si="1"/>
        <v>0</v>
      </c>
      <c r="G21" s="50">
        <f t="shared" ref="G21:P21" si="15">F21</f>
        <v>0</v>
      </c>
      <c r="H21" s="50">
        <f t="shared" si="15"/>
        <v>0</v>
      </c>
      <c r="I21" s="50">
        <f t="shared" si="15"/>
        <v>0</v>
      </c>
      <c r="J21" s="50">
        <f t="shared" si="15"/>
        <v>0</v>
      </c>
      <c r="K21" s="50">
        <f t="shared" si="15"/>
        <v>0</v>
      </c>
      <c r="L21" s="50">
        <f t="shared" si="15"/>
        <v>0</v>
      </c>
      <c r="M21" s="50">
        <f t="shared" si="15"/>
        <v>0</v>
      </c>
      <c r="N21" s="50">
        <f t="shared" si="15"/>
        <v>0</v>
      </c>
      <c r="O21" s="50">
        <f t="shared" si="15"/>
        <v>0</v>
      </c>
      <c r="P21" s="50">
        <f t="shared" si="15"/>
        <v>0</v>
      </c>
      <c r="Q21" s="53"/>
      <c r="R21" s="77">
        <f t="shared" si="3"/>
        <v>0</v>
      </c>
      <c r="T21" s="309">
        <f t="shared" si="4"/>
        <v>0</v>
      </c>
      <c r="U21" s="31"/>
      <c r="V21" s="334"/>
    </row>
    <row r="22" spans="1:22" s="14" customFormat="1" ht="14" x14ac:dyDescent="0.3">
      <c r="A22" s="76"/>
      <c r="B22" s="14" t="s">
        <v>106</v>
      </c>
      <c r="C22" s="7" t="s">
        <v>107</v>
      </c>
      <c r="D22" s="46">
        <v>4190200</v>
      </c>
      <c r="E22" s="301">
        <f>IF($E$5="REVISED BUDGET",'Variance Analysis'!E22,'Variance Analysis'!D22)</f>
        <v>0</v>
      </c>
      <c r="F22" s="49">
        <f t="shared" si="1"/>
        <v>0</v>
      </c>
      <c r="G22" s="50">
        <f t="shared" ref="G22:P22" si="16">F22</f>
        <v>0</v>
      </c>
      <c r="H22" s="50">
        <f t="shared" si="16"/>
        <v>0</v>
      </c>
      <c r="I22" s="50">
        <f t="shared" si="16"/>
        <v>0</v>
      </c>
      <c r="J22" s="50">
        <f t="shared" si="16"/>
        <v>0</v>
      </c>
      <c r="K22" s="50">
        <f t="shared" si="16"/>
        <v>0</v>
      </c>
      <c r="L22" s="50">
        <f t="shared" si="16"/>
        <v>0</v>
      </c>
      <c r="M22" s="50">
        <f t="shared" si="16"/>
        <v>0</v>
      </c>
      <c r="N22" s="50">
        <f t="shared" si="16"/>
        <v>0</v>
      </c>
      <c r="O22" s="50">
        <f t="shared" si="16"/>
        <v>0</v>
      </c>
      <c r="P22" s="50">
        <f t="shared" si="16"/>
        <v>0</v>
      </c>
      <c r="Q22" s="55"/>
      <c r="R22" s="77">
        <f t="shared" si="3"/>
        <v>0</v>
      </c>
      <c r="T22" s="309">
        <f t="shared" si="4"/>
        <v>0</v>
      </c>
      <c r="U22" s="31"/>
      <c r="V22" s="334"/>
    </row>
    <row r="23" spans="1:22" s="14" customFormat="1" ht="14" x14ac:dyDescent="0.3">
      <c r="A23" s="76"/>
      <c r="B23" s="14" t="s">
        <v>172</v>
      </c>
      <c r="C23" s="7" t="s">
        <v>173</v>
      </c>
      <c r="D23" s="46">
        <v>4190386</v>
      </c>
      <c r="E23" s="301">
        <f>IF($E$5="REVISED BUDGET",'Variance Analysis'!E23,'Variance Analysis'!D23)</f>
        <v>0</v>
      </c>
      <c r="F23" s="49">
        <f t="shared" si="1"/>
        <v>0</v>
      </c>
      <c r="G23" s="50">
        <f t="shared" ref="G23:P23" si="17">F23</f>
        <v>0</v>
      </c>
      <c r="H23" s="50">
        <f t="shared" si="17"/>
        <v>0</v>
      </c>
      <c r="I23" s="50">
        <f t="shared" si="17"/>
        <v>0</v>
      </c>
      <c r="J23" s="50">
        <f t="shared" si="17"/>
        <v>0</v>
      </c>
      <c r="K23" s="50">
        <f t="shared" si="17"/>
        <v>0</v>
      </c>
      <c r="L23" s="50">
        <f t="shared" si="17"/>
        <v>0</v>
      </c>
      <c r="M23" s="50">
        <f t="shared" si="17"/>
        <v>0</v>
      </c>
      <c r="N23" s="50">
        <f t="shared" si="17"/>
        <v>0</v>
      </c>
      <c r="O23" s="50">
        <f t="shared" si="17"/>
        <v>0</v>
      </c>
      <c r="P23" s="50">
        <f t="shared" si="17"/>
        <v>0</v>
      </c>
      <c r="Q23" s="55"/>
      <c r="R23" s="77">
        <f t="shared" si="3"/>
        <v>0</v>
      </c>
      <c r="T23" s="309">
        <f t="shared" si="4"/>
        <v>0</v>
      </c>
      <c r="U23" s="31"/>
      <c r="V23" s="334"/>
    </row>
    <row r="24" spans="1:22" s="14" customFormat="1" ht="14" x14ac:dyDescent="0.3">
      <c r="A24" s="76"/>
      <c r="B24" s="14" t="s">
        <v>129</v>
      </c>
      <c r="C24" s="7" t="s">
        <v>130</v>
      </c>
      <c r="D24" s="46">
        <v>4190387</v>
      </c>
      <c r="E24" s="301">
        <f>IF($E$5="REVISED BUDGET",'Variance Analysis'!E24,'Variance Analysis'!D24)</f>
        <v>0</v>
      </c>
      <c r="F24" s="49">
        <f t="shared" si="1"/>
        <v>0</v>
      </c>
      <c r="G24" s="50">
        <f t="shared" ref="G24:P24" si="18">F24</f>
        <v>0</v>
      </c>
      <c r="H24" s="50">
        <f t="shared" si="18"/>
        <v>0</v>
      </c>
      <c r="I24" s="50">
        <f t="shared" si="18"/>
        <v>0</v>
      </c>
      <c r="J24" s="50">
        <f t="shared" si="18"/>
        <v>0</v>
      </c>
      <c r="K24" s="50">
        <f t="shared" si="18"/>
        <v>0</v>
      </c>
      <c r="L24" s="50">
        <f t="shared" si="18"/>
        <v>0</v>
      </c>
      <c r="M24" s="50">
        <f t="shared" si="18"/>
        <v>0</v>
      </c>
      <c r="N24" s="50">
        <f t="shared" si="18"/>
        <v>0</v>
      </c>
      <c r="O24" s="50">
        <f t="shared" si="18"/>
        <v>0</v>
      </c>
      <c r="P24" s="50">
        <f t="shared" si="18"/>
        <v>0</v>
      </c>
      <c r="Q24" s="55"/>
      <c r="R24" s="77">
        <f t="shared" si="3"/>
        <v>0</v>
      </c>
      <c r="T24" s="309">
        <f t="shared" si="4"/>
        <v>0</v>
      </c>
      <c r="U24" s="31"/>
      <c r="V24" s="334"/>
    </row>
    <row r="25" spans="1:22" s="14" customFormat="1" ht="14" x14ac:dyDescent="0.3">
      <c r="A25" s="76"/>
      <c r="B25" s="14" t="s">
        <v>37</v>
      </c>
      <c r="C25" s="7" t="s">
        <v>38</v>
      </c>
      <c r="D25" s="46">
        <v>4190388</v>
      </c>
      <c r="E25" s="301">
        <f>IF($E$5="REVISED BUDGET",'Variance Analysis'!E25,'Variance Analysis'!D25)</f>
        <v>0</v>
      </c>
      <c r="F25" s="49">
        <f t="shared" si="1"/>
        <v>0</v>
      </c>
      <c r="G25" s="50">
        <f t="shared" ref="G25:P25" si="19">F25</f>
        <v>0</v>
      </c>
      <c r="H25" s="50">
        <f t="shared" si="19"/>
        <v>0</v>
      </c>
      <c r="I25" s="50">
        <f t="shared" si="19"/>
        <v>0</v>
      </c>
      <c r="J25" s="50">
        <f t="shared" si="19"/>
        <v>0</v>
      </c>
      <c r="K25" s="50">
        <f t="shared" si="19"/>
        <v>0</v>
      </c>
      <c r="L25" s="50">
        <f t="shared" si="19"/>
        <v>0</v>
      </c>
      <c r="M25" s="50">
        <f t="shared" si="19"/>
        <v>0</v>
      </c>
      <c r="N25" s="50">
        <f t="shared" si="19"/>
        <v>0</v>
      </c>
      <c r="O25" s="50">
        <f t="shared" si="19"/>
        <v>0</v>
      </c>
      <c r="P25" s="50">
        <f t="shared" si="19"/>
        <v>0</v>
      </c>
      <c r="Q25" s="55"/>
      <c r="R25" s="77">
        <f t="shared" si="3"/>
        <v>0</v>
      </c>
      <c r="T25" s="309">
        <f t="shared" si="4"/>
        <v>0</v>
      </c>
      <c r="U25" s="31"/>
      <c r="V25" s="334"/>
    </row>
    <row r="26" spans="1:22" s="14" customFormat="1" ht="14" x14ac:dyDescent="0.3">
      <c r="A26" s="76"/>
      <c r="B26" s="14" t="s">
        <v>39</v>
      </c>
      <c r="C26" s="7" t="s">
        <v>40</v>
      </c>
      <c r="D26" s="46">
        <v>4190380</v>
      </c>
      <c r="E26" s="301">
        <f>IF($E$5="REVISED BUDGET",'Variance Analysis'!E26,'Variance Analysis'!D26)</f>
        <v>0</v>
      </c>
      <c r="F26" s="49">
        <f t="shared" si="1"/>
        <v>0</v>
      </c>
      <c r="G26" s="50">
        <f t="shared" ref="G26:P26" si="20">F26</f>
        <v>0</v>
      </c>
      <c r="H26" s="50">
        <f t="shared" si="20"/>
        <v>0</v>
      </c>
      <c r="I26" s="50">
        <f t="shared" si="20"/>
        <v>0</v>
      </c>
      <c r="J26" s="50">
        <f t="shared" si="20"/>
        <v>0</v>
      </c>
      <c r="K26" s="50">
        <f t="shared" si="20"/>
        <v>0</v>
      </c>
      <c r="L26" s="50">
        <f t="shared" si="20"/>
        <v>0</v>
      </c>
      <c r="M26" s="50">
        <f t="shared" si="20"/>
        <v>0</v>
      </c>
      <c r="N26" s="50">
        <f t="shared" si="20"/>
        <v>0</v>
      </c>
      <c r="O26" s="50">
        <f t="shared" si="20"/>
        <v>0</v>
      </c>
      <c r="P26" s="50">
        <f t="shared" si="20"/>
        <v>0</v>
      </c>
      <c r="Q26" s="53"/>
      <c r="R26" s="77">
        <f t="shared" si="3"/>
        <v>0</v>
      </c>
      <c r="T26" s="309">
        <f t="shared" si="4"/>
        <v>0</v>
      </c>
      <c r="U26" s="31"/>
      <c r="V26" s="334"/>
    </row>
    <row r="27" spans="1:22" s="14" customFormat="1" ht="3" customHeight="1" x14ac:dyDescent="0.35">
      <c r="A27" s="76"/>
      <c r="C27" s="7"/>
      <c r="D27" s="46"/>
      <c r="E27" s="56"/>
      <c r="F27" s="56"/>
      <c r="G27" s="56"/>
      <c r="H27" s="56"/>
      <c r="I27" s="56"/>
      <c r="J27" s="56"/>
      <c r="K27" s="56"/>
      <c r="L27" s="56"/>
      <c r="M27" s="56"/>
      <c r="N27" s="56"/>
      <c r="O27" s="56"/>
      <c r="P27" s="56"/>
      <c r="Q27" s="56"/>
      <c r="R27" s="79"/>
      <c r="T27" s="310"/>
      <c r="U27" s="31"/>
      <c r="V27" s="335"/>
    </row>
    <row r="28" spans="1:22" s="14" customFormat="1" ht="14" x14ac:dyDescent="0.3">
      <c r="A28" s="76"/>
      <c r="B28" s="14" t="s">
        <v>141</v>
      </c>
      <c r="C28" s="7" t="s">
        <v>142</v>
      </c>
      <c r="D28" s="46">
        <v>4190205</v>
      </c>
      <c r="E28" s="302">
        <f>IF($E$5="REVISED BUDGET",'Variance Analysis'!E28,'Variance Analysis'!D28)</f>
        <v>0</v>
      </c>
      <c r="F28" s="49"/>
      <c r="G28" s="50"/>
      <c r="H28" s="50"/>
      <c r="I28" s="50"/>
      <c r="J28" s="50"/>
      <c r="K28" s="50"/>
      <c r="L28" s="50"/>
      <c r="M28" s="50"/>
      <c r="N28" s="50"/>
      <c r="O28" s="50"/>
      <c r="P28" s="50"/>
      <c r="Q28" s="50"/>
      <c r="R28" s="77">
        <f t="shared" ref="R28:R29" si="21">SUM(F28:Q28)</f>
        <v>0</v>
      </c>
      <c r="T28" s="309">
        <f t="shared" ref="T28:T29" si="22">R28-E28</f>
        <v>0</v>
      </c>
      <c r="U28" s="31"/>
      <c r="V28" s="334"/>
    </row>
    <row r="29" spans="1:22" s="14" customFormat="1" ht="14.5" thickBot="1" x14ac:dyDescent="0.35">
      <c r="A29" s="76"/>
      <c r="B29" s="14" t="s">
        <v>41</v>
      </c>
      <c r="C29" s="7" t="s">
        <v>42</v>
      </c>
      <c r="D29" s="46">
        <v>4190210</v>
      </c>
      <c r="E29" s="61">
        <f>IF($E$5="REVISED BUDGET",'Variance Analysis'!E29,'Variance Analysis'!D29)</f>
        <v>0</v>
      </c>
      <c r="F29" s="54"/>
      <c r="G29" s="55"/>
      <c r="H29" s="55"/>
      <c r="I29" s="55"/>
      <c r="J29" s="55"/>
      <c r="K29" s="55"/>
      <c r="L29" s="55"/>
      <c r="M29" s="55"/>
      <c r="N29" s="55"/>
      <c r="O29" s="55"/>
      <c r="P29" s="55"/>
      <c r="Q29" s="55"/>
      <c r="R29" s="101">
        <f t="shared" si="21"/>
        <v>0</v>
      </c>
      <c r="T29" s="311">
        <f t="shared" si="22"/>
        <v>0</v>
      </c>
      <c r="U29" s="31"/>
      <c r="V29" s="336"/>
    </row>
    <row r="30" spans="1:22" s="14" customFormat="1" ht="3" customHeight="1" x14ac:dyDescent="0.3">
      <c r="A30" s="230"/>
      <c r="B30" s="231"/>
      <c r="C30" s="232"/>
      <c r="D30" s="233"/>
      <c r="E30" s="251"/>
      <c r="F30" s="234"/>
      <c r="G30" s="234"/>
      <c r="H30" s="234"/>
      <c r="I30" s="234"/>
      <c r="J30" s="234"/>
      <c r="K30" s="234"/>
      <c r="L30" s="234"/>
      <c r="M30" s="234"/>
      <c r="N30" s="234"/>
      <c r="O30" s="234"/>
      <c r="P30" s="234"/>
      <c r="Q30" s="234"/>
      <c r="R30" s="235"/>
      <c r="T30" s="312"/>
      <c r="U30" s="31"/>
      <c r="V30" s="337"/>
    </row>
    <row r="31" spans="1:22" s="14" customFormat="1" ht="16" thickBot="1" x14ac:dyDescent="0.4">
      <c r="A31" s="236"/>
      <c r="B31" s="237" t="s">
        <v>528</v>
      </c>
      <c r="C31" s="237"/>
      <c r="D31" s="238"/>
      <c r="E31" s="303">
        <f>ROUND(SUM(E9:E29),2)</f>
        <v>0</v>
      </c>
      <c r="F31" s="239">
        <f>SUM(F9:F29)</f>
        <v>0</v>
      </c>
      <c r="G31" s="239">
        <f t="shared" ref="G31:Q31" si="23">SUM(G9:G29)</f>
        <v>0</v>
      </c>
      <c r="H31" s="239">
        <f t="shared" si="23"/>
        <v>0</v>
      </c>
      <c r="I31" s="239">
        <f t="shared" si="23"/>
        <v>0</v>
      </c>
      <c r="J31" s="239">
        <f t="shared" si="23"/>
        <v>0</v>
      </c>
      <c r="K31" s="239">
        <f t="shared" si="23"/>
        <v>0</v>
      </c>
      <c r="L31" s="239">
        <f t="shared" si="23"/>
        <v>0</v>
      </c>
      <c r="M31" s="239">
        <f t="shared" si="23"/>
        <v>0</v>
      </c>
      <c r="N31" s="239">
        <f t="shared" si="23"/>
        <v>0</v>
      </c>
      <c r="O31" s="239">
        <f t="shared" si="23"/>
        <v>0</v>
      </c>
      <c r="P31" s="239">
        <f t="shared" si="23"/>
        <v>0</v>
      </c>
      <c r="Q31" s="239">
        <f t="shared" si="23"/>
        <v>-104500</v>
      </c>
      <c r="R31" s="240">
        <f>SUM(R9:R30)</f>
        <v>-104500</v>
      </c>
      <c r="T31" s="313">
        <f>SUM(T9:T30)</f>
        <v>-104500</v>
      </c>
      <c r="U31" s="31"/>
      <c r="V31" s="338"/>
    </row>
    <row r="32" spans="1:22" s="14" customFormat="1" ht="12" customHeight="1" x14ac:dyDescent="0.3">
      <c r="A32" s="72"/>
      <c r="B32" s="73"/>
      <c r="C32" s="102"/>
      <c r="D32" s="103"/>
      <c r="E32" s="112"/>
      <c r="F32" s="104"/>
      <c r="G32" s="104"/>
      <c r="H32" s="104"/>
      <c r="I32" s="104"/>
      <c r="J32" s="104"/>
      <c r="K32" s="104"/>
      <c r="L32" s="104"/>
      <c r="M32" s="104"/>
      <c r="N32" s="104"/>
      <c r="O32" s="104"/>
      <c r="P32" s="104"/>
      <c r="Q32" s="104"/>
      <c r="R32" s="105"/>
      <c r="T32" s="314"/>
      <c r="U32" s="31"/>
      <c r="V32" s="339"/>
    </row>
    <row r="33" spans="1:22" s="14" customFormat="1" ht="15.5" x14ac:dyDescent="0.35">
      <c r="A33" s="76"/>
      <c r="B33" s="56" t="s">
        <v>529</v>
      </c>
      <c r="C33" s="56"/>
      <c r="D33" s="46"/>
      <c r="E33" s="61"/>
      <c r="F33" s="48"/>
      <c r="G33" s="48"/>
      <c r="H33" s="48"/>
      <c r="I33" s="48"/>
      <c r="J33" s="48"/>
      <c r="K33" s="48"/>
      <c r="L33" s="48"/>
      <c r="M33" s="48"/>
      <c r="N33" s="48"/>
      <c r="O33" s="48"/>
      <c r="P33" s="48"/>
      <c r="Q33" s="48"/>
      <c r="R33" s="106"/>
      <c r="T33" s="315"/>
      <c r="U33" s="31"/>
      <c r="V33" s="340"/>
    </row>
    <row r="34" spans="1:22" s="14" customFormat="1" ht="14" x14ac:dyDescent="0.3">
      <c r="A34" s="76"/>
      <c r="B34" s="14" t="s">
        <v>43</v>
      </c>
      <c r="C34" s="7" t="s">
        <v>44</v>
      </c>
      <c r="D34" s="46">
        <v>6110000</v>
      </c>
      <c r="E34" s="302">
        <f>IF($E$5="REVISED BUDGET",'Variance Analysis'!E34,'Variance Analysis'!D34)</f>
        <v>0</v>
      </c>
      <c r="F34" s="49"/>
      <c r="G34" s="49"/>
      <c r="H34" s="49"/>
      <c r="I34" s="49"/>
      <c r="J34" s="49"/>
      <c r="K34" s="49"/>
      <c r="L34" s="49"/>
      <c r="M34" s="49"/>
      <c r="N34" s="49"/>
      <c r="O34" s="49"/>
      <c r="P34" s="49"/>
      <c r="Q34" s="49"/>
      <c r="R34" s="77">
        <f>SUM(F34:Q34)</f>
        <v>0</v>
      </c>
      <c r="T34" s="309">
        <f t="shared" ref="T34:T63" si="24">R34-E34</f>
        <v>0</v>
      </c>
      <c r="U34" s="31"/>
      <c r="V34" s="334"/>
    </row>
    <row r="35" spans="1:22" s="14" customFormat="1" ht="14" x14ac:dyDescent="0.3">
      <c r="A35" s="76"/>
      <c r="B35" s="14" t="s">
        <v>123</v>
      </c>
      <c r="C35" s="7" t="s">
        <v>124</v>
      </c>
      <c r="D35" s="46">
        <v>6110020</v>
      </c>
      <c r="E35" s="302">
        <f>IF($E$5="REVISED BUDGET",'Variance Analysis'!E35,'Variance Analysis'!D35)</f>
        <v>0</v>
      </c>
      <c r="F35" s="52"/>
      <c r="G35" s="53"/>
      <c r="H35" s="53"/>
      <c r="I35" s="53"/>
      <c r="J35" s="53"/>
      <c r="K35" s="53"/>
      <c r="L35" s="53"/>
      <c r="M35" s="53"/>
      <c r="N35" s="53"/>
      <c r="O35" s="53"/>
      <c r="P35" s="53"/>
      <c r="Q35" s="53"/>
      <c r="R35" s="77">
        <f t="shared" ref="R35:R63" si="25">SUM(F35:Q35)</f>
        <v>0</v>
      </c>
      <c r="T35" s="309">
        <f t="shared" si="24"/>
        <v>0</v>
      </c>
      <c r="U35" s="31"/>
      <c r="V35" s="334"/>
    </row>
    <row r="36" spans="1:22" s="14" customFormat="1" ht="14" x14ac:dyDescent="0.3">
      <c r="A36" s="76"/>
      <c r="B36" s="14" t="s">
        <v>45</v>
      </c>
      <c r="C36" s="7" t="s">
        <v>46</v>
      </c>
      <c r="D36" s="46">
        <v>6110600</v>
      </c>
      <c r="E36" s="302">
        <f>IF($E$5="REVISED BUDGET",'Variance Analysis'!E36,'Variance Analysis'!D36)</f>
        <v>0</v>
      </c>
      <c r="F36" s="52"/>
      <c r="G36" s="52"/>
      <c r="H36" s="52"/>
      <c r="I36" s="52"/>
      <c r="J36" s="52"/>
      <c r="K36" s="52"/>
      <c r="L36" s="52"/>
      <c r="M36" s="52"/>
      <c r="N36" s="52"/>
      <c r="O36" s="52"/>
      <c r="P36" s="52"/>
      <c r="Q36" s="52"/>
      <c r="R36" s="77">
        <f t="shared" si="25"/>
        <v>0</v>
      </c>
      <c r="T36" s="309">
        <f t="shared" si="24"/>
        <v>0</v>
      </c>
      <c r="U36" s="31"/>
      <c r="V36" s="334"/>
    </row>
    <row r="37" spans="1:22" s="14" customFormat="1" ht="14" x14ac:dyDescent="0.3">
      <c r="A37" s="76"/>
      <c r="B37" s="14" t="s">
        <v>47</v>
      </c>
      <c r="C37" s="7" t="s">
        <v>48</v>
      </c>
      <c r="D37" s="78">
        <v>6110720</v>
      </c>
      <c r="E37" s="302">
        <f>IF($E$5="REVISED BUDGET",'Variance Analysis'!E37,'Variance Analysis'!D37)</f>
        <v>0</v>
      </c>
      <c r="F37" s="52"/>
      <c r="G37" s="52"/>
      <c r="H37" s="52"/>
      <c r="I37" s="52"/>
      <c r="J37" s="52"/>
      <c r="K37" s="52"/>
      <c r="L37" s="52"/>
      <c r="M37" s="52"/>
      <c r="N37" s="52"/>
      <c r="O37" s="52"/>
      <c r="P37" s="52"/>
      <c r="Q37" s="52"/>
      <c r="R37" s="77">
        <f t="shared" si="25"/>
        <v>0</v>
      </c>
      <c r="T37" s="309">
        <f t="shared" si="24"/>
        <v>0</v>
      </c>
      <c r="U37" s="31"/>
      <c r="V37" s="334"/>
    </row>
    <row r="38" spans="1:22" s="14" customFormat="1" ht="14" x14ac:dyDescent="0.3">
      <c r="A38" s="76"/>
      <c r="B38" s="14" t="s">
        <v>49</v>
      </c>
      <c r="C38" s="7" t="s">
        <v>50</v>
      </c>
      <c r="D38" s="46">
        <v>6110860</v>
      </c>
      <c r="E38" s="302">
        <f>IF($E$5="REVISED BUDGET",'Variance Analysis'!E38,'Variance Analysis'!D38)</f>
        <v>0</v>
      </c>
      <c r="F38" s="52"/>
      <c r="G38" s="52"/>
      <c r="H38" s="52"/>
      <c r="I38" s="52"/>
      <c r="J38" s="52"/>
      <c r="K38" s="52"/>
      <c r="L38" s="52"/>
      <c r="M38" s="52"/>
      <c r="N38" s="52"/>
      <c r="O38" s="52"/>
      <c r="P38" s="52"/>
      <c r="Q38" s="52"/>
      <c r="R38" s="77">
        <f t="shared" si="25"/>
        <v>0</v>
      </c>
      <c r="T38" s="309">
        <f t="shared" si="24"/>
        <v>0</v>
      </c>
      <c r="U38" s="31"/>
      <c r="V38" s="334"/>
    </row>
    <row r="39" spans="1:22" s="14" customFormat="1" ht="14" x14ac:dyDescent="0.3">
      <c r="A39" s="76"/>
      <c r="B39" s="14" t="s">
        <v>51</v>
      </c>
      <c r="C39" s="7" t="s">
        <v>52</v>
      </c>
      <c r="D39" s="46">
        <v>6110800</v>
      </c>
      <c r="E39" s="302">
        <f>IF($E$5="REVISED BUDGET",'Variance Analysis'!E39,'Variance Analysis'!D39)</f>
        <v>0</v>
      </c>
      <c r="F39" s="52"/>
      <c r="G39" s="52"/>
      <c r="H39" s="52"/>
      <c r="I39" s="52"/>
      <c r="J39" s="52"/>
      <c r="K39" s="52"/>
      <c r="L39" s="52"/>
      <c r="M39" s="52"/>
      <c r="N39" s="52"/>
      <c r="O39" s="52"/>
      <c r="P39" s="52"/>
      <c r="Q39" s="52"/>
      <c r="R39" s="77">
        <f t="shared" si="25"/>
        <v>0</v>
      </c>
      <c r="T39" s="309">
        <f t="shared" si="24"/>
        <v>0</v>
      </c>
      <c r="U39" s="31"/>
      <c r="V39" s="334"/>
    </row>
    <row r="40" spans="1:22" s="14" customFormat="1" ht="14" x14ac:dyDescent="0.3">
      <c r="A40" s="76"/>
      <c r="B40" s="14" t="s">
        <v>53</v>
      </c>
      <c r="C40" s="7" t="s">
        <v>54</v>
      </c>
      <c r="D40" s="46">
        <v>6110640</v>
      </c>
      <c r="E40" s="302">
        <f>IF($E$5="REVISED BUDGET",'Variance Analysis'!E40,'Variance Analysis'!D40)</f>
        <v>0</v>
      </c>
      <c r="F40" s="52"/>
      <c r="G40" s="52"/>
      <c r="H40" s="52"/>
      <c r="I40" s="52"/>
      <c r="J40" s="52"/>
      <c r="K40" s="52"/>
      <c r="L40" s="52"/>
      <c r="M40" s="52"/>
      <c r="N40" s="52"/>
      <c r="O40" s="52"/>
      <c r="P40" s="52"/>
      <c r="Q40" s="52"/>
      <c r="R40" s="77">
        <f t="shared" si="25"/>
        <v>0</v>
      </c>
      <c r="T40" s="309">
        <f t="shared" si="24"/>
        <v>0</v>
      </c>
      <c r="U40" s="31"/>
      <c r="V40" s="334"/>
    </row>
    <row r="41" spans="1:22" s="14" customFormat="1" ht="14" x14ac:dyDescent="0.3">
      <c r="A41" s="76"/>
      <c r="B41" s="14" t="s">
        <v>55</v>
      </c>
      <c r="C41" s="7" t="s">
        <v>56</v>
      </c>
      <c r="D41" s="78">
        <v>6116300</v>
      </c>
      <c r="E41" s="302">
        <f>IF($E$5="REVISED BUDGET",'Variance Analysis'!E41,'Variance Analysis'!D41)</f>
        <v>0</v>
      </c>
      <c r="F41" s="52"/>
      <c r="G41" s="52"/>
      <c r="H41" s="52"/>
      <c r="I41" s="52"/>
      <c r="J41" s="52"/>
      <c r="K41" s="52"/>
      <c r="L41" s="52"/>
      <c r="M41" s="52"/>
      <c r="N41" s="52"/>
      <c r="O41" s="52"/>
      <c r="P41" s="52"/>
      <c r="Q41" s="52"/>
      <c r="R41" s="77">
        <f t="shared" si="25"/>
        <v>0</v>
      </c>
      <c r="T41" s="309">
        <f t="shared" si="24"/>
        <v>0</v>
      </c>
      <c r="U41" s="31"/>
      <c r="V41" s="334"/>
    </row>
    <row r="42" spans="1:22" s="14" customFormat="1" ht="14" x14ac:dyDescent="0.3">
      <c r="A42" s="76"/>
      <c r="B42" s="14" t="s">
        <v>57</v>
      </c>
      <c r="C42" s="7" t="s">
        <v>58</v>
      </c>
      <c r="D42" s="46">
        <v>6116200</v>
      </c>
      <c r="E42" s="302">
        <f>IF($E$5="REVISED BUDGET",'Variance Analysis'!E42,'Variance Analysis'!D42)</f>
        <v>0</v>
      </c>
      <c r="F42" s="52"/>
      <c r="G42" s="52"/>
      <c r="H42" s="52"/>
      <c r="I42" s="52"/>
      <c r="J42" s="52"/>
      <c r="K42" s="52"/>
      <c r="L42" s="52"/>
      <c r="M42" s="52"/>
      <c r="N42" s="52"/>
      <c r="O42" s="52"/>
      <c r="P42" s="52"/>
      <c r="Q42" s="52"/>
      <c r="R42" s="77">
        <f t="shared" si="25"/>
        <v>0</v>
      </c>
      <c r="T42" s="309">
        <f t="shared" si="24"/>
        <v>0</v>
      </c>
      <c r="U42" s="31"/>
      <c r="V42" s="334"/>
    </row>
    <row r="43" spans="1:22" s="14" customFormat="1" ht="14" x14ac:dyDescent="0.3">
      <c r="A43" s="76"/>
      <c r="B43" s="14" t="s">
        <v>59</v>
      </c>
      <c r="C43" s="7" t="s">
        <v>60</v>
      </c>
      <c r="D43" s="46">
        <v>6116610</v>
      </c>
      <c r="E43" s="302">
        <f>IF($E$5="REVISED BUDGET",'Variance Analysis'!E43,'Variance Analysis'!D43)</f>
        <v>0</v>
      </c>
      <c r="F43" s="52"/>
      <c r="G43" s="53"/>
      <c r="H43" s="53"/>
      <c r="I43" s="53"/>
      <c r="J43" s="53"/>
      <c r="K43" s="53"/>
      <c r="L43" s="53"/>
      <c r="M43" s="53"/>
      <c r="N43" s="53"/>
      <c r="O43" s="53"/>
      <c r="P43" s="53"/>
      <c r="Q43" s="53"/>
      <c r="R43" s="77">
        <f t="shared" si="25"/>
        <v>0</v>
      </c>
      <c r="T43" s="309">
        <f t="shared" si="24"/>
        <v>0</v>
      </c>
      <c r="U43" s="31"/>
      <c r="V43" s="334"/>
    </row>
    <row r="44" spans="1:22" s="14" customFormat="1" ht="14" x14ac:dyDescent="0.3">
      <c r="A44" s="76"/>
      <c r="B44" s="14" t="s">
        <v>61</v>
      </c>
      <c r="C44" s="7" t="s">
        <v>62</v>
      </c>
      <c r="D44" s="46">
        <v>6116600</v>
      </c>
      <c r="E44" s="302">
        <f>IF($E$5="REVISED BUDGET",'Variance Analysis'!E44,'Variance Analysis'!D44)</f>
        <v>0</v>
      </c>
      <c r="F44" s="52"/>
      <c r="G44" s="53"/>
      <c r="H44" s="53"/>
      <c r="I44" s="53"/>
      <c r="J44" s="53"/>
      <c r="K44" s="53"/>
      <c r="L44" s="53"/>
      <c r="M44" s="53"/>
      <c r="N44" s="53"/>
      <c r="O44" s="53"/>
      <c r="P44" s="53"/>
      <c r="Q44" s="53"/>
      <c r="R44" s="77">
        <f t="shared" si="25"/>
        <v>0</v>
      </c>
      <c r="T44" s="309">
        <f t="shared" si="24"/>
        <v>0</v>
      </c>
      <c r="U44" s="31"/>
      <c r="V44" s="334"/>
    </row>
    <row r="45" spans="1:22" s="14" customFormat="1" ht="14" x14ac:dyDescent="0.3">
      <c r="A45" s="76"/>
      <c r="B45" s="14" t="s">
        <v>63</v>
      </c>
      <c r="C45" s="7" t="s">
        <v>64</v>
      </c>
      <c r="D45" s="46">
        <v>6121000</v>
      </c>
      <c r="E45" s="302">
        <f>IF($E$5="REVISED BUDGET",'Variance Analysis'!E45,'Variance Analysis'!D45)</f>
        <v>0</v>
      </c>
      <c r="F45" s="52"/>
      <c r="G45" s="53"/>
      <c r="H45" s="53"/>
      <c r="I45" s="53"/>
      <c r="J45" s="53"/>
      <c r="K45" s="53"/>
      <c r="L45" s="53"/>
      <c r="M45" s="53"/>
      <c r="N45" s="53"/>
      <c r="O45" s="53"/>
      <c r="P45" s="53"/>
      <c r="Q45" s="53"/>
      <c r="R45" s="77">
        <f t="shared" si="25"/>
        <v>0</v>
      </c>
      <c r="T45" s="309">
        <f t="shared" si="24"/>
        <v>0</v>
      </c>
      <c r="U45" s="31"/>
      <c r="V45" s="334"/>
    </row>
    <row r="46" spans="1:22" s="14" customFormat="1" ht="14" x14ac:dyDescent="0.3">
      <c r="A46" s="76"/>
      <c r="B46" s="14" t="s">
        <v>65</v>
      </c>
      <c r="C46" s="7" t="s">
        <v>66</v>
      </c>
      <c r="D46" s="46">
        <v>6122310</v>
      </c>
      <c r="E46" s="302">
        <f>IF($E$5="REVISED BUDGET",'Variance Analysis'!E46,'Variance Analysis'!D46)</f>
        <v>0</v>
      </c>
      <c r="F46" s="52"/>
      <c r="G46" s="52"/>
      <c r="H46" s="52"/>
      <c r="I46" s="52"/>
      <c r="J46" s="52"/>
      <c r="K46" s="52"/>
      <c r="L46" s="52"/>
      <c r="M46" s="52"/>
      <c r="N46" s="52"/>
      <c r="O46" s="52"/>
      <c r="P46" s="52"/>
      <c r="Q46" s="52"/>
      <c r="R46" s="77">
        <f t="shared" si="25"/>
        <v>0</v>
      </c>
      <c r="T46" s="309">
        <f t="shared" si="24"/>
        <v>0</v>
      </c>
      <c r="U46" s="31"/>
      <c r="V46" s="334"/>
    </row>
    <row r="47" spans="1:22" s="14" customFormat="1" ht="14" x14ac:dyDescent="0.3">
      <c r="A47" s="76"/>
      <c r="B47" s="14" t="s">
        <v>67</v>
      </c>
      <c r="C47" s="7" t="s">
        <v>68</v>
      </c>
      <c r="D47" s="46">
        <v>6122110</v>
      </c>
      <c r="E47" s="302">
        <f>IF($E$5="REVISED BUDGET",'Variance Analysis'!E47,'Variance Analysis'!D47)</f>
        <v>0</v>
      </c>
      <c r="F47" s="52"/>
      <c r="G47" s="53"/>
      <c r="H47" s="53"/>
      <c r="I47" s="53"/>
      <c r="J47" s="53"/>
      <c r="K47" s="53"/>
      <c r="L47" s="53"/>
      <c r="M47" s="53"/>
      <c r="N47" s="53"/>
      <c r="O47" s="53"/>
      <c r="P47" s="53"/>
      <c r="Q47" s="53"/>
      <c r="R47" s="77">
        <f t="shared" si="25"/>
        <v>0</v>
      </c>
      <c r="T47" s="309">
        <f t="shared" si="24"/>
        <v>0</v>
      </c>
      <c r="U47" s="31"/>
      <c r="V47" s="334"/>
    </row>
    <row r="48" spans="1:22" s="14" customFormat="1" ht="14" x14ac:dyDescent="0.3">
      <c r="A48" s="76"/>
      <c r="B48" s="14" t="s">
        <v>69</v>
      </c>
      <c r="C48" s="7" t="s">
        <v>70</v>
      </c>
      <c r="D48" s="46">
        <v>6120800</v>
      </c>
      <c r="E48" s="302">
        <f>IF($E$5="REVISED BUDGET",'Variance Analysis'!E48,'Variance Analysis'!D48)</f>
        <v>0</v>
      </c>
      <c r="F48" s="52"/>
      <c r="G48" s="53"/>
      <c r="H48" s="53"/>
      <c r="I48" s="53"/>
      <c r="J48" s="53"/>
      <c r="K48" s="53"/>
      <c r="L48" s="53"/>
      <c r="M48" s="53"/>
      <c r="N48" s="53"/>
      <c r="O48" s="53"/>
      <c r="P48" s="53"/>
      <c r="Q48" s="53"/>
      <c r="R48" s="77">
        <f t="shared" si="25"/>
        <v>0</v>
      </c>
      <c r="T48" s="309">
        <f t="shared" si="24"/>
        <v>0</v>
      </c>
      <c r="U48" s="31"/>
      <c r="V48" s="334"/>
    </row>
    <row r="49" spans="1:22" s="14" customFormat="1" ht="14" x14ac:dyDescent="0.3">
      <c r="A49" s="76"/>
      <c r="B49" s="14" t="s">
        <v>71</v>
      </c>
      <c r="C49" s="7" t="s">
        <v>72</v>
      </c>
      <c r="D49" s="46">
        <v>6120220</v>
      </c>
      <c r="E49" s="302">
        <f>IF($E$5="REVISED BUDGET",'Variance Analysis'!E49,'Variance Analysis'!D49)</f>
        <v>0</v>
      </c>
      <c r="F49" s="52"/>
      <c r="G49" s="53"/>
      <c r="H49" s="53"/>
      <c r="I49" s="53"/>
      <c r="J49" s="53"/>
      <c r="K49" s="53"/>
      <c r="L49" s="53"/>
      <c r="M49" s="53"/>
      <c r="N49" s="53"/>
      <c r="O49" s="53"/>
      <c r="P49" s="53"/>
      <c r="Q49" s="53"/>
      <c r="R49" s="77">
        <f t="shared" si="25"/>
        <v>0</v>
      </c>
      <c r="T49" s="309">
        <f t="shared" si="24"/>
        <v>0</v>
      </c>
      <c r="U49" s="31"/>
      <c r="V49" s="334"/>
    </row>
    <row r="50" spans="1:22" s="14" customFormat="1" ht="14" x14ac:dyDescent="0.3">
      <c r="A50" s="76"/>
      <c r="B50" s="14" t="s">
        <v>73</v>
      </c>
      <c r="C50" s="7" t="s">
        <v>74</v>
      </c>
      <c r="D50" s="46">
        <v>6120600</v>
      </c>
      <c r="E50" s="302">
        <f>IF($E$5="REVISED BUDGET",'Variance Analysis'!E50,'Variance Analysis'!D50)</f>
        <v>0</v>
      </c>
      <c r="F50" s="52"/>
      <c r="G50" s="53"/>
      <c r="H50" s="53"/>
      <c r="I50" s="53"/>
      <c r="J50" s="53"/>
      <c r="K50" s="53"/>
      <c r="L50" s="53"/>
      <c r="M50" s="53"/>
      <c r="N50" s="53"/>
      <c r="O50" s="53"/>
      <c r="P50" s="53"/>
      <c r="Q50" s="53"/>
      <c r="R50" s="77">
        <f t="shared" si="25"/>
        <v>0</v>
      </c>
      <c r="T50" s="309">
        <f t="shared" si="24"/>
        <v>0</v>
      </c>
      <c r="U50" s="31"/>
      <c r="V50" s="334"/>
    </row>
    <row r="51" spans="1:22" s="14" customFormat="1" ht="14" x14ac:dyDescent="0.3">
      <c r="A51" s="76"/>
      <c r="B51" s="14" t="s">
        <v>75</v>
      </c>
      <c r="C51" s="7" t="s">
        <v>76</v>
      </c>
      <c r="D51" s="46">
        <v>6120400</v>
      </c>
      <c r="E51" s="302">
        <f>IF($E$5="REVISED BUDGET",'Variance Analysis'!E51,'Variance Analysis'!D51)</f>
        <v>0</v>
      </c>
      <c r="F51" s="52"/>
      <c r="G51" s="53"/>
      <c r="H51" s="53"/>
      <c r="I51" s="53"/>
      <c r="J51" s="53"/>
      <c r="K51" s="53"/>
      <c r="L51" s="53"/>
      <c r="M51" s="53"/>
      <c r="N51" s="53"/>
      <c r="O51" s="53"/>
      <c r="P51" s="53"/>
      <c r="Q51" s="53"/>
      <c r="R51" s="77">
        <f t="shared" si="25"/>
        <v>0</v>
      </c>
      <c r="T51" s="309">
        <f t="shared" si="24"/>
        <v>0</v>
      </c>
      <c r="U51" s="31"/>
      <c r="V51" s="334"/>
    </row>
    <row r="52" spans="1:22" s="14" customFormat="1" ht="14" x14ac:dyDescent="0.3">
      <c r="A52" s="76"/>
      <c r="B52" s="14" t="s">
        <v>77</v>
      </c>
      <c r="C52" s="7" t="s">
        <v>78</v>
      </c>
      <c r="D52" s="46">
        <v>6140130</v>
      </c>
      <c r="E52" s="302">
        <f>IF($E$5="REVISED BUDGET",'Variance Analysis'!E52,'Variance Analysis'!D52)</f>
        <v>0</v>
      </c>
      <c r="F52" s="52"/>
      <c r="G52" s="53"/>
      <c r="H52" s="53"/>
      <c r="I52" s="53"/>
      <c r="J52" s="53"/>
      <c r="K52" s="53"/>
      <c r="L52" s="53"/>
      <c r="M52" s="53"/>
      <c r="N52" s="53"/>
      <c r="O52" s="53"/>
      <c r="P52" s="53"/>
      <c r="Q52" s="53"/>
      <c r="R52" s="77">
        <f t="shared" si="25"/>
        <v>0</v>
      </c>
      <c r="T52" s="309">
        <f t="shared" si="24"/>
        <v>0</v>
      </c>
      <c r="U52" s="31"/>
      <c r="V52" s="334"/>
    </row>
    <row r="53" spans="1:22" s="14" customFormat="1" ht="14" x14ac:dyDescent="0.3">
      <c r="A53" s="76"/>
      <c r="B53" s="14" t="s">
        <v>79</v>
      </c>
      <c r="C53" s="7" t="s">
        <v>80</v>
      </c>
      <c r="D53" s="46">
        <v>6142430</v>
      </c>
      <c r="E53" s="302">
        <f>IF($E$5="REVISED BUDGET",'Variance Analysis'!E53,'Variance Analysis'!D53)</f>
        <v>0</v>
      </c>
      <c r="F53" s="52"/>
      <c r="G53" s="53"/>
      <c r="H53" s="53"/>
      <c r="I53" s="53"/>
      <c r="J53" s="53"/>
      <c r="K53" s="53"/>
      <c r="L53" s="53"/>
      <c r="M53" s="53"/>
      <c r="N53" s="53"/>
      <c r="O53" s="53"/>
      <c r="P53" s="53"/>
      <c r="Q53" s="53"/>
      <c r="R53" s="77">
        <f t="shared" si="25"/>
        <v>0</v>
      </c>
      <c r="T53" s="309">
        <f t="shared" si="24"/>
        <v>0</v>
      </c>
      <c r="U53" s="31"/>
      <c r="V53" s="334"/>
    </row>
    <row r="54" spans="1:22" s="14" customFormat="1" ht="14" x14ac:dyDescent="0.3">
      <c r="A54" s="76"/>
      <c r="B54" s="14" t="s">
        <v>182</v>
      </c>
      <c r="C54" s="7" t="s">
        <v>183</v>
      </c>
      <c r="D54" s="46">
        <v>6146100</v>
      </c>
      <c r="E54" s="302">
        <f>IF($E$5="REVISED BUDGET",'Variance Analysis'!E54,'Variance Analysis'!D54)</f>
        <v>0</v>
      </c>
      <c r="F54" s="52"/>
      <c r="G54" s="53"/>
      <c r="H54" s="53"/>
      <c r="I54" s="53"/>
      <c r="J54" s="53"/>
      <c r="K54" s="53"/>
      <c r="L54" s="53"/>
      <c r="M54" s="53"/>
      <c r="N54" s="53"/>
      <c r="O54" s="53"/>
      <c r="P54" s="53"/>
      <c r="Q54" s="53"/>
      <c r="R54" s="77">
        <f t="shared" si="25"/>
        <v>0</v>
      </c>
      <c r="T54" s="309">
        <f t="shared" si="24"/>
        <v>0</v>
      </c>
      <c r="U54" s="31"/>
      <c r="V54" s="334"/>
    </row>
    <row r="55" spans="1:22" s="14" customFormat="1" ht="14" x14ac:dyDescent="0.3">
      <c r="A55" s="76"/>
      <c r="B55" s="14" t="s">
        <v>81</v>
      </c>
      <c r="C55" s="7" t="s">
        <v>82</v>
      </c>
      <c r="D55" s="46">
        <v>6140000</v>
      </c>
      <c r="E55" s="302">
        <f>IF($E$5="REVISED BUDGET",'Variance Analysis'!E55,'Variance Analysis'!D55)</f>
        <v>0</v>
      </c>
      <c r="F55" s="52"/>
      <c r="G55" s="53"/>
      <c r="H55" s="53"/>
      <c r="I55" s="53"/>
      <c r="J55" s="53"/>
      <c r="K55" s="53"/>
      <c r="L55" s="53"/>
      <c r="M55" s="53"/>
      <c r="N55" s="53"/>
      <c r="O55" s="53"/>
      <c r="P55" s="53"/>
      <c r="Q55" s="53"/>
      <c r="R55" s="77">
        <f t="shared" si="25"/>
        <v>0</v>
      </c>
      <c r="T55" s="309">
        <f t="shared" si="24"/>
        <v>0</v>
      </c>
      <c r="U55" s="31"/>
      <c r="V55" s="334"/>
    </row>
    <row r="56" spans="1:22" s="14" customFormat="1" ht="14" x14ac:dyDescent="0.3">
      <c r="A56" s="76"/>
      <c r="B56" s="14" t="s">
        <v>83</v>
      </c>
      <c r="C56" s="7" t="s">
        <v>84</v>
      </c>
      <c r="D56" s="46">
        <v>6121600</v>
      </c>
      <c r="E56" s="302">
        <f>IF($E$5="REVISED BUDGET",'Variance Analysis'!E56,'Variance Analysis'!D56)</f>
        <v>0</v>
      </c>
      <c r="F56" s="52"/>
      <c r="G56" s="53"/>
      <c r="H56" s="53"/>
      <c r="I56" s="53"/>
      <c r="J56" s="53"/>
      <c r="K56" s="53"/>
      <c r="L56" s="53"/>
      <c r="M56" s="53"/>
      <c r="N56" s="53"/>
      <c r="O56" s="53"/>
      <c r="P56" s="53"/>
      <c r="Q56" s="53"/>
      <c r="R56" s="77">
        <f t="shared" si="25"/>
        <v>0</v>
      </c>
      <c r="T56" s="309">
        <f t="shared" si="24"/>
        <v>0</v>
      </c>
      <c r="U56" s="31"/>
      <c r="V56" s="334"/>
    </row>
    <row r="57" spans="1:22" s="14" customFormat="1" ht="14" x14ac:dyDescent="0.3">
      <c r="A57" s="76"/>
      <c r="B57" s="14" t="s">
        <v>113</v>
      </c>
      <c r="C57" s="7" t="s">
        <v>114</v>
      </c>
      <c r="D57" s="78">
        <v>6151110</v>
      </c>
      <c r="E57" s="302">
        <f>IF($E$5="REVISED BUDGET",'Variance Analysis'!E57,'Variance Analysis'!D57)</f>
        <v>0</v>
      </c>
      <c r="F57" s="52"/>
      <c r="G57" s="53"/>
      <c r="H57" s="53"/>
      <c r="I57" s="53"/>
      <c r="J57" s="53"/>
      <c r="K57" s="53"/>
      <c r="L57" s="53"/>
      <c r="M57" s="53"/>
      <c r="N57" s="53"/>
      <c r="O57" s="53"/>
      <c r="P57" s="53"/>
      <c r="Q57" s="53"/>
      <c r="R57" s="77">
        <f t="shared" si="25"/>
        <v>0</v>
      </c>
      <c r="T57" s="309">
        <f t="shared" si="24"/>
        <v>0</v>
      </c>
      <c r="U57" s="31"/>
      <c r="V57" s="334"/>
    </row>
    <row r="58" spans="1:22" s="14" customFormat="1" ht="14" x14ac:dyDescent="0.3">
      <c r="A58" s="76"/>
      <c r="B58" s="14" t="s">
        <v>85</v>
      </c>
      <c r="C58" s="7" t="s">
        <v>86</v>
      </c>
      <c r="D58" s="46">
        <v>6140200</v>
      </c>
      <c r="E58" s="302">
        <f>IF($E$5="REVISED BUDGET",'Variance Analysis'!E58,'Variance Analysis'!D58)</f>
        <v>0</v>
      </c>
      <c r="F58" s="52"/>
      <c r="G58" s="53"/>
      <c r="H58" s="53"/>
      <c r="I58" s="53"/>
      <c r="J58" s="53"/>
      <c r="K58" s="53"/>
      <c r="L58" s="53"/>
      <c r="M58" s="53"/>
      <c r="N58" s="53"/>
      <c r="O58" s="53"/>
      <c r="P58" s="53"/>
      <c r="Q58" s="53"/>
      <c r="R58" s="77">
        <f t="shared" si="25"/>
        <v>0</v>
      </c>
      <c r="T58" s="309">
        <f t="shared" si="24"/>
        <v>0</v>
      </c>
      <c r="U58" s="31"/>
      <c r="V58" s="334"/>
    </row>
    <row r="59" spans="1:22" s="14" customFormat="1" ht="14" x14ac:dyDescent="0.3">
      <c r="A59" s="76"/>
      <c r="B59" s="14" t="s">
        <v>87</v>
      </c>
      <c r="C59" s="7" t="s">
        <v>88</v>
      </c>
      <c r="D59" s="46">
        <v>6111000</v>
      </c>
      <c r="E59" s="302">
        <f>IF($E$5="REVISED BUDGET",'Variance Analysis'!E59,'Variance Analysis'!D59)</f>
        <v>0</v>
      </c>
      <c r="F59" s="52"/>
      <c r="G59" s="53"/>
      <c r="H59" s="53"/>
      <c r="I59" s="53"/>
      <c r="J59" s="53"/>
      <c r="K59" s="53"/>
      <c r="L59" s="53"/>
      <c r="M59" s="53"/>
      <c r="N59" s="53"/>
      <c r="O59" s="53"/>
      <c r="P59" s="53"/>
      <c r="Q59" s="53"/>
      <c r="R59" s="77">
        <f t="shared" si="25"/>
        <v>0</v>
      </c>
      <c r="T59" s="309">
        <f t="shared" si="24"/>
        <v>0</v>
      </c>
      <c r="U59" s="31"/>
      <c r="V59" s="334"/>
    </row>
    <row r="60" spans="1:22" s="14" customFormat="1" ht="14" x14ac:dyDescent="0.3">
      <c r="A60" s="76"/>
      <c r="B60" s="14" t="s">
        <v>89</v>
      </c>
      <c r="C60" s="7" t="s">
        <v>90</v>
      </c>
      <c r="D60" s="46">
        <v>6170100</v>
      </c>
      <c r="E60" s="302">
        <f>IF($E$5="REVISED BUDGET",'Variance Analysis'!E60,'Variance Analysis'!D60)</f>
        <v>0</v>
      </c>
      <c r="F60" s="52"/>
      <c r="G60" s="53"/>
      <c r="H60" s="53"/>
      <c r="I60" s="53"/>
      <c r="J60" s="53"/>
      <c r="K60" s="53"/>
      <c r="L60" s="53"/>
      <c r="M60" s="53"/>
      <c r="N60" s="53"/>
      <c r="O60" s="53"/>
      <c r="P60" s="53"/>
      <c r="Q60" s="53"/>
      <c r="R60" s="77">
        <f t="shared" si="25"/>
        <v>0</v>
      </c>
      <c r="T60" s="309">
        <f t="shared" si="24"/>
        <v>0</v>
      </c>
      <c r="U60" s="31"/>
      <c r="V60" s="334"/>
    </row>
    <row r="61" spans="1:22" s="14" customFormat="1" ht="14" x14ac:dyDescent="0.3">
      <c r="A61" s="76"/>
      <c r="B61" s="14" t="s">
        <v>91</v>
      </c>
      <c r="C61" s="7" t="s">
        <v>92</v>
      </c>
      <c r="D61" s="46">
        <v>6170110</v>
      </c>
      <c r="E61" s="302">
        <f>IF($E$5="REVISED BUDGET",'Variance Analysis'!E61,'Variance Analysis'!D61)</f>
        <v>0</v>
      </c>
      <c r="F61" s="52"/>
      <c r="G61" s="53"/>
      <c r="H61" s="53"/>
      <c r="I61" s="53"/>
      <c r="J61" s="53"/>
      <c r="K61" s="53"/>
      <c r="L61" s="53"/>
      <c r="M61" s="53"/>
      <c r="N61" s="53"/>
      <c r="O61" s="53"/>
      <c r="P61" s="53"/>
      <c r="Q61" s="53"/>
      <c r="R61" s="77">
        <f t="shared" si="25"/>
        <v>0</v>
      </c>
      <c r="T61" s="309">
        <f t="shared" si="24"/>
        <v>0</v>
      </c>
      <c r="U61" s="31"/>
      <c r="V61" s="334"/>
    </row>
    <row r="62" spans="1:22" s="14" customFormat="1" ht="14" x14ac:dyDescent="0.3">
      <c r="A62" s="76"/>
      <c r="B62" s="14" t="s">
        <v>530</v>
      </c>
      <c r="C62" s="7" t="s">
        <v>531</v>
      </c>
      <c r="D62" s="46">
        <v>6181400</v>
      </c>
      <c r="E62" s="302">
        <f>IF($E$5="REVISED BUDGET",'Variance Analysis'!E62,'Variance Analysis'!D62)</f>
        <v>0</v>
      </c>
      <c r="F62" s="52"/>
      <c r="G62" s="53"/>
      <c r="H62" s="53"/>
      <c r="I62" s="53"/>
      <c r="J62" s="53"/>
      <c r="K62" s="53"/>
      <c r="L62" s="53"/>
      <c r="M62" s="53"/>
      <c r="N62" s="53"/>
      <c r="O62" s="53"/>
      <c r="P62" s="53"/>
      <c r="Q62" s="53"/>
      <c r="R62" s="77">
        <f t="shared" si="25"/>
        <v>0</v>
      </c>
      <c r="T62" s="309">
        <f t="shared" si="24"/>
        <v>0</v>
      </c>
      <c r="U62" s="31"/>
      <c r="V62" s="334"/>
    </row>
    <row r="63" spans="1:22" s="14" customFormat="1" ht="14" x14ac:dyDescent="0.3">
      <c r="A63" s="76"/>
      <c r="B63" s="25" t="s">
        <v>93</v>
      </c>
      <c r="C63" s="107" t="s">
        <v>532</v>
      </c>
      <c r="D63" s="46">
        <v>6181500</v>
      </c>
      <c r="E63" s="302">
        <f>IF($E$5="REVISED BUDGET",'Variance Analysis'!E63,'Variance Analysis'!D63)</f>
        <v>0</v>
      </c>
      <c r="F63" s="52"/>
      <c r="G63" s="53"/>
      <c r="H63" s="53"/>
      <c r="I63" s="53"/>
      <c r="J63" s="53"/>
      <c r="K63" s="53"/>
      <c r="L63" s="53"/>
      <c r="M63" s="53"/>
      <c r="N63" s="53"/>
      <c r="O63" s="53"/>
      <c r="P63" s="53"/>
      <c r="Q63" s="53"/>
      <c r="R63" s="77">
        <f t="shared" si="25"/>
        <v>0</v>
      </c>
      <c r="S63" s="25"/>
      <c r="T63" s="309">
        <f t="shared" si="24"/>
        <v>0</v>
      </c>
      <c r="U63" s="31"/>
      <c r="V63" s="334"/>
    </row>
    <row r="64" spans="1:22" s="14" customFormat="1" ht="3" customHeight="1" x14ac:dyDescent="0.3">
      <c r="A64" s="76"/>
      <c r="B64" s="25"/>
      <c r="C64" s="107"/>
      <c r="D64" s="46"/>
      <c r="E64" s="302"/>
      <c r="F64" s="60"/>
      <c r="G64" s="60"/>
      <c r="H64" s="60"/>
      <c r="I64" s="60"/>
      <c r="J64" s="60"/>
      <c r="K64" s="60"/>
      <c r="L64" s="60"/>
      <c r="M64" s="60"/>
      <c r="N64" s="60"/>
      <c r="O64" s="60"/>
      <c r="P64" s="60"/>
      <c r="Q64" s="60"/>
      <c r="R64" s="80"/>
      <c r="S64" s="25"/>
      <c r="T64" s="316"/>
      <c r="U64" s="31"/>
      <c r="V64" s="341"/>
    </row>
    <row r="65" spans="1:22" s="14" customFormat="1" ht="14" x14ac:dyDescent="0.3">
      <c r="A65" s="76"/>
      <c r="B65" s="14" t="s">
        <v>95</v>
      </c>
      <c r="C65" s="107" t="s">
        <v>96</v>
      </c>
      <c r="D65" s="46">
        <v>6110610</v>
      </c>
      <c r="E65" s="302">
        <f>IF($E$5="REVISED BUDGET",'Variance Analysis'!E65,'Variance Analysis'!D65)</f>
        <v>0</v>
      </c>
      <c r="F65" s="52"/>
      <c r="G65" s="53"/>
      <c r="H65" s="53"/>
      <c r="I65" s="53"/>
      <c r="J65" s="53"/>
      <c r="K65" s="53"/>
      <c r="L65" s="53"/>
      <c r="M65" s="53"/>
      <c r="N65" s="53"/>
      <c r="O65" s="53"/>
      <c r="P65" s="53"/>
      <c r="Q65" s="53"/>
      <c r="R65" s="77">
        <f t="shared" ref="R65:R66" si="26">SUM(F65:Q65)</f>
        <v>0</v>
      </c>
      <c r="S65" s="25"/>
      <c r="T65" s="309">
        <f t="shared" ref="T65:T66" si="27">R65-E65</f>
        <v>0</v>
      </c>
      <c r="U65" s="31"/>
      <c r="V65" s="334"/>
    </row>
    <row r="66" spans="1:22" s="14" customFormat="1" ht="14.5" thickBot="1" x14ac:dyDescent="0.35">
      <c r="A66" s="76"/>
      <c r="B66" s="25" t="s">
        <v>97</v>
      </c>
      <c r="C66" s="107" t="s">
        <v>98</v>
      </c>
      <c r="D66" s="46">
        <v>6122340</v>
      </c>
      <c r="E66" s="61">
        <f>IF($E$5="REVISED BUDGET",'Variance Analysis'!E66,'Variance Analysis'!D66)</f>
        <v>0</v>
      </c>
      <c r="F66" s="54"/>
      <c r="G66" s="55"/>
      <c r="H66" s="55"/>
      <c r="I66" s="55"/>
      <c r="J66" s="55"/>
      <c r="K66" s="55"/>
      <c r="L66" s="55"/>
      <c r="M66" s="55"/>
      <c r="N66" s="55"/>
      <c r="O66" s="55"/>
      <c r="P66" s="55"/>
      <c r="Q66" s="55"/>
      <c r="R66" s="101">
        <f t="shared" si="26"/>
        <v>0</v>
      </c>
      <c r="S66" s="25"/>
      <c r="T66" s="311">
        <f t="shared" si="27"/>
        <v>0</v>
      </c>
      <c r="U66" s="31"/>
      <c r="V66" s="336"/>
    </row>
    <row r="67" spans="1:22" s="14" customFormat="1" ht="3" customHeight="1" x14ac:dyDescent="0.3">
      <c r="A67" s="230"/>
      <c r="B67" s="231"/>
      <c r="C67" s="232"/>
      <c r="D67" s="233"/>
      <c r="E67" s="251"/>
      <c r="F67" s="248"/>
      <c r="G67" s="248"/>
      <c r="H67" s="248"/>
      <c r="I67" s="248"/>
      <c r="J67" s="248"/>
      <c r="K67" s="248"/>
      <c r="L67" s="248"/>
      <c r="M67" s="248"/>
      <c r="N67" s="248"/>
      <c r="O67" s="248"/>
      <c r="P67" s="248"/>
      <c r="Q67" s="248"/>
      <c r="R67" s="249"/>
      <c r="T67" s="317"/>
      <c r="U67" s="31"/>
      <c r="V67" s="342"/>
    </row>
    <row r="68" spans="1:22" s="14" customFormat="1" ht="16" thickBot="1" x14ac:dyDescent="0.4">
      <c r="A68" s="236"/>
      <c r="B68" s="237" t="s">
        <v>533</v>
      </c>
      <c r="C68" s="237"/>
      <c r="D68" s="238"/>
      <c r="E68" s="303">
        <f>ROUND(SUM(E34:E67),2)</f>
        <v>0</v>
      </c>
      <c r="F68" s="247">
        <f>SUM(F34:F67)</f>
        <v>0</v>
      </c>
      <c r="G68" s="247">
        <f t="shared" ref="G68:R68" si="28">SUM(G34:G67)</f>
        <v>0</v>
      </c>
      <c r="H68" s="247">
        <f t="shared" si="28"/>
        <v>0</v>
      </c>
      <c r="I68" s="247">
        <f t="shared" si="28"/>
        <v>0</v>
      </c>
      <c r="J68" s="247">
        <f t="shared" si="28"/>
        <v>0</v>
      </c>
      <c r="K68" s="247">
        <f t="shared" si="28"/>
        <v>0</v>
      </c>
      <c r="L68" s="247">
        <f t="shared" si="28"/>
        <v>0</v>
      </c>
      <c r="M68" s="247">
        <f t="shared" si="28"/>
        <v>0</v>
      </c>
      <c r="N68" s="247">
        <f t="shared" si="28"/>
        <v>0</v>
      </c>
      <c r="O68" s="247">
        <f t="shared" si="28"/>
        <v>0</v>
      </c>
      <c r="P68" s="247">
        <f t="shared" si="28"/>
        <v>0</v>
      </c>
      <c r="Q68" s="247">
        <f t="shared" si="28"/>
        <v>0</v>
      </c>
      <c r="R68" s="240">
        <f t="shared" si="28"/>
        <v>0</v>
      </c>
      <c r="T68" s="313">
        <f t="shared" ref="T68" si="29">SUM(T34:T67)</f>
        <v>0</v>
      </c>
      <c r="U68" s="31"/>
      <c r="V68" s="338"/>
    </row>
    <row r="69" spans="1:22" s="14" customFormat="1" ht="12" customHeight="1" thickBot="1" x14ac:dyDescent="0.35">
      <c r="C69" s="7"/>
      <c r="D69" s="46"/>
      <c r="E69" s="61"/>
      <c r="F69" s="48"/>
      <c r="G69" s="48"/>
      <c r="H69" s="48"/>
      <c r="I69" s="48"/>
      <c r="J69" s="48"/>
      <c r="K69" s="48"/>
      <c r="L69" s="48"/>
      <c r="M69" s="48"/>
      <c r="N69" s="48"/>
      <c r="O69" s="48"/>
      <c r="P69" s="48"/>
      <c r="Q69" s="48"/>
      <c r="R69" s="5"/>
      <c r="T69" s="5"/>
      <c r="U69" s="31"/>
      <c r="V69" s="343"/>
    </row>
    <row r="70" spans="1:22" s="14" customFormat="1" ht="12" hidden="1" customHeight="1" thickBot="1" x14ac:dyDescent="0.35">
      <c r="C70" s="7"/>
      <c r="D70" s="46"/>
      <c r="E70" s="61"/>
      <c r="F70" s="48"/>
      <c r="G70" s="48"/>
      <c r="H70" s="48"/>
      <c r="I70" s="48"/>
      <c r="J70" s="48"/>
      <c r="K70" s="48"/>
      <c r="L70" s="48"/>
      <c r="M70" s="48"/>
      <c r="N70" s="48"/>
      <c r="O70" s="48"/>
      <c r="P70" s="48"/>
      <c r="Q70" s="48"/>
      <c r="R70" s="5"/>
      <c r="T70" s="5"/>
      <c r="U70" s="31"/>
      <c r="V70" s="343"/>
    </row>
    <row r="71" spans="1:22" s="14" customFormat="1" ht="18.649999999999999" customHeight="1" x14ac:dyDescent="0.35">
      <c r="A71" s="72"/>
      <c r="B71" s="109" t="s">
        <v>534</v>
      </c>
      <c r="C71" s="109"/>
      <c r="D71" s="103"/>
      <c r="E71" s="112"/>
      <c r="F71" s="104"/>
      <c r="G71" s="104"/>
      <c r="H71" s="104"/>
      <c r="I71" s="104"/>
      <c r="J71" s="104"/>
      <c r="K71" s="104"/>
      <c r="L71" s="104"/>
      <c r="M71" s="104"/>
      <c r="N71" s="104"/>
      <c r="O71" s="104"/>
      <c r="P71" s="104"/>
      <c r="Q71" s="104"/>
      <c r="R71" s="105"/>
      <c r="T71" s="314"/>
      <c r="U71" s="31"/>
      <c r="V71" s="339"/>
    </row>
    <row r="72" spans="1:22" s="14" customFormat="1" ht="14" x14ac:dyDescent="0.3">
      <c r="A72" s="76"/>
      <c r="B72" s="14" t="s">
        <v>99</v>
      </c>
      <c r="C72" s="110" t="s">
        <v>100</v>
      </c>
      <c r="D72" s="46">
        <v>4190170</v>
      </c>
      <c r="E72" s="304">
        <f>IF($E$5="REVISED BUDGET",'Variance Analysis'!E72,'Variance Analysis'!D72)</f>
        <v>0</v>
      </c>
      <c r="F72" s="52"/>
      <c r="G72" s="53"/>
      <c r="H72" s="53"/>
      <c r="I72" s="53"/>
      <c r="J72" s="53"/>
      <c r="K72" s="53"/>
      <c r="L72" s="53"/>
      <c r="M72" s="53"/>
      <c r="N72" s="53"/>
      <c r="O72" s="53"/>
      <c r="P72" s="53"/>
      <c r="Q72" s="53"/>
      <c r="R72" s="77">
        <f t="shared" ref="R72:R74" si="30">SUM(F72:Q72)</f>
        <v>0</v>
      </c>
      <c r="T72" s="309">
        <f t="shared" ref="T72:T74" si="31">R72-E72</f>
        <v>0</v>
      </c>
      <c r="U72" s="31"/>
      <c r="V72" s="334"/>
    </row>
    <row r="73" spans="1:22" s="14" customFormat="1" ht="14" x14ac:dyDescent="0.3">
      <c r="A73" s="76"/>
      <c r="B73" s="14" t="s">
        <v>177</v>
      </c>
      <c r="C73" s="110" t="s">
        <v>178</v>
      </c>
      <c r="D73" s="46">
        <v>4190430</v>
      </c>
      <c r="E73" s="302">
        <f>IF($E$5="REVISED BUDGET",'Variance Analysis'!E73,'Variance Analysis'!D73)</f>
        <v>0</v>
      </c>
      <c r="F73" s="52"/>
      <c r="G73" s="53"/>
      <c r="H73" s="53"/>
      <c r="I73" s="53"/>
      <c r="J73" s="53"/>
      <c r="K73" s="53"/>
      <c r="L73" s="53"/>
      <c r="M73" s="53"/>
      <c r="N73" s="53"/>
      <c r="O73" s="53"/>
      <c r="P73" s="53"/>
      <c r="Q73" s="53"/>
      <c r="R73" s="77">
        <f t="shared" si="30"/>
        <v>0</v>
      </c>
      <c r="T73" s="309">
        <f t="shared" si="31"/>
        <v>0</v>
      </c>
      <c r="U73" s="31"/>
      <c r="V73" s="334"/>
    </row>
    <row r="74" spans="1:22" s="14" customFormat="1" ht="14.5" thickBot="1" x14ac:dyDescent="0.35">
      <c r="A74" s="76"/>
      <c r="B74" s="14" t="s">
        <v>101</v>
      </c>
      <c r="C74" s="107" t="s">
        <v>535</v>
      </c>
      <c r="D74" s="46">
        <v>6181510</v>
      </c>
      <c r="E74" s="61">
        <f>-E63</f>
        <v>0</v>
      </c>
      <c r="F74" s="160">
        <f>-F63</f>
        <v>0</v>
      </c>
      <c r="G74" s="111">
        <f t="shared" ref="G74:Q74" si="32">-G63</f>
        <v>0</v>
      </c>
      <c r="H74" s="111">
        <f t="shared" si="32"/>
        <v>0</v>
      </c>
      <c r="I74" s="111">
        <f t="shared" si="32"/>
        <v>0</v>
      </c>
      <c r="J74" s="111">
        <f t="shared" si="32"/>
        <v>0</v>
      </c>
      <c r="K74" s="111">
        <f t="shared" si="32"/>
        <v>0</v>
      </c>
      <c r="L74" s="111">
        <f t="shared" si="32"/>
        <v>0</v>
      </c>
      <c r="M74" s="111">
        <f t="shared" si="32"/>
        <v>0</v>
      </c>
      <c r="N74" s="111">
        <f t="shared" si="32"/>
        <v>0</v>
      </c>
      <c r="O74" s="111">
        <f t="shared" si="32"/>
        <v>0</v>
      </c>
      <c r="P74" s="111">
        <f t="shared" si="32"/>
        <v>0</v>
      </c>
      <c r="Q74" s="111">
        <f t="shared" si="32"/>
        <v>0</v>
      </c>
      <c r="R74" s="101">
        <f t="shared" si="30"/>
        <v>0</v>
      </c>
      <c r="T74" s="309">
        <f t="shared" si="31"/>
        <v>0</v>
      </c>
      <c r="U74" s="31"/>
      <c r="V74" s="336"/>
    </row>
    <row r="75" spans="1:22" s="14" customFormat="1" ht="3" customHeight="1" x14ac:dyDescent="0.3">
      <c r="A75" s="230"/>
      <c r="B75" s="231"/>
      <c r="C75" s="232"/>
      <c r="D75" s="233"/>
      <c r="E75" s="251"/>
      <c r="F75" s="248"/>
      <c r="G75" s="248"/>
      <c r="H75" s="248"/>
      <c r="I75" s="248"/>
      <c r="J75" s="248"/>
      <c r="K75" s="248"/>
      <c r="L75" s="248"/>
      <c r="M75" s="248"/>
      <c r="N75" s="248"/>
      <c r="O75" s="248"/>
      <c r="P75" s="248"/>
      <c r="Q75" s="248"/>
      <c r="R75" s="249"/>
      <c r="T75" s="317"/>
      <c r="U75" s="31"/>
      <c r="V75" s="342"/>
    </row>
    <row r="76" spans="1:22" s="14" customFormat="1" ht="16" thickBot="1" x14ac:dyDescent="0.4">
      <c r="A76" s="236"/>
      <c r="B76" s="237" t="s">
        <v>536</v>
      </c>
      <c r="C76" s="237"/>
      <c r="D76" s="238"/>
      <c r="E76" s="303">
        <f>ROUND(SUM(E72:E74),2)</f>
        <v>0</v>
      </c>
      <c r="F76" s="247">
        <f>SUM(F72:F74)</f>
        <v>0</v>
      </c>
      <c r="G76" s="247">
        <f t="shared" ref="G76:R76" si="33">SUM(G72:G74)</f>
        <v>0</v>
      </c>
      <c r="H76" s="247">
        <f t="shared" si="33"/>
        <v>0</v>
      </c>
      <c r="I76" s="247">
        <f t="shared" si="33"/>
        <v>0</v>
      </c>
      <c r="J76" s="247">
        <f t="shared" si="33"/>
        <v>0</v>
      </c>
      <c r="K76" s="247">
        <f t="shared" si="33"/>
        <v>0</v>
      </c>
      <c r="L76" s="247">
        <f t="shared" si="33"/>
        <v>0</v>
      </c>
      <c r="M76" s="247">
        <f t="shared" si="33"/>
        <v>0</v>
      </c>
      <c r="N76" s="247">
        <f t="shared" si="33"/>
        <v>0</v>
      </c>
      <c r="O76" s="247">
        <f t="shared" si="33"/>
        <v>0</v>
      </c>
      <c r="P76" s="247">
        <f t="shared" si="33"/>
        <v>0</v>
      </c>
      <c r="Q76" s="247">
        <f t="shared" si="33"/>
        <v>0</v>
      </c>
      <c r="R76" s="240">
        <f t="shared" si="33"/>
        <v>0</v>
      </c>
      <c r="T76" s="313">
        <f t="shared" ref="T76" si="34">SUM(T72:T74)</f>
        <v>0</v>
      </c>
      <c r="U76" s="31"/>
      <c r="V76" s="338"/>
    </row>
    <row r="77" spans="1:22" s="14" customFormat="1" ht="12" customHeight="1" thickBot="1" x14ac:dyDescent="0.4">
      <c r="B77" s="56"/>
      <c r="C77" s="7"/>
      <c r="D77" s="46"/>
      <c r="E77" s="61"/>
      <c r="F77" s="58"/>
      <c r="G77" s="58"/>
      <c r="H77" s="58"/>
      <c r="I77" s="58"/>
      <c r="J77" s="58"/>
      <c r="K77" s="58"/>
      <c r="L77" s="58"/>
      <c r="M77" s="58"/>
      <c r="N77" s="58"/>
      <c r="O77" s="58"/>
      <c r="P77" s="58"/>
      <c r="Q77" s="58"/>
      <c r="R77" s="58"/>
      <c r="T77" s="58"/>
      <c r="U77" s="31"/>
      <c r="V77" s="344"/>
    </row>
    <row r="78" spans="1:22" s="14" customFormat="1" ht="15.5" x14ac:dyDescent="0.35">
      <c r="A78" s="72"/>
      <c r="B78" s="109" t="s">
        <v>537</v>
      </c>
      <c r="C78" s="109"/>
      <c r="D78" s="103"/>
      <c r="E78" s="112"/>
      <c r="F78" s="104"/>
      <c r="G78" s="104"/>
      <c r="H78" s="104"/>
      <c r="I78" s="104"/>
      <c r="J78" s="104"/>
      <c r="K78" s="104"/>
      <c r="L78" s="104"/>
      <c r="M78" s="104"/>
      <c r="N78" s="104"/>
      <c r="O78" s="104"/>
      <c r="P78" s="104"/>
      <c r="Q78" s="104"/>
      <c r="R78" s="108"/>
      <c r="T78" s="318"/>
      <c r="U78" s="31"/>
      <c r="V78" s="345"/>
    </row>
    <row r="79" spans="1:22" s="14" customFormat="1" ht="14" x14ac:dyDescent="0.3">
      <c r="A79" s="76"/>
      <c r="B79" s="14" t="s">
        <v>187</v>
      </c>
      <c r="C79" s="7" t="s">
        <v>188</v>
      </c>
      <c r="D79" s="46">
        <v>6180210</v>
      </c>
      <c r="E79" s="300">
        <f>IF($E$5="REVISED BUDGET",'Variance Analysis'!E79,'Variance Analysis'!D79)</f>
        <v>0</v>
      </c>
      <c r="F79" s="49"/>
      <c r="G79" s="50"/>
      <c r="H79" s="50"/>
      <c r="I79" s="50"/>
      <c r="J79" s="50"/>
      <c r="K79" s="50"/>
      <c r="L79" s="50"/>
      <c r="M79" s="50"/>
      <c r="N79" s="50"/>
      <c r="O79" s="50"/>
      <c r="P79" s="50"/>
      <c r="Q79" s="50"/>
      <c r="R79" s="77">
        <f t="shared" ref="R79:R82" si="35">SUM(F79:Q79)</f>
        <v>0</v>
      </c>
      <c r="T79" s="309">
        <f t="shared" ref="T79:T82" si="36">R79-E79</f>
        <v>0</v>
      </c>
      <c r="U79" s="31"/>
      <c r="V79" s="334"/>
    </row>
    <row r="80" spans="1:22" s="14" customFormat="1" ht="14" x14ac:dyDescent="0.3">
      <c r="A80" s="76"/>
      <c r="B80" s="14" t="s">
        <v>103</v>
      </c>
      <c r="C80" s="7" t="s">
        <v>104</v>
      </c>
      <c r="D80" s="46">
        <v>6180200</v>
      </c>
      <c r="E80" s="301">
        <f>IF($E$5="REVISED BUDGET",'Variance Analysis'!E80,'Variance Analysis'!D80)</f>
        <v>0</v>
      </c>
      <c r="F80" s="52"/>
      <c r="G80" s="53"/>
      <c r="H80" s="53"/>
      <c r="I80" s="53"/>
      <c r="J80" s="53"/>
      <c r="K80" s="53"/>
      <c r="L80" s="53"/>
      <c r="M80" s="53"/>
      <c r="N80" s="53"/>
      <c r="O80" s="53"/>
      <c r="P80" s="53"/>
      <c r="Q80" s="53"/>
      <c r="R80" s="77">
        <f t="shared" si="35"/>
        <v>0</v>
      </c>
      <c r="T80" s="309">
        <f t="shared" si="36"/>
        <v>0</v>
      </c>
      <c r="U80" s="31"/>
      <c r="V80" s="334"/>
    </row>
    <row r="81" spans="1:22" s="14" customFormat="1" ht="14" x14ac:dyDescent="0.3">
      <c r="A81" s="76"/>
      <c r="B81" s="14" t="s">
        <v>108</v>
      </c>
      <c r="C81" s="7" t="s">
        <v>109</v>
      </c>
      <c r="D81" s="78">
        <v>6180230</v>
      </c>
      <c r="E81" s="301">
        <f>IF($E$5="REVISED BUDGET",'Variance Analysis'!E81,'Variance Analysis'!D81)</f>
        <v>0</v>
      </c>
      <c r="F81" s="52"/>
      <c r="G81" s="53"/>
      <c r="H81" s="53"/>
      <c r="I81" s="53"/>
      <c r="J81" s="53"/>
      <c r="K81" s="53"/>
      <c r="L81" s="53"/>
      <c r="M81" s="53"/>
      <c r="N81" s="53"/>
      <c r="O81" s="53"/>
      <c r="P81" s="53"/>
      <c r="Q81" s="53"/>
      <c r="R81" s="77">
        <f t="shared" si="35"/>
        <v>0</v>
      </c>
      <c r="T81" s="309">
        <f t="shared" si="36"/>
        <v>0</v>
      </c>
      <c r="U81" s="31"/>
      <c r="V81" s="334"/>
    </row>
    <row r="82" spans="1:22" s="14" customFormat="1" ht="14.5" thickBot="1" x14ac:dyDescent="0.35">
      <c r="A82" s="76"/>
      <c r="B82" s="14" t="s">
        <v>110</v>
      </c>
      <c r="C82" s="7" t="s">
        <v>111</v>
      </c>
      <c r="D82" s="46">
        <v>6180260</v>
      </c>
      <c r="E82" s="305">
        <f>IF($E$5="REVISED BUDGET",'Variance Analysis'!E82,'Variance Analysis'!D82)</f>
        <v>0</v>
      </c>
      <c r="F82" s="54"/>
      <c r="G82" s="55"/>
      <c r="H82" s="55"/>
      <c r="I82" s="55"/>
      <c r="J82" s="55"/>
      <c r="K82" s="55"/>
      <c r="L82" s="55"/>
      <c r="M82" s="55"/>
      <c r="N82" s="55"/>
      <c r="O82" s="55"/>
      <c r="P82" s="55"/>
      <c r="Q82" s="55"/>
      <c r="R82" s="101">
        <f t="shared" si="35"/>
        <v>0</v>
      </c>
      <c r="T82" s="309">
        <f t="shared" si="36"/>
        <v>0</v>
      </c>
      <c r="U82" s="31"/>
      <c r="V82" s="336"/>
    </row>
    <row r="83" spans="1:22" s="14" customFormat="1" ht="3" customHeight="1" x14ac:dyDescent="0.3">
      <c r="A83" s="230"/>
      <c r="B83" s="231"/>
      <c r="C83" s="232"/>
      <c r="D83" s="233"/>
      <c r="E83" s="251"/>
      <c r="F83" s="248"/>
      <c r="G83" s="248"/>
      <c r="H83" s="248"/>
      <c r="I83" s="248"/>
      <c r="J83" s="248"/>
      <c r="K83" s="248"/>
      <c r="L83" s="248"/>
      <c r="M83" s="248"/>
      <c r="N83" s="248"/>
      <c r="O83" s="248"/>
      <c r="P83" s="248"/>
      <c r="Q83" s="248"/>
      <c r="R83" s="249"/>
      <c r="T83" s="317"/>
      <c r="U83" s="31"/>
      <c r="V83" s="342"/>
    </row>
    <row r="84" spans="1:22" s="14" customFormat="1" ht="16" thickBot="1" x14ac:dyDescent="0.4">
      <c r="A84" s="236"/>
      <c r="B84" s="237" t="s">
        <v>538</v>
      </c>
      <c r="C84" s="237"/>
      <c r="D84" s="238"/>
      <c r="E84" s="303">
        <f>ROUND(SUM(E79:E82),2)</f>
        <v>0</v>
      </c>
      <c r="F84" s="247">
        <f>SUM(F79:F82)</f>
        <v>0</v>
      </c>
      <c r="G84" s="247">
        <f t="shared" ref="G84:R84" si="37">SUM(G79:G82)</f>
        <v>0</v>
      </c>
      <c r="H84" s="247">
        <f t="shared" si="37"/>
        <v>0</v>
      </c>
      <c r="I84" s="247">
        <f t="shared" si="37"/>
        <v>0</v>
      </c>
      <c r="J84" s="247">
        <f t="shared" si="37"/>
        <v>0</v>
      </c>
      <c r="K84" s="247">
        <f t="shared" si="37"/>
        <v>0</v>
      </c>
      <c r="L84" s="247">
        <f t="shared" si="37"/>
        <v>0</v>
      </c>
      <c r="M84" s="247">
        <f t="shared" si="37"/>
        <v>0</v>
      </c>
      <c r="N84" s="247">
        <f t="shared" si="37"/>
        <v>0</v>
      </c>
      <c r="O84" s="247">
        <f t="shared" si="37"/>
        <v>0</v>
      </c>
      <c r="P84" s="247">
        <f t="shared" si="37"/>
        <v>0</v>
      </c>
      <c r="Q84" s="247">
        <f t="shared" si="37"/>
        <v>0</v>
      </c>
      <c r="R84" s="240">
        <f t="shared" si="37"/>
        <v>0</v>
      </c>
      <c r="T84" s="313">
        <f>SUM(T79:T82)</f>
        <v>0</v>
      </c>
      <c r="U84" s="31"/>
      <c r="V84" s="338"/>
    </row>
    <row r="85" spans="1:22" s="14" customFormat="1" ht="12" customHeight="1" thickBot="1" x14ac:dyDescent="0.4">
      <c r="B85" s="56"/>
      <c r="C85" s="7"/>
      <c r="D85" s="46"/>
      <c r="E85" s="61"/>
      <c r="F85" s="35"/>
      <c r="G85" s="35"/>
      <c r="H85" s="35"/>
      <c r="I85" s="35"/>
      <c r="J85" s="35"/>
      <c r="K85" s="35"/>
      <c r="L85" s="35"/>
      <c r="M85" s="35"/>
      <c r="N85" s="35"/>
      <c r="O85" s="35"/>
      <c r="P85" s="35"/>
      <c r="Q85" s="35"/>
      <c r="R85" s="1"/>
      <c r="T85" s="1"/>
      <c r="U85" s="31"/>
      <c r="V85" s="346"/>
    </row>
    <row r="86" spans="1:22" s="14" customFormat="1" ht="16" thickBot="1" x14ac:dyDescent="0.4">
      <c r="A86" s="148"/>
      <c r="B86" s="149" t="s">
        <v>579</v>
      </c>
      <c r="C86" s="149"/>
      <c r="D86" s="150"/>
      <c r="E86" s="151"/>
      <c r="F86" s="152"/>
      <c r="G86" s="152"/>
      <c r="H86" s="152"/>
      <c r="I86" s="152"/>
      <c r="J86" s="152"/>
      <c r="K86" s="152"/>
      <c r="L86" s="152"/>
      <c r="M86" s="152"/>
      <c r="N86" s="152"/>
      <c r="O86" s="152"/>
      <c r="P86" s="152"/>
      <c r="Q86" s="152"/>
      <c r="R86" s="153"/>
      <c r="T86" s="319"/>
      <c r="U86" s="31"/>
      <c r="V86" s="347"/>
    </row>
    <row r="87" spans="1:22" s="14" customFormat="1" ht="14" x14ac:dyDescent="0.3">
      <c r="A87" s="72"/>
      <c r="B87" s="73" t="s">
        <v>208</v>
      </c>
      <c r="C87" s="102" t="s">
        <v>540</v>
      </c>
      <c r="D87" s="103"/>
      <c r="E87" s="112">
        <f>IFERROR(SUM('Original Budget'!E87),"")</f>
        <v>0</v>
      </c>
      <c r="F87" s="112"/>
      <c r="G87" s="112"/>
      <c r="H87" s="112"/>
      <c r="I87" s="112"/>
      <c r="J87" s="112"/>
      <c r="K87" s="112"/>
      <c r="L87" s="112"/>
      <c r="M87" s="112"/>
      <c r="N87" s="112"/>
      <c r="O87" s="112"/>
      <c r="P87" s="112"/>
      <c r="Q87" s="112"/>
      <c r="R87" s="241">
        <f>E87</f>
        <v>0</v>
      </c>
      <c r="T87" s="320"/>
      <c r="U87" s="31"/>
      <c r="V87" s="345"/>
    </row>
    <row r="88" spans="1:22" s="14" customFormat="1" ht="14" x14ac:dyDescent="0.3">
      <c r="A88" s="76"/>
      <c r="B88" s="14" t="s">
        <v>209</v>
      </c>
      <c r="C88" s="7" t="s">
        <v>541</v>
      </c>
      <c r="D88" s="46"/>
      <c r="E88" s="61">
        <f>IFERROR(SUM('Original Budget'!E88),"")</f>
        <v>0</v>
      </c>
      <c r="F88" s="61"/>
      <c r="G88" s="61"/>
      <c r="H88" s="61"/>
      <c r="I88" s="61"/>
      <c r="J88" s="61"/>
      <c r="K88" s="61"/>
      <c r="L88" s="61"/>
      <c r="M88" s="61"/>
      <c r="N88" s="61"/>
      <c r="O88" s="61"/>
      <c r="P88" s="61"/>
      <c r="Q88" s="61"/>
      <c r="R88" s="242">
        <f>E88</f>
        <v>0</v>
      </c>
      <c r="T88" s="321"/>
      <c r="U88" s="31"/>
      <c r="V88" s="335"/>
    </row>
    <row r="89" spans="1:22" s="14" customFormat="1" ht="14" x14ac:dyDescent="0.3">
      <c r="A89" s="141"/>
      <c r="B89" s="142" t="s">
        <v>212</v>
      </c>
      <c r="C89" s="143" t="s">
        <v>542</v>
      </c>
      <c r="D89" s="144"/>
      <c r="E89" s="145">
        <f>IFERROR(SUM('Original Budget'!E89),"")</f>
        <v>0</v>
      </c>
      <c r="F89" s="145"/>
      <c r="G89" s="145"/>
      <c r="H89" s="145"/>
      <c r="I89" s="145"/>
      <c r="J89" s="145"/>
      <c r="K89" s="145"/>
      <c r="L89" s="145"/>
      <c r="M89" s="145"/>
      <c r="N89" s="145"/>
      <c r="O89" s="145"/>
      <c r="P89" s="145"/>
      <c r="Q89" s="145"/>
      <c r="R89" s="243">
        <f>E89</f>
        <v>0</v>
      </c>
      <c r="T89" s="322"/>
      <c r="U89" s="31"/>
      <c r="V89" s="348"/>
    </row>
    <row r="90" spans="1:22" s="1" customFormat="1" ht="14.5" thickBot="1" x14ac:dyDescent="0.35">
      <c r="A90" s="121"/>
      <c r="B90" s="113" t="s">
        <v>543</v>
      </c>
      <c r="C90" s="122"/>
      <c r="D90" s="81"/>
      <c r="E90" s="123">
        <f>SUM(E87:E89)</f>
        <v>0</v>
      </c>
      <c r="F90" s="123"/>
      <c r="G90" s="123"/>
      <c r="H90" s="123"/>
      <c r="I90" s="123"/>
      <c r="J90" s="123"/>
      <c r="K90" s="123"/>
      <c r="L90" s="123"/>
      <c r="M90" s="123"/>
      <c r="N90" s="123"/>
      <c r="O90" s="123"/>
      <c r="P90" s="123"/>
      <c r="Q90" s="123"/>
      <c r="R90" s="244">
        <f>SUM(R87:R89)</f>
        <v>0</v>
      </c>
      <c r="T90" s="323"/>
      <c r="U90" s="31"/>
      <c r="V90" s="349"/>
    </row>
    <row r="91" spans="1:22" s="14" customFormat="1" ht="3" customHeight="1" thickBot="1" x14ac:dyDescent="0.35">
      <c r="A91" s="76"/>
      <c r="B91" s="1"/>
      <c r="C91" s="7"/>
      <c r="D91" s="46"/>
      <c r="E91" s="61"/>
      <c r="F91" s="61"/>
      <c r="G91" s="61"/>
      <c r="H91" s="61"/>
      <c r="I91" s="61"/>
      <c r="J91" s="61"/>
      <c r="K91" s="61"/>
      <c r="L91" s="61"/>
      <c r="M91" s="61"/>
      <c r="N91" s="61"/>
      <c r="O91" s="61"/>
      <c r="P91" s="61"/>
      <c r="Q91" s="61"/>
      <c r="R91" s="242"/>
      <c r="T91" s="324"/>
      <c r="U91" s="31"/>
      <c r="V91" s="350"/>
    </row>
    <row r="92" spans="1:22" s="14" customFormat="1" ht="14" x14ac:dyDescent="0.3">
      <c r="A92" s="72"/>
      <c r="B92" s="115" t="s">
        <v>210</v>
      </c>
      <c r="C92" s="102" t="s">
        <v>544</v>
      </c>
      <c r="D92" s="103"/>
      <c r="E92" s="112">
        <f>IFERROR(SUM('Original Budget'!E92),"")</f>
        <v>0</v>
      </c>
      <c r="F92" s="112"/>
      <c r="G92" s="112"/>
      <c r="H92" s="112"/>
      <c r="I92" s="112"/>
      <c r="J92" s="112"/>
      <c r="K92" s="112"/>
      <c r="L92" s="112"/>
      <c r="M92" s="112"/>
      <c r="N92" s="112"/>
      <c r="O92" s="112"/>
      <c r="P92" s="112"/>
      <c r="Q92" s="112"/>
      <c r="R92" s="241">
        <f>E92</f>
        <v>0</v>
      </c>
      <c r="T92" s="320"/>
      <c r="U92" s="31"/>
      <c r="V92" s="345"/>
    </row>
    <row r="93" spans="1:22" s="14" customFormat="1" ht="14" x14ac:dyDescent="0.3">
      <c r="A93" s="141"/>
      <c r="B93" s="147" t="s">
        <v>211</v>
      </c>
      <c r="C93" s="143" t="s">
        <v>545</v>
      </c>
      <c r="D93" s="144"/>
      <c r="E93" s="145">
        <f>IFERROR(SUM('Original Budget'!E93),"")</f>
        <v>0</v>
      </c>
      <c r="F93" s="145"/>
      <c r="G93" s="145"/>
      <c r="H93" s="145"/>
      <c r="I93" s="145"/>
      <c r="J93" s="145"/>
      <c r="K93" s="145"/>
      <c r="L93" s="145"/>
      <c r="M93" s="145"/>
      <c r="N93" s="145"/>
      <c r="O93" s="145"/>
      <c r="P93" s="145"/>
      <c r="Q93" s="145"/>
      <c r="R93" s="243">
        <f>E93</f>
        <v>0</v>
      </c>
      <c r="T93" s="322"/>
      <c r="U93" s="31"/>
      <c r="V93" s="348"/>
    </row>
    <row r="94" spans="1:22" s="1" customFormat="1" ht="14.5" thickBot="1" x14ac:dyDescent="0.35">
      <c r="A94" s="121"/>
      <c r="B94" s="113" t="s">
        <v>546</v>
      </c>
      <c r="C94" s="122"/>
      <c r="D94" s="81"/>
      <c r="E94" s="123">
        <f>SUM(E92:E93)</f>
        <v>0</v>
      </c>
      <c r="F94" s="123"/>
      <c r="G94" s="123"/>
      <c r="H94" s="123"/>
      <c r="I94" s="123"/>
      <c r="J94" s="123"/>
      <c r="K94" s="123"/>
      <c r="L94" s="123"/>
      <c r="M94" s="123"/>
      <c r="N94" s="123"/>
      <c r="O94" s="123"/>
      <c r="P94" s="123"/>
      <c r="Q94" s="123"/>
      <c r="R94" s="244">
        <f>SUM(R92:R93)</f>
        <v>0</v>
      </c>
      <c r="T94" s="323"/>
      <c r="U94" s="31"/>
      <c r="V94" s="349"/>
    </row>
    <row r="95" spans="1:22" s="14" customFormat="1" ht="3" customHeight="1" x14ac:dyDescent="0.3">
      <c r="A95" s="116"/>
      <c r="B95" s="140"/>
      <c r="C95" s="134"/>
      <c r="D95" s="118"/>
      <c r="E95" s="119"/>
      <c r="F95" s="119"/>
      <c r="G95" s="119"/>
      <c r="H95" s="119"/>
      <c r="I95" s="119"/>
      <c r="J95" s="119"/>
      <c r="K95" s="119"/>
      <c r="L95" s="119"/>
      <c r="M95" s="119"/>
      <c r="N95" s="119"/>
      <c r="O95" s="119"/>
      <c r="P95" s="119"/>
      <c r="Q95" s="119"/>
      <c r="R95" s="245"/>
      <c r="T95" s="325"/>
      <c r="U95" s="31"/>
      <c r="V95" s="351"/>
    </row>
    <row r="96" spans="1:22" s="1" customFormat="1" ht="14.5" thickBot="1" x14ac:dyDescent="0.35">
      <c r="A96" s="154"/>
      <c r="B96" s="155" t="s">
        <v>547</v>
      </c>
      <c r="C96" s="156"/>
      <c r="D96" s="157"/>
      <c r="E96" s="158">
        <f>E90+E94</f>
        <v>0</v>
      </c>
      <c r="F96" s="158"/>
      <c r="G96" s="158"/>
      <c r="H96" s="158"/>
      <c r="I96" s="158"/>
      <c r="J96" s="158"/>
      <c r="K96" s="158"/>
      <c r="L96" s="158"/>
      <c r="M96" s="158"/>
      <c r="N96" s="158"/>
      <c r="O96" s="158"/>
      <c r="P96" s="158"/>
      <c r="Q96" s="158"/>
      <c r="R96" s="246">
        <f>R90+R94</f>
        <v>0</v>
      </c>
      <c r="T96" s="326"/>
      <c r="U96" s="31"/>
      <c r="V96" s="352"/>
    </row>
    <row r="97" spans="1:22" s="14" customFormat="1" ht="14.5" thickBot="1" x14ac:dyDescent="0.35">
      <c r="B97" s="1"/>
      <c r="C97" s="7"/>
      <c r="D97" s="46"/>
      <c r="E97" s="61"/>
      <c r="F97" s="61"/>
      <c r="G97" s="61"/>
      <c r="H97" s="61"/>
      <c r="I97" s="61"/>
      <c r="J97" s="61"/>
      <c r="K97" s="61"/>
      <c r="L97" s="61"/>
      <c r="M97" s="61"/>
      <c r="N97" s="61"/>
      <c r="O97" s="61"/>
      <c r="P97" s="61"/>
      <c r="Q97" s="61"/>
      <c r="R97" s="44"/>
      <c r="T97" s="327"/>
      <c r="U97" s="31"/>
      <c r="V97" s="346"/>
    </row>
    <row r="98" spans="1:22" s="14" customFormat="1" ht="16" thickBot="1" x14ac:dyDescent="0.4">
      <c r="A98" s="230"/>
      <c r="B98" s="250" t="s">
        <v>548</v>
      </c>
      <c r="C98" s="250"/>
      <c r="D98" s="233"/>
      <c r="E98" s="251"/>
      <c r="F98" s="251"/>
      <c r="G98" s="251"/>
      <c r="H98" s="251"/>
      <c r="I98" s="251"/>
      <c r="J98" s="251"/>
      <c r="K98" s="251"/>
      <c r="L98" s="251"/>
      <c r="M98" s="251"/>
      <c r="N98" s="251"/>
      <c r="O98" s="251"/>
      <c r="P98" s="251"/>
      <c r="Q98" s="251"/>
      <c r="R98" s="252"/>
      <c r="T98" s="328"/>
      <c r="U98" s="31"/>
      <c r="V98" s="342"/>
    </row>
    <row r="99" spans="1:22" s="14" customFormat="1" ht="14" x14ac:dyDescent="0.3">
      <c r="A99" s="72"/>
      <c r="B99" s="73" t="s">
        <v>208</v>
      </c>
      <c r="C99" s="102" t="s">
        <v>540</v>
      </c>
      <c r="D99" s="103"/>
      <c r="E99" s="112"/>
      <c r="F99" s="112"/>
      <c r="G99" s="112"/>
      <c r="H99" s="112"/>
      <c r="I99" s="112"/>
      <c r="J99" s="112"/>
      <c r="K99" s="112"/>
      <c r="L99" s="112"/>
      <c r="M99" s="112"/>
      <c r="N99" s="112"/>
      <c r="O99" s="112"/>
      <c r="P99" s="112"/>
      <c r="Q99" s="112"/>
      <c r="R99" s="241"/>
      <c r="T99" s="320"/>
      <c r="U99" s="31"/>
      <c r="V99" s="345"/>
    </row>
    <row r="100" spans="1:22" s="14" customFormat="1" ht="14" x14ac:dyDescent="0.3">
      <c r="A100" s="76"/>
      <c r="B100" s="14" t="s">
        <v>209</v>
      </c>
      <c r="C100" s="7" t="str">
        <f>IF(E100&lt;0,"Uncommitted Revenue - THIS IS A DEFICIT BALANCE","Uncommitted Revenue")</f>
        <v>Uncommitted Revenue</v>
      </c>
      <c r="D100" s="46"/>
      <c r="E100" s="61">
        <f>-SUM(E90)-SUM(E31+E68)-E101</f>
        <v>0</v>
      </c>
      <c r="F100" s="61"/>
      <c r="G100" s="61"/>
      <c r="H100" s="61"/>
      <c r="I100" s="61"/>
      <c r="J100" s="61"/>
      <c r="K100" s="61"/>
      <c r="L100" s="61"/>
      <c r="M100" s="61"/>
      <c r="N100" s="61"/>
      <c r="O100" s="61"/>
      <c r="P100" s="61"/>
      <c r="Q100" s="61"/>
      <c r="R100" s="242">
        <f>-SUM(R90)-SUM(R31+R68)-R101</f>
        <v>104500</v>
      </c>
      <c r="T100" s="321"/>
      <c r="U100" s="31"/>
      <c r="V100" s="335"/>
    </row>
    <row r="101" spans="1:22" s="14" customFormat="1" ht="14" x14ac:dyDescent="0.3">
      <c r="A101" s="141"/>
      <c r="B101" s="142" t="s">
        <v>212</v>
      </c>
      <c r="C101" s="143" t="s">
        <v>542</v>
      </c>
      <c r="D101" s="144"/>
      <c r="E101" s="145">
        <f>-SUM(E89+E28+E29+E65+E66)</f>
        <v>0</v>
      </c>
      <c r="F101" s="145"/>
      <c r="G101" s="145"/>
      <c r="H101" s="145"/>
      <c r="I101" s="145"/>
      <c r="J101" s="145"/>
      <c r="K101" s="145"/>
      <c r="L101" s="145"/>
      <c r="M101" s="145"/>
      <c r="N101" s="145"/>
      <c r="O101" s="145"/>
      <c r="P101" s="145"/>
      <c r="Q101" s="145"/>
      <c r="R101" s="243">
        <f>-SUM(R89+R28+R29+R65+R66)</f>
        <v>0</v>
      </c>
      <c r="T101" s="322"/>
      <c r="U101" s="31"/>
      <c r="V101" s="348"/>
    </row>
    <row r="102" spans="1:22" s="1" customFormat="1" ht="14.5" thickBot="1" x14ac:dyDescent="0.35">
      <c r="A102" s="121"/>
      <c r="B102" s="113" t="s">
        <v>543</v>
      </c>
      <c r="C102" s="122"/>
      <c r="D102" s="81"/>
      <c r="E102" s="123">
        <f>SUM(E100:E101)</f>
        <v>0</v>
      </c>
      <c r="F102" s="123"/>
      <c r="G102" s="123"/>
      <c r="H102" s="123"/>
      <c r="I102" s="123"/>
      <c r="J102" s="123"/>
      <c r="K102" s="123"/>
      <c r="L102" s="123"/>
      <c r="M102" s="123"/>
      <c r="N102" s="123"/>
      <c r="O102" s="123"/>
      <c r="P102" s="123"/>
      <c r="Q102" s="123"/>
      <c r="R102" s="244">
        <f>SUM(R100:R101)</f>
        <v>104500</v>
      </c>
      <c r="T102" s="323"/>
      <c r="U102" s="31"/>
      <c r="V102" s="349"/>
    </row>
    <row r="103" spans="1:22" s="14" customFormat="1" ht="3" customHeight="1" thickBot="1" x14ac:dyDescent="0.35">
      <c r="A103" s="76"/>
      <c r="B103" s="1"/>
      <c r="C103" s="7"/>
      <c r="D103" s="46"/>
      <c r="E103" s="61"/>
      <c r="F103" s="61"/>
      <c r="G103" s="61"/>
      <c r="H103" s="61"/>
      <c r="I103" s="61"/>
      <c r="J103" s="61"/>
      <c r="K103" s="61"/>
      <c r="L103" s="61"/>
      <c r="M103" s="61"/>
      <c r="N103" s="61"/>
      <c r="O103" s="61"/>
      <c r="P103" s="61"/>
      <c r="Q103" s="61"/>
      <c r="R103" s="242"/>
      <c r="T103" s="324"/>
      <c r="U103" s="31"/>
      <c r="V103" s="350"/>
    </row>
    <row r="104" spans="1:22" s="14" customFormat="1" ht="14" x14ac:dyDescent="0.3">
      <c r="A104" s="72"/>
      <c r="B104" s="115" t="s">
        <v>210</v>
      </c>
      <c r="C104" s="102" t="str">
        <f>IF(E104&gt;-0.1,"Devolved Formula Capital","Devolved Formula Capital - THIS CANNOT BE A DEFICIT FIGURE")</f>
        <v>Devolved Formula Capital</v>
      </c>
      <c r="D104" s="103"/>
      <c r="E104" s="112">
        <f>IF(-SUM(E92+E72)&lt;E84,0,-SUM(E92+E72+E84))</f>
        <v>0</v>
      </c>
      <c r="F104" s="112"/>
      <c r="G104" s="112"/>
      <c r="H104" s="112"/>
      <c r="I104" s="112"/>
      <c r="J104" s="112"/>
      <c r="K104" s="112"/>
      <c r="L104" s="112"/>
      <c r="M104" s="112"/>
      <c r="N104" s="112"/>
      <c r="O104" s="112"/>
      <c r="P104" s="112"/>
      <c r="Q104" s="112"/>
      <c r="R104" s="241">
        <f>IF(-SUM(R92+R72)&lt;R84,0,-SUM(R92+R72+R84))</f>
        <v>0</v>
      </c>
      <c r="T104" s="320"/>
      <c r="U104" s="31"/>
      <c r="V104" s="345"/>
    </row>
    <row r="105" spans="1:22" s="14" customFormat="1" ht="14" x14ac:dyDescent="0.3">
      <c r="A105" s="141"/>
      <c r="B105" s="147" t="s">
        <v>211</v>
      </c>
      <c r="C105" s="143" t="str">
        <f>IF(E105&lt;0,"Other Capital - THIS CANNOT BE A DEFICIT - PLEASE CORRECT","Other Capital")</f>
        <v>Other Capital</v>
      </c>
      <c r="D105" s="144"/>
      <c r="E105" s="145">
        <f>-SUM(E94+E76+E84+E104)</f>
        <v>0</v>
      </c>
      <c r="F105" s="145"/>
      <c r="G105" s="145"/>
      <c r="H105" s="145"/>
      <c r="I105" s="145"/>
      <c r="J105" s="145"/>
      <c r="K105" s="145"/>
      <c r="L105" s="145"/>
      <c r="M105" s="145"/>
      <c r="N105" s="145"/>
      <c r="O105" s="145"/>
      <c r="P105" s="145"/>
      <c r="Q105" s="145"/>
      <c r="R105" s="243">
        <f>-SUM(R94+R76+R84+R104)</f>
        <v>0</v>
      </c>
      <c r="T105" s="322"/>
      <c r="U105" s="31"/>
      <c r="V105" s="348"/>
    </row>
    <row r="106" spans="1:22" s="1" customFormat="1" ht="14.5" thickBot="1" x14ac:dyDescent="0.35">
      <c r="A106" s="121"/>
      <c r="B106" s="113" t="s">
        <v>546</v>
      </c>
      <c r="C106" s="122"/>
      <c r="D106" s="81"/>
      <c r="E106" s="123">
        <f>SUM(E104:E105)</f>
        <v>0</v>
      </c>
      <c r="F106" s="123"/>
      <c r="G106" s="123"/>
      <c r="H106" s="123"/>
      <c r="I106" s="123"/>
      <c r="J106" s="123"/>
      <c r="K106" s="123"/>
      <c r="L106" s="123"/>
      <c r="M106" s="123"/>
      <c r="N106" s="123"/>
      <c r="O106" s="123"/>
      <c r="P106" s="123"/>
      <c r="Q106" s="123"/>
      <c r="R106" s="244">
        <f>SUM(R104:R105)</f>
        <v>0</v>
      </c>
      <c r="T106" s="323"/>
      <c r="U106" s="31"/>
      <c r="V106" s="349"/>
    </row>
    <row r="107" spans="1:22" s="14" customFormat="1" ht="3" customHeight="1" x14ac:dyDescent="0.3">
      <c r="A107" s="230"/>
      <c r="B107" s="253"/>
      <c r="C107" s="232"/>
      <c r="D107" s="233"/>
      <c r="E107" s="251"/>
      <c r="F107" s="251"/>
      <c r="G107" s="251"/>
      <c r="H107" s="251"/>
      <c r="I107" s="251"/>
      <c r="J107" s="251"/>
      <c r="K107" s="251"/>
      <c r="L107" s="251"/>
      <c r="M107" s="251"/>
      <c r="N107" s="251"/>
      <c r="O107" s="251"/>
      <c r="P107" s="251"/>
      <c r="Q107" s="251"/>
      <c r="R107" s="252"/>
      <c r="T107" s="328"/>
      <c r="U107" s="31"/>
      <c r="V107" s="342"/>
    </row>
    <row r="108" spans="1:22" s="124" customFormat="1" ht="25.9" customHeight="1" thickBot="1" x14ac:dyDescent="0.3">
      <c r="A108" s="254"/>
      <c r="B108" s="255" t="str">
        <f>IF(E108&lt;0,"DEFICIT BALANCE CARRIED FORWARD","SURPLUS BALANCE CARRIED FORWARD")</f>
        <v>SURPLUS BALANCE CARRIED FORWARD</v>
      </c>
      <c r="C108" s="256"/>
      <c r="D108" s="257"/>
      <c r="E108" s="258">
        <f>E102+E106</f>
        <v>0</v>
      </c>
      <c r="F108" s="258"/>
      <c r="G108" s="258"/>
      <c r="H108" s="258"/>
      <c r="I108" s="258"/>
      <c r="J108" s="258"/>
      <c r="K108" s="258"/>
      <c r="L108" s="258"/>
      <c r="M108" s="258"/>
      <c r="N108" s="258"/>
      <c r="O108" s="258"/>
      <c r="P108" s="258"/>
      <c r="Q108" s="258"/>
      <c r="R108" s="259">
        <f>R102+R106</f>
        <v>104500</v>
      </c>
      <c r="T108" s="329"/>
      <c r="U108" s="31"/>
      <c r="V108" s="353"/>
    </row>
    <row r="109" spans="1:22" s="14" customFormat="1" ht="14" x14ac:dyDescent="0.3">
      <c r="B109" s="1"/>
      <c r="C109" s="7"/>
      <c r="D109" s="46"/>
      <c r="E109" s="61"/>
      <c r="F109" s="35"/>
      <c r="G109" s="35"/>
      <c r="H109" s="35"/>
      <c r="I109" s="35"/>
      <c r="J109" s="35"/>
      <c r="K109" s="35"/>
      <c r="L109" s="35"/>
      <c r="M109" s="35"/>
      <c r="N109" s="35"/>
      <c r="O109" s="35"/>
      <c r="P109" s="35"/>
      <c r="Q109" s="35"/>
      <c r="R109" s="1"/>
      <c r="T109" s="1"/>
      <c r="U109" s="31"/>
      <c r="V109" s="346"/>
    </row>
    <row r="110" spans="1:22" s="14" customFormat="1" ht="12" customHeight="1" x14ac:dyDescent="0.4">
      <c r="B110" s="63"/>
      <c r="C110" s="7"/>
      <c r="D110" s="7"/>
      <c r="E110" s="34"/>
      <c r="F110" s="35"/>
      <c r="G110" s="35"/>
      <c r="H110" s="35"/>
      <c r="I110" s="35"/>
      <c r="J110" s="35"/>
      <c r="K110" s="35"/>
      <c r="L110" s="35"/>
      <c r="M110" s="35"/>
      <c r="N110" s="35"/>
      <c r="O110" s="35"/>
      <c r="P110" s="35"/>
      <c r="Q110" s="35"/>
      <c r="R110" s="1"/>
      <c r="T110" s="1"/>
      <c r="U110" s="31"/>
      <c r="V110" s="346"/>
    </row>
    <row r="111" spans="1:22" s="14" customFormat="1" ht="12" customHeight="1" x14ac:dyDescent="0.3">
      <c r="R111" s="1"/>
      <c r="T111" s="1"/>
      <c r="U111" s="31"/>
      <c r="V111" s="346"/>
    </row>
    <row r="112" spans="1:22" s="14" customFormat="1" ht="12" customHeight="1" x14ac:dyDescent="0.3">
      <c r="R112" s="1"/>
      <c r="T112" s="1"/>
      <c r="U112" s="31"/>
      <c r="V112" s="346"/>
    </row>
    <row r="113" spans="18:22" s="14" customFormat="1" ht="12" customHeight="1" x14ac:dyDescent="0.3">
      <c r="R113" s="1"/>
      <c r="T113" s="1"/>
      <c r="U113" s="31"/>
      <c r="V113" s="346"/>
    </row>
    <row r="114" spans="18:22" s="14" customFormat="1" ht="12" customHeight="1" x14ac:dyDescent="0.3">
      <c r="R114" s="1"/>
      <c r="T114" s="1"/>
      <c r="U114" s="31"/>
      <c r="V114" s="346"/>
    </row>
    <row r="115" spans="18:22" s="14" customFormat="1" ht="12" customHeight="1" x14ac:dyDescent="0.3">
      <c r="R115" s="1"/>
      <c r="T115" s="1"/>
      <c r="U115" s="31"/>
      <c r="V115" s="346"/>
    </row>
    <row r="116" spans="18:22" s="14" customFormat="1" ht="12" customHeight="1" x14ac:dyDescent="0.3">
      <c r="R116" s="1"/>
      <c r="T116" s="1"/>
      <c r="U116" s="31"/>
      <c r="V116" s="346"/>
    </row>
    <row r="117" spans="18:22" s="14" customFormat="1" ht="12" customHeight="1" x14ac:dyDescent="0.3">
      <c r="R117" s="1"/>
      <c r="T117" s="1"/>
      <c r="U117" s="31"/>
      <c r="V117" s="346"/>
    </row>
    <row r="118" spans="18:22" s="14" customFormat="1" ht="12" customHeight="1" x14ac:dyDescent="0.3">
      <c r="R118" s="1"/>
      <c r="T118" s="1"/>
      <c r="U118" s="31"/>
      <c r="V118" s="346"/>
    </row>
    <row r="119" spans="18:22" s="14" customFormat="1" ht="12" customHeight="1" x14ac:dyDescent="0.3">
      <c r="R119" s="1"/>
      <c r="T119" s="1"/>
      <c r="U119" s="31"/>
      <c r="V119" s="346"/>
    </row>
    <row r="120" spans="18:22" s="14" customFormat="1" ht="12" customHeight="1" x14ac:dyDescent="0.3">
      <c r="R120" s="1"/>
      <c r="T120" s="1"/>
      <c r="U120" s="31"/>
      <c r="V120" s="346"/>
    </row>
    <row r="121" spans="18:22" s="14" customFormat="1" ht="12" customHeight="1" x14ac:dyDescent="0.3">
      <c r="R121" s="1"/>
      <c r="T121" s="1"/>
      <c r="U121" s="31"/>
      <c r="V121" s="346"/>
    </row>
    <row r="122" spans="18:22" s="14" customFormat="1" ht="12" customHeight="1" x14ac:dyDescent="0.3">
      <c r="R122" s="1"/>
      <c r="T122" s="1"/>
      <c r="U122" s="31"/>
      <c r="V122" s="346"/>
    </row>
    <row r="123" spans="18:22" s="14" customFormat="1" ht="12" customHeight="1" x14ac:dyDescent="0.3">
      <c r="R123" s="1"/>
      <c r="T123" s="1"/>
      <c r="U123" s="31"/>
      <c r="V123" s="346"/>
    </row>
    <row r="124" spans="18:22" s="14" customFormat="1" ht="12" customHeight="1" x14ac:dyDescent="0.3">
      <c r="R124" s="1"/>
      <c r="T124" s="1"/>
      <c r="U124" s="31"/>
      <c r="V124" s="346"/>
    </row>
    <row r="125" spans="18:22" s="14" customFormat="1" ht="12" customHeight="1" x14ac:dyDescent="0.3">
      <c r="R125" s="1"/>
      <c r="T125" s="1"/>
      <c r="U125" s="31"/>
      <c r="V125" s="346"/>
    </row>
    <row r="126" spans="18:22" s="14" customFormat="1" ht="12" customHeight="1" x14ac:dyDescent="0.3">
      <c r="R126" s="1"/>
      <c r="T126" s="1"/>
      <c r="U126" s="31"/>
      <c r="V126" s="346"/>
    </row>
    <row r="127" spans="18:22" ht="12" customHeight="1" x14ac:dyDescent="0.3"/>
    <row r="128" spans="18:22" ht="12" customHeight="1" x14ac:dyDescent="0.3"/>
    <row r="129" ht="12" customHeight="1" x14ac:dyDescent="0.3"/>
    <row r="130" ht="12" customHeight="1" x14ac:dyDescent="0.3"/>
    <row r="131" ht="12" customHeight="1" x14ac:dyDescent="0.3"/>
    <row r="132" ht="12" customHeight="1" x14ac:dyDescent="0.3"/>
    <row r="133" ht="12" customHeight="1" x14ac:dyDescent="0.3"/>
    <row r="134" ht="12" customHeight="1" x14ac:dyDescent="0.3"/>
    <row r="135" ht="12" customHeight="1" x14ac:dyDescent="0.3"/>
    <row r="136" ht="12" customHeight="1" x14ac:dyDescent="0.3"/>
    <row r="137" ht="12" customHeight="1" x14ac:dyDescent="0.3"/>
    <row r="138" ht="12" customHeight="1" x14ac:dyDescent="0.3"/>
    <row r="139" ht="12" customHeight="1" x14ac:dyDescent="0.3"/>
    <row r="140" ht="12" customHeight="1" x14ac:dyDescent="0.3"/>
    <row r="141" ht="12" customHeight="1" x14ac:dyDescent="0.3"/>
    <row r="142" ht="12" customHeight="1" x14ac:dyDescent="0.3"/>
    <row r="143" ht="12" customHeight="1" x14ac:dyDescent="0.3"/>
    <row r="144" ht="12" customHeight="1" x14ac:dyDescent="0.3"/>
    <row r="145" ht="12" customHeight="1" x14ac:dyDescent="0.3"/>
    <row r="146" ht="12" customHeight="1" x14ac:dyDescent="0.3"/>
    <row r="147" ht="12" customHeight="1" x14ac:dyDescent="0.3"/>
    <row r="148" ht="12" customHeight="1" x14ac:dyDescent="0.3"/>
    <row r="149" ht="12" customHeight="1" x14ac:dyDescent="0.3"/>
    <row r="150" ht="12" customHeight="1" x14ac:dyDescent="0.3"/>
    <row r="151" ht="12" customHeight="1" x14ac:dyDescent="0.3"/>
    <row r="152" ht="12" customHeight="1" x14ac:dyDescent="0.3"/>
    <row r="153" ht="12" customHeight="1" x14ac:dyDescent="0.3"/>
    <row r="154" ht="12" customHeight="1" x14ac:dyDescent="0.3"/>
    <row r="155" ht="12" customHeight="1" x14ac:dyDescent="0.3"/>
    <row r="156" ht="12" customHeight="1" x14ac:dyDescent="0.3"/>
    <row r="157" ht="12" customHeight="1" x14ac:dyDescent="0.3"/>
    <row r="158" ht="12" customHeight="1" x14ac:dyDescent="0.3"/>
    <row r="159" ht="12" customHeight="1" x14ac:dyDescent="0.3"/>
    <row r="160" ht="12" customHeight="1" x14ac:dyDescent="0.3"/>
    <row r="161" ht="12" customHeight="1" x14ac:dyDescent="0.3"/>
    <row r="162" ht="12" customHeight="1" x14ac:dyDescent="0.3"/>
    <row r="163" ht="12" customHeight="1" x14ac:dyDescent="0.3"/>
    <row r="164" ht="12" customHeight="1" x14ac:dyDescent="0.3"/>
    <row r="165" ht="12" customHeight="1" x14ac:dyDescent="0.3"/>
    <row r="166" ht="12" customHeight="1" x14ac:dyDescent="0.3"/>
    <row r="167" ht="12" customHeight="1" x14ac:dyDescent="0.3"/>
    <row r="168" ht="12" customHeight="1" x14ac:dyDescent="0.3"/>
    <row r="169" ht="12" customHeight="1" x14ac:dyDescent="0.3"/>
    <row r="170" ht="12" customHeight="1" x14ac:dyDescent="0.3"/>
    <row r="171" ht="12" customHeight="1" x14ac:dyDescent="0.3"/>
    <row r="172" ht="12" customHeight="1" x14ac:dyDescent="0.3"/>
    <row r="173" ht="12" customHeight="1" x14ac:dyDescent="0.3"/>
    <row r="174" ht="12" customHeight="1" x14ac:dyDescent="0.3"/>
    <row r="175" ht="12" customHeight="1" x14ac:dyDescent="0.3"/>
    <row r="176" ht="12" customHeight="1" x14ac:dyDescent="0.3"/>
    <row r="177" ht="12" customHeight="1" x14ac:dyDescent="0.3"/>
    <row r="178" ht="12" customHeight="1" x14ac:dyDescent="0.3"/>
    <row r="179" ht="12" customHeight="1" x14ac:dyDescent="0.3"/>
    <row r="180" ht="12" customHeight="1" x14ac:dyDescent="0.3"/>
    <row r="181" ht="12" customHeight="1" x14ac:dyDescent="0.3"/>
    <row r="182" ht="12" customHeight="1" x14ac:dyDescent="0.3"/>
    <row r="183" ht="12" customHeight="1" x14ac:dyDescent="0.3"/>
    <row r="184" ht="12" customHeight="1" x14ac:dyDescent="0.3"/>
    <row r="185" ht="12" customHeight="1" x14ac:dyDescent="0.3"/>
    <row r="186" ht="12" customHeight="1" x14ac:dyDescent="0.3"/>
    <row r="187" ht="12" customHeight="1" x14ac:dyDescent="0.3"/>
    <row r="188" ht="12" customHeight="1" x14ac:dyDescent="0.3"/>
    <row r="189" ht="12" customHeight="1" x14ac:dyDescent="0.3"/>
    <row r="190" ht="12" customHeight="1" x14ac:dyDescent="0.3"/>
    <row r="191" ht="12" customHeight="1" x14ac:dyDescent="0.3"/>
    <row r="192" ht="12" customHeight="1" x14ac:dyDescent="0.3"/>
    <row r="193" ht="12" customHeight="1" x14ac:dyDescent="0.3"/>
    <row r="194" ht="12" customHeight="1" x14ac:dyDescent="0.3"/>
    <row r="195" ht="12" customHeight="1" x14ac:dyDescent="0.3"/>
    <row r="196" ht="12" customHeight="1" x14ac:dyDescent="0.3"/>
    <row r="197" ht="12" customHeight="1" x14ac:dyDescent="0.3"/>
    <row r="198" ht="12" customHeight="1" x14ac:dyDescent="0.3"/>
    <row r="199" ht="12" customHeight="1" x14ac:dyDescent="0.3"/>
    <row r="200" ht="12" customHeight="1" x14ac:dyDescent="0.3"/>
    <row r="201" ht="12" customHeight="1" x14ac:dyDescent="0.3"/>
    <row r="202" ht="12" customHeight="1" x14ac:dyDescent="0.3"/>
    <row r="203" ht="12" customHeight="1" x14ac:dyDescent="0.3"/>
    <row r="204" ht="12" customHeight="1" x14ac:dyDescent="0.3"/>
    <row r="205" ht="12" customHeight="1" x14ac:dyDescent="0.3"/>
    <row r="206" ht="12" customHeight="1" x14ac:dyDescent="0.3"/>
    <row r="207" ht="12" customHeight="1" x14ac:dyDescent="0.3"/>
    <row r="208" ht="12" customHeight="1" x14ac:dyDescent="0.3"/>
    <row r="209" ht="12" customHeight="1" x14ac:dyDescent="0.3"/>
    <row r="210" ht="12" customHeight="1" x14ac:dyDescent="0.3"/>
    <row r="211" ht="12" customHeight="1" x14ac:dyDescent="0.3"/>
    <row r="212" ht="12" customHeight="1" x14ac:dyDescent="0.3"/>
    <row r="213" ht="12" customHeight="1" x14ac:dyDescent="0.3"/>
    <row r="214" ht="12" customHeight="1" x14ac:dyDescent="0.3"/>
    <row r="215" ht="12" customHeight="1" x14ac:dyDescent="0.3"/>
    <row r="216" ht="12" customHeight="1" x14ac:dyDescent="0.3"/>
    <row r="217" ht="12" customHeight="1" x14ac:dyDescent="0.3"/>
    <row r="218" ht="12" customHeight="1" x14ac:dyDescent="0.3"/>
    <row r="219" ht="12" customHeight="1" x14ac:dyDescent="0.3"/>
    <row r="220" ht="12" customHeight="1" x14ac:dyDescent="0.3"/>
    <row r="221" ht="12" customHeight="1" x14ac:dyDescent="0.3"/>
    <row r="222" ht="12" customHeight="1" x14ac:dyDescent="0.3"/>
    <row r="223" ht="12" customHeight="1" x14ac:dyDescent="0.3"/>
    <row r="224" ht="12" customHeight="1" x14ac:dyDescent="0.3"/>
    <row r="225" ht="12" customHeight="1" x14ac:dyDescent="0.3"/>
    <row r="226" ht="12" customHeight="1" x14ac:dyDescent="0.3"/>
    <row r="227" ht="12" customHeight="1" x14ac:dyDescent="0.3"/>
    <row r="228" ht="12" customHeight="1" x14ac:dyDescent="0.3"/>
    <row r="229" ht="12" customHeight="1" x14ac:dyDescent="0.3"/>
    <row r="230" ht="12" customHeight="1" x14ac:dyDescent="0.3"/>
    <row r="231" ht="12" customHeight="1" x14ac:dyDescent="0.3"/>
    <row r="232" ht="12" customHeight="1" x14ac:dyDescent="0.3"/>
    <row r="233" ht="12" customHeight="1" x14ac:dyDescent="0.3"/>
    <row r="234" ht="12" customHeight="1" x14ac:dyDescent="0.3"/>
    <row r="235" ht="12" customHeight="1" x14ac:dyDescent="0.3"/>
    <row r="236" ht="12" customHeight="1" x14ac:dyDescent="0.3"/>
    <row r="237" ht="12" customHeight="1" x14ac:dyDescent="0.3"/>
    <row r="238" ht="12" customHeight="1" x14ac:dyDescent="0.3"/>
    <row r="239" ht="12" customHeight="1" x14ac:dyDescent="0.3"/>
    <row r="240" ht="12" customHeight="1" x14ac:dyDescent="0.3"/>
    <row r="241" ht="12" customHeight="1" x14ac:dyDescent="0.3"/>
    <row r="242" ht="12" customHeight="1" x14ac:dyDescent="0.3"/>
    <row r="243" ht="12" customHeight="1" x14ac:dyDescent="0.3"/>
    <row r="244" ht="12" customHeight="1" x14ac:dyDescent="0.3"/>
    <row r="245" ht="12" customHeight="1" x14ac:dyDescent="0.3"/>
    <row r="246" ht="12" customHeight="1" x14ac:dyDescent="0.3"/>
    <row r="247" ht="12" customHeight="1" x14ac:dyDescent="0.3"/>
    <row r="248" ht="12" customHeight="1" x14ac:dyDescent="0.3"/>
    <row r="249" ht="12" customHeight="1" x14ac:dyDescent="0.3"/>
    <row r="250" ht="12" customHeight="1" x14ac:dyDescent="0.3"/>
    <row r="251" ht="12" customHeight="1" x14ac:dyDescent="0.3"/>
    <row r="252" ht="12" customHeight="1" x14ac:dyDescent="0.3"/>
    <row r="253" ht="12" customHeight="1" x14ac:dyDescent="0.3"/>
    <row r="254" ht="12" customHeight="1" x14ac:dyDescent="0.3"/>
    <row r="255" ht="12" customHeight="1" x14ac:dyDescent="0.3"/>
    <row r="256" ht="12" customHeight="1" x14ac:dyDescent="0.3"/>
    <row r="257" ht="12" customHeight="1" x14ac:dyDescent="0.3"/>
    <row r="258" ht="12" customHeight="1" x14ac:dyDescent="0.3"/>
    <row r="259" ht="12" customHeight="1" x14ac:dyDescent="0.3"/>
    <row r="260" ht="12" customHeight="1" x14ac:dyDescent="0.3"/>
    <row r="261" ht="12" customHeight="1" x14ac:dyDescent="0.3"/>
    <row r="262" ht="12" customHeight="1" x14ac:dyDescent="0.3"/>
    <row r="263" ht="12" customHeight="1" x14ac:dyDescent="0.3"/>
    <row r="264" ht="12" customHeight="1" x14ac:dyDescent="0.3"/>
    <row r="265" ht="12" customHeight="1" x14ac:dyDescent="0.3"/>
    <row r="266" ht="12" customHeight="1" x14ac:dyDescent="0.3"/>
    <row r="267" ht="12" customHeight="1" x14ac:dyDescent="0.3"/>
    <row r="268" ht="12" customHeight="1" x14ac:dyDescent="0.3"/>
    <row r="269" ht="12" customHeight="1" x14ac:dyDescent="0.3"/>
    <row r="270" ht="12" customHeight="1" x14ac:dyDescent="0.3"/>
    <row r="271" ht="12" customHeight="1" x14ac:dyDescent="0.3"/>
    <row r="272" ht="12" customHeight="1" x14ac:dyDescent="0.3"/>
    <row r="273" ht="12" customHeight="1" x14ac:dyDescent="0.3"/>
    <row r="274" ht="12" customHeight="1" x14ac:dyDescent="0.3"/>
    <row r="275" ht="12" customHeight="1" x14ac:dyDescent="0.3"/>
    <row r="276" ht="12" customHeight="1" x14ac:dyDescent="0.3"/>
    <row r="277" ht="12" customHeight="1" x14ac:dyDescent="0.3"/>
    <row r="278" ht="12" customHeight="1" x14ac:dyDescent="0.3"/>
    <row r="279" ht="12" customHeight="1" x14ac:dyDescent="0.3"/>
    <row r="280" ht="12" customHeight="1" x14ac:dyDescent="0.3"/>
    <row r="281" ht="12" customHeight="1" x14ac:dyDescent="0.3"/>
    <row r="282" ht="12" customHeight="1" x14ac:dyDescent="0.3"/>
    <row r="283" ht="12" customHeight="1" x14ac:dyDescent="0.3"/>
    <row r="284" ht="12" customHeight="1" x14ac:dyDescent="0.3"/>
    <row r="285" ht="12" customHeight="1" x14ac:dyDescent="0.3"/>
    <row r="286" ht="12" customHeight="1" x14ac:dyDescent="0.3"/>
    <row r="287" ht="12" customHeight="1" x14ac:dyDescent="0.3"/>
    <row r="288" ht="12" customHeight="1" x14ac:dyDescent="0.3"/>
    <row r="289" ht="12" customHeight="1" x14ac:dyDescent="0.3"/>
    <row r="290" ht="12" customHeight="1" x14ac:dyDescent="0.3"/>
    <row r="291" ht="12" customHeight="1" x14ac:dyDescent="0.3"/>
    <row r="292" ht="12" customHeight="1" x14ac:dyDescent="0.3"/>
    <row r="293" ht="12" customHeight="1" x14ac:dyDescent="0.3"/>
    <row r="294" ht="12" customHeight="1" x14ac:dyDescent="0.3"/>
    <row r="295" ht="12" customHeight="1" x14ac:dyDescent="0.3"/>
    <row r="296" ht="12" customHeight="1" x14ac:dyDescent="0.3"/>
    <row r="297" ht="12" customHeight="1" x14ac:dyDescent="0.3"/>
    <row r="298" ht="12" customHeight="1" x14ac:dyDescent="0.3"/>
    <row r="299" ht="12" customHeight="1" x14ac:dyDescent="0.3"/>
    <row r="300" ht="12" customHeight="1" x14ac:dyDescent="0.3"/>
    <row r="301" ht="12" customHeight="1" x14ac:dyDescent="0.3"/>
    <row r="302" ht="12" customHeight="1" x14ac:dyDescent="0.3"/>
    <row r="303" ht="12" customHeight="1" x14ac:dyDescent="0.3"/>
    <row r="304" ht="12" customHeight="1" x14ac:dyDescent="0.3"/>
    <row r="305" ht="12" customHeight="1" x14ac:dyDescent="0.3"/>
    <row r="306" ht="12" customHeight="1" x14ac:dyDescent="0.3"/>
    <row r="307" ht="12" customHeight="1" x14ac:dyDescent="0.3"/>
    <row r="308" ht="12" customHeight="1" x14ac:dyDescent="0.3"/>
    <row r="309" ht="12" customHeight="1" x14ac:dyDescent="0.3"/>
    <row r="310" ht="12" customHeight="1" x14ac:dyDescent="0.3"/>
    <row r="311" ht="12" customHeight="1" x14ac:dyDescent="0.3"/>
    <row r="312" ht="12" customHeight="1" x14ac:dyDescent="0.3"/>
    <row r="313" ht="12" customHeight="1" x14ac:dyDescent="0.3"/>
    <row r="314" ht="12" customHeight="1" x14ac:dyDescent="0.3"/>
    <row r="315" ht="12" customHeight="1" x14ac:dyDescent="0.3"/>
    <row r="316" ht="12" customHeight="1" x14ac:dyDescent="0.3"/>
    <row r="317" ht="12" customHeight="1" x14ac:dyDescent="0.3"/>
    <row r="318" ht="12" customHeight="1" x14ac:dyDescent="0.3"/>
    <row r="319" ht="12" customHeight="1" x14ac:dyDescent="0.3"/>
    <row r="320" ht="12" customHeight="1" x14ac:dyDescent="0.3"/>
    <row r="321" ht="12" customHeight="1" x14ac:dyDescent="0.3"/>
    <row r="322" ht="12" customHeight="1" x14ac:dyDescent="0.3"/>
    <row r="323" ht="12" customHeight="1" x14ac:dyDescent="0.3"/>
    <row r="324" ht="12" customHeight="1" x14ac:dyDescent="0.3"/>
    <row r="325" ht="12" customHeight="1" x14ac:dyDescent="0.3"/>
    <row r="326" ht="12" customHeight="1" x14ac:dyDescent="0.3"/>
    <row r="327" ht="12" customHeight="1" x14ac:dyDescent="0.3"/>
    <row r="328" ht="12" customHeight="1" x14ac:dyDescent="0.3"/>
    <row r="329" ht="12" customHeight="1" x14ac:dyDescent="0.3"/>
    <row r="330" ht="12" customHeight="1" x14ac:dyDescent="0.3"/>
    <row r="331" ht="12" customHeight="1" x14ac:dyDescent="0.3"/>
    <row r="332" ht="12" customHeight="1" x14ac:dyDescent="0.3"/>
    <row r="333" ht="12" customHeight="1" x14ac:dyDescent="0.3"/>
    <row r="334" ht="12" customHeight="1" x14ac:dyDescent="0.3"/>
    <row r="335" ht="12" customHeight="1" x14ac:dyDescent="0.3"/>
    <row r="336" ht="12" customHeight="1" x14ac:dyDescent="0.3"/>
    <row r="337" ht="12" customHeight="1" x14ac:dyDescent="0.3"/>
    <row r="338" ht="12" customHeight="1" x14ac:dyDescent="0.3"/>
    <row r="339" ht="12" customHeight="1" x14ac:dyDescent="0.3"/>
    <row r="340" ht="12" customHeight="1" x14ac:dyDescent="0.3"/>
    <row r="341" ht="12" customHeight="1" x14ac:dyDescent="0.3"/>
    <row r="342" ht="12" customHeight="1" x14ac:dyDescent="0.3"/>
    <row r="343" ht="12" customHeight="1" x14ac:dyDescent="0.3"/>
    <row r="344" ht="12" customHeight="1" x14ac:dyDescent="0.3"/>
    <row r="345" ht="12" customHeight="1" x14ac:dyDescent="0.3"/>
    <row r="346" ht="12" customHeight="1" x14ac:dyDescent="0.3"/>
    <row r="347" ht="12" customHeight="1" x14ac:dyDescent="0.3"/>
    <row r="348" ht="12" customHeight="1" x14ac:dyDescent="0.3"/>
    <row r="349" ht="12" customHeight="1" x14ac:dyDescent="0.3"/>
    <row r="350" ht="12" customHeight="1" x14ac:dyDescent="0.3"/>
    <row r="351" ht="12" customHeight="1" x14ac:dyDescent="0.3"/>
    <row r="352" ht="12" customHeight="1" x14ac:dyDescent="0.3"/>
    <row r="353" ht="12" customHeight="1" x14ac:dyDescent="0.3"/>
    <row r="354" ht="12" customHeight="1" x14ac:dyDescent="0.3"/>
    <row r="355" ht="12" customHeight="1" x14ac:dyDescent="0.3"/>
    <row r="356" ht="12" customHeight="1" x14ac:dyDescent="0.3"/>
    <row r="357" ht="12" customHeight="1" x14ac:dyDescent="0.3"/>
    <row r="358" ht="12" customHeight="1" x14ac:dyDescent="0.3"/>
    <row r="359" ht="12" customHeight="1" x14ac:dyDescent="0.3"/>
    <row r="360" ht="12" customHeight="1" x14ac:dyDescent="0.3"/>
    <row r="361" ht="12" customHeight="1" x14ac:dyDescent="0.3"/>
    <row r="362" ht="12" customHeight="1" x14ac:dyDescent="0.3"/>
    <row r="363" ht="12" customHeight="1" x14ac:dyDescent="0.3"/>
    <row r="364" ht="12" customHeight="1" x14ac:dyDescent="0.3"/>
    <row r="365" ht="12" customHeight="1" x14ac:dyDescent="0.3"/>
    <row r="366" ht="12" customHeight="1" x14ac:dyDescent="0.3"/>
    <row r="367" ht="12" customHeight="1" x14ac:dyDescent="0.3"/>
    <row r="368" ht="12" customHeight="1" x14ac:dyDescent="0.3"/>
    <row r="369" ht="12" customHeight="1" x14ac:dyDescent="0.3"/>
    <row r="370" ht="12" customHeight="1" x14ac:dyDescent="0.3"/>
    <row r="371" ht="12" customHeight="1" x14ac:dyDescent="0.3"/>
    <row r="372" ht="12" customHeight="1" x14ac:dyDescent="0.3"/>
    <row r="373" ht="12" customHeight="1" x14ac:dyDescent="0.3"/>
    <row r="374" ht="12" customHeight="1" x14ac:dyDescent="0.3"/>
    <row r="375" ht="12" customHeight="1" x14ac:dyDescent="0.3"/>
    <row r="376" ht="12" customHeight="1" x14ac:dyDescent="0.3"/>
    <row r="377" ht="12" customHeight="1" x14ac:dyDescent="0.3"/>
    <row r="378" ht="12" customHeight="1" x14ac:dyDescent="0.3"/>
    <row r="379" ht="12" customHeight="1" x14ac:dyDescent="0.3"/>
    <row r="380" ht="12" customHeight="1" x14ac:dyDescent="0.3"/>
    <row r="381" ht="12" customHeight="1" x14ac:dyDescent="0.3"/>
    <row r="382" ht="12" customHeight="1" x14ac:dyDescent="0.3"/>
    <row r="383" ht="12" customHeight="1" x14ac:dyDescent="0.3"/>
    <row r="384" ht="12" customHeight="1" x14ac:dyDescent="0.3"/>
    <row r="385" ht="12" customHeight="1" x14ac:dyDescent="0.3"/>
    <row r="386" ht="12" customHeight="1" x14ac:dyDescent="0.3"/>
    <row r="387" ht="12" customHeight="1" x14ac:dyDescent="0.3"/>
    <row r="388" ht="12" customHeight="1" x14ac:dyDescent="0.3"/>
    <row r="389" ht="12" customHeight="1" x14ac:dyDescent="0.3"/>
    <row r="390" ht="12" customHeight="1" x14ac:dyDescent="0.3"/>
    <row r="391" ht="12" customHeight="1" x14ac:dyDescent="0.3"/>
    <row r="392" ht="12" customHeight="1" x14ac:dyDescent="0.3"/>
    <row r="393" ht="12" customHeight="1" x14ac:dyDescent="0.3"/>
    <row r="394" ht="12" customHeight="1" x14ac:dyDescent="0.3"/>
    <row r="395" ht="12" customHeight="1" x14ac:dyDescent="0.3"/>
    <row r="396" ht="12" customHeight="1" x14ac:dyDescent="0.3"/>
    <row r="397" ht="12" customHeight="1" x14ac:dyDescent="0.3"/>
    <row r="398" ht="12" customHeight="1" x14ac:dyDescent="0.3"/>
    <row r="399" ht="12" customHeight="1" x14ac:dyDescent="0.3"/>
    <row r="400" ht="12" customHeight="1" x14ac:dyDescent="0.3"/>
    <row r="401" ht="12" customHeight="1" x14ac:dyDescent="0.3"/>
    <row r="402" ht="12" customHeight="1" x14ac:dyDescent="0.3"/>
    <row r="403" ht="12" customHeight="1" x14ac:dyDescent="0.3"/>
    <row r="404" ht="12" customHeight="1" x14ac:dyDescent="0.3"/>
    <row r="405" ht="12" customHeight="1" x14ac:dyDescent="0.3"/>
    <row r="406" ht="12" customHeight="1" x14ac:dyDescent="0.3"/>
    <row r="407" ht="12" customHeight="1" x14ac:dyDescent="0.3"/>
    <row r="408" ht="12" customHeight="1" x14ac:dyDescent="0.3"/>
    <row r="409" ht="12" customHeight="1" x14ac:dyDescent="0.3"/>
    <row r="410" ht="12" customHeight="1" x14ac:dyDescent="0.3"/>
    <row r="411" ht="12" customHeight="1" x14ac:dyDescent="0.3"/>
    <row r="412" ht="12" customHeight="1" x14ac:dyDescent="0.3"/>
    <row r="413" ht="12" customHeight="1" x14ac:dyDescent="0.3"/>
    <row r="414" ht="12" customHeight="1" x14ac:dyDescent="0.3"/>
    <row r="415" ht="12" customHeight="1" x14ac:dyDescent="0.3"/>
    <row r="416" ht="12" customHeight="1" x14ac:dyDescent="0.3"/>
    <row r="417" ht="12" customHeight="1" x14ac:dyDescent="0.3"/>
    <row r="418" ht="12" customHeight="1" x14ac:dyDescent="0.3"/>
    <row r="419" ht="12" customHeight="1" x14ac:dyDescent="0.3"/>
    <row r="420" ht="12" customHeight="1" x14ac:dyDescent="0.3"/>
    <row r="421" ht="12" customHeight="1" x14ac:dyDescent="0.3"/>
    <row r="422" ht="12" customHeight="1" x14ac:dyDescent="0.3"/>
    <row r="423" ht="12" customHeight="1" x14ac:dyDescent="0.3"/>
    <row r="424" ht="12" customHeight="1" x14ac:dyDescent="0.3"/>
    <row r="425" ht="12" customHeight="1" x14ac:dyDescent="0.3"/>
    <row r="426" ht="12" customHeight="1" x14ac:dyDescent="0.3"/>
    <row r="427" ht="12" customHeight="1" x14ac:dyDescent="0.3"/>
    <row r="428" ht="12" customHeight="1" x14ac:dyDescent="0.3"/>
    <row r="429" ht="12" customHeight="1" x14ac:dyDescent="0.3"/>
    <row r="430" ht="12" customHeight="1" x14ac:dyDescent="0.3"/>
    <row r="431" ht="12" customHeight="1" x14ac:dyDescent="0.3"/>
    <row r="432" ht="12" customHeight="1" x14ac:dyDescent="0.3"/>
    <row r="433" ht="12" customHeight="1" x14ac:dyDescent="0.3"/>
    <row r="434" ht="12" customHeight="1" x14ac:dyDescent="0.3"/>
    <row r="435" ht="12" customHeight="1" x14ac:dyDescent="0.3"/>
    <row r="436" ht="12" customHeight="1" x14ac:dyDescent="0.3"/>
    <row r="437" ht="12" customHeight="1" x14ac:dyDescent="0.3"/>
    <row r="438" ht="12" customHeight="1" x14ac:dyDescent="0.3"/>
    <row r="439" ht="12" customHeight="1" x14ac:dyDescent="0.3"/>
    <row r="440" ht="12" customHeight="1" x14ac:dyDescent="0.3"/>
    <row r="441" ht="12" customHeight="1" x14ac:dyDescent="0.3"/>
    <row r="442" ht="12" customHeight="1" x14ac:dyDescent="0.3"/>
    <row r="443" ht="12" customHeight="1" x14ac:dyDescent="0.3"/>
    <row r="444" ht="12" customHeight="1" x14ac:dyDescent="0.3"/>
    <row r="445" ht="12" customHeight="1" x14ac:dyDescent="0.3"/>
    <row r="446" ht="12" customHeight="1" x14ac:dyDescent="0.3"/>
    <row r="447" ht="12" customHeight="1" x14ac:dyDescent="0.3"/>
    <row r="448" ht="12" customHeight="1" x14ac:dyDescent="0.3"/>
    <row r="449" ht="12" customHeight="1" x14ac:dyDescent="0.3"/>
    <row r="450" ht="12" customHeight="1" x14ac:dyDescent="0.3"/>
    <row r="451" ht="12" customHeight="1" x14ac:dyDescent="0.3"/>
    <row r="452" ht="12" customHeight="1" x14ac:dyDescent="0.3"/>
    <row r="453" ht="12" customHeight="1" x14ac:dyDescent="0.3"/>
    <row r="454" ht="12" customHeight="1" x14ac:dyDescent="0.3"/>
    <row r="455" ht="12" customHeight="1" x14ac:dyDescent="0.3"/>
    <row r="456" ht="12" customHeight="1" x14ac:dyDescent="0.3"/>
    <row r="457" ht="12" customHeight="1" x14ac:dyDescent="0.3"/>
    <row r="458" ht="12" customHeight="1" x14ac:dyDescent="0.3"/>
    <row r="459" ht="12" customHeight="1" x14ac:dyDescent="0.3"/>
    <row r="460" ht="12" customHeight="1" x14ac:dyDescent="0.3"/>
    <row r="461" ht="12" customHeight="1" x14ac:dyDescent="0.3"/>
    <row r="462" ht="12" customHeight="1" x14ac:dyDescent="0.3"/>
    <row r="463" ht="12" customHeight="1" x14ac:dyDescent="0.3"/>
    <row r="464" ht="12" customHeight="1" x14ac:dyDescent="0.3"/>
    <row r="465" ht="12" customHeight="1" x14ac:dyDescent="0.3"/>
    <row r="466" ht="12" customHeight="1" x14ac:dyDescent="0.3"/>
    <row r="467" ht="12" customHeight="1" x14ac:dyDescent="0.3"/>
    <row r="468" ht="12" customHeight="1" x14ac:dyDescent="0.3"/>
    <row r="469" ht="12" customHeight="1" x14ac:dyDescent="0.3"/>
    <row r="470" ht="12" customHeight="1" x14ac:dyDescent="0.3"/>
    <row r="471" ht="12" customHeight="1" x14ac:dyDescent="0.3"/>
    <row r="472" ht="12" customHeight="1" x14ac:dyDescent="0.3"/>
    <row r="473" ht="12" customHeight="1" x14ac:dyDescent="0.3"/>
    <row r="474" ht="12" customHeight="1" x14ac:dyDescent="0.3"/>
    <row r="475" ht="12" customHeight="1" x14ac:dyDescent="0.3"/>
    <row r="476" ht="12" customHeight="1" x14ac:dyDescent="0.3"/>
    <row r="477" ht="12" customHeight="1" x14ac:dyDescent="0.3"/>
    <row r="478" ht="12" customHeight="1" x14ac:dyDescent="0.3"/>
    <row r="479" ht="12" customHeight="1" x14ac:dyDescent="0.3"/>
    <row r="480" ht="12" customHeight="1" x14ac:dyDescent="0.3"/>
    <row r="481" ht="12" customHeight="1" x14ac:dyDescent="0.3"/>
    <row r="482" ht="12" customHeight="1" x14ac:dyDescent="0.3"/>
    <row r="483" ht="12" customHeight="1" x14ac:dyDescent="0.3"/>
    <row r="484" ht="12" customHeight="1" x14ac:dyDescent="0.3"/>
    <row r="485" ht="12" customHeight="1" x14ac:dyDescent="0.3"/>
    <row r="486" ht="12" customHeight="1" x14ac:dyDescent="0.3"/>
    <row r="487" ht="12" customHeight="1" x14ac:dyDescent="0.3"/>
    <row r="488" ht="12" customHeight="1" x14ac:dyDescent="0.3"/>
    <row r="489" ht="12" customHeight="1" x14ac:dyDescent="0.3"/>
    <row r="490" ht="12" customHeight="1" x14ac:dyDescent="0.3"/>
    <row r="491" ht="12" customHeight="1" x14ac:dyDescent="0.3"/>
    <row r="492" ht="12" customHeight="1" x14ac:dyDescent="0.3"/>
    <row r="493" ht="12" customHeight="1" x14ac:dyDescent="0.3"/>
    <row r="494" ht="12" customHeight="1" x14ac:dyDescent="0.3"/>
    <row r="495" ht="12" customHeight="1" x14ac:dyDescent="0.3"/>
    <row r="496" ht="12" customHeight="1" x14ac:dyDescent="0.3"/>
    <row r="497" ht="12" customHeight="1" x14ac:dyDescent="0.3"/>
    <row r="498" ht="12" customHeight="1" x14ac:dyDescent="0.3"/>
    <row r="499" ht="12" customHeight="1" x14ac:dyDescent="0.3"/>
    <row r="500" ht="12" customHeight="1" x14ac:dyDescent="0.3"/>
    <row r="501" ht="12" customHeight="1" x14ac:dyDescent="0.3"/>
    <row r="502" ht="12" customHeight="1" x14ac:dyDescent="0.3"/>
    <row r="503" ht="12" customHeight="1" x14ac:dyDescent="0.3"/>
    <row r="504" ht="12" customHeight="1" x14ac:dyDescent="0.3"/>
    <row r="505" ht="12" customHeight="1" x14ac:dyDescent="0.3"/>
    <row r="506" ht="12" customHeight="1" x14ac:dyDescent="0.3"/>
    <row r="507" ht="12" customHeight="1" x14ac:dyDescent="0.3"/>
    <row r="508" ht="12" customHeight="1" x14ac:dyDescent="0.3"/>
    <row r="509" ht="12" customHeight="1" x14ac:dyDescent="0.3"/>
    <row r="510" ht="12" customHeight="1" x14ac:dyDescent="0.3"/>
    <row r="511" ht="12" customHeight="1" x14ac:dyDescent="0.3"/>
    <row r="512" ht="12" customHeight="1" x14ac:dyDescent="0.3"/>
    <row r="513" ht="12" customHeight="1" x14ac:dyDescent="0.3"/>
    <row r="514" ht="12" customHeight="1" x14ac:dyDescent="0.3"/>
    <row r="515" ht="12" customHeight="1" x14ac:dyDescent="0.3"/>
    <row r="516" ht="12" customHeight="1" x14ac:dyDescent="0.3"/>
    <row r="517" ht="12" customHeight="1" x14ac:dyDescent="0.3"/>
    <row r="518" ht="12" customHeight="1" x14ac:dyDescent="0.3"/>
    <row r="519" ht="12" customHeight="1" x14ac:dyDescent="0.3"/>
    <row r="520" ht="12" customHeight="1" x14ac:dyDescent="0.3"/>
    <row r="521" ht="12" customHeight="1" x14ac:dyDescent="0.3"/>
    <row r="522" ht="12" customHeight="1" x14ac:dyDescent="0.3"/>
    <row r="523" ht="12" customHeight="1" x14ac:dyDescent="0.3"/>
    <row r="524" ht="12" customHeight="1" x14ac:dyDescent="0.3"/>
    <row r="525" ht="12" customHeight="1" x14ac:dyDescent="0.3"/>
    <row r="526" ht="12" customHeight="1" x14ac:dyDescent="0.3"/>
    <row r="527" ht="12" customHeight="1" x14ac:dyDescent="0.3"/>
    <row r="528" ht="12" customHeight="1" x14ac:dyDescent="0.3"/>
    <row r="529" ht="12" customHeight="1" x14ac:dyDescent="0.3"/>
    <row r="530" ht="12" customHeight="1" x14ac:dyDescent="0.3"/>
    <row r="531" ht="12" customHeight="1" x14ac:dyDescent="0.3"/>
    <row r="532" ht="12" customHeight="1" x14ac:dyDescent="0.3"/>
    <row r="533" ht="12" customHeight="1" x14ac:dyDescent="0.3"/>
    <row r="534" ht="12" customHeight="1" x14ac:dyDescent="0.3"/>
    <row r="535" ht="12" customHeight="1" x14ac:dyDescent="0.3"/>
    <row r="536" ht="12" customHeight="1" x14ac:dyDescent="0.3"/>
    <row r="537" ht="12" customHeight="1" x14ac:dyDescent="0.3"/>
    <row r="538" ht="12" customHeight="1" x14ac:dyDescent="0.3"/>
    <row r="539" ht="12" customHeight="1" x14ac:dyDescent="0.3"/>
    <row r="540" ht="12" customHeight="1" x14ac:dyDescent="0.3"/>
    <row r="541" ht="12" customHeight="1" x14ac:dyDescent="0.3"/>
    <row r="542" ht="12" customHeight="1" x14ac:dyDescent="0.3"/>
    <row r="543" ht="12" customHeight="1" x14ac:dyDescent="0.3"/>
    <row r="544" ht="12" customHeight="1" x14ac:dyDescent="0.3"/>
    <row r="545" ht="12" customHeight="1" x14ac:dyDescent="0.3"/>
    <row r="546" ht="12" customHeight="1" x14ac:dyDescent="0.3"/>
    <row r="547" ht="12" customHeight="1" x14ac:dyDescent="0.3"/>
    <row r="548" ht="12" customHeight="1" x14ac:dyDescent="0.3"/>
    <row r="549" ht="12" customHeight="1" x14ac:dyDescent="0.3"/>
    <row r="550" ht="12" customHeight="1" x14ac:dyDescent="0.3"/>
    <row r="551" ht="12" customHeight="1" x14ac:dyDescent="0.3"/>
    <row r="552" ht="12" customHeight="1" x14ac:dyDescent="0.3"/>
    <row r="553" ht="12" customHeight="1" x14ac:dyDescent="0.3"/>
    <row r="554" ht="12" customHeight="1" x14ac:dyDescent="0.3"/>
    <row r="555" ht="12" customHeight="1" x14ac:dyDescent="0.3"/>
    <row r="556" ht="12" customHeight="1" x14ac:dyDescent="0.3"/>
    <row r="557" ht="12" customHeight="1" x14ac:dyDescent="0.3"/>
    <row r="558" ht="12" customHeight="1" x14ac:dyDescent="0.3"/>
    <row r="559" ht="12" customHeight="1" x14ac:dyDescent="0.3"/>
    <row r="560" ht="12" customHeight="1" x14ac:dyDescent="0.3"/>
    <row r="561" ht="12" customHeight="1" x14ac:dyDescent="0.3"/>
    <row r="562" ht="12" customHeight="1" x14ac:dyDescent="0.3"/>
    <row r="563" ht="12" customHeight="1" x14ac:dyDescent="0.3"/>
    <row r="564" ht="12" customHeight="1" x14ac:dyDescent="0.3"/>
    <row r="565" ht="12" customHeight="1" x14ac:dyDescent="0.3"/>
    <row r="566" ht="12" customHeight="1" x14ac:dyDescent="0.3"/>
    <row r="567" ht="12" customHeight="1" x14ac:dyDescent="0.3"/>
    <row r="568" ht="12" customHeight="1" x14ac:dyDescent="0.3"/>
    <row r="569" ht="12" customHeight="1" x14ac:dyDescent="0.3"/>
    <row r="570" ht="12" customHeight="1" x14ac:dyDescent="0.3"/>
    <row r="571" ht="12" customHeight="1" x14ac:dyDescent="0.3"/>
    <row r="572" ht="12" customHeight="1" x14ac:dyDescent="0.3"/>
    <row r="573" ht="12" customHeight="1" x14ac:dyDescent="0.3"/>
    <row r="574" ht="12" customHeight="1" x14ac:dyDescent="0.3"/>
    <row r="575" ht="12" customHeight="1" x14ac:dyDescent="0.3"/>
    <row r="576" ht="12" customHeight="1" x14ac:dyDescent="0.3"/>
    <row r="577" ht="12" customHeight="1" x14ac:dyDescent="0.3"/>
    <row r="578" ht="12" customHeight="1" x14ac:dyDescent="0.3"/>
    <row r="579" ht="12" customHeight="1" x14ac:dyDescent="0.3"/>
    <row r="580" ht="12" customHeight="1" x14ac:dyDescent="0.3"/>
    <row r="581" ht="12" customHeight="1" x14ac:dyDescent="0.3"/>
    <row r="582" ht="12" customHeight="1" x14ac:dyDescent="0.3"/>
    <row r="583" ht="12" customHeight="1" x14ac:dyDescent="0.3"/>
    <row r="584" ht="12" customHeight="1" x14ac:dyDescent="0.3"/>
    <row r="585" ht="12" customHeight="1" x14ac:dyDescent="0.3"/>
    <row r="586" ht="12" customHeight="1" x14ac:dyDescent="0.3"/>
    <row r="587" ht="12" customHeight="1" x14ac:dyDescent="0.3"/>
    <row r="588" ht="12" customHeight="1" x14ac:dyDescent="0.3"/>
    <row r="589" ht="12" customHeight="1" x14ac:dyDescent="0.3"/>
    <row r="590" ht="12" customHeight="1" x14ac:dyDescent="0.3"/>
    <row r="591" ht="12" customHeight="1" x14ac:dyDescent="0.3"/>
    <row r="592" ht="12" customHeight="1" x14ac:dyDescent="0.3"/>
    <row r="593" ht="12" customHeight="1" x14ac:dyDescent="0.3"/>
    <row r="594" ht="12" customHeight="1" x14ac:dyDescent="0.3"/>
    <row r="595" ht="12" customHeight="1" x14ac:dyDescent="0.3"/>
    <row r="596" ht="12" customHeight="1" x14ac:dyDescent="0.3"/>
    <row r="597" ht="12" customHeight="1" x14ac:dyDescent="0.3"/>
    <row r="598" ht="12" customHeight="1" x14ac:dyDescent="0.3"/>
    <row r="599" ht="12" customHeight="1" x14ac:dyDescent="0.3"/>
    <row r="600" ht="12" customHeight="1" x14ac:dyDescent="0.3"/>
    <row r="601" ht="12" customHeight="1" x14ac:dyDescent="0.3"/>
    <row r="602" ht="12" customHeight="1" x14ac:dyDescent="0.3"/>
    <row r="603" ht="12" customHeight="1" x14ac:dyDescent="0.3"/>
    <row r="604" ht="12" customHeight="1" x14ac:dyDescent="0.3"/>
    <row r="605" ht="12" customHeight="1" x14ac:dyDescent="0.3"/>
    <row r="606" ht="12" customHeight="1" x14ac:dyDescent="0.3"/>
    <row r="607" ht="12" customHeight="1" x14ac:dyDescent="0.3"/>
    <row r="608" ht="12" customHeight="1" x14ac:dyDescent="0.3"/>
    <row r="609" ht="12" customHeight="1" x14ac:dyDescent="0.3"/>
    <row r="610" ht="12" customHeight="1" x14ac:dyDescent="0.3"/>
    <row r="611" ht="12" customHeight="1" x14ac:dyDescent="0.3"/>
    <row r="612" ht="12" customHeight="1" x14ac:dyDescent="0.3"/>
    <row r="613" ht="12" customHeight="1" x14ac:dyDescent="0.3"/>
    <row r="614" ht="12" customHeight="1" x14ac:dyDescent="0.3"/>
    <row r="615" ht="12" customHeight="1" x14ac:dyDescent="0.3"/>
    <row r="616" ht="12" customHeight="1" x14ac:dyDescent="0.3"/>
    <row r="617" ht="12" customHeight="1" x14ac:dyDescent="0.3"/>
    <row r="618" ht="12" customHeight="1" x14ac:dyDescent="0.3"/>
    <row r="619" ht="12" customHeight="1" x14ac:dyDescent="0.3"/>
    <row r="620" ht="12" customHeight="1" x14ac:dyDescent="0.3"/>
    <row r="621" ht="12" customHeight="1" x14ac:dyDescent="0.3"/>
    <row r="622" ht="12" customHeight="1" x14ac:dyDescent="0.3"/>
    <row r="623" ht="12" customHeight="1" x14ac:dyDescent="0.3"/>
    <row r="624" ht="12" customHeight="1" x14ac:dyDescent="0.3"/>
    <row r="625" ht="12" customHeight="1" x14ac:dyDescent="0.3"/>
    <row r="626" ht="12" customHeight="1" x14ac:dyDescent="0.3"/>
    <row r="627" ht="12" customHeight="1" x14ac:dyDescent="0.3"/>
    <row r="628" ht="12" customHeight="1" x14ac:dyDescent="0.3"/>
    <row r="629" ht="12" customHeight="1" x14ac:dyDescent="0.3"/>
    <row r="630" ht="12" customHeight="1" x14ac:dyDescent="0.3"/>
    <row r="631" ht="12" customHeight="1" x14ac:dyDescent="0.3"/>
    <row r="632" ht="12" customHeight="1" x14ac:dyDescent="0.3"/>
    <row r="633" ht="12" customHeight="1" x14ac:dyDescent="0.3"/>
    <row r="634" ht="12" customHeight="1" x14ac:dyDescent="0.3"/>
    <row r="635" ht="12" customHeight="1" x14ac:dyDescent="0.3"/>
    <row r="636" ht="12" customHeight="1" x14ac:dyDescent="0.3"/>
    <row r="637" ht="12" customHeight="1" x14ac:dyDescent="0.3"/>
    <row r="638" ht="12" customHeight="1" x14ac:dyDescent="0.3"/>
    <row r="639" ht="12" customHeight="1" x14ac:dyDescent="0.3"/>
    <row r="640" ht="12" customHeight="1" x14ac:dyDescent="0.3"/>
    <row r="641" ht="12" customHeight="1" x14ac:dyDescent="0.3"/>
    <row r="642" ht="12" customHeight="1" x14ac:dyDescent="0.3"/>
    <row r="643" ht="12" customHeight="1" x14ac:dyDescent="0.3"/>
    <row r="644" ht="12" customHeight="1" x14ac:dyDescent="0.3"/>
    <row r="645" ht="12" customHeight="1" x14ac:dyDescent="0.3"/>
    <row r="646" ht="12" customHeight="1" x14ac:dyDescent="0.3"/>
    <row r="647" ht="12" customHeight="1" x14ac:dyDescent="0.3"/>
    <row r="648" ht="12" customHeight="1" x14ac:dyDescent="0.3"/>
    <row r="649" ht="12" customHeight="1" x14ac:dyDescent="0.3"/>
    <row r="650" ht="12" customHeight="1" x14ac:dyDescent="0.3"/>
    <row r="651" ht="12" customHeight="1" x14ac:dyDescent="0.3"/>
    <row r="652" ht="12" customHeight="1" x14ac:dyDescent="0.3"/>
    <row r="653" ht="12" customHeight="1" x14ac:dyDescent="0.3"/>
    <row r="654" ht="12" customHeight="1" x14ac:dyDescent="0.3"/>
    <row r="655" ht="12" customHeight="1" x14ac:dyDescent="0.3"/>
    <row r="656" ht="12" customHeight="1" x14ac:dyDescent="0.3"/>
    <row r="657" ht="12" customHeight="1" x14ac:dyDescent="0.3"/>
    <row r="658" ht="12" customHeight="1" x14ac:dyDescent="0.3"/>
    <row r="659" ht="12" customHeight="1" x14ac:dyDescent="0.3"/>
    <row r="660" ht="12" customHeight="1" x14ac:dyDescent="0.3"/>
    <row r="661" ht="12" customHeight="1" x14ac:dyDescent="0.3"/>
    <row r="662" ht="12" customHeight="1" x14ac:dyDescent="0.3"/>
    <row r="663" ht="12" customHeight="1" x14ac:dyDescent="0.3"/>
    <row r="664" ht="12" customHeight="1" x14ac:dyDescent="0.3"/>
    <row r="665" ht="12" customHeight="1" x14ac:dyDescent="0.3"/>
    <row r="666" ht="12" customHeight="1" x14ac:dyDescent="0.3"/>
    <row r="667" ht="12" customHeight="1" x14ac:dyDescent="0.3"/>
    <row r="668" ht="12" customHeight="1" x14ac:dyDescent="0.3"/>
    <row r="669" ht="12" customHeight="1" x14ac:dyDescent="0.3"/>
    <row r="670" ht="12" customHeight="1" x14ac:dyDescent="0.3"/>
    <row r="671" ht="12" customHeight="1" x14ac:dyDescent="0.3"/>
    <row r="672" ht="12" customHeight="1" x14ac:dyDescent="0.3"/>
    <row r="673" ht="12" customHeight="1" x14ac:dyDescent="0.3"/>
    <row r="674" ht="12" customHeight="1" x14ac:dyDescent="0.3"/>
    <row r="675" ht="12" customHeight="1" x14ac:dyDescent="0.3"/>
    <row r="676" ht="12" customHeight="1" x14ac:dyDescent="0.3"/>
    <row r="677" ht="12" customHeight="1" x14ac:dyDescent="0.3"/>
    <row r="678" ht="12" customHeight="1" x14ac:dyDescent="0.3"/>
    <row r="679" ht="12" customHeight="1" x14ac:dyDescent="0.3"/>
    <row r="680" ht="12" customHeight="1" x14ac:dyDescent="0.3"/>
    <row r="681" ht="12" customHeight="1" x14ac:dyDescent="0.3"/>
    <row r="682" ht="12" customHeight="1" x14ac:dyDescent="0.3"/>
    <row r="683" ht="12" customHeight="1" x14ac:dyDescent="0.3"/>
    <row r="684" ht="12" customHeight="1" x14ac:dyDescent="0.3"/>
    <row r="685" ht="12" customHeight="1" x14ac:dyDescent="0.3"/>
    <row r="686" ht="12" customHeight="1" x14ac:dyDescent="0.3"/>
    <row r="687" ht="12" customHeight="1" x14ac:dyDescent="0.3"/>
    <row r="688" ht="12" customHeight="1" x14ac:dyDescent="0.3"/>
    <row r="689" ht="12" customHeight="1" x14ac:dyDescent="0.3"/>
    <row r="690" ht="12" customHeight="1" x14ac:dyDescent="0.3"/>
    <row r="691" ht="12" customHeight="1" x14ac:dyDescent="0.3"/>
    <row r="692" ht="12" customHeight="1" x14ac:dyDescent="0.3"/>
    <row r="693" ht="12" customHeight="1" x14ac:dyDescent="0.3"/>
    <row r="694" ht="12" customHeight="1" x14ac:dyDescent="0.3"/>
    <row r="695" ht="12" customHeight="1" x14ac:dyDescent="0.3"/>
    <row r="696" ht="12" customHeight="1" x14ac:dyDescent="0.3"/>
    <row r="697" ht="12" customHeight="1" x14ac:dyDescent="0.3"/>
    <row r="698" ht="12" customHeight="1" x14ac:dyDescent="0.3"/>
    <row r="699" ht="12" customHeight="1" x14ac:dyDescent="0.3"/>
    <row r="700" ht="12" customHeight="1" x14ac:dyDescent="0.3"/>
    <row r="701" ht="12" customHeight="1" x14ac:dyDescent="0.3"/>
    <row r="702" ht="12" customHeight="1" x14ac:dyDescent="0.3"/>
    <row r="703" ht="12" customHeight="1" x14ac:dyDescent="0.3"/>
    <row r="704" ht="12" customHeight="1" x14ac:dyDescent="0.3"/>
    <row r="705" ht="12" customHeight="1" x14ac:dyDescent="0.3"/>
    <row r="706" ht="12" customHeight="1" x14ac:dyDescent="0.3"/>
    <row r="707" ht="12" customHeight="1" x14ac:dyDescent="0.3"/>
    <row r="708" ht="12" customHeight="1" x14ac:dyDescent="0.3"/>
    <row r="709" ht="12" customHeight="1" x14ac:dyDescent="0.3"/>
    <row r="710" ht="12" customHeight="1" x14ac:dyDescent="0.3"/>
    <row r="711" ht="12" customHeight="1" x14ac:dyDescent="0.3"/>
    <row r="712" ht="12" customHeight="1" x14ac:dyDescent="0.3"/>
    <row r="713" ht="12" customHeight="1" x14ac:dyDescent="0.3"/>
    <row r="714" ht="12" customHeight="1" x14ac:dyDescent="0.3"/>
    <row r="715" ht="12" customHeight="1" x14ac:dyDescent="0.3"/>
    <row r="716" ht="12" customHeight="1" x14ac:dyDescent="0.3"/>
    <row r="717" ht="12" customHeight="1" x14ac:dyDescent="0.3"/>
    <row r="718" ht="12" customHeight="1" x14ac:dyDescent="0.3"/>
    <row r="719" ht="12" customHeight="1" x14ac:dyDescent="0.3"/>
    <row r="720" ht="12" customHeight="1" x14ac:dyDescent="0.3"/>
    <row r="721" ht="12" customHeight="1" x14ac:dyDescent="0.3"/>
    <row r="722" ht="12" customHeight="1" x14ac:dyDescent="0.3"/>
    <row r="723" ht="12" customHeight="1" x14ac:dyDescent="0.3"/>
    <row r="724" ht="12" customHeight="1" x14ac:dyDescent="0.3"/>
    <row r="725" ht="12" customHeight="1" x14ac:dyDescent="0.3"/>
    <row r="726" ht="12" customHeight="1" x14ac:dyDescent="0.3"/>
    <row r="727" ht="12" customHeight="1" x14ac:dyDescent="0.3"/>
    <row r="728" ht="12" customHeight="1" x14ac:dyDescent="0.3"/>
    <row r="729" ht="12" customHeight="1" x14ac:dyDescent="0.3"/>
    <row r="730" ht="12" customHeight="1" x14ac:dyDescent="0.3"/>
    <row r="731" ht="12" customHeight="1" x14ac:dyDescent="0.3"/>
    <row r="732" ht="12" customHeight="1" x14ac:dyDescent="0.3"/>
    <row r="733" ht="12" customHeight="1" x14ac:dyDescent="0.3"/>
    <row r="734" ht="12" customHeight="1" x14ac:dyDescent="0.3"/>
    <row r="735" ht="12" customHeight="1" x14ac:dyDescent="0.3"/>
    <row r="736" ht="12" customHeight="1" x14ac:dyDescent="0.3"/>
    <row r="737" ht="12" customHeight="1" x14ac:dyDescent="0.3"/>
    <row r="738" ht="12" customHeight="1" x14ac:dyDescent="0.3"/>
    <row r="739" ht="12" customHeight="1" x14ac:dyDescent="0.3"/>
    <row r="740" ht="12" customHeight="1" x14ac:dyDescent="0.3"/>
    <row r="741" ht="12" customHeight="1" x14ac:dyDescent="0.3"/>
    <row r="742" ht="12" customHeight="1" x14ac:dyDescent="0.3"/>
    <row r="743" ht="12" customHeight="1" x14ac:dyDescent="0.3"/>
    <row r="744" ht="12" customHeight="1" x14ac:dyDescent="0.3"/>
    <row r="745" ht="12" customHeight="1" x14ac:dyDescent="0.3"/>
    <row r="746" ht="12" customHeight="1" x14ac:dyDescent="0.3"/>
    <row r="747" ht="12" customHeight="1" x14ac:dyDescent="0.3"/>
    <row r="748" ht="12" customHeight="1" x14ac:dyDescent="0.3"/>
    <row r="749" ht="12" customHeight="1" x14ac:dyDescent="0.3"/>
    <row r="750" ht="12" customHeight="1" x14ac:dyDescent="0.3"/>
    <row r="751" ht="12" customHeight="1" x14ac:dyDescent="0.3"/>
    <row r="752" ht="12" customHeight="1" x14ac:dyDescent="0.3"/>
    <row r="753" ht="12" customHeight="1" x14ac:dyDescent="0.3"/>
    <row r="754" ht="12" customHeight="1" x14ac:dyDescent="0.3"/>
    <row r="755" ht="12" customHeight="1" x14ac:dyDescent="0.3"/>
    <row r="756" ht="12" customHeight="1" x14ac:dyDescent="0.3"/>
    <row r="757" ht="12" customHeight="1" x14ac:dyDescent="0.3"/>
    <row r="758" ht="12" customHeight="1" x14ac:dyDescent="0.3"/>
    <row r="759" ht="12" customHeight="1" x14ac:dyDescent="0.3"/>
    <row r="760" ht="12" customHeight="1" x14ac:dyDescent="0.3"/>
    <row r="761" ht="12" customHeight="1" x14ac:dyDescent="0.3"/>
    <row r="762" ht="12" customHeight="1" x14ac:dyDescent="0.3"/>
    <row r="763" ht="12" customHeight="1" x14ac:dyDescent="0.3"/>
    <row r="764" ht="12" customHeight="1" x14ac:dyDescent="0.3"/>
    <row r="765" ht="12" customHeight="1" x14ac:dyDescent="0.3"/>
    <row r="766" ht="12" customHeight="1" x14ac:dyDescent="0.3"/>
    <row r="767" ht="12" customHeight="1" x14ac:dyDescent="0.3"/>
    <row r="768" ht="12" customHeight="1" x14ac:dyDescent="0.3"/>
    <row r="769" ht="12" customHeight="1" x14ac:dyDescent="0.3"/>
    <row r="770" ht="12" customHeight="1" x14ac:dyDescent="0.3"/>
    <row r="771" ht="12" customHeight="1" x14ac:dyDescent="0.3"/>
    <row r="772" ht="12" customHeight="1" x14ac:dyDescent="0.3"/>
    <row r="773" ht="12" customHeight="1" x14ac:dyDescent="0.3"/>
    <row r="774" ht="12" customHeight="1" x14ac:dyDescent="0.3"/>
    <row r="775" ht="12" customHeight="1" x14ac:dyDescent="0.3"/>
    <row r="776" ht="12" customHeight="1" x14ac:dyDescent="0.3"/>
    <row r="777" ht="12" customHeight="1" x14ac:dyDescent="0.3"/>
    <row r="778" ht="12" customHeight="1" x14ac:dyDescent="0.3"/>
    <row r="779" ht="12" customHeight="1" x14ac:dyDescent="0.3"/>
    <row r="780" ht="12" customHeight="1" x14ac:dyDescent="0.3"/>
    <row r="781" ht="12" customHeight="1" x14ac:dyDescent="0.3"/>
    <row r="782" ht="12" customHeight="1" x14ac:dyDescent="0.3"/>
    <row r="783" ht="12" customHeight="1" x14ac:dyDescent="0.3"/>
    <row r="784" ht="12" customHeight="1" x14ac:dyDescent="0.3"/>
    <row r="785" ht="12" customHeight="1" x14ac:dyDescent="0.3"/>
    <row r="786" ht="12" customHeight="1" x14ac:dyDescent="0.3"/>
    <row r="787" ht="12" customHeight="1" x14ac:dyDescent="0.3"/>
    <row r="788" ht="12" customHeight="1" x14ac:dyDescent="0.3"/>
    <row r="789" ht="12" customHeight="1" x14ac:dyDescent="0.3"/>
    <row r="790" ht="12" customHeight="1" x14ac:dyDescent="0.3"/>
    <row r="791" ht="12" customHeight="1" x14ac:dyDescent="0.3"/>
    <row r="792" ht="12" customHeight="1" x14ac:dyDescent="0.3"/>
    <row r="793" ht="12" customHeight="1" x14ac:dyDescent="0.3"/>
    <row r="794" ht="12" customHeight="1" x14ac:dyDescent="0.3"/>
    <row r="795" ht="12" customHeight="1" x14ac:dyDescent="0.3"/>
    <row r="796" ht="12" customHeight="1" x14ac:dyDescent="0.3"/>
    <row r="797" ht="12" customHeight="1" x14ac:dyDescent="0.3"/>
    <row r="798" ht="12" customHeight="1" x14ac:dyDescent="0.3"/>
    <row r="799" ht="12" customHeight="1" x14ac:dyDescent="0.3"/>
    <row r="800" ht="12" customHeight="1" x14ac:dyDescent="0.3"/>
    <row r="801" ht="12" customHeight="1" x14ac:dyDescent="0.3"/>
    <row r="802" ht="12" customHeight="1" x14ac:dyDescent="0.3"/>
    <row r="803" ht="12" customHeight="1" x14ac:dyDescent="0.3"/>
    <row r="804" ht="12" customHeight="1" x14ac:dyDescent="0.3"/>
    <row r="805" ht="12" customHeight="1" x14ac:dyDescent="0.3"/>
    <row r="806" ht="12" customHeight="1" x14ac:dyDescent="0.3"/>
    <row r="807" ht="12" customHeight="1" x14ac:dyDescent="0.3"/>
    <row r="808" ht="12" customHeight="1" x14ac:dyDescent="0.3"/>
    <row r="809" ht="12" customHeight="1" x14ac:dyDescent="0.3"/>
    <row r="810" ht="12" customHeight="1" x14ac:dyDescent="0.3"/>
    <row r="811" ht="12" customHeight="1" x14ac:dyDescent="0.3"/>
    <row r="812" ht="12" customHeight="1" x14ac:dyDescent="0.3"/>
    <row r="813" ht="12" customHeight="1" x14ac:dyDescent="0.3"/>
    <row r="814" ht="12" customHeight="1" x14ac:dyDescent="0.3"/>
    <row r="815" ht="12" customHeight="1" x14ac:dyDescent="0.3"/>
    <row r="816" ht="12" customHeight="1" x14ac:dyDescent="0.3"/>
    <row r="817" ht="12" customHeight="1" x14ac:dyDescent="0.3"/>
    <row r="818" ht="12" customHeight="1" x14ac:dyDescent="0.3"/>
    <row r="819" ht="12" customHeight="1" x14ac:dyDescent="0.3"/>
    <row r="820" ht="12" customHeight="1" x14ac:dyDescent="0.3"/>
    <row r="821" ht="12" customHeight="1" x14ac:dyDescent="0.3"/>
    <row r="822" ht="12" customHeight="1" x14ac:dyDescent="0.3"/>
    <row r="823" ht="12" customHeight="1" x14ac:dyDescent="0.3"/>
    <row r="824" ht="12" customHeight="1" x14ac:dyDescent="0.3"/>
    <row r="825" ht="12" customHeight="1" x14ac:dyDescent="0.3"/>
    <row r="826" ht="12" customHeight="1" x14ac:dyDescent="0.3"/>
    <row r="827" ht="12" customHeight="1" x14ac:dyDescent="0.3"/>
    <row r="828" ht="12" customHeight="1" x14ac:dyDescent="0.3"/>
    <row r="829" ht="12" customHeight="1" x14ac:dyDescent="0.3"/>
    <row r="830" ht="12" customHeight="1" x14ac:dyDescent="0.3"/>
    <row r="831" ht="12" customHeight="1" x14ac:dyDescent="0.3"/>
    <row r="832" ht="12" customHeight="1" x14ac:dyDescent="0.3"/>
    <row r="833" ht="12" customHeight="1" x14ac:dyDescent="0.3"/>
    <row r="834" ht="12" customHeight="1" x14ac:dyDescent="0.3"/>
    <row r="835" ht="12" customHeight="1" x14ac:dyDescent="0.3"/>
    <row r="836" ht="12" customHeight="1" x14ac:dyDescent="0.3"/>
    <row r="837" ht="12" customHeight="1" x14ac:dyDescent="0.3"/>
    <row r="838" ht="12" customHeight="1" x14ac:dyDescent="0.3"/>
    <row r="839" ht="12" customHeight="1" x14ac:dyDescent="0.3"/>
    <row r="840" ht="12" customHeight="1" x14ac:dyDescent="0.3"/>
    <row r="841" ht="12" customHeight="1" x14ac:dyDescent="0.3"/>
    <row r="842" ht="12" customHeight="1" x14ac:dyDescent="0.3"/>
    <row r="843" ht="12" customHeight="1" x14ac:dyDescent="0.3"/>
    <row r="844" ht="12" customHeight="1" x14ac:dyDescent="0.3"/>
    <row r="845" ht="12" customHeight="1" x14ac:dyDescent="0.3"/>
    <row r="846" ht="12" customHeight="1" x14ac:dyDescent="0.3"/>
    <row r="847" ht="12" customHeight="1" x14ac:dyDescent="0.3"/>
    <row r="848" ht="12" customHeight="1" x14ac:dyDescent="0.3"/>
    <row r="849" ht="12" customHeight="1" x14ac:dyDescent="0.3"/>
    <row r="850" ht="12" customHeight="1" x14ac:dyDescent="0.3"/>
    <row r="851" ht="12" customHeight="1" x14ac:dyDescent="0.3"/>
    <row r="852" ht="12" customHeight="1" x14ac:dyDescent="0.3"/>
    <row r="853" ht="12" customHeight="1" x14ac:dyDescent="0.3"/>
    <row r="854" ht="12" customHeight="1" x14ac:dyDescent="0.3"/>
    <row r="855" ht="12" customHeight="1" x14ac:dyDescent="0.3"/>
    <row r="856" ht="12" customHeight="1" x14ac:dyDescent="0.3"/>
    <row r="857" ht="12" customHeight="1" x14ac:dyDescent="0.3"/>
    <row r="858" ht="12" customHeight="1" x14ac:dyDescent="0.3"/>
    <row r="859" ht="12" customHeight="1" x14ac:dyDescent="0.3"/>
    <row r="860" ht="12" customHeight="1" x14ac:dyDescent="0.3"/>
    <row r="861" ht="12" customHeight="1" x14ac:dyDescent="0.3"/>
    <row r="862" ht="12" customHeight="1" x14ac:dyDescent="0.3"/>
    <row r="863" ht="12" customHeight="1" x14ac:dyDescent="0.3"/>
    <row r="864" ht="12" customHeight="1" x14ac:dyDescent="0.3"/>
    <row r="865" ht="12" customHeight="1" x14ac:dyDescent="0.3"/>
    <row r="866" ht="12" customHeight="1" x14ac:dyDescent="0.3"/>
    <row r="867" ht="12" customHeight="1" x14ac:dyDescent="0.3"/>
    <row r="868" ht="12" customHeight="1" x14ac:dyDescent="0.3"/>
    <row r="869" ht="12" customHeight="1" x14ac:dyDescent="0.3"/>
    <row r="870" ht="12" customHeight="1" x14ac:dyDescent="0.3"/>
    <row r="871" ht="12" customHeight="1" x14ac:dyDescent="0.3"/>
    <row r="872" ht="12" customHeight="1" x14ac:dyDescent="0.3"/>
    <row r="873" ht="12" customHeight="1" x14ac:dyDescent="0.3"/>
    <row r="874" ht="12" customHeight="1" x14ac:dyDescent="0.3"/>
    <row r="875" ht="12" customHeight="1" x14ac:dyDescent="0.3"/>
    <row r="876" ht="12" customHeight="1" x14ac:dyDescent="0.3"/>
    <row r="877" ht="12" customHeight="1" x14ac:dyDescent="0.3"/>
    <row r="878" ht="12" customHeight="1" x14ac:dyDescent="0.3"/>
    <row r="879" ht="12" customHeight="1" x14ac:dyDescent="0.3"/>
    <row r="880" ht="12" customHeight="1" x14ac:dyDescent="0.3"/>
    <row r="881" ht="12" customHeight="1" x14ac:dyDescent="0.3"/>
    <row r="882" ht="12" customHeight="1" x14ac:dyDescent="0.3"/>
    <row r="883" ht="12" customHeight="1" x14ac:dyDescent="0.3"/>
    <row r="884" ht="12" customHeight="1" x14ac:dyDescent="0.3"/>
    <row r="885" ht="12" customHeight="1" x14ac:dyDescent="0.3"/>
    <row r="886" ht="12" customHeight="1" x14ac:dyDescent="0.3"/>
    <row r="887" ht="12" customHeight="1" x14ac:dyDescent="0.3"/>
    <row r="888" ht="12" customHeight="1" x14ac:dyDescent="0.3"/>
    <row r="889" ht="12" customHeight="1" x14ac:dyDescent="0.3"/>
    <row r="890" ht="12" customHeight="1" x14ac:dyDescent="0.3"/>
    <row r="891" ht="12" customHeight="1" x14ac:dyDescent="0.3"/>
    <row r="892" ht="12" customHeight="1" x14ac:dyDescent="0.3"/>
    <row r="893" ht="12" customHeight="1" x14ac:dyDescent="0.3"/>
    <row r="894" ht="12" customHeight="1" x14ac:dyDescent="0.3"/>
    <row r="895" ht="12" customHeight="1" x14ac:dyDescent="0.3"/>
    <row r="896" ht="12" customHeight="1" x14ac:dyDescent="0.3"/>
    <row r="897" ht="12" customHeight="1" x14ac:dyDescent="0.3"/>
    <row r="898" ht="12" customHeight="1" x14ac:dyDescent="0.3"/>
    <row r="899" ht="12" customHeight="1" x14ac:dyDescent="0.3"/>
    <row r="900" ht="12" customHeight="1" x14ac:dyDescent="0.3"/>
    <row r="901" ht="12" customHeight="1" x14ac:dyDescent="0.3"/>
    <row r="902" ht="12" customHeight="1" x14ac:dyDescent="0.3"/>
    <row r="903" ht="12" customHeight="1" x14ac:dyDescent="0.3"/>
    <row r="904" ht="12" customHeight="1" x14ac:dyDescent="0.3"/>
    <row r="905" ht="12" customHeight="1" x14ac:dyDescent="0.3"/>
    <row r="906" ht="12" customHeight="1" x14ac:dyDescent="0.3"/>
    <row r="907" ht="12" customHeight="1" x14ac:dyDescent="0.3"/>
    <row r="908" ht="12" customHeight="1" x14ac:dyDescent="0.3"/>
    <row r="909" ht="12" customHeight="1" x14ac:dyDescent="0.3"/>
    <row r="910" ht="12" customHeight="1" x14ac:dyDescent="0.3"/>
    <row r="911" ht="12" customHeight="1" x14ac:dyDescent="0.3"/>
    <row r="912" ht="12" customHeight="1" x14ac:dyDescent="0.3"/>
    <row r="913" ht="12" customHeight="1" x14ac:dyDescent="0.3"/>
    <row r="914" ht="12" customHeight="1" x14ac:dyDescent="0.3"/>
    <row r="915" ht="12" customHeight="1" x14ac:dyDescent="0.3"/>
    <row r="916" ht="12" customHeight="1" x14ac:dyDescent="0.3"/>
    <row r="917" ht="12" customHeight="1" x14ac:dyDescent="0.3"/>
    <row r="918" ht="12" customHeight="1" x14ac:dyDescent="0.3"/>
    <row r="919" ht="12" customHeight="1" x14ac:dyDescent="0.3"/>
    <row r="920" ht="12" customHeight="1" x14ac:dyDescent="0.3"/>
    <row r="921" ht="12" customHeight="1" x14ac:dyDescent="0.3"/>
    <row r="922" ht="12" customHeight="1" x14ac:dyDescent="0.3"/>
    <row r="923" ht="12" customHeight="1" x14ac:dyDescent="0.3"/>
    <row r="924" ht="12" customHeight="1" x14ac:dyDescent="0.3"/>
    <row r="925" ht="12" customHeight="1" x14ac:dyDescent="0.3"/>
    <row r="926" ht="12" customHeight="1" x14ac:dyDescent="0.3"/>
    <row r="927" ht="12" customHeight="1" x14ac:dyDescent="0.3"/>
    <row r="928" ht="12" customHeight="1" x14ac:dyDescent="0.3"/>
    <row r="929" ht="12" customHeight="1" x14ac:dyDescent="0.3"/>
    <row r="930" ht="12" customHeight="1" x14ac:dyDescent="0.3"/>
    <row r="931" ht="12" customHeight="1" x14ac:dyDescent="0.3"/>
    <row r="932" ht="12" customHeight="1" x14ac:dyDescent="0.3"/>
    <row r="933" ht="12" customHeight="1" x14ac:dyDescent="0.3"/>
    <row r="934" ht="12" customHeight="1" x14ac:dyDescent="0.3"/>
    <row r="935" ht="12" customHeight="1" x14ac:dyDescent="0.3"/>
    <row r="936" ht="12" customHeight="1" x14ac:dyDescent="0.3"/>
    <row r="937" ht="12" customHeight="1" x14ac:dyDescent="0.3"/>
    <row r="938" ht="12" customHeight="1" x14ac:dyDescent="0.3"/>
    <row r="939" ht="12" customHeight="1" x14ac:dyDescent="0.3"/>
    <row r="940" ht="12" customHeight="1" x14ac:dyDescent="0.3"/>
    <row r="941" ht="12" customHeight="1" x14ac:dyDescent="0.3"/>
    <row r="942" ht="12" customHeight="1" x14ac:dyDescent="0.3"/>
    <row r="943" ht="12" customHeight="1" x14ac:dyDescent="0.3"/>
    <row r="944" ht="12" customHeight="1" x14ac:dyDescent="0.3"/>
    <row r="945" ht="12" customHeight="1" x14ac:dyDescent="0.3"/>
    <row r="946" ht="12" customHeight="1" x14ac:dyDescent="0.3"/>
    <row r="947" ht="12" customHeight="1" x14ac:dyDescent="0.3"/>
    <row r="948" ht="12" customHeight="1" x14ac:dyDescent="0.3"/>
    <row r="949" ht="12" customHeight="1" x14ac:dyDescent="0.3"/>
    <row r="950" ht="12" customHeight="1" x14ac:dyDescent="0.3"/>
    <row r="951" ht="12" customHeight="1" x14ac:dyDescent="0.3"/>
    <row r="952" ht="12" customHeight="1" x14ac:dyDescent="0.3"/>
    <row r="953" ht="12" customHeight="1" x14ac:dyDescent="0.3"/>
    <row r="954" ht="12" customHeight="1" x14ac:dyDescent="0.3"/>
    <row r="955" ht="12" customHeight="1" x14ac:dyDescent="0.3"/>
    <row r="956" ht="12" customHeight="1" x14ac:dyDescent="0.3"/>
    <row r="957" ht="12" customHeight="1" x14ac:dyDescent="0.3"/>
    <row r="958" ht="12" customHeight="1" x14ac:dyDescent="0.3"/>
    <row r="959" ht="12" customHeight="1" x14ac:dyDescent="0.3"/>
    <row r="960" ht="12" customHeight="1" x14ac:dyDescent="0.3"/>
    <row r="961" ht="12" customHeight="1" x14ac:dyDescent="0.3"/>
    <row r="962" ht="12" customHeight="1" x14ac:dyDescent="0.3"/>
    <row r="963" ht="12" customHeight="1" x14ac:dyDescent="0.3"/>
    <row r="964" ht="12" customHeight="1" x14ac:dyDescent="0.3"/>
    <row r="965" ht="12" customHeight="1" x14ac:dyDescent="0.3"/>
    <row r="966" ht="12" customHeight="1" x14ac:dyDescent="0.3"/>
    <row r="967" ht="12" customHeight="1" x14ac:dyDescent="0.3"/>
    <row r="968" ht="12" customHeight="1" x14ac:dyDescent="0.3"/>
    <row r="969" ht="12" customHeight="1" x14ac:dyDescent="0.3"/>
    <row r="970" ht="12" customHeight="1" x14ac:dyDescent="0.3"/>
    <row r="971" ht="12" customHeight="1" x14ac:dyDescent="0.3"/>
    <row r="972" ht="12" customHeight="1" x14ac:dyDescent="0.3"/>
    <row r="973" ht="12" customHeight="1" x14ac:dyDescent="0.3"/>
    <row r="974" ht="12" customHeight="1" x14ac:dyDescent="0.3"/>
    <row r="975" ht="12" customHeight="1" x14ac:dyDescent="0.3"/>
    <row r="976" ht="12" customHeight="1" x14ac:dyDescent="0.3"/>
    <row r="977" ht="12" customHeight="1" x14ac:dyDescent="0.3"/>
    <row r="978" ht="12" customHeight="1" x14ac:dyDescent="0.3"/>
    <row r="979" ht="12" customHeight="1" x14ac:dyDescent="0.3"/>
    <row r="980" ht="12" customHeight="1" x14ac:dyDescent="0.3"/>
    <row r="981" ht="12" customHeight="1" x14ac:dyDescent="0.3"/>
    <row r="982" ht="12" customHeight="1" x14ac:dyDescent="0.3"/>
    <row r="983" ht="12" customHeight="1" x14ac:dyDescent="0.3"/>
    <row r="984" ht="12" customHeight="1" x14ac:dyDescent="0.3"/>
    <row r="985" ht="12" customHeight="1" x14ac:dyDescent="0.3"/>
    <row r="986" ht="12" customHeight="1" x14ac:dyDescent="0.3"/>
    <row r="987" ht="12" customHeight="1" x14ac:dyDescent="0.3"/>
    <row r="988" ht="12" customHeight="1" x14ac:dyDescent="0.3"/>
    <row r="989" ht="12" customHeight="1" x14ac:dyDescent="0.3"/>
    <row r="990" ht="12" customHeight="1" x14ac:dyDescent="0.3"/>
    <row r="991" ht="12" customHeight="1" x14ac:dyDescent="0.3"/>
    <row r="992" ht="12" customHeight="1" x14ac:dyDescent="0.3"/>
    <row r="993" ht="12" customHeight="1" x14ac:dyDescent="0.3"/>
    <row r="994" ht="12" customHeight="1" x14ac:dyDescent="0.3"/>
    <row r="995" ht="12" customHeight="1" x14ac:dyDescent="0.3"/>
    <row r="996" ht="12" customHeight="1" x14ac:dyDescent="0.3"/>
    <row r="997" ht="12" customHeight="1" x14ac:dyDescent="0.3"/>
    <row r="998" ht="12" customHeight="1" x14ac:dyDescent="0.3"/>
    <row r="999" ht="12" customHeight="1" x14ac:dyDescent="0.3"/>
    <row r="1000" ht="12" customHeight="1" x14ac:dyDescent="0.3"/>
    <row r="1001" ht="12" customHeight="1" x14ac:dyDescent="0.3"/>
    <row r="1002" ht="12" customHeight="1" x14ac:dyDescent="0.3"/>
    <row r="1003" ht="12" customHeight="1" x14ac:dyDescent="0.3"/>
    <row r="1004" ht="12" customHeight="1" x14ac:dyDescent="0.3"/>
    <row r="1005" ht="12" customHeight="1" x14ac:dyDescent="0.3"/>
    <row r="1006" ht="12" customHeight="1" x14ac:dyDescent="0.3"/>
    <row r="1007" ht="12" customHeight="1" x14ac:dyDescent="0.3"/>
    <row r="1008" ht="12" customHeight="1" x14ac:dyDescent="0.3"/>
    <row r="1009" ht="12" customHeight="1" x14ac:dyDescent="0.3"/>
    <row r="1010" ht="12" customHeight="1" x14ac:dyDescent="0.3"/>
    <row r="1011" ht="12" customHeight="1" x14ac:dyDescent="0.3"/>
    <row r="1012" ht="12" customHeight="1" x14ac:dyDescent="0.3"/>
    <row r="1013" ht="12" customHeight="1" x14ac:dyDescent="0.3"/>
    <row r="1014" ht="12" customHeight="1" x14ac:dyDescent="0.3"/>
    <row r="1015" ht="12" customHeight="1" x14ac:dyDescent="0.3"/>
    <row r="1016" ht="12" customHeight="1" x14ac:dyDescent="0.3"/>
    <row r="1017" ht="12" customHeight="1" x14ac:dyDescent="0.3"/>
    <row r="1018" ht="12" customHeight="1" x14ac:dyDescent="0.3"/>
    <row r="1019" ht="12" customHeight="1" x14ac:dyDescent="0.3"/>
    <row r="1020" ht="12" customHeight="1" x14ac:dyDescent="0.3"/>
    <row r="1021" ht="12" customHeight="1" x14ac:dyDescent="0.3"/>
    <row r="1022" ht="12" customHeight="1" x14ac:dyDescent="0.3"/>
    <row r="1023" ht="12" customHeight="1" x14ac:dyDescent="0.3"/>
    <row r="1024" ht="12" customHeight="1" x14ac:dyDescent="0.3"/>
    <row r="1025" ht="12" customHeight="1" x14ac:dyDescent="0.3"/>
    <row r="1026" ht="12" customHeight="1" x14ac:dyDescent="0.3"/>
    <row r="1027" ht="12" customHeight="1" x14ac:dyDescent="0.3"/>
    <row r="1028" ht="12" customHeight="1" x14ac:dyDescent="0.3"/>
    <row r="1029" ht="12" customHeight="1" x14ac:dyDescent="0.3"/>
    <row r="1030" ht="12" customHeight="1" x14ac:dyDescent="0.3"/>
    <row r="1031" ht="12" customHeight="1" x14ac:dyDescent="0.3"/>
    <row r="1032" ht="12" customHeight="1" x14ac:dyDescent="0.3"/>
    <row r="1033" ht="12" customHeight="1" x14ac:dyDescent="0.3"/>
    <row r="1034" ht="12" customHeight="1" x14ac:dyDescent="0.3"/>
    <row r="1035" ht="12" customHeight="1" x14ac:dyDescent="0.3"/>
    <row r="1036" ht="12" customHeight="1" x14ac:dyDescent="0.3"/>
    <row r="1037" ht="12" customHeight="1" x14ac:dyDescent="0.3"/>
    <row r="1038" ht="12" customHeight="1" x14ac:dyDescent="0.3"/>
    <row r="1039" ht="12" customHeight="1" x14ac:dyDescent="0.3"/>
    <row r="1040" ht="12" customHeight="1" x14ac:dyDescent="0.3"/>
    <row r="1041" ht="12" customHeight="1" x14ac:dyDescent="0.3"/>
    <row r="1042" ht="12" customHeight="1" x14ac:dyDescent="0.3"/>
    <row r="1043" ht="12" customHeight="1" x14ac:dyDescent="0.3"/>
    <row r="1044" ht="12" customHeight="1" x14ac:dyDescent="0.3"/>
    <row r="1045" ht="12" customHeight="1" x14ac:dyDescent="0.3"/>
    <row r="1046" ht="12" customHeight="1" x14ac:dyDescent="0.3"/>
    <row r="1047" ht="12" customHeight="1" x14ac:dyDescent="0.3"/>
    <row r="1048" ht="12" customHeight="1" x14ac:dyDescent="0.3"/>
    <row r="1049" ht="12" customHeight="1" x14ac:dyDescent="0.3"/>
    <row r="1050" ht="12" customHeight="1" x14ac:dyDescent="0.3"/>
    <row r="1051" ht="12" customHeight="1" x14ac:dyDescent="0.3"/>
    <row r="1052" ht="12" customHeight="1" x14ac:dyDescent="0.3"/>
    <row r="1053" ht="12" customHeight="1" x14ac:dyDescent="0.3"/>
    <row r="1054" ht="12" customHeight="1" x14ac:dyDescent="0.3"/>
    <row r="1055" ht="12" customHeight="1" x14ac:dyDescent="0.3"/>
    <row r="1056" ht="12" customHeight="1" x14ac:dyDescent="0.3"/>
    <row r="1057" ht="12" customHeight="1" x14ac:dyDescent="0.3"/>
    <row r="1058" ht="12" customHeight="1" x14ac:dyDescent="0.3"/>
    <row r="1059" ht="12" customHeight="1" x14ac:dyDescent="0.3"/>
    <row r="1060" ht="12" customHeight="1" x14ac:dyDescent="0.3"/>
    <row r="1061" ht="12" customHeight="1" x14ac:dyDescent="0.3"/>
    <row r="1062" ht="12" customHeight="1" x14ac:dyDescent="0.3"/>
    <row r="1063" ht="12" customHeight="1" x14ac:dyDescent="0.3"/>
    <row r="1064" ht="12" customHeight="1" x14ac:dyDescent="0.3"/>
    <row r="1065" ht="12" customHeight="1" x14ac:dyDescent="0.3"/>
    <row r="1066" ht="12" customHeight="1" x14ac:dyDescent="0.3"/>
    <row r="1067" ht="12" customHeight="1" x14ac:dyDescent="0.3"/>
    <row r="1068" ht="12" customHeight="1" x14ac:dyDescent="0.3"/>
    <row r="1069" ht="12" customHeight="1" x14ac:dyDescent="0.3"/>
    <row r="1070" ht="12" customHeight="1" x14ac:dyDescent="0.3"/>
    <row r="1071" ht="12" customHeight="1" x14ac:dyDescent="0.3"/>
    <row r="1072" ht="12" customHeight="1" x14ac:dyDescent="0.3"/>
    <row r="1073" ht="12" customHeight="1" x14ac:dyDescent="0.3"/>
    <row r="1074" ht="12" customHeight="1" x14ac:dyDescent="0.3"/>
    <row r="1075" ht="12" customHeight="1" x14ac:dyDescent="0.3"/>
    <row r="1076" ht="12" customHeight="1" x14ac:dyDescent="0.3"/>
    <row r="1077" ht="12" customHeight="1" x14ac:dyDescent="0.3"/>
    <row r="1078" ht="12" customHeight="1" x14ac:dyDescent="0.3"/>
    <row r="1079" ht="12" customHeight="1" x14ac:dyDescent="0.3"/>
    <row r="1080" ht="12" customHeight="1" x14ac:dyDescent="0.3"/>
    <row r="1081" ht="12" customHeight="1" x14ac:dyDescent="0.3"/>
    <row r="1082" ht="12" customHeight="1" x14ac:dyDescent="0.3"/>
    <row r="1083" ht="12" customHeight="1" x14ac:dyDescent="0.3"/>
    <row r="1084" ht="12" customHeight="1" x14ac:dyDescent="0.3"/>
    <row r="1085" ht="12" customHeight="1" x14ac:dyDescent="0.3"/>
    <row r="1086" ht="12" customHeight="1" x14ac:dyDescent="0.3"/>
    <row r="1087" ht="12" customHeight="1" x14ac:dyDescent="0.3"/>
    <row r="1088" ht="12" customHeight="1" x14ac:dyDescent="0.3"/>
    <row r="1089" ht="12" customHeight="1" x14ac:dyDescent="0.3"/>
    <row r="1090" ht="12" customHeight="1" x14ac:dyDescent="0.3"/>
    <row r="1091" ht="12" customHeight="1" x14ac:dyDescent="0.3"/>
    <row r="1092" ht="12" customHeight="1" x14ac:dyDescent="0.3"/>
    <row r="1093" ht="12" customHeight="1" x14ac:dyDescent="0.3"/>
    <row r="1094" ht="12" customHeight="1" x14ac:dyDescent="0.3"/>
    <row r="1095" ht="12" customHeight="1" x14ac:dyDescent="0.3"/>
    <row r="1096" ht="12" customHeight="1" x14ac:dyDescent="0.3"/>
    <row r="1097" ht="12" customHeight="1" x14ac:dyDescent="0.3"/>
    <row r="1098" ht="12" customHeight="1" x14ac:dyDescent="0.3"/>
    <row r="1099" ht="12" customHeight="1" x14ac:dyDescent="0.3"/>
    <row r="1100" ht="12" customHeight="1" x14ac:dyDescent="0.3"/>
    <row r="1101" ht="12" customHeight="1" x14ac:dyDescent="0.3"/>
    <row r="1102" ht="12" customHeight="1" x14ac:dyDescent="0.3"/>
    <row r="1103" ht="12" customHeight="1" x14ac:dyDescent="0.3"/>
    <row r="1104" ht="12" customHeight="1" x14ac:dyDescent="0.3"/>
    <row r="1105" ht="12" customHeight="1" x14ac:dyDescent="0.3"/>
    <row r="1106" ht="12" customHeight="1" x14ac:dyDescent="0.3"/>
    <row r="1107" ht="12" customHeight="1" x14ac:dyDescent="0.3"/>
    <row r="1108" ht="12" customHeight="1" x14ac:dyDescent="0.3"/>
    <row r="1109" ht="12" customHeight="1" x14ac:dyDescent="0.3"/>
    <row r="1110" ht="12" customHeight="1" x14ac:dyDescent="0.3"/>
    <row r="1111" ht="12" customHeight="1" x14ac:dyDescent="0.3"/>
    <row r="1112" ht="12" customHeight="1" x14ac:dyDescent="0.3"/>
    <row r="1113" ht="12" customHeight="1" x14ac:dyDescent="0.3"/>
    <row r="1114" ht="12" customHeight="1" x14ac:dyDescent="0.3"/>
    <row r="1115" ht="12" customHeight="1" x14ac:dyDescent="0.3"/>
    <row r="1116" ht="12" customHeight="1" x14ac:dyDescent="0.3"/>
    <row r="1117" ht="12" customHeight="1" x14ac:dyDescent="0.3"/>
    <row r="1118" ht="12" customHeight="1" x14ac:dyDescent="0.3"/>
    <row r="1119" ht="12" customHeight="1" x14ac:dyDescent="0.3"/>
    <row r="1120" ht="12" customHeight="1" x14ac:dyDescent="0.3"/>
    <row r="1121" ht="12" customHeight="1" x14ac:dyDescent="0.3"/>
    <row r="1122" ht="12" customHeight="1" x14ac:dyDescent="0.3"/>
    <row r="1123" ht="12" customHeight="1" x14ac:dyDescent="0.3"/>
    <row r="1124" ht="12" customHeight="1" x14ac:dyDescent="0.3"/>
    <row r="1125" ht="12" customHeight="1" x14ac:dyDescent="0.3"/>
    <row r="1126" ht="12" customHeight="1" x14ac:dyDescent="0.3"/>
    <row r="1127" ht="12" customHeight="1" x14ac:dyDescent="0.3"/>
    <row r="1128" ht="12" customHeight="1" x14ac:dyDescent="0.3"/>
    <row r="1129" ht="12" customHeight="1" x14ac:dyDescent="0.3"/>
    <row r="1130" ht="12" customHeight="1" x14ac:dyDescent="0.3"/>
    <row r="1131" ht="12" customHeight="1" x14ac:dyDescent="0.3"/>
    <row r="1132" ht="12" customHeight="1" x14ac:dyDescent="0.3"/>
    <row r="1133" ht="12" customHeight="1" x14ac:dyDescent="0.3"/>
    <row r="1134" ht="12" customHeight="1" x14ac:dyDescent="0.3"/>
    <row r="1135" ht="12" customHeight="1" x14ac:dyDescent="0.3"/>
    <row r="1136" ht="12" customHeight="1" x14ac:dyDescent="0.3"/>
    <row r="1137" ht="12" customHeight="1" x14ac:dyDescent="0.3"/>
    <row r="1138" ht="12" customHeight="1" x14ac:dyDescent="0.3"/>
    <row r="1139" ht="12" customHeight="1" x14ac:dyDescent="0.3"/>
    <row r="1140" ht="12" customHeight="1" x14ac:dyDescent="0.3"/>
    <row r="1141" ht="12" customHeight="1" x14ac:dyDescent="0.3"/>
    <row r="1142" ht="12" customHeight="1" x14ac:dyDescent="0.3"/>
    <row r="1143" ht="12" customHeight="1" x14ac:dyDescent="0.3"/>
    <row r="1144" ht="12" customHeight="1" x14ac:dyDescent="0.3"/>
    <row r="1145" ht="12" customHeight="1" x14ac:dyDescent="0.3"/>
    <row r="1146" ht="12" customHeight="1" x14ac:dyDescent="0.3"/>
    <row r="1147" ht="12" customHeight="1" x14ac:dyDescent="0.3"/>
    <row r="1148" ht="12" customHeight="1" x14ac:dyDescent="0.3"/>
    <row r="1149" ht="12" customHeight="1" x14ac:dyDescent="0.3"/>
    <row r="1150" ht="12" customHeight="1" x14ac:dyDescent="0.3"/>
    <row r="1151" ht="12" customHeight="1" x14ac:dyDescent="0.3"/>
    <row r="1152" ht="12" customHeight="1" x14ac:dyDescent="0.3"/>
    <row r="1153" ht="12" customHeight="1" x14ac:dyDescent="0.3"/>
    <row r="1154" ht="12" customHeight="1" x14ac:dyDescent="0.3"/>
    <row r="1155" ht="12" customHeight="1" x14ac:dyDescent="0.3"/>
    <row r="1156" ht="12" customHeight="1" x14ac:dyDescent="0.3"/>
    <row r="1157" ht="12" customHeight="1" x14ac:dyDescent="0.3"/>
    <row r="1158" ht="12" customHeight="1" x14ac:dyDescent="0.3"/>
    <row r="1159" ht="12" customHeight="1" x14ac:dyDescent="0.3"/>
    <row r="1160" ht="12" customHeight="1" x14ac:dyDescent="0.3"/>
    <row r="1161" ht="12" customHeight="1" x14ac:dyDescent="0.3"/>
    <row r="1162" ht="12" customHeight="1" x14ac:dyDescent="0.3"/>
    <row r="1163" ht="12" customHeight="1" x14ac:dyDescent="0.3"/>
    <row r="1164" ht="12" customHeight="1" x14ac:dyDescent="0.3"/>
    <row r="1165" ht="12" customHeight="1" x14ac:dyDescent="0.3"/>
    <row r="1166" ht="12" customHeight="1" x14ac:dyDescent="0.3"/>
    <row r="1167" ht="12" customHeight="1" x14ac:dyDescent="0.3"/>
    <row r="1168" ht="12" customHeight="1" x14ac:dyDescent="0.3"/>
    <row r="1169" ht="12" customHeight="1" x14ac:dyDescent="0.3"/>
    <row r="1170" ht="12" customHeight="1" x14ac:dyDescent="0.3"/>
    <row r="1171" ht="12" customHeight="1" x14ac:dyDescent="0.3"/>
    <row r="1172" ht="12" customHeight="1" x14ac:dyDescent="0.3"/>
    <row r="1173" ht="12" customHeight="1" x14ac:dyDescent="0.3"/>
    <row r="1174" ht="12" customHeight="1" x14ac:dyDescent="0.3"/>
    <row r="1175" ht="12" customHeight="1" x14ac:dyDescent="0.3"/>
    <row r="1176" ht="12" customHeight="1" x14ac:dyDescent="0.3"/>
    <row r="1177" ht="12" customHeight="1" x14ac:dyDescent="0.3"/>
    <row r="1178" ht="12" customHeight="1" x14ac:dyDescent="0.3"/>
    <row r="1179" ht="12" customHeight="1" x14ac:dyDescent="0.3"/>
    <row r="1180" ht="12" customHeight="1" x14ac:dyDescent="0.3"/>
    <row r="1181" ht="12" customHeight="1" x14ac:dyDescent="0.3"/>
    <row r="1182" ht="12" customHeight="1" x14ac:dyDescent="0.3"/>
    <row r="1183" ht="12" customHeight="1" x14ac:dyDescent="0.3"/>
    <row r="1184" ht="12" customHeight="1" x14ac:dyDescent="0.3"/>
    <row r="1185" ht="12" customHeight="1" x14ac:dyDescent="0.3"/>
    <row r="1186" ht="12" customHeight="1" x14ac:dyDescent="0.3"/>
    <row r="1187" ht="12" customHeight="1" x14ac:dyDescent="0.3"/>
    <row r="1188" ht="12" customHeight="1" x14ac:dyDescent="0.3"/>
    <row r="1189" ht="12" customHeight="1" x14ac:dyDescent="0.3"/>
    <row r="1190" ht="12" customHeight="1" x14ac:dyDescent="0.3"/>
    <row r="1191" ht="12" customHeight="1" x14ac:dyDescent="0.3"/>
    <row r="1192" ht="12" customHeight="1" x14ac:dyDescent="0.3"/>
    <row r="1193" ht="12" customHeight="1" x14ac:dyDescent="0.3"/>
    <row r="1194" ht="12" customHeight="1" x14ac:dyDescent="0.3"/>
    <row r="1195" ht="12" customHeight="1" x14ac:dyDescent="0.3"/>
    <row r="1196" ht="12" customHeight="1" x14ac:dyDescent="0.3"/>
    <row r="1197" ht="12" customHeight="1" x14ac:dyDescent="0.3"/>
    <row r="1198" ht="12" customHeight="1" x14ac:dyDescent="0.3"/>
    <row r="1199" ht="12" customHeight="1" x14ac:dyDescent="0.3"/>
    <row r="1200" ht="12" customHeight="1" x14ac:dyDescent="0.3"/>
    <row r="1201" ht="12" customHeight="1" x14ac:dyDescent="0.3"/>
    <row r="1202" ht="12" customHeight="1" x14ac:dyDescent="0.3"/>
    <row r="1203" ht="12" customHeight="1" x14ac:dyDescent="0.3"/>
    <row r="1204" ht="12" customHeight="1" x14ac:dyDescent="0.3"/>
    <row r="1205" ht="12" customHeight="1" x14ac:dyDescent="0.3"/>
    <row r="1206" ht="12" customHeight="1" x14ac:dyDescent="0.3"/>
    <row r="1207" ht="12" customHeight="1" x14ac:dyDescent="0.3"/>
    <row r="1208" ht="12" customHeight="1" x14ac:dyDescent="0.3"/>
    <row r="1209" ht="12" customHeight="1" x14ac:dyDescent="0.3"/>
    <row r="1210" ht="12" customHeight="1" x14ac:dyDescent="0.3"/>
    <row r="1211" ht="12" customHeight="1" x14ac:dyDescent="0.3"/>
    <row r="1212" ht="12" customHeight="1" x14ac:dyDescent="0.3"/>
    <row r="1213" ht="12" customHeight="1" x14ac:dyDescent="0.3"/>
    <row r="1214" ht="12" customHeight="1" x14ac:dyDescent="0.3"/>
    <row r="1215" ht="12" customHeight="1" x14ac:dyDescent="0.3"/>
    <row r="1216" ht="12" customHeight="1" x14ac:dyDescent="0.3"/>
    <row r="1217" ht="12" customHeight="1" x14ac:dyDescent="0.3"/>
    <row r="1218" ht="12" customHeight="1" x14ac:dyDescent="0.3"/>
    <row r="1219" ht="12" customHeight="1" x14ac:dyDescent="0.3"/>
    <row r="1220" ht="12" customHeight="1" x14ac:dyDescent="0.3"/>
    <row r="1221" ht="12" customHeight="1" x14ac:dyDescent="0.3"/>
    <row r="1222" ht="12" customHeight="1" x14ac:dyDescent="0.3"/>
    <row r="1223" ht="12" customHeight="1" x14ac:dyDescent="0.3"/>
    <row r="1224" ht="12" customHeight="1" x14ac:dyDescent="0.3"/>
    <row r="1225" ht="12" customHeight="1" x14ac:dyDescent="0.3"/>
    <row r="1226" ht="12" customHeight="1" x14ac:dyDescent="0.3"/>
    <row r="1227" ht="12" customHeight="1" x14ac:dyDescent="0.3"/>
    <row r="1228" ht="12" customHeight="1" x14ac:dyDescent="0.3"/>
    <row r="1229" ht="12" customHeight="1" x14ac:dyDescent="0.3"/>
    <row r="1230" ht="12" customHeight="1" x14ac:dyDescent="0.3"/>
    <row r="1231" ht="12" customHeight="1" x14ac:dyDescent="0.3"/>
    <row r="1232" ht="12" customHeight="1" x14ac:dyDescent="0.3"/>
    <row r="1233" ht="12" customHeight="1" x14ac:dyDescent="0.3"/>
    <row r="1234" ht="12" customHeight="1" x14ac:dyDescent="0.3"/>
    <row r="1235" ht="12" customHeight="1" x14ac:dyDescent="0.3"/>
    <row r="1236" ht="12" customHeight="1" x14ac:dyDescent="0.3"/>
    <row r="1237" ht="12" customHeight="1" x14ac:dyDescent="0.3"/>
    <row r="1238" ht="12" customHeight="1" x14ac:dyDescent="0.3"/>
    <row r="1239" ht="12" customHeight="1" x14ac:dyDescent="0.3"/>
    <row r="1240" ht="12" customHeight="1" x14ac:dyDescent="0.3"/>
    <row r="1241" ht="12" customHeight="1" x14ac:dyDescent="0.3"/>
    <row r="1242" ht="12" customHeight="1" x14ac:dyDescent="0.3"/>
    <row r="1243" ht="12" customHeight="1" x14ac:dyDescent="0.3"/>
    <row r="1244" ht="12" customHeight="1" x14ac:dyDescent="0.3"/>
    <row r="1245" ht="12" customHeight="1" x14ac:dyDescent="0.3"/>
    <row r="1246" ht="12" customHeight="1" x14ac:dyDescent="0.3"/>
    <row r="1247" ht="12" customHeight="1" x14ac:dyDescent="0.3"/>
    <row r="1248" ht="12" customHeight="1" x14ac:dyDescent="0.3"/>
    <row r="1249" ht="12" customHeight="1" x14ac:dyDescent="0.3"/>
    <row r="1250" ht="12" customHeight="1" x14ac:dyDescent="0.3"/>
    <row r="1251" ht="12" customHeight="1" x14ac:dyDescent="0.3"/>
    <row r="1252" ht="12" customHeight="1" x14ac:dyDescent="0.3"/>
    <row r="1253" ht="12" customHeight="1" x14ac:dyDescent="0.3"/>
    <row r="1254" ht="12" customHeight="1" x14ac:dyDescent="0.3"/>
    <row r="1255" ht="12" customHeight="1" x14ac:dyDescent="0.3"/>
    <row r="1256" ht="12" customHeight="1" x14ac:dyDescent="0.3"/>
    <row r="1257" ht="12" customHeight="1" x14ac:dyDescent="0.3"/>
    <row r="1258" ht="12" customHeight="1" x14ac:dyDescent="0.3"/>
    <row r="1259" ht="12" customHeight="1" x14ac:dyDescent="0.3"/>
    <row r="1260" ht="12" customHeight="1" x14ac:dyDescent="0.3"/>
    <row r="1261" ht="12" customHeight="1" x14ac:dyDescent="0.3"/>
    <row r="1262" ht="12" customHeight="1" x14ac:dyDescent="0.3"/>
    <row r="1263" ht="12" customHeight="1" x14ac:dyDescent="0.3"/>
    <row r="1264" ht="12" customHeight="1" x14ac:dyDescent="0.3"/>
    <row r="1265" ht="12" customHeight="1" x14ac:dyDescent="0.3"/>
    <row r="1266" ht="12" customHeight="1" x14ac:dyDescent="0.3"/>
    <row r="1267" ht="12" customHeight="1" x14ac:dyDescent="0.3"/>
    <row r="1268" ht="12" customHeight="1" x14ac:dyDescent="0.3"/>
    <row r="1269" ht="12" customHeight="1" x14ac:dyDescent="0.3"/>
    <row r="1270" ht="12" customHeight="1" x14ac:dyDescent="0.3"/>
    <row r="1271" ht="12" customHeight="1" x14ac:dyDescent="0.3"/>
    <row r="1272" ht="12" customHeight="1" x14ac:dyDescent="0.3"/>
    <row r="1273" ht="12" customHeight="1" x14ac:dyDescent="0.3"/>
    <row r="1274" ht="12" customHeight="1" x14ac:dyDescent="0.3"/>
    <row r="1275" ht="12" customHeight="1" x14ac:dyDescent="0.3"/>
    <row r="1276" ht="12" customHeight="1" x14ac:dyDescent="0.3"/>
    <row r="1277" ht="12" customHeight="1" x14ac:dyDescent="0.3"/>
    <row r="1278" ht="12" customHeight="1" x14ac:dyDescent="0.3"/>
    <row r="1279" ht="12" customHeight="1" x14ac:dyDescent="0.3"/>
    <row r="1280" ht="12" customHeight="1" x14ac:dyDescent="0.3"/>
    <row r="1281" ht="12" customHeight="1" x14ac:dyDescent="0.3"/>
    <row r="1282" ht="12" customHeight="1" x14ac:dyDescent="0.3"/>
    <row r="1283" ht="12" customHeight="1" x14ac:dyDescent="0.3"/>
    <row r="1284" ht="12" customHeight="1" x14ac:dyDescent="0.3"/>
    <row r="1285" ht="12" customHeight="1" x14ac:dyDescent="0.3"/>
    <row r="1286" ht="12" customHeight="1" x14ac:dyDescent="0.3"/>
    <row r="1287" ht="12" customHeight="1" x14ac:dyDescent="0.3"/>
    <row r="1288" ht="12" customHeight="1" x14ac:dyDescent="0.3"/>
    <row r="1289" ht="12" customHeight="1" x14ac:dyDescent="0.3"/>
    <row r="1290" ht="12" customHeight="1" x14ac:dyDescent="0.3"/>
    <row r="1291" ht="12" customHeight="1" x14ac:dyDescent="0.3"/>
    <row r="1292" ht="12" customHeight="1" x14ac:dyDescent="0.3"/>
    <row r="1293" ht="12" customHeight="1" x14ac:dyDescent="0.3"/>
    <row r="1294" ht="12" customHeight="1" x14ac:dyDescent="0.3"/>
    <row r="1295" ht="12" customHeight="1" x14ac:dyDescent="0.3"/>
    <row r="1296" ht="12" customHeight="1" x14ac:dyDescent="0.3"/>
    <row r="1297" ht="12" customHeight="1" x14ac:dyDescent="0.3"/>
    <row r="1298" ht="12" customHeight="1" x14ac:dyDescent="0.3"/>
    <row r="1299" ht="12" customHeight="1" x14ac:dyDescent="0.3"/>
    <row r="1300" ht="12" customHeight="1" x14ac:dyDescent="0.3"/>
    <row r="1301" ht="12" customHeight="1" x14ac:dyDescent="0.3"/>
    <row r="1302" ht="12" customHeight="1" x14ac:dyDescent="0.3"/>
    <row r="1303" ht="12" customHeight="1" x14ac:dyDescent="0.3"/>
    <row r="1304" ht="12" customHeight="1" x14ac:dyDescent="0.3"/>
    <row r="1305" ht="12" customHeight="1" x14ac:dyDescent="0.3"/>
    <row r="1306" ht="12" customHeight="1" x14ac:dyDescent="0.3"/>
    <row r="1307" ht="12" customHeight="1" x14ac:dyDescent="0.3"/>
    <row r="1308" ht="12" customHeight="1" x14ac:dyDescent="0.3"/>
    <row r="1309" ht="12" customHeight="1" x14ac:dyDescent="0.3"/>
    <row r="1310" ht="12" customHeight="1" x14ac:dyDescent="0.3"/>
    <row r="1311" ht="12" customHeight="1" x14ac:dyDescent="0.3"/>
    <row r="1312" ht="12" customHeight="1" x14ac:dyDescent="0.3"/>
    <row r="1313" ht="12" customHeight="1" x14ac:dyDescent="0.3"/>
    <row r="1314" ht="12" customHeight="1" x14ac:dyDescent="0.3"/>
    <row r="1315" ht="12" customHeight="1" x14ac:dyDescent="0.3"/>
    <row r="1316" ht="12" customHeight="1" x14ac:dyDescent="0.3"/>
    <row r="1317" ht="12" customHeight="1" x14ac:dyDescent="0.3"/>
    <row r="1318" ht="12" customHeight="1" x14ac:dyDescent="0.3"/>
    <row r="1319" ht="12" customHeight="1" x14ac:dyDescent="0.3"/>
    <row r="1320" ht="12" customHeight="1" x14ac:dyDescent="0.3"/>
    <row r="1321" ht="12" customHeight="1" x14ac:dyDescent="0.3"/>
    <row r="1322" ht="12" customHeight="1" x14ac:dyDescent="0.3"/>
    <row r="1323" ht="12" customHeight="1" x14ac:dyDescent="0.3"/>
    <row r="1324" ht="12" customHeight="1" x14ac:dyDescent="0.3"/>
    <row r="1325" ht="12" customHeight="1" x14ac:dyDescent="0.3"/>
    <row r="1326" ht="12" customHeight="1" x14ac:dyDescent="0.3"/>
    <row r="1327" ht="12" customHeight="1" x14ac:dyDescent="0.3"/>
    <row r="1328" ht="12" customHeight="1" x14ac:dyDescent="0.3"/>
    <row r="1329" ht="12" customHeight="1" x14ac:dyDescent="0.3"/>
    <row r="1330" ht="12" customHeight="1" x14ac:dyDescent="0.3"/>
    <row r="1331" ht="12" customHeight="1" x14ac:dyDescent="0.3"/>
    <row r="1332" ht="12" customHeight="1" x14ac:dyDescent="0.3"/>
    <row r="1333" ht="12" customHeight="1" x14ac:dyDescent="0.3"/>
    <row r="1334" ht="12" customHeight="1" x14ac:dyDescent="0.3"/>
    <row r="1335" ht="12" customHeight="1" x14ac:dyDescent="0.3"/>
    <row r="1336" ht="12" customHeight="1" x14ac:dyDescent="0.3"/>
    <row r="1337" ht="12" customHeight="1" x14ac:dyDescent="0.3"/>
    <row r="1338" ht="12" customHeight="1" x14ac:dyDescent="0.3"/>
    <row r="1339" ht="12" customHeight="1" x14ac:dyDescent="0.3"/>
    <row r="1340" ht="12" customHeight="1" x14ac:dyDescent="0.3"/>
    <row r="1341" ht="12" customHeight="1" x14ac:dyDescent="0.3"/>
    <row r="1342" ht="12" customHeight="1" x14ac:dyDescent="0.3"/>
    <row r="1343" ht="12" customHeight="1" x14ac:dyDescent="0.3"/>
    <row r="1344" ht="12" customHeight="1" x14ac:dyDescent="0.3"/>
    <row r="1345" ht="12" customHeight="1" x14ac:dyDescent="0.3"/>
    <row r="1346" ht="12" customHeight="1" x14ac:dyDescent="0.3"/>
    <row r="1347" ht="12" customHeight="1" x14ac:dyDescent="0.3"/>
    <row r="1348" ht="12" customHeight="1" x14ac:dyDescent="0.3"/>
    <row r="1349" ht="12" customHeight="1" x14ac:dyDescent="0.3"/>
    <row r="1350" ht="12" customHeight="1" x14ac:dyDescent="0.3"/>
    <row r="1351" ht="12" customHeight="1" x14ac:dyDescent="0.3"/>
    <row r="1352" ht="12" customHeight="1" x14ac:dyDescent="0.3"/>
    <row r="1353" ht="12" customHeight="1" x14ac:dyDescent="0.3"/>
    <row r="1354" ht="12" customHeight="1" x14ac:dyDescent="0.3"/>
    <row r="1355" ht="12" customHeight="1" x14ac:dyDescent="0.3"/>
    <row r="1356" ht="12" customHeight="1" x14ac:dyDescent="0.3"/>
    <row r="1357" ht="12" customHeight="1" x14ac:dyDescent="0.3"/>
    <row r="1358" ht="12" customHeight="1" x14ac:dyDescent="0.3"/>
    <row r="1359" ht="12" customHeight="1" x14ac:dyDescent="0.3"/>
    <row r="1360" ht="12" customHeight="1" x14ac:dyDescent="0.3"/>
    <row r="1361" ht="12" customHeight="1" x14ac:dyDescent="0.3"/>
    <row r="1362" ht="12" customHeight="1" x14ac:dyDescent="0.3"/>
    <row r="1363" ht="12" customHeight="1" x14ac:dyDescent="0.3"/>
    <row r="1364" ht="12" customHeight="1" x14ac:dyDescent="0.3"/>
    <row r="1365" ht="12" customHeight="1" x14ac:dyDescent="0.3"/>
    <row r="1366" ht="12" customHeight="1" x14ac:dyDescent="0.3"/>
    <row r="1367" ht="12" customHeight="1" x14ac:dyDescent="0.3"/>
    <row r="1368" ht="12" customHeight="1" x14ac:dyDescent="0.3"/>
    <row r="1369" ht="12" customHeight="1" x14ac:dyDescent="0.3"/>
    <row r="1370" ht="12" customHeight="1" x14ac:dyDescent="0.3"/>
    <row r="1371" ht="12" customHeight="1" x14ac:dyDescent="0.3"/>
    <row r="1372" ht="12" customHeight="1" x14ac:dyDescent="0.3"/>
    <row r="1373" ht="12" customHeight="1" x14ac:dyDescent="0.3"/>
    <row r="1374" ht="12" customHeight="1" x14ac:dyDescent="0.3"/>
    <row r="1375" ht="12" customHeight="1" x14ac:dyDescent="0.3"/>
    <row r="1376" ht="12" customHeight="1" x14ac:dyDescent="0.3"/>
    <row r="1377" ht="12" customHeight="1" x14ac:dyDescent="0.3"/>
    <row r="1378" ht="12" customHeight="1" x14ac:dyDescent="0.3"/>
    <row r="1379" ht="12" customHeight="1" x14ac:dyDescent="0.3"/>
    <row r="1380" ht="12" customHeight="1" x14ac:dyDescent="0.3"/>
    <row r="1381" ht="12" customHeight="1" x14ac:dyDescent="0.3"/>
    <row r="1382" ht="12" customHeight="1" x14ac:dyDescent="0.3"/>
    <row r="1383" ht="12" customHeight="1" x14ac:dyDescent="0.3"/>
    <row r="1384" ht="12" customHeight="1" x14ac:dyDescent="0.3"/>
    <row r="1385" ht="12" customHeight="1" x14ac:dyDescent="0.3"/>
    <row r="1386" ht="12" customHeight="1" x14ac:dyDescent="0.3"/>
    <row r="1387" ht="12" customHeight="1" x14ac:dyDescent="0.3"/>
    <row r="1388" ht="12" customHeight="1" x14ac:dyDescent="0.3"/>
    <row r="1389" ht="12" customHeight="1" x14ac:dyDescent="0.3"/>
    <row r="1390" ht="12" customHeight="1" x14ac:dyDescent="0.3"/>
    <row r="1391" ht="12" customHeight="1" x14ac:dyDescent="0.3"/>
    <row r="1392" ht="12" customHeight="1" x14ac:dyDescent="0.3"/>
    <row r="1393" ht="12" customHeight="1" x14ac:dyDescent="0.3"/>
    <row r="1394" ht="12" customHeight="1" x14ac:dyDescent="0.3"/>
    <row r="1395" ht="12" customHeight="1" x14ac:dyDescent="0.3"/>
    <row r="1396" ht="12" customHeight="1" x14ac:dyDescent="0.3"/>
    <row r="1397" ht="12" customHeight="1" x14ac:dyDescent="0.3"/>
    <row r="1398" ht="12" customHeight="1" x14ac:dyDescent="0.3"/>
    <row r="1399" ht="12" customHeight="1" x14ac:dyDescent="0.3"/>
    <row r="1400" ht="12" customHeight="1" x14ac:dyDescent="0.3"/>
    <row r="1401" ht="12" customHeight="1" x14ac:dyDescent="0.3"/>
    <row r="1402" ht="12" customHeight="1" x14ac:dyDescent="0.3"/>
    <row r="1403" ht="12" customHeight="1" x14ac:dyDescent="0.3"/>
    <row r="1404" ht="12" customHeight="1" x14ac:dyDescent="0.3"/>
    <row r="1405" ht="12" customHeight="1" x14ac:dyDescent="0.3"/>
    <row r="1406" ht="12" customHeight="1" x14ac:dyDescent="0.3"/>
    <row r="1407" ht="12" customHeight="1" x14ac:dyDescent="0.3"/>
    <row r="1408" ht="12" customHeight="1" x14ac:dyDescent="0.3"/>
    <row r="1409" ht="12" customHeight="1" x14ac:dyDescent="0.3"/>
    <row r="1410" ht="12" customHeight="1" x14ac:dyDescent="0.3"/>
    <row r="1411" ht="12" customHeight="1" x14ac:dyDescent="0.3"/>
    <row r="1412" ht="12" customHeight="1" x14ac:dyDescent="0.3"/>
    <row r="1413" ht="12" customHeight="1" x14ac:dyDescent="0.3"/>
    <row r="1414" ht="12" customHeight="1" x14ac:dyDescent="0.3"/>
    <row r="1415" ht="12" customHeight="1" x14ac:dyDescent="0.3"/>
    <row r="1416" ht="12" customHeight="1" x14ac:dyDescent="0.3"/>
    <row r="1417" ht="12" customHeight="1" x14ac:dyDescent="0.3"/>
    <row r="1418" ht="12" customHeight="1" x14ac:dyDescent="0.3"/>
    <row r="1419" ht="12" customHeight="1" x14ac:dyDescent="0.3"/>
    <row r="1420" ht="12" customHeight="1" x14ac:dyDescent="0.3"/>
    <row r="1421" ht="12" customHeight="1" x14ac:dyDescent="0.3"/>
    <row r="1422" ht="12" customHeight="1" x14ac:dyDescent="0.3"/>
    <row r="1423" ht="12" customHeight="1" x14ac:dyDescent="0.3"/>
    <row r="1424" ht="12" customHeight="1" x14ac:dyDescent="0.3"/>
    <row r="1425" ht="12" customHeight="1" x14ac:dyDescent="0.3"/>
    <row r="1426" ht="12" customHeight="1" x14ac:dyDescent="0.3"/>
    <row r="1427" ht="12" customHeight="1" x14ac:dyDescent="0.3"/>
    <row r="1428" ht="12" customHeight="1" x14ac:dyDescent="0.3"/>
    <row r="1429" ht="12" customHeight="1" x14ac:dyDescent="0.3"/>
    <row r="1430" ht="12" customHeight="1" x14ac:dyDescent="0.3"/>
    <row r="1431" ht="12" customHeight="1" x14ac:dyDescent="0.3"/>
    <row r="1432" ht="12" customHeight="1" x14ac:dyDescent="0.3"/>
    <row r="1433" ht="12" customHeight="1" x14ac:dyDescent="0.3"/>
    <row r="1434" ht="12" customHeight="1" x14ac:dyDescent="0.3"/>
    <row r="1435" ht="12" customHeight="1" x14ac:dyDescent="0.3"/>
    <row r="1436" ht="12" customHeight="1" x14ac:dyDescent="0.3"/>
    <row r="1437" ht="12" customHeight="1" x14ac:dyDescent="0.3"/>
    <row r="1438" ht="12" customHeight="1" x14ac:dyDescent="0.3"/>
    <row r="1439" ht="12" customHeight="1" x14ac:dyDescent="0.3"/>
    <row r="1440" ht="12" customHeight="1" x14ac:dyDescent="0.3"/>
    <row r="1441" ht="12" customHeight="1" x14ac:dyDescent="0.3"/>
    <row r="1442" ht="12" customHeight="1" x14ac:dyDescent="0.3"/>
    <row r="1443" ht="12" customHeight="1" x14ac:dyDescent="0.3"/>
    <row r="1444" ht="12" customHeight="1" x14ac:dyDescent="0.3"/>
    <row r="1445" ht="12" customHeight="1" x14ac:dyDescent="0.3"/>
    <row r="1446" ht="12" customHeight="1" x14ac:dyDescent="0.3"/>
    <row r="1447" ht="12" customHeight="1" x14ac:dyDescent="0.3"/>
    <row r="1448" ht="12" customHeight="1" x14ac:dyDescent="0.3"/>
    <row r="1449" ht="12" customHeight="1" x14ac:dyDescent="0.3"/>
    <row r="1450" ht="12" customHeight="1" x14ac:dyDescent="0.3"/>
    <row r="1451" ht="12" customHeight="1" x14ac:dyDescent="0.3"/>
    <row r="1452" ht="12" customHeight="1" x14ac:dyDescent="0.3"/>
    <row r="1453" ht="12" customHeight="1" x14ac:dyDescent="0.3"/>
    <row r="1454" ht="12" customHeight="1" x14ac:dyDescent="0.3"/>
    <row r="1455" ht="12" customHeight="1" x14ac:dyDescent="0.3"/>
    <row r="1456" ht="12" customHeight="1" x14ac:dyDescent="0.3"/>
    <row r="1457" ht="12" customHeight="1" x14ac:dyDescent="0.3"/>
    <row r="1458" ht="12" customHeight="1" x14ac:dyDescent="0.3"/>
    <row r="1459" ht="12" customHeight="1" x14ac:dyDescent="0.3"/>
    <row r="1460" ht="12" customHeight="1" x14ac:dyDescent="0.3"/>
    <row r="1461" ht="12" customHeight="1" x14ac:dyDescent="0.3"/>
    <row r="1462" ht="12" customHeight="1" x14ac:dyDescent="0.3"/>
    <row r="1463" ht="12" customHeight="1" x14ac:dyDescent="0.3"/>
    <row r="1464" ht="12" customHeight="1" x14ac:dyDescent="0.3"/>
    <row r="1465" ht="12" customHeight="1" x14ac:dyDescent="0.3"/>
    <row r="1466" ht="12" customHeight="1" x14ac:dyDescent="0.3"/>
    <row r="1467" ht="12" customHeight="1" x14ac:dyDescent="0.3"/>
    <row r="1468" ht="12" customHeight="1" x14ac:dyDescent="0.3"/>
    <row r="1469" ht="12" customHeight="1" x14ac:dyDescent="0.3"/>
    <row r="1470" ht="12" customHeight="1" x14ac:dyDescent="0.3"/>
    <row r="1471" ht="12" customHeight="1" x14ac:dyDescent="0.3"/>
    <row r="1472" ht="12" customHeight="1" x14ac:dyDescent="0.3"/>
    <row r="1473" ht="12" customHeight="1" x14ac:dyDescent="0.3"/>
    <row r="1474" ht="12" customHeight="1" x14ac:dyDescent="0.3"/>
    <row r="1475" ht="12" customHeight="1" x14ac:dyDescent="0.3"/>
    <row r="1476" ht="12" customHeight="1" x14ac:dyDescent="0.3"/>
    <row r="1477" ht="12" customHeight="1" x14ac:dyDescent="0.3"/>
    <row r="1478" ht="12" customHeight="1" x14ac:dyDescent="0.3"/>
    <row r="1479" ht="12" customHeight="1" x14ac:dyDescent="0.3"/>
    <row r="1480" ht="12" customHeight="1" x14ac:dyDescent="0.3"/>
    <row r="1481" ht="12" customHeight="1" x14ac:dyDescent="0.3"/>
    <row r="1482" ht="12" customHeight="1" x14ac:dyDescent="0.3"/>
    <row r="1483" ht="12" customHeight="1" x14ac:dyDescent="0.3"/>
    <row r="1484" ht="12" customHeight="1" x14ac:dyDescent="0.3"/>
    <row r="1485" ht="12" customHeight="1" x14ac:dyDescent="0.3"/>
    <row r="1486" ht="12" customHeight="1" x14ac:dyDescent="0.3"/>
    <row r="1487" ht="12" customHeight="1" x14ac:dyDescent="0.3"/>
    <row r="1488" ht="12" customHeight="1" x14ac:dyDescent="0.3"/>
    <row r="1489" ht="12" customHeight="1" x14ac:dyDescent="0.3"/>
    <row r="1490" ht="12" customHeight="1" x14ac:dyDescent="0.3"/>
    <row r="1491" ht="12" customHeight="1" x14ac:dyDescent="0.3"/>
    <row r="1492" ht="12" customHeight="1" x14ac:dyDescent="0.3"/>
    <row r="1493" ht="12" customHeight="1" x14ac:dyDescent="0.3"/>
    <row r="1494" ht="12" customHeight="1" x14ac:dyDescent="0.3"/>
    <row r="1495" ht="12" customHeight="1" x14ac:dyDescent="0.3"/>
    <row r="1496" ht="12" customHeight="1" x14ac:dyDescent="0.3"/>
    <row r="1497" ht="12" customHeight="1" x14ac:dyDescent="0.3"/>
    <row r="1498" ht="12" customHeight="1" x14ac:dyDescent="0.3"/>
    <row r="1499" ht="12" customHeight="1" x14ac:dyDescent="0.3"/>
    <row r="1500" ht="12" customHeight="1" x14ac:dyDescent="0.3"/>
    <row r="1501" ht="12" customHeight="1" x14ac:dyDescent="0.3"/>
    <row r="1502" ht="12" customHeight="1" x14ac:dyDescent="0.3"/>
    <row r="1503" ht="12" customHeight="1" x14ac:dyDescent="0.3"/>
    <row r="1504" ht="12" customHeight="1" x14ac:dyDescent="0.3"/>
    <row r="1505" ht="12" customHeight="1" x14ac:dyDescent="0.3"/>
    <row r="1506" ht="12" customHeight="1" x14ac:dyDescent="0.3"/>
    <row r="1507" ht="12" customHeight="1" x14ac:dyDescent="0.3"/>
    <row r="1508" ht="12" customHeight="1" x14ac:dyDescent="0.3"/>
    <row r="1509" ht="12" customHeight="1" x14ac:dyDescent="0.3"/>
    <row r="1510" ht="12" customHeight="1" x14ac:dyDescent="0.3"/>
    <row r="1511" ht="12" customHeight="1" x14ac:dyDescent="0.3"/>
    <row r="1512" ht="12" customHeight="1" x14ac:dyDescent="0.3"/>
    <row r="1513" ht="12" customHeight="1" x14ac:dyDescent="0.3"/>
    <row r="1514" ht="12" customHeight="1" x14ac:dyDescent="0.3"/>
    <row r="1515" ht="12" customHeight="1" x14ac:dyDescent="0.3"/>
    <row r="1516" ht="12" customHeight="1" x14ac:dyDescent="0.3"/>
    <row r="1517" ht="12" customHeight="1" x14ac:dyDescent="0.3"/>
    <row r="1518" ht="12" customHeight="1" x14ac:dyDescent="0.3"/>
    <row r="1519" ht="12" customHeight="1" x14ac:dyDescent="0.3"/>
    <row r="1520" ht="12" customHeight="1" x14ac:dyDescent="0.3"/>
    <row r="1521" ht="12" customHeight="1" x14ac:dyDescent="0.3"/>
    <row r="1522" ht="12" customHeight="1" x14ac:dyDescent="0.3"/>
    <row r="1523" ht="12" customHeight="1" x14ac:dyDescent="0.3"/>
    <row r="1524" ht="12" customHeight="1" x14ac:dyDescent="0.3"/>
    <row r="1525" ht="12" customHeight="1" x14ac:dyDescent="0.3"/>
    <row r="1526" ht="12" customHeight="1" x14ac:dyDescent="0.3"/>
    <row r="1527" ht="12" customHeight="1" x14ac:dyDescent="0.3"/>
    <row r="1528" ht="12" customHeight="1" x14ac:dyDescent="0.3"/>
    <row r="1529" ht="12" customHeight="1" x14ac:dyDescent="0.3"/>
    <row r="1530" ht="12" customHeight="1" x14ac:dyDescent="0.3"/>
    <row r="1531" ht="12" customHeight="1" x14ac:dyDescent="0.3"/>
    <row r="1532" ht="12" customHeight="1" x14ac:dyDescent="0.3"/>
    <row r="1533" ht="12" customHeight="1" x14ac:dyDescent="0.3"/>
    <row r="1534" ht="12" customHeight="1" x14ac:dyDescent="0.3"/>
    <row r="1535" ht="12" customHeight="1" x14ac:dyDescent="0.3"/>
    <row r="1536" ht="12" customHeight="1" x14ac:dyDescent="0.3"/>
    <row r="1537" ht="12" customHeight="1" x14ac:dyDescent="0.3"/>
    <row r="1538" ht="12" customHeight="1" x14ac:dyDescent="0.3"/>
    <row r="1539" ht="12" customHeight="1" x14ac:dyDescent="0.3"/>
    <row r="1540" ht="12" customHeight="1" x14ac:dyDescent="0.3"/>
    <row r="1541" ht="12" customHeight="1" x14ac:dyDescent="0.3"/>
    <row r="1542" ht="12" customHeight="1" x14ac:dyDescent="0.3"/>
    <row r="1543" ht="12" customHeight="1" x14ac:dyDescent="0.3"/>
    <row r="1544" ht="12" customHeight="1" x14ac:dyDescent="0.3"/>
    <row r="1545" ht="12" customHeight="1" x14ac:dyDescent="0.3"/>
    <row r="1546" ht="12" customHeight="1" x14ac:dyDescent="0.3"/>
    <row r="1547" ht="12" customHeight="1" x14ac:dyDescent="0.3"/>
    <row r="1548" ht="12" customHeight="1" x14ac:dyDescent="0.3"/>
    <row r="1549" ht="12" customHeight="1" x14ac:dyDescent="0.3"/>
    <row r="1550" ht="12" customHeight="1" x14ac:dyDescent="0.3"/>
    <row r="1551" ht="12" customHeight="1" x14ac:dyDescent="0.3"/>
    <row r="1552" ht="12" customHeight="1" x14ac:dyDescent="0.3"/>
    <row r="1553" ht="12" customHeight="1" x14ac:dyDescent="0.3"/>
    <row r="1554" ht="12" customHeight="1" x14ac:dyDescent="0.3"/>
    <row r="1555" ht="12" customHeight="1" x14ac:dyDescent="0.3"/>
    <row r="1556" ht="12" customHeight="1" x14ac:dyDescent="0.3"/>
    <row r="1557" ht="12" customHeight="1" x14ac:dyDescent="0.3"/>
    <row r="1558" ht="12" customHeight="1" x14ac:dyDescent="0.3"/>
    <row r="1559" ht="12" customHeight="1" x14ac:dyDescent="0.3"/>
    <row r="1560" ht="12" customHeight="1" x14ac:dyDescent="0.3"/>
    <row r="1561" ht="12" customHeight="1" x14ac:dyDescent="0.3"/>
    <row r="1562" ht="12" customHeight="1" x14ac:dyDescent="0.3"/>
    <row r="1563" ht="12" customHeight="1" x14ac:dyDescent="0.3"/>
    <row r="1564" ht="12" customHeight="1" x14ac:dyDescent="0.3"/>
    <row r="1565" ht="12" customHeight="1" x14ac:dyDescent="0.3"/>
    <row r="1566" ht="12" customHeight="1" x14ac:dyDescent="0.3"/>
    <row r="1567" ht="12" customHeight="1" x14ac:dyDescent="0.3"/>
    <row r="1568" ht="12" customHeight="1" x14ac:dyDescent="0.3"/>
    <row r="1569" ht="12" customHeight="1" x14ac:dyDescent="0.3"/>
    <row r="1570" ht="12" customHeight="1" x14ac:dyDescent="0.3"/>
    <row r="1571" ht="12" customHeight="1" x14ac:dyDescent="0.3"/>
    <row r="1572" ht="12" customHeight="1" x14ac:dyDescent="0.3"/>
    <row r="1573" ht="12" customHeight="1" x14ac:dyDescent="0.3"/>
    <row r="1574" ht="12" customHeight="1" x14ac:dyDescent="0.3"/>
    <row r="1575" ht="12" customHeight="1" x14ac:dyDescent="0.3"/>
    <row r="1576" ht="12" customHeight="1" x14ac:dyDescent="0.3"/>
    <row r="1577" ht="12" customHeight="1" x14ac:dyDescent="0.3"/>
    <row r="1578" ht="12" customHeight="1" x14ac:dyDescent="0.3"/>
    <row r="1579" ht="12" customHeight="1" x14ac:dyDescent="0.3"/>
    <row r="1580" ht="12" customHeight="1" x14ac:dyDescent="0.3"/>
    <row r="1581" ht="12" customHeight="1" x14ac:dyDescent="0.3"/>
    <row r="1582" ht="12" customHeight="1" x14ac:dyDescent="0.3"/>
    <row r="1583" ht="12" customHeight="1" x14ac:dyDescent="0.3"/>
    <row r="1584" ht="12" customHeight="1" x14ac:dyDescent="0.3"/>
    <row r="1585" ht="12" customHeight="1" x14ac:dyDescent="0.3"/>
    <row r="1586" ht="12" customHeight="1" x14ac:dyDescent="0.3"/>
    <row r="1587" ht="12" customHeight="1" x14ac:dyDescent="0.3"/>
    <row r="1588" ht="12" customHeight="1" x14ac:dyDescent="0.3"/>
    <row r="1589" ht="12" customHeight="1" x14ac:dyDescent="0.3"/>
    <row r="1590" ht="12" customHeight="1" x14ac:dyDescent="0.3"/>
    <row r="1591" ht="12" customHeight="1" x14ac:dyDescent="0.3"/>
    <row r="1592" ht="12" customHeight="1" x14ac:dyDescent="0.3"/>
    <row r="1593" ht="12" customHeight="1" x14ac:dyDescent="0.3"/>
    <row r="1594" ht="12" customHeight="1" x14ac:dyDescent="0.3"/>
    <row r="1595" ht="12" customHeight="1" x14ac:dyDescent="0.3"/>
    <row r="1596" ht="12" customHeight="1" x14ac:dyDescent="0.3"/>
    <row r="1597" ht="12" customHeight="1" x14ac:dyDescent="0.3"/>
    <row r="1598" ht="12" customHeight="1" x14ac:dyDescent="0.3"/>
    <row r="1599" ht="12" customHeight="1" x14ac:dyDescent="0.3"/>
    <row r="1600" ht="12" customHeight="1" x14ac:dyDescent="0.3"/>
    <row r="1601" ht="12" customHeight="1" x14ac:dyDescent="0.3"/>
    <row r="1602" ht="12" customHeight="1" x14ac:dyDescent="0.3"/>
    <row r="1603" ht="12" customHeight="1" x14ac:dyDescent="0.3"/>
    <row r="1604" ht="12" customHeight="1" x14ac:dyDescent="0.3"/>
    <row r="1605" ht="12" customHeight="1" x14ac:dyDescent="0.3"/>
    <row r="1606" ht="12" customHeight="1" x14ac:dyDescent="0.3"/>
    <row r="1607" ht="12" customHeight="1" x14ac:dyDescent="0.3"/>
    <row r="1608" ht="12" customHeight="1" x14ac:dyDescent="0.3"/>
    <row r="1609" ht="12" customHeight="1" x14ac:dyDescent="0.3"/>
    <row r="1610" ht="12" customHeight="1" x14ac:dyDescent="0.3"/>
    <row r="1611" ht="12" customHeight="1" x14ac:dyDescent="0.3"/>
    <row r="1612" ht="12" customHeight="1" x14ac:dyDescent="0.3"/>
    <row r="1613" ht="12" customHeight="1" x14ac:dyDescent="0.3"/>
    <row r="1614" ht="12" customHeight="1" x14ac:dyDescent="0.3"/>
    <row r="1615" ht="12" customHeight="1" x14ac:dyDescent="0.3"/>
    <row r="1616" ht="12" customHeight="1" x14ac:dyDescent="0.3"/>
    <row r="1617" ht="12" customHeight="1" x14ac:dyDescent="0.3"/>
    <row r="1618" ht="12" customHeight="1" x14ac:dyDescent="0.3"/>
    <row r="1619" ht="12" customHeight="1" x14ac:dyDescent="0.3"/>
    <row r="1620" ht="12" customHeight="1" x14ac:dyDescent="0.3"/>
    <row r="1621" ht="12" customHeight="1" x14ac:dyDescent="0.3"/>
    <row r="1622" ht="12" customHeight="1" x14ac:dyDescent="0.3"/>
    <row r="1623" ht="12" customHeight="1" x14ac:dyDescent="0.3"/>
    <row r="1624" ht="12" customHeight="1" x14ac:dyDescent="0.3"/>
    <row r="1625" ht="12" customHeight="1" x14ac:dyDescent="0.3"/>
    <row r="1626" ht="12" customHeight="1" x14ac:dyDescent="0.3"/>
    <row r="1627" ht="12" customHeight="1" x14ac:dyDescent="0.3"/>
    <row r="1628" ht="12" customHeight="1" x14ac:dyDescent="0.3"/>
    <row r="1629" ht="12" customHeight="1" x14ac:dyDescent="0.3"/>
    <row r="1630" ht="12" customHeight="1" x14ac:dyDescent="0.3"/>
    <row r="1631" ht="12" customHeight="1" x14ac:dyDescent="0.3"/>
    <row r="1632" ht="12" customHeight="1" x14ac:dyDescent="0.3"/>
    <row r="1633" ht="12" customHeight="1" x14ac:dyDescent="0.3"/>
    <row r="1634" ht="12" customHeight="1" x14ac:dyDescent="0.3"/>
    <row r="1635" ht="12" customHeight="1" x14ac:dyDescent="0.3"/>
    <row r="1636" ht="12" customHeight="1" x14ac:dyDescent="0.3"/>
    <row r="1637" ht="12" customHeight="1" x14ac:dyDescent="0.3"/>
    <row r="1638" ht="12" customHeight="1" x14ac:dyDescent="0.3"/>
    <row r="1639" ht="12" customHeight="1" x14ac:dyDescent="0.3"/>
    <row r="1640" ht="12" customHeight="1" x14ac:dyDescent="0.3"/>
    <row r="1641" ht="12" customHeight="1" x14ac:dyDescent="0.3"/>
    <row r="1642" ht="12" customHeight="1" x14ac:dyDescent="0.3"/>
    <row r="1643" ht="12" customHeight="1" x14ac:dyDescent="0.3"/>
    <row r="1644" ht="12" customHeight="1" x14ac:dyDescent="0.3"/>
    <row r="1645" ht="12" customHeight="1" x14ac:dyDescent="0.3"/>
    <row r="1646" ht="12" customHeight="1" x14ac:dyDescent="0.3"/>
    <row r="1647" ht="12" customHeight="1" x14ac:dyDescent="0.3"/>
    <row r="1648" ht="12" customHeight="1" x14ac:dyDescent="0.3"/>
    <row r="1649" ht="12" customHeight="1" x14ac:dyDescent="0.3"/>
    <row r="1650" ht="12" customHeight="1" x14ac:dyDescent="0.3"/>
    <row r="1651" ht="12" customHeight="1" x14ac:dyDescent="0.3"/>
    <row r="1652" ht="12" customHeight="1" x14ac:dyDescent="0.3"/>
    <row r="1653" ht="12" customHeight="1" x14ac:dyDescent="0.3"/>
    <row r="1654" ht="12" customHeight="1" x14ac:dyDescent="0.3"/>
    <row r="1655" ht="12" customHeight="1" x14ac:dyDescent="0.3"/>
    <row r="1656" ht="12" customHeight="1" x14ac:dyDescent="0.3"/>
    <row r="1657" ht="12" customHeight="1" x14ac:dyDescent="0.3"/>
    <row r="1658" ht="12" customHeight="1" x14ac:dyDescent="0.3"/>
    <row r="1659" ht="12" customHeight="1" x14ac:dyDescent="0.3"/>
    <row r="1660" ht="12" customHeight="1" x14ac:dyDescent="0.3"/>
    <row r="1661" ht="12" customHeight="1" x14ac:dyDescent="0.3"/>
    <row r="1662" ht="12" customHeight="1" x14ac:dyDescent="0.3"/>
    <row r="1663" ht="12" customHeight="1" x14ac:dyDescent="0.3"/>
    <row r="1664" ht="12" customHeight="1" x14ac:dyDescent="0.3"/>
    <row r="1665" ht="12" customHeight="1" x14ac:dyDescent="0.3"/>
    <row r="1666" ht="12" customHeight="1" x14ac:dyDescent="0.3"/>
    <row r="1667" ht="12" customHeight="1" x14ac:dyDescent="0.3"/>
    <row r="1668" ht="12" customHeight="1" x14ac:dyDescent="0.3"/>
    <row r="1669" ht="12" customHeight="1" x14ac:dyDescent="0.3"/>
    <row r="1670" ht="12" customHeight="1" x14ac:dyDescent="0.3"/>
    <row r="1671" ht="12" customHeight="1" x14ac:dyDescent="0.3"/>
    <row r="1672" ht="12" customHeight="1" x14ac:dyDescent="0.3"/>
    <row r="1673" ht="12" customHeight="1" x14ac:dyDescent="0.3"/>
    <row r="1674" ht="12" customHeight="1" x14ac:dyDescent="0.3"/>
    <row r="1675" ht="12" customHeight="1" x14ac:dyDescent="0.3"/>
    <row r="1676" ht="12" customHeight="1" x14ac:dyDescent="0.3"/>
    <row r="1677" ht="12" customHeight="1" x14ac:dyDescent="0.3"/>
    <row r="1678" ht="12" customHeight="1" x14ac:dyDescent="0.3"/>
    <row r="1679" ht="12" customHeight="1" x14ac:dyDescent="0.3"/>
    <row r="1680" ht="12" customHeight="1" x14ac:dyDescent="0.3"/>
    <row r="1681" ht="12" customHeight="1" x14ac:dyDescent="0.3"/>
    <row r="1682" ht="12" customHeight="1" x14ac:dyDescent="0.3"/>
    <row r="1683" ht="12" customHeight="1" x14ac:dyDescent="0.3"/>
    <row r="1684" ht="12" customHeight="1" x14ac:dyDescent="0.3"/>
    <row r="1685" ht="12" customHeight="1" x14ac:dyDescent="0.3"/>
    <row r="1686" ht="12" customHeight="1" x14ac:dyDescent="0.3"/>
    <row r="1687" ht="12" customHeight="1" x14ac:dyDescent="0.3"/>
    <row r="1688" ht="12" customHeight="1" x14ac:dyDescent="0.3"/>
    <row r="1689" ht="12" customHeight="1" x14ac:dyDescent="0.3"/>
    <row r="1690" ht="12" customHeight="1" x14ac:dyDescent="0.3"/>
    <row r="1691" ht="12" customHeight="1" x14ac:dyDescent="0.3"/>
    <row r="1692" ht="12" customHeight="1" x14ac:dyDescent="0.3"/>
    <row r="1693" ht="12" customHeight="1" x14ac:dyDescent="0.3"/>
    <row r="1694" ht="12" customHeight="1" x14ac:dyDescent="0.3"/>
    <row r="1695" ht="12" customHeight="1" x14ac:dyDescent="0.3"/>
    <row r="1696" ht="12" customHeight="1" x14ac:dyDescent="0.3"/>
    <row r="1697" ht="12" customHeight="1" x14ac:dyDescent="0.3"/>
    <row r="1698" ht="12" customHeight="1" x14ac:dyDescent="0.3"/>
    <row r="1699" ht="12" customHeight="1" x14ac:dyDescent="0.3"/>
    <row r="1700" ht="12" customHeight="1" x14ac:dyDescent="0.3"/>
    <row r="1701" ht="12" customHeight="1" x14ac:dyDescent="0.3"/>
    <row r="1702" ht="12" customHeight="1" x14ac:dyDescent="0.3"/>
    <row r="1703" ht="12" customHeight="1" x14ac:dyDescent="0.3"/>
    <row r="1704" ht="12" customHeight="1" x14ac:dyDescent="0.3"/>
    <row r="1705" ht="12" customHeight="1" x14ac:dyDescent="0.3"/>
    <row r="1706" ht="12" customHeight="1" x14ac:dyDescent="0.3"/>
    <row r="1707" ht="12" customHeight="1" x14ac:dyDescent="0.3"/>
    <row r="1708" ht="12" customHeight="1" x14ac:dyDescent="0.3"/>
    <row r="1709" ht="12" customHeight="1" x14ac:dyDescent="0.3"/>
    <row r="1710" ht="12" customHeight="1" x14ac:dyDescent="0.3"/>
    <row r="1711" ht="12" customHeight="1" x14ac:dyDescent="0.3"/>
    <row r="1712" ht="12" customHeight="1" x14ac:dyDescent="0.3"/>
    <row r="1713" ht="12" customHeight="1" x14ac:dyDescent="0.3"/>
    <row r="1714" ht="12" customHeight="1" x14ac:dyDescent="0.3"/>
    <row r="1715" ht="12" customHeight="1" x14ac:dyDescent="0.3"/>
    <row r="1716" ht="12" customHeight="1" x14ac:dyDescent="0.3"/>
    <row r="1717" ht="12" customHeight="1" x14ac:dyDescent="0.3"/>
    <row r="1718" ht="12" customHeight="1" x14ac:dyDescent="0.3"/>
    <row r="1719" ht="12" customHeight="1" x14ac:dyDescent="0.3"/>
    <row r="1720" ht="12" customHeight="1" x14ac:dyDescent="0.3"/>
    <row r="1721" ht="12" customHeight="1" x14ac:dyDescent="0.3"/>
    <row r="1722" ht="12" customHeight="1" x14ac:dyDescent="0.3"/>
    <row r="1723" ht="12" customHeight="1" x14ac:dyDescent="0.3"/>
    <row r="1724" ht="12" customHeight="1" x14ac:dyDescent="0.3"/>
    <row r="1725" ht="12" customHeight="1" x14ac:dyDescent="0.3"/>
    <row r="1726" ht="12" customHeight="1" x14ac:dyDescent="0.3"/>
    <row r="1727" ht="12" customHeight="1" x14ac:dyDescent="0.3"/>
    <row r="1728" ht="12" customHeight="1" x14ac:dyDescent="0.3"/>
    <row r="1729" ht="12" customHeight="1" x14ac:dyDescent="0.3"/>
    <row r="1730" ht="12" customHeight="1" x14ac:dyDescent="0.3"/>
    <row r="1731" ht="12" customHeight="1" x14ac:dyDescent="0.3"/>
    <row r="1732" ht="12" customHeight="1" x14ac:dyDescent="0.3"/>
    <row r="1733" ht="12" customHeight="1" x14ac:dyDescent="0.3"/>
    <row r="1734" ht="12" customHeight="1" x14ac:dyDescent="0.3"/>
    <row r="1735" ht="12" customHeight="1" x14ac:dyDescent="0.3"/>
    <row r="1736" ht="12" customHeight="1" x14ac:dyDescent="0.3"/>
    <row r="1737" ht="12" customHeight="1" x14ac:dyDescent="0.3"/>
    <row r="1738" ht="12" customHeight="1" x14ac:dyDescent="0.3"/>
    <row r="1739" ht="12" customHeight="1" x14ac:dyDescent="0.3"/>
    <row r="1740" ht="12" customHeight="1" x14ac:dyDescent="0.3"/>
    <row r="1741" ht="12" customHeight="1" x14ac:dyDescent="0.3"/>
    <row r="1742" ht="12" customHeight="1" x14ac:dyDescent="0.3"/>
    <row r="1743" ht="12" customHeight="1" x14ac:dyDescent="0.3"/>
    <row r="1744" ht="12" customHeight="1" x14ac:dyDescent="0.3"/>
    <row r="1745" ht="12" customHeight="1" x14ac:dyDescent="0.3"/>
    <row r="1746" ht="12" customHeight="1" x14ac:dyDescent="0.3"/>
    <row r="1747" ht="12" customHeight="1" x14ac:dyDescent="0.3"/>
    <row r="1748" ht="12" customHeight="1" x14ac:dyDescent="0.3"/>
    <row r="1749" ht="12" customHeight="1" x14ac:dyDescent="0.3"/>
    <row r="1750" ht="12" customHeight="1" x14ac:dyDescent="0.3"/>
    <row r="1751" ht="12" customHeight="1" x14ac:dyDescent="0.3"/>
    <row r="1752" ht="12" customHeight="1" x14ac:dyDescent="0.3"/>
    <row r="1753" ht="12" customHeight="1" x14ac:dyDescent="0.3"/>
    <row r="1754" ht="12" customHeight="1" x14ac:dyDescent="0.3"/>
    <row r="1755" ht="12" customHeight="1" x14ac:dyDescent="0.3"/>
    <row r="1756" ht="12" customHeight="1" x14ac:dyDescent="0.3"/>
    <row r="1757" ht="12" customHeight="1" x14ac:dyDescent="0.3"/>
    <row r="1758" ht="12" customHeight="1" x14ac:dyDescent="0.3"/>
    <row r="1759" ht="12" customHeight="1" x14ac:dyDescent="0.3"/>
    <row r="1760" ht="12" customHeight="1" x14ac:dyDescent="0.3"/>
    <row r="1761" ht="12" customHeight="1" x14ac:dyDescent="0.3"/>
    <row r="1762" ht="12" customHeight="1" x14ac:dyDescent="0.3"/>
    <row r="1763" ht="12" customHeight="1" x14ac:dyDescent="0.3"/>
    <row r="1764" ht="12" customHeight="1" x14ac:dyDescent="0.3"/>
    <row r="1765" ht="12" customHeight="1" x14ac:dyDescent="0.3"/>
    <row r="1766" ht="12" customHeight="1" x14ac:dyDescent="0.3"/>
    <row r="1767" ht="12" customHeight="1" x14ac:dyDescent="0.3"/>
    <row r="1768" ht="12" customHeight="1" x14ac:dyDescent="0.3"/>
    <row r="1769" ht="12" customHeight="1" x14ac:dyDescent="0.3"/>
    <row r="1770" ht="12" customHeight="1" x14ac:dyDescent="0.3"/>
    <row r="1771" ht="12" customHeight="1" x14ac:dyDescent="0.3"/>
    <row r="1772" ht="12" customHeight="1" x14ac:dyDescent="0.3"/>
    <row r="1773" ht="12" customHeight="1" x14ac:dyDescent="0.3"/>
    <row r="1774" ht="12" customHeight="1" x14ac:dyDescent="0.3"/>
    <row r="1775" ht="12" customHeight="1" x14ac:dyDescent="0.3"/>
    <row r="1776" ht="12" customHeight="1" x14ac:dyDescent="0.3"/>
    <row r="1777" ht="12" customHeight="1" x14ac:dyDescent="0.3"/>
    <row r="1778" ht="12" customHeight="1" x14ac:dyDescent="0.3"/>
    <row r="1779" ht="12" customHeight="1" x14ac:dyDescent="0.3"/>
    <row r="1780" ht="12" customHeight="1" x14ac:dyDescent="0.3"/>
    <row r="1781" ht="12" customHeight="1" x14ac:dyDescent="0.3"/>
    <row r="1782" ht="12" customHeight="1" x14ac:dyDescent="0.3"/>
    <row r="1783" ht="12" customHeight="1" x14ac:dyDescent="0.3"/>
    <row r="1784" ht="12" customHeight="1" x14ac:dyDescent="0.3"/>
    <row r="1785" ht="12" customHeight="1" x14ac:dyDescent="0.3"/>
    <row r="1786" ht="12" customHeight="1" x14ac:dyDescent="0.3"/>
    <row r="1787" ht="12" customHeight="1" x14ac:dyDescent="0.3"/>
    <row r="1788" ht="12" customHeight="1" x14ac:dyDescent="0.3"/>
    <row r="1789" ht="12" customHeight="1" x14ac:dyDescent="0.3"/>
    <row r="1790" ht="12" customHeight="1" x14ac:dyDescent="0.3"/>
    <row r="1791" ht="12" customHeight="1" x14ac:dyDescent="0.3"/>
    <row r="1792" ht="12" customHeight="1" x14ac:dyDescent="0.3"/>
    <row r="1793" ht="12" customHeight="1" x14ac:dyDescent="0.3"/>
    <row r="1794" ht="12" customHeight="1" x14ac:dyDescent="0.3"/>
    <row r="1795" ht="12" customHeight="1" x14ac:dyDescent="0.3"/>
    <row r="1796" ht="12" customHeight="1" x14ac:dyDescent="0.3"/>
    <row r="1797" ht="12" customHeight="1" x14ac:dyDescent="0.3"/>
    <row r="1798" ht="12" customHeight="1" x14ac:dyDescent="0.3"/>
    <row r="1799" ht="12" customHeight="1" x14ac:dyDescent="0.3"/>
    <row r="1800" ht="12" customHeight="1" x14ac:dyDescent="0.3"/>
    <row r="1801" ht="12" customHeight="1" x14ac:dyDescent="0.3"/>
    <row r="1802" ht="12" customHeight="1" x14ac:dyDescent="0.3"/>
    <row r="1803" ht="12" customHeight="1" x14ac:dyDescent="0.3"/>
    <row r="1804" ht="12" customHeight="1" x14ac:dyDescent="0.3"/>
    <row r="1805" ht="12" customHeight="1" x14ac:dyDescent="0.3"/>
    <row r="1806" ht="12" customHeight="1" x14ac:dyDescent="0.3"/>
    <row r="1807" ht="12" customHeight="1" x14ac:dyDescent="0.3"/>
    <row r="1808" ht="12" customHeight="1" x14ac:dyDescent="0.3"/>
    <row r="1809" ht="12" customHeight="1" x14ac:dyDescent="0.3"/>
    <row r="1810" ht="12" customHeight="1" x14ac:dyDescent="0.3"/>
    <row r="1811" ht="12" customHeight="1" x14ac:dyDescent="0.3"/>
    <row r="1812" ht="12" customHeight="1" x14ac:dyDescent="0.3"/>
    <row r="1813" ht="12" customHeight="1" x14ac:dyDescent="0.3"/>
    <row r="1814" ht="12" customHeight="1" x14ac:dyDescent="0.3"/>
    <row r="1815" ht="12" customHeight="1" x14ac:dyDescent="0.3"/>
    <row r="1816" ht="12" customHeight="1" x14ac:dyDescent="0.3"/>
    <row r="1817" ht="12" customHeight="1" x14ac:dyDescent="0.3"/>
    <row r="1818" ht="12" customHeight="1" x14ac:dyDescent="0.3"/>
    <row r="1819" ht="12" customHeight="1" x14ac:dyDescent="0.3"/>
    <row r="1820" ht="12" customHeight="1" x14ac:dyDescent="0.3"/>
    <row r="1821" ht="12" customHeight="1" x14ac:dyDescent="0.3"/>
    <row r="1822" ht="12" customHeight="1" x14ac:dyDescent="0.3"/>
    <row r="1823" ht="12" customHeight="1" x14ac:dyDescent="0.3"/>
    <row r="1824" ht="12" customHeight="1" x14ac:dyDescent="0.3"/>
    <row r="1825" ht="12" customHeight="1" x14ac:dyDescent="0.3"/>
    <row r="1826" ht="12" customHeight="1" x14ac:dyDescent="0.3"/>
    <row r="1827" ht="12" customHeight="1" x14ac:dyDescent="0.3"/>
    <row r="1828" ht="12" customHeight="1" x14ac:dyDescent="0.3"/>
    <row r="1829" ht="12" customHeight="1" x14ac:dyDescent="0.3"/>
    <row r="1830" ht="12" customHeight="1" x14ac:dyDescent="0.3"/>
    <row r="1831" ht="12" customHeight="1" x14ac:dyDescent="0.3"/>
    <row r="1832" ht="12" customHeight="1" x14ac:dyDescent="0.3"/>
    <row r="1833" ht="12" customHeight="1" x14ac:dyDescent="0.3"/>
    <row r="1834" ht="12" customHeight="1" x14ac:dyDescent="0.3"/>
    <row r="1835" ht="12" customHeight="1" x14ac:dyDescent="0.3"/>
    <row r="1836" ht="12" customHeight="1" x14ac:dyDescent="0.3"/>
    <row r="1837" ht="12" customHeight="1" x14ac:dyDescent="0.3"/>
    <row r="1838" ht="12" customHeight="1" x14ac:dyDescent="0.3"/>
    <row r="1839" ht="12" customHeight="1" x14ac:dyDescent="0.3"/>
    <row r="1840" ht="12" customHeight="1" x14ac:dyDescent="0.3"/>
    <row r="1841" ht="12" customHeight="1" x14ac:dyDescent="0.3"/>
    <row r="1842" ht="12" customHeight="1" x14ac:dyDescent="0.3"/>
    <row r="1843" ht="12" customHeight="1" x14ac:dyDescent="0.3"/>
    <row r="1844" ht="12" customHeight="1" x14ac:dyDescent="0.3"/>
    <row r="1845" ht="12" customHeight="1" x14ac:dyDescent="0.3"/>
    <row r="1846" ht="12" customHeight="1" x14ac:dyDescent="0.3"/>
    <row r="1847" ht="12" customHeight="1" x14ac:dyDescent="0.3"/>
    <row r="1848" ht="12" customHeight="1" x14ac:dyDescent="0.3"/>
    <row r="1849" ht="12" customHeight="1" x14ac:dyDescent="0.3"/>
    <row r="1850" ht="12" customHeight="1" x14ac:dyDescent="0.3"/>
    <row r="1851" ht="12" customHeight="1" x14ac:dyDescent="0.3"/>
    <row r="1852" ht="12" customHeight="1" x14ac:dyDescent="0.3"/>
    <row r="1853" ht="12" customHeight="1" x14ac:dyDescent="0.3"/>
    <row r="1854" ht="12" customHeight="1" x14ac:dyDescent="0.3"/>
    <row r="1855" ht="12" customHeight="1" x14ac:dyDescent="0.3"/>
    <row r="1856" ht="12" customHeight="1" x14ac:dyDescent="0.3"/>
    <row r="1857" ht="12" customHeight="1" x14ac:dyDescent="0.3"/>
    <row r="1858" ht="12" customHeight="1" x14ac:dyDescent="0.3"/>
    <row r="1859" ht="12" customHeight="1" x14ac:dyDescent="0.3"/>
    <row r="1860" ht="12" customHeight="1" x14ac:dyDescent="0.3"/>
    <row r="1861" ht="12" customHeight="1" x14ac:dyDescent="0.3"/>
    <row r="1862" ht="12" customHeight="1" x14ac:dyDescent="0.3"/>
    <row r="1863" ht="12" customHeight="1" x14ac:dyDescent="0.3"/>
    <row r="1864" ht="12" customHeight="1" x14ac:dyDescent="0.3"/>
    <row r="1865" ht="12" customHeight="1" x14ac:dyDescent="0.3"/>
    <row r="1866" ht="12" customHeight="1" x14ac:dyDescent="0.3"/>
    <row r="1867" ht="12" customHeight="1" x14ac:dyDescent="0.3"/>
    <row r="1868" ht="12" customHeight="1" x14ac:dyDescent="0.3"/>
    <row r="1869" ht="12" customHeight="1" x14ac:dyDescent="0.3"/>
    <row r="1870" ht="12" customHeight="1" x14ac:dyDescent="0.3"/>
    <row r="1871" ht="12" customHeight="1" x14ac:dyDescent="0.3"/>
    <row r="1872" ht="12" customHeight="1" x14ac:dyDescent="0.3"/>
    <row r="1873" ht="12" customHeight="1" x14ac:dyDescent="0.3"/>
    <row r="1874" ht="12" customHeight="1" x14ac:dyDescent="0.3"/>
    <row r="1875" ht="12" customHeight="1" x14ac:dyDescent="0.3"/>
    <row r="1876" ht="12" customHeight="1" x14ac:dyDescent="0.3"/>
    <row r="1877" ht="12" customHeight="1" x14ac:dyDescent="0.3"/>
    <row r="1878" ht="12" customHeight="1" x14ac:dyDescent="0.3"/>
    <row r="1879" ht="12" customHeight="1" x14ac:dyDescent="0.3"/>
    <row r="1880" ht="12" customHeight="1" x14ac:dyDescent="0.3"/>
    <row r="1881" ht="12" customHeight="1" x14ac:dyDescent="0.3"/>
    <row r="1882" ht="12" customHeight="1" x14ac:dyDescent="0.3"/>
    <row r="1883" ht="12" customHeight="1" x14ac:dyDescent="0.3"/>
    <row r="1884" ht="12" customHeight="1" x14ac:dyDescent="0.3"/>
    <row r="1885" ht="12" customHeight="1" x14ac:dyDescent="0.3"/>
    <row r="1886" ht="12" customHeight="1" x14ac:dyDescent="0.3"/>
    <row r="1887" ht="12" customHeight="1" x14ac:dyDescent="0.3"/>
    <row r="1888" ht="12" customHeight="1" x14ac:dyDescent="0.3"/>
    <row r="1889" ht="12" customHeight="1" x14ac:dyDescent="0.3"/>
    <row r="1890" ht="12" customHeight="1" x14ac:dyDescent="0.3"/>
    <row r="1891" ht="12" customHeight="1" x14ac:dyDescent="0.3"/>
    <row r="1892" ht="12" customHeight="1" x14ac:dyDescent="0.3"/>
    <row r="1893" ht="12" customHeight="1" x14ac:dyDescent="0.3"/>
    <row r="1894" ht="12" customHeight="1" x14ac:dyDescent="0.3"/>
    <row r="1895" ht="12" customHeight="1" x14ac:dyDescent="0.3"/>
    <row r="1896" ht="12" customHeight="1" x14ac:dyDescent="0.3"/>
    <row r="1897" ht="12" customHeight="1" x14ac:dyDescent="0.3"/>
    <row r="1898" ht="12" customHeight="1" x14ac:dyDescent="0.3"/>
    <row r="1899" ht="12" customHeight="1" x14ac:dyDescent="0.3"/>
    <row r="1900" ht="12" customHeight="1" x14ac:dyDescent="0.3"/>
    <row r="1901" ht="12" customHeight="1" x14ac:dyDescent="0.3"/>
    <row r="1902" ht="12" customHeight="1" x14ac:dyDescent="0.3"/>
    <row r="1903" ht="12" customHeight="1" x14ac:dyDescent="0.3"/>
    <row r="1904" ht="12" customHeight="1" x14ac:dyDescent="0.3"/>
    <row r="1905" ht="12" customHeight="1" x14ac:dyDescent="0.3"/>
    <row r="1906" ht="12" customHeight="1" x14ac:dyDescent="0.3"/>
    <row r="1907" ht="12" customHeight="1" x14ac:dyDescent="0.3"/>
    <row r="1908" ht="12" customHeight="1" x14ac:dyDescent="0.3"/>
    <row r="1909" ht="12" customHeight="1" x14ac:dyDescent="0.3"/>
    <row r="1910" ht="12" customHeight="1" x14ac:dyDescent="0.3"/>
    <row r="1911" ht="12" customHeight="1" x14ac:dyDescent="0.3"/>
    <row r="1912" ht="12" customHeight="1" x14ac:dyDescent="0.3"/>
    <row r="1913" ht="12" customHeight="1" x14ac:dyDescent="0.3"/>
    <row r="1914" ht="12" customHeight="1" x14ac:dyDescent="0.3"/>
    <row r="1915" ht="12" customHeight="1" x14ac:dyDescent="0.3"/>
    <row r="1916" ht="12" customHeight="1" x14ac:dyDescent="0.3"/>
    <row r="1917" ht="12" customHeight="1" x14ac:dyDescent="0.3"/>
    <row r="1918" ht="12" customHeight="1" x14ac:dyDescent="0.3"/>
    <row r="1919" ht="12" customHeight="1" x14ac:dyDescent="0.3"/>
    <row r="1920" ht="12" customHeight="1" x14ac:dyDescent="0.3"/>
    <row r="1921" ht="12" customHeight="1" x14ac:dyDescent="0.3"/>
    <row r="1922" ht="12" customHeight="1" x14ac:dyDescent="0.3"/>
    <row r="1923" ht="12" customHeight="1" x14ac:dyDescent="0.3"/>
    <row r="1924" ht="12" customHeight="1" x14ac:dyDescent="0.3"/>
    <row r="1925" ht="12" customHeight="1" x14ac:dyDescent="0.3"/>
    <row r="1926" ht="12" customHeight="1" x14ac:dyDescent="0.3"/>
    <row r="1927" ht="12" customHeight="1" x14ac:dyDescent="0.3"/>
    <row r="1928" ht="12" customHeight="1" x14ac:dyDescent="0.3"/>
    <row r="1929" ht="12" customHeight="1" x14ac:dyDescent="0.3"/>
    <row r="1930" ht="12" customHeight="1" x14ac:dyDescent="0.3"/>
    <row r="1931" ht="12" customHeight="1" x14ac:dyDescent="0.3"/>
    <row r="1932" ht="12" customHeight="1" x14ac:dyDescent="0.3"/>
    <row r="1933" ht="12" customHeight="1" x14ac:dyDescent="0.3"/>
    <row r="1934" ht="12" customHeight="1" x14ac:dyDescent="0.3"/>
    <row r="1935" ht="12" customHeight="1" x14ac:dyDescent="0.3"/>
    <row r="1936" ht="12" customHeight="1" x14ac:dyDescent="0.3"/>
    <row r="1937" ht="12" customHeight="1" x14ac:dyDescent="0.3"/>
    <row r="1938" ht="12" customHeight="1" x14ac:dyDescent="0.3"/>
    <row r="1939" ht="12" customHeight="1" x14ac:dyDescent="0.3"/>
    <row r="1940" ht="12" customHeight="1" x14ac:dyDescent="0.3"/>
    <row r="1941" ht="12" customHeight="1" x14ac:dyDescent="0.3"/>
    <row r="1942" ht="12" customHeight="1" x14ac:dyDescent="0.3"/>
    <row r="1943" ht="12" customHeight="1" x14ac:dyDescent="0.3"/>
    <row r="1944" ht="12" customHeight="1" x14ac:dyDescent="0.3"/>
    <row r="1945" ht="12" customHeight="1" x14ac:dyDescent="0.3"/>
    <row r="1946" ht="12" customHeight="1" x14ac:dyDescent="0.3"/>
    <row r="1947" ht="12" customHeight="1" x14ac:dyDescent="0.3"/>
    <row r="1948" ht="12" customHeight="1" x14ac:dyDescent="0.3"/>
    <row r="1949" ht="12" customHeight="1" x14ac:dyDescent="0.3"/>
    <row r="1950" ht="12" customHeight="1" x14ac:dyDescent="0.3"/>
    <row r="1951" ht="12" customHeight="1" x14ac:dyDescent="0.3"/>
    <row r="1952" ht="12" customHeight="1" x14ac:dyDescent="0.3"/>
    <row r="1953" ht="12" customHeight="1" x14ac:dyDescent="0.3"/>
    <row r="1954" ht="12" customHeight="1" x14ac:dyDescent="0.3"/>
    <row r="1955" ht="12" customHeight="1" x14ac:dyDescent="0.3"/>
    <row r="1956" ht="12" customHeight="1" x14ac:dyDescent="0.3"/>
    <row r="1957" ht="12" customHeight="1" x14ac:dyDescent="0.3"/>
    <row r="1958" ht="12" customHeight="1" x14ac:dyDescent="0.3"/>
    <row r="1959" ht="12" customHeight="1" x14ac:dyDescent="0.3"/>
    <row r="1960" ht="12" customHeight="1" x14ac:dyDescent="0.3"/>
    <row r="1961" ht="12" customHeight="1" x14ac:dyDescent="0.3"/>
    <row r="1962" ht="12" customHeight="1" x14ac:dyDescent="0.3"/>
    <row r="1963" ht="12" customHeight="1" x14ac:dyDescent="0.3"/>
    <row r="1964" ht="12" customHeight="1" x14ac:dyDescent="0.3"/>
    <row r="1965" ht="12" customHeight="1" x14ac:dyDescent="0.3"/>
    <row r="1966" ht="12" customHeight="1" x14ac:dyDescent="0.3"/>
    <row r="1967" ht="12" customHeight="1" x14ac:dyDescent="0.3"/>
    <row r="1968" ht="12" customHeight="1" x14ac:dyDescent="0.3"/>
    <row r="1969" ht="12" customHeight="1" x14ac:dyDescent="0.3"/>
    <row r="1970" ht="12" customHeight="1" x14ac:dyDescent="0.3"/>
    <row r="1971" ht="12" customHeight="1" x14ac:dyDescent="0.3"/>
    <row r="1972" ht="12" customHeight="1" x14ac:dyDescent="0.3"/>
    <row r="1973" ht="12" customHeight="1" x14ac:dyDescent="0.3"/>
    <row r="1974" ht="12" customHeight="1" x14ac:dyDescent="0.3"/>
    <row r="1975" ht="12" customHeight="1" x14ac:dyDescent="0.3"/>
    <row r="1976" ht="12" customHeight="1" x14ac:dyDescent="0.3"/>
    <row r="1977" ht="12" customHeight="1" x14ac:dyDescent="0.3"/>
    <row r="1978" ht="12" customHeight="1" x14ac:dyDescent="0.3"/>
    <row r="1979" ht="12" customHeight="1" x14ac:dyDescent="0.3"/>
    <row r="1980" ht="12" customHeight="1" x14ac:dyDescent="0.3"/>
    <row r="1981" ht="12" customHeight="1" x14ac:dyDescent="0.3"/>
    <row r="1982" ht="12" customHeight="1" x14ac:dyDescent="0.3"/>
    <row r="1983" ht="12" customHeight="1" x14ac:dyDescent="0.3"/>
    <row r="1984" ht="12" customHeight="1" x14ac:dyDescent="0.3"/>
    <row r="1985" ht="12" customHeight="1" x14ac:dyDescent="0.3"/>
    <row r="1986" ht="12" customHeight="1" x14ac:dyDescent="0.3"/>
    <row r="1987" ht="12" customHeight="1" x14ac:dyDescent="0.3"/>
    <row r="1988" ht="12" customHeight="1" x14ac:dyDescent="0.3"/>
    <row r="1989" ht="12" customHeight="1" x14ac:dyDescent="0.3"/>
    <row r="1990" ht="12" customHeight="1" x14ac:dyDescent="0.3"/>
    <row r="1991" ht="12" customHeight="1" x14ac:dyDescent="0.3"/>
    <row r="1992" ht="12" customHeight="1" x14ac:dyDescent="0.3"/>
    <row r="1993" ht="12" customHeight="1" x14ac:dyDescent="0.3"/>
    <row r="1994" ht="12" customHeight="1" x14ac:dyDescent="0.3"/>
    <row r="1995" ht="12" customHeight="1" x14ac:dyDescent="0.3"/>
    <row r="1996" ht="12" customHeight="1" x14ac:dyDescent="0.3"/>
    <row r="1997" ht="12" customHeight="1" x14ac:dyDescent="0.3"/>
    <row r="1998" ht="12" customHeight="1" x14ac:dyDescent="0.3"/>
    <row r="1999" ht="12" customHeight="1" x14ac:dyDescent="0.3"/>
    <row r="2000" ht="12" customHeight="1" x14ac:dyDescent="0.3"/>
    <row r="2001" ht="12" customHeight="1" x14ac:dyDescent="0.3"/>
    <row r="2002" ht="12" customHeight="1" x14ac:dyDescent="0.3"/>
    <row r="2003" ht="12" customHeight="1" x14ac:dyDescent="0.3"/>
    <row r="2004" ht="12" customHeight="1" x14ac:dyDescent="0.3"/>
    <row r="2005" ht="12" customHeight="1" x14ac:dyDescent="0.3"/>
    <row r="2006" ht="12" customHeight="1" x14ac:dyDescent="0.3"/>
    <row r="2007" ht="12" customHeight="1" x14ac:dyDescent="0.3"/>
    <row r="2008" ht="12" customHeight="1" x14ac:dyDescent="0.3"/>
    <row r="2009" ht="12" customHeight="1" x14ac:dyDescent="0.3"/>
    <row r="2010" ht="12" customHeight="1" x14ac:dyDescent="0.3"/>
    <row r="2011" ht="12" customHeight="1" x14ac:dyDescent="0.3"/>
    <row r="2012" ht="12" customHeight="1" x14ac:dyDescent="0.3"/>
    <row r="2013" ht="12" customHeight="1" x14ac:dyDescent="0.3"/>
    <row r="2014" ht="12" customHeight="1" x14ac:dyDescent="0.3"/>
    <row r="2015" ht="12" customHeight="1" x14ac:dyDescent="0.3"/>
    <row r="2016" ht="12" customHeight="1" x14ac:dyDescent="0.3"/>
    <row r="2017" ht="12" customHeight="1" x14ac:dyDescent="0.3"/>
    <row r="2018" ht="12" customHeight="1" x14ac:dyDescent="0.3"/>
    <row r="2019" ht="12" customHeight="1" x14ac:dyDescent="0.3"/>
    <row r="2020" ht="12" customHeight="1" x14ac:dyDescent="0.3"/>
    <row r="2021" ht="12" customHeight="1" x14ac:dyDescent="0.3"/>
    <row r="2022" ht="12" customHeight="1" x14ac:dyDescent="0.3"/>
    <row r="2023" ht="12" customHeight="1" x14ac:dyDescent="0.3"/>
    <row r="2024" ht="12" customHeight="1" x14ac:dyDescent="0.3"/>
    <row r="2025" ht="12" customHeight="1" x14ac:dyDescent="0.3"/>
    <row r="2026" ht="12" customHeight="1" x14ac:dyDescent="0.3"/>
    <row r="2027" ht="12" customHeight="1" x14ac:dyDescent="0.3"/>
    <row r="2028" ht="12" customHeight="1" x14ac:dyDescent="0.3"/>
    <row r="2029" ht="12" customHeight="1" x14ac:dyDescent="0.3"/>
    <row r="2030" ht="12" customHeight="1" x14ac:dyDescent="0.3"/>
    <row r="2031" ht="12" customHeight="1" x14ac:dyDescent="0.3"/>
    <row r="2032" ht="12" customHeight="1" x14ac:dyDescent="0.3"/>
    <row r="2033" ht="12" customHeight="1" x14ac:dyDescent="0.3"/>
    <row r="2034" ht="12" customHeight="1" x14ac:dyDescent="0.3"/>
    <row r="2035" ht="12" customHeight="1" x14ac:dyDescent="0.3"/>
    <row r="2036" ht="12" customHeight="1" x14ac:dyDescent="0.3"/>
    <row r="2037" ht="12" customHeight="1" x14ac:dyDescent="0.3"/>
    <row r="2038" ht="12" customHeight="1" x14ac:dyDescent="0.3"/>
    <row r="2039" ht="12" customHeight="1" x14ac:dyDescent="0.3"/>
    <row r="2040" ht="12" customHeight="1" x14ac:dyDescent="0.3"/>
    <row r="2041" ht="12" customHeight="1" x14ac:dyDescent="0.3"/>
    <row r="2042" ht="12" customHeight="1" x14ac:dyDescent="0.3"/>
    <row r="2043" ht="12" customHeight="1" x14ac:dyDescent="0.3"/>
    <row r="2044" ht="12" customHeight="1" x14ac:dyDescent="0.3"/>
    <row r="2045" ht="12" customHeight="1" x14ac:dyDescent="0.3"/>
    <row r="2046" ht="12" customHeight="1" x14ac:dyDescent="0.3"/>
    <row r="2047" ht="12" customHeight="1" x14ac:dyDescent="0.3"/>
    <row r="2048" ht="12" customHeight="1" x14ac:dyDescent="0.3"/>
    <row r="2049" ht="12" customHeight="1" x14ac:dyDescent="0.3"/>
    <row r="2050" ht="12" customHeight="1" x14ac:dyDescent="0.3"/>
    <row r="2051" ht="12" customHeight="1" x14ac:dyDescent="0.3"/>
    <row r="2052" ht="12" customHeight="1" x14ac:dyDescent="0.3"/>
    <row r="2053" ht="12" customHeight="1" x14ac:dyDescent="0.3"/>
    <row r="2054" ht="12" customHeight="1" x14ac:dyDescent="0.3"/>
    <row r="2055" ht="12" customHeight="1" x14ac:dyDescent="0.3"/>
    <row r="2056" ht="12" customHeight="1" x14ac:dyDescent="0.3"/>
    <row r="2057" ht="12" customHeight="1" x14ac:dyDescent="0.3"/>
    <row r="2058" ht="12" customHeight="1" x14ac:dyDescent="0.3"/>
    <row r="2059" ht="12" customHeight="1" x14ac:dyDescent="0.3"/>
    <row r="2060" ht="12" customHeight="1" x14ac:dyDescent="0.3"/>
    <row r="2061" ht="12" customHeight="1" x14ac:dyDescent="0.3"/>
    <row r="2062" ht="12" customHeight="1" x14ac:dyDescent="0.3"/>
    <row r="2063" ht="12" customHeight="1" x14ac:dyDescent="0.3"/>
    <row r="2064" ht="12" customHeight="1" x14ac:dyDescent="0.3"/>
    <row r="2065" ht="12" customHeight="1" x14ac:dyDescent="0.3"/>
    <row r="2066" ht="12" customHeight="1" x14ac:dyDescent="0.3"/>
    <row r="2067" ht="12" customHeight="1" x14ac:dyDescent="0.3"/>
    <row r="2068" ht="12" customHeight="1" x14ac:dyDescent="0.3"/>
    <row r="2069" ht="12" customHeight="1" x14ac:dyDescent="0.3"/>
    <row r="2070" ht="12" customHeight="1" x14ac:dyDescent="0.3"/>
    <row r="2071" ht="12" customHeight="1" x14ac:dyDescent="0.3"/>
    <row r="2072" ht="12" customHeight="1" x14ac:dyDescent="0.3"/>
    <row r="2073" ht="12" customHeight="1" x14ac:dyDescent="0.3"/>
    <row r="2074" ht="12" customHeight="1" x14ac:dyDescent="0.3"/>
    <row r="2075" ht="12" customHeight="1" x14ac:dyDescent="0.3"/>
    <row r="2076" ht="12" customHeight="1" x14ac:dyDescent="0.3"/>
    <row r="2077" ht="12" customHeight="1" x14ac:dyDescent="0.3"/>
    <row r="2078" ht="12" customHeight="1" x14ac:dyDescent="0.3"/>
    <row r="2079" ht="12" customHeight="1" x14ac:dyDescent="0.3"/>
    <row r="2080" ht="12" customHeight="1" x14ac:dyDescent="0.3"/>
    <row r="2081" ht="12" customHeight="1" x14ac:dyDescent="0.3"/>
    <row r="2082" ht="12" customHeight="1" x14ac:dyDescent="0.3"/>
    <row r="2083" ht="12" customHeight="1" x14ac:dyDescent="0.3"/>
    <row r="2084" ht="12" customHeight="1" x14ac:dyDescent="0.3"/>
    <row r="2085" ht="12" customHeight="1" x14ac:dyDescent="0.3"/>
    <row r="2086" ht="12" customHeight="1" x14ac:dyDescent="0.3"/>
    <row r="2087" ht="12" customHeight="1" x14ac:dyDescent="0.3"/>
    <row r="2088" ht="12" customHeight="1" x14ac:dyDescent="0.3"/>
    <row r="2089" ht="12" customHeight="1" x14ac:dyDescent="0.3"/>
    <row r="2090" ht="12" customHeight="1" x14ac:dyDescent="0.3"/>
    <row r="2091" ht="12" customHeight="1" x14ac:dyDescent="0.3"/>
    <row r="2092" ht="12" customHeight="1" x14ac:dyDescent="0.3"/>
    <row r="2093" ht="12" customHeight="1" x14ac:dyDescent="0.3"/>
    <row r="2094" ht="12" customHeight="1" x14ac:dyDescent="0.3"/>
    <row r="2095" ht="12" customHeight="1" x14ac:dyDescent="0.3"/>
    <row r="2096" ht="12" customHeight="1" x14ac:dyDescent="0.3"/>
    <row r="2097" ht="12" customHeight="1" x14ac:dyDescent="0.3"/>
    <row r="2098" ht="12" customHeight="1" x14ac:dyDescent="0.3"/>
    <row r="2099" ht="12" customHeight="1" x14ac:dyDescent="0.3"/>
    <row r="2100" ht="12" customHeight="1" x14ac:dyDescent="0.3"/>
    <row r="2101" ht="12" customHeight="1" x14ac:dyDescent="0.3"/>
    <row r="2102" ht="12" customHeight="1" x14ac:dyDescent="0.3"/>
    <row r="2103" ht="12" customHeight="1" x14ac:dyDescent="0.3"/>
    <row r="2104" ht="12" customHeight="1" x14ac:dyDescent="0.3"/>
    <row r="2105" ht="12" customHeight="1" x14ac:dyDescent="0.3"/>
    <row r="2106" ht="12" customHeight="1" x14ac:dyDescent="0.3"/>
    <row r="2107" ht="12" customHeight="1" x14ac:dyDescent="0.3"/>
    <row r="2108" ht="12" customHeight="1" x14ac:dyDescent="0.3"/>
    <row r="2109" ht="12" customHeight="1" x14ac:dyDescent="0.3"/>
    <row r="2110" ht="12" customHeight="1" x14ac:dyDescent="0.3"/>
    <row r="2111" ht="12" customHeight="1" x14ac:dyDescent="0.3"/>
    <row r="2112" ht="12" customHeight="1" x14ac:dyDescent="0.3"/>
    <row r="2113" ht="12" customHeight="1" x14ac:dyDescent="0.3"/>
    <row r="2114" ht="12" customHeight="1" x14ac:dyDescent="0.3"/>
    <row r="2115" ht="12" customHeight="1" x14ac:dyDescent="0.3"/>
    <row r="2116" ht="12" customHeight="1" x14ac:dyDescent="0.3"/>
    <row r="2117" ht="12" customHeight="1" x14ac:dyDescent="0.3"/>
    <row r="2118" ht="12" customHeight="1" x14ac:dyDescent="0.3"/>
    <row r="2119" ht="12" customHeight="1" x14ac:dyDescent="0.3"/>
    <row r="2120" ht="12" customHeight="1" x14ac:dyDescent="0.3"/>
    <row r="2121" ht="12" customHeight="1" x14ac:dyDescent="0.3"/>
    <row r="2122" ht="12" customHeight="1" x14ac:dyDescent="0.3"/>
    <row r="2123" ht="12" customHeight="1" x14ac:dyDescent="0.3"/>
    <row r="2124" ht="12" customHeight="1" x14ac:dyDescent="0.3"/>
    <row r="2125" ht="12" customHeight="1" x14ac:dyDescent="0.3"/>
    <row r="2126" ht="12" customHeight="1" x14ac:dyDescent="0.3"/>
    <row r="2127" ht="12" customHeight="1" x14ac:dyDescent="0.3"/>
    <row r="2128" ht="12" customHeight="1" x14ac:dyDescent="0.3"/>
    <row r="2129" ht="12" customHeight="1" x14ac:dyDescent="0.3"/>
    <row r="2130" ht="12" customHeight="1" x14ac:dyDescent="0.3"/>
    <row r="2131" ht="12" customHeight="1" x14ac:dyDescent="0.3"/>
    <row r="2132" ht="12" customHeight="1" x14ac:dyDescent="0.3"/>
    <row r="2133" ht="12" customHeight="1" x14ac:dyDescent="0.3"/>
    <row r="2134" ht="12" customHeight="1" x14ac:dyDescent="0.3"/>
    <row r="2135" ht="12" customHeight="1" x14ac:dyDescent="0.3"/>
    <row r="2136" ht="12" customHeight="1" x14ac:dyDescent="0.3"/>
    <row r="2137" ht="12" customHeight="1" x14ac:dyDescent="0.3"/>
    <row r="2138" ht="12" customHeight="1" x14ac:dyDescent="0.3"/>
    <row r="2139" ht="12" customHeight="1" x14ac:dyDescent="0.3"/>
    <row r="2140" ht="12" customHeight="1" x14ac:dyDescent="0.3"/>
    <row r="2141" ht="12" customHeight="1" x14ac:dyDescent="0.3"/>
    <row r="2142" ht="12" customHeight="1" x14ac:dyDescent="0.3"/>
    <row r="2143" ht="12" customHeight="1" x14ac:dyDescent="0.3"/>
    <row r="2144" ht="12" customHeight="1" x14ac:dyDescent="0.3"/>
    <row r="2145" ht="12" customHeight="1" x14ac:dyDescent="0.3"/>
    <row r="2146" ht="12" customHeight="1" x14ac:dyDescent="0.3"/>
    <row r="2147" ht="12" customHeight="1" x14ac:dyDescent="0.3"/>
    <row r="2148" ht="12" customHeight="1" x14ac:dyDescent="0.3"/>
    <row r="2149" ht="12" customHeight="1" x14ac:dyDescent="0.3"/>
    <row r="2150" ht="12" customHeight="1" x14ac:dyDescent="0.3"/>
    <row r="2151" ht="12" customHeight="1" x14ac:dyDescent="0.3"/>
    <row r="2152" ht="12" customHeight="1" x14ac:dyDescent="0.3"/>
    <row r="2153" ht="12" customHeight="1" x14ac:dyDescent="0.3"/>
    <row r="2154" ht="12" customHeight="1" x14ac:dyDescent="0.3"/>
    <row r="2155" ht="12" customHeight="1" x14ac:dyDescent="0.3"/>
    <row r="2156" ht="12" customHeight="1" x14ac:dyDescent="0.3"/>
    <row r="2157" ht="12" customHeight="1" x14ac:dyDescent="0.3"/>
    <row r="2158" ht="12" customHeight="1" x14ac:dyDescent="0.3"/>
    <row r="2159" ht="12" customHeight="1" x14ac:dyDescent="0.3"/>
    <row r="2160" ht="12" customHeight="1" x14ac:dyDescent="0.3"/>
    <row r="2161" ht="12" customHeight="1" x14ac:dyDescent="0.3"/>
    <row r="2162" ht="12" customHeight="1" x14ac:dyDescent="0.3"/>
    <row r="2163" ht="12" customHeight="1" x14ac:dyDescent="0.3"/>
    <row r="2164" ht="12" customHeight="1" x14ac:dyDescent="0.3"/>
    <row r="2165" ht="12" customHeight="1" x14ac:dyDescent="0.3"/>
    <row r="2166" ht="12" customHeight="1" x14ac:dyDescent="0.3"/>
    <row r="2167" ht="12" customHeight="1" x14ac:dyDescent="0.3"/>
    <row r="2168" ht="12" customHeight="1" x14ac:dyDescent="0.3"/>
    <row r="2169" ht="12" customHeight="1" x14ac:dyDescent="0.3"/>
    <row r="2170" ht="12" customHeight="1" x14ac:dyDescent="0.3"/>
    <row r="2171" ht="12" customHeight="1" x14ac:dyDescent="0.3"/>
    <row r="2172" ht="12" customHeight="1" x14ac:dyDescent="0.3"/>
    <row r="2173" ht="12" customHeight="1" x14ac:dyDescent="0.3"/>
    <row r="2174" ht="12" customHeight="1" x14ac:dyDescent="0.3"/>
    <row r="2175" ht="12" customHeight="1" x14ac:dyDescent="0.3"/>
    <row r="2176" ht="12" customHeight="1" x14ac:dyDescent="0.3"/>
    <row r="2177" ht="12" customHeight="1" x14ac:dyDescent="0.3"/>
    <row r="2178" ht="12" customHeight="1" x14ac:dyDescent="0.3"/>
    <row r="2179" ht="12" customHeight="1" x14ac:dyDescent="0.3"/>
    <row r="2180" ht="12" customHeight="1" x14ac:dyDescent="0.3"/>
    <row r="2181" ht="12" customHeight="1" x14ac:dyDescent="0.3"/>
    <row r="2182" ht="12" customHeight="1" x14ac:dyDescent="0.3"/>
    <row r="2183" ht="12" customHeight="1" x14ac:dyDescent="0.3"/>
    <row r="2184" ht="12" customHeight="1" x14ac:dyDescent="0.3"/>
    <row r="2185" ht="12" customHeight="1" x14ac:dyDescent="0.3"/>
    <row r="2186" ht="12" customHeight="1" x14ac:dyDescent="0.3"/>
    <row r="2187" ht="12" customHeight="1" x14ac:dyDescent="0.3"/>
    <row r="2188" ht="12" customHeight="1" x14ac:dyDescent="0.3"/>
    <row r="2189" ht="12" customHeight="1" x14ac:dyDescent="0.3"/>
    <row r="2190" ht="12" customHeight="1" x14ac:dyDescent="0.3"/>
    <row r="2191" ht="12" customHeight="1" x14ac:dyDescent="0.3"/>
    <row r="2192" ht="12" customHeight="1" x14ac:dyDescent="0.3"/>
    <row r="2193" ht="12" customHeight="1" x14ac:dyDescent="0.3"/>
    <row r="2194" ht="12" customHeight="1" x14ac:dyDescent="0.3"/>
    <row r="2195" ht="12" customHeight="1" x14ac:dyDescent="0.3"/>
    <row r="2196" ht="12" customHeight="1" x14ac:dyDescent="0.3"/>
    <row r="2197" ht="12" customHeight="1" x14ac:dyDescent="0.3"/>
    <row r="2198" ht="12" customHeight="1" x14ac:dyDescent="0.3"/>
    <row r="2199" ht="12" customHeight="1" x14ac:dyDescent="0.3"/>
    <row r="2200" ht="12" customHeight="1" x14ac:dyDescent="0.3"/>
    <row r="2201" ht="12" customHeight="1" x14ac:dyDescent="0.3"/>
    <row r="2202" ht="12" customHeight="1" x14ac:dyDescent="0.3"/>
    <row r="2203" ht="12" customHeight="1" x14ac:dyDescent="0.3"/>
    <row r="2204" ht="12" customHeight="1" x14ac:dyDescent="0.3"/>
    <row r="2205" ht="12" customHeight="1" x14ac:dyDescent="0.3"/>
    <row r="2206" ht="12" customHeight="1" x14ac:dyDescent="0.3"/>
    <row r="2207" ht="12" customHeight="1" x14ac:dyDescent="0.3"/>
    <row r="2208" ht="12" customHeight="1" x14ac:dyDescent="0.3"/>
    <row r="2209" ht="12" customHeight="1" x14ac:dyDescent="0.3"/>
    <row r="2210" ht="12" customHeight="1" x14ac:dyDescent="0.3"/>
    <row r="2211" ht="12" customHeight="1" x14ac:dyDescent="0.3"/>
    <row r="2212" ht="12" customHeight="1" x14ac:dyDescent="0.3"/>
    <row r="2213" ht="12" customHeight="1" x14ac:dyDescent="0.3"/>
    <row r="2214" ht="12" customHeight="1" x14ac:dyDescent="0.3"/>
    <row r="2215" ht="12" customHeight="1" x14ac:dyDescent="0.3"/>
    <row r="2216" ht="12" customHeight="1" x14ac:dyDescent="0.3"/>
    <row r="2217" ht="12" customHeight="1" x14ac:dyDescent="0.3"/>
    <row r="2218" ht="12" customHeight="1" x14ac:dyDescent="0.3"/>
    <row r="2219" ht="12" customHeight="1" x14ac:dyDescent="0.3"/>
    <row r="2220" ht="12" customHeight="1" x14ac:dyDescent="0.3"/>
    <row r="2221" ht="12" customHeight="1" x14ac:dyDescent="0.3"/>
    <row r="2222" ht="12" customHeight="1" x14ac:dyDescent="0.3"/>
    <row r="2223" ht="12" customHeight="1" x14ac:dyDescent="0.3"/>
    <row r="2224" ht="12" customHeight="1" x14ac:dyDescent="0.3"/>
    <row r="2225" ht="12" customHeight="1" x14ac:dyDescent="0.3"/>
    <row r="2226" ht="12" customHeight="1" x14ac:dyDescent="0.3"/>
    <row r="2227" ht="12" customHeight="1" x14ac:dyDescent="0.3"/>
    <row r="2228" ht="12" customHeight="1" x14ac:dyDescent="0.3"/>
    <row r="2229" ht="12" customHeight="1" x14ac:dyDescent="0.3"/>
    <row r="2230" ht="12" customHeight="1" x14ac:dyDescent="0.3"/>
    <row r="2231" ht="12" customHeight="1" x14ac:dyDescent="0.3"/>
    <row r="2232" ht="12" customHeight="1" x14ac:dyDescent="0.3"/>
    <row r="2233" ht="12" customHeight="1" x14ac:dyDescent="0.3"/>
    <row r="2234" ht="12" customHeight="1" x14ac:dyDescent="0.3"/>
    <row r="2235" ht="12" customHeight="1" x14ac:dyDescent="0.3"/>
    <row r="2236" ht="12" customHeight="1" x14ac:dyDescent="0.3"/>
    <row r="2237" ht="12" customHeight="1" x14ac:dyDescent="0.3"/>
    <row r="2238" ht="12" customHeight="1" x14ac:dyDescent="0.3"/>
    <row r="2239" ht="12" customHeight="1" x14ac:dyDescent="0.3"/>
    <row r="2240" ht="12" customHeight="1" x14ac:dyDescent="0.3"/>
    <row r="2241" ht="12" customHeight="1" x14ac:dyDescent="0.3"/>
    <row r="2242" ht="12" customHeight="1" x14ac:dyDescent="0.3"/>
    <row r="2243" ht="12" customHeight="1" x14ac:dyDescent="0.3"/>
    <row r="2244" ht="12" customHeight="1" x14ac:dyDescent="0.3"/>
    <row r="2245" ht="12" customHeight="1" x14ac:dyDescent="0.3"/>
    <row r="2246" ht="12" customHeight="1" x14ac:dyDescent="0.3"/>
    <row r="2247" ht="12" customHeight="1" x14ac:dyDescent="0.3"/>
    <row r="2248" ht="12" customHeight="1" x14ac:dyDescent="0.3"/>
    <row r="2249" ht="12" customHeight="1" x14ac:dyDescent="0.3"/>
    <row r="2250" ht="12" customHeight="1" x14ac:dyDescent="0.3"/>
    <row r="2251" ht="12" customHeight="1" x14ac:dyDescent="0.3"/>
    <row r="2252" ht="12" customHeight="1" x14ac:dyDescent="0.3"/>
    <row r="2253" ht="12" customHeight="1" x14ac:dyDescent="0.3"/>
    <row r="2254" ht="12" customHeight="1" x14ac:dyDescent="0.3"/>
    <row r="2255" ht="12" customHeight="1" x14ac:dyDescent="0.3"/>
    <row r="2256" ht="12" customHeight="1" x14ac:dyDescent="0.3"/>
    <row r="2257" ht="12" customHeight="1" x14ac:dyDescent="0.3"/>
    <row r="2258" ht="12" customHeight="1" x14ac:dyDescent="0.3"/>
    <row r="2259" ht="12" customHeight="1" x14ac:dyDescent="0.3"/>
    <row r="2260" ht="12" customHeight="1" x14ac:dyDescent="0.3"/>
    <row r="2261" ht="12" customHeight="1" x14ac:dyDescent="0.3"/>
    <row r="2262" ht="12" customHeight="1" x14ac:dyDescent="0.3"/>
    <row r="2263" ht="12" customHeight="1" x14ac:dyDescent="0.3"/>
    <row r="2264" ht="12" customHeight="1" x14ac:dyDescent="0.3"/>
    <row r="2265" ht="12" customHeight="1" x14ac:dyDescent="0.3"/>
    <row r="2266" ht="12" customHeight="1" x14ac:dyDescent="0.3"/>
    <row r="2267" ht="12" customHeight="1" x14ac:dyDescent="0.3"/>
    <row r="2268" ht="12" customHeight="1" x14ac:dyDescent="0.3"/>
    <row r="2269" ht="12" customHeight="1" x14ac:dyDescent="0.3"/>
    <row r="2270" ht="12" customHeight="1" x14ac:dyDescent="0.3"/>
    <row r="2271" ht="12" customHeight="1" x14ac:dyDescent="0.3"/>
    <row r="2272" ht="12" customHeight="1" x14ac:dyDescent="0.3"/>
    <row r="2273" ht="12" customHeight="1" x14ac:dyDescent="0.3"/>
    <row r="2274" ht="12" customHeight="1" x14ac:dyDescent="0.3"/>
    <row r="2275" ht="12" customHeight="1" x14ac:dyDescent="0.3"/>
    <row r="2276" ht="12" customHeight="1" x14ac:dyDescent="0.3"/>
    <row r="2277" ht="12" customHeight="1" x14ac:dyDescent="0.3"/>
    <row r="2278" ht="12" customHeight="1" x14ac:dyDescent="0.3"/>
    <row r="2279" ht="12" customHeight="1" x14ac:dyDescent="0.3"/>
    <row r="2280" ht="12" customHeight="1" x14ac:dyDescent="0.3"/>
    <row r="2281" ht="12" customHeight="1" x14ac:dyDescent="0.3"/>
    <row r="2282" ht="12" customHeight="1" x14ac:dyDescent="0.3"/>
    <row r="2283" ht="12" customHeight="1" x14ac:dyDescent="0.3"/>
    <row r="2284" ht="12" customHeight="1" x14ac:dyDescent="0.3"/>
    <row r="2285" ht="12" customHeight="1" x14ac:dyDescent="0.3"/>
    <row r="2286" ht="12" customHeight="1" x14ac:dyDescent="0.3"/>
    <row r="2287" ht="12" customHeight="1" x14ac:dyDescent="0.3"/>
    <row r="2288" ht="12" customHeight="1" x14ac:dyDescent="0.3"/>
    <row r="2289" ht="12" customHeight="1" x14ac:dyDescent="0.3"/>
    <row r="2290" ht="12" customHeight="1" x14ac:dyDescent="0.3"/>
    <row r="2291" ht="12" customHeight="1" x14ac:dyDescent="0.3"/>
    <row r="2292" ht="12" customHeight="1" x14ac:dyDescent="0.3"/>
    <row r="2293" ht="12" customHeight="1" x14ac:dyDescent="0.3"/>
    <row r="2294" ht="12" customHeight="1" x14ac:dyDescent="0.3"/>
    <row r="2295" ht="12" customHeight="1" x14ac:dyDescent="0.3"/>
    <row r="2296" ht="12" customHeight="1" x14ac:dyDescent="0.3"/>
    <row r="2297" ht="12" customHeight="1" x14ac:dyDescent="0.3"/>
    <row r="2298" ht="12" customHeight="1" x14ac:dyDescent="0.3"/>
    <row r="2299" ht="12" customHeight="1" x14ac:dyDescent="0.3"/>
    <row r="2300" ht="12" customHeight="1" x14ac:dyDescent="0.3"/>
    <row r="2301" ht="12" customHeight="1" x14ac:dyDescent="0.3"/>
    <row r="2302" ht="12" customHeight="1" x14ac:dyDescent="0.3"/>
    <row r="2303" ht="12" customHeight="1" x14ac:dyDescent="0.3"/>
    <row r="2304" ht="12" customHeight="1" x14ac:dyDescent="0.3"/>
    <row r="2305" ht="12" customHeight="1" x14ac:dyDescent="0.3"/>
    <row r="2306" ht="12" customHeight="1" x14ac:dyDescent="0.3"/>
    <row r="2307" ht="12" customHeight="1" x14ac:dyDescent="0.3"/>
    <row r="2308" ht="12" customHeight="1" x14ac:dyDescent="0.3"/>
    <row r="2309" ht="12" customHeight="1" x14ac:dyDescent="0.3"/>
    <row r="2310" ht="12" customHeight="1" x14ac:dyDescent="0.3"/>
    <row r="2311" ht="12" customHeight="1" x14ac:dyDescent="0.3"/>
    <row r="2312" ht="12" customHeight="1" x14ac:dyDescent="0.3"/>
    <row r="2313" ht="12" customHeight="1" x14ac:dyDescent="0.3"/>
    <row r="2314" ht="12" customHeight="1" x14ac:dyDescent="0.3"/>
    <row r="2315" ht="12" customHeight="1" x14ac:dyDescent="0.3"/>
    <row r="2316" ht="12" customHeight="1" x14ac:dyDescent="0.3"/>
    <row r="2317" ht="12" customHeight="1" x14ac:dyDescent="0.3"/>
    <row r="2318" ht="12" customHeight="1" x14ac:dyDescent="0.3"/>
    <row r="2319" ht="12" customHeight="1" x14ac:dyDescent="0.3"/>
    <row r="2320" ht="12" customHeight="1" x14ac:dyDescent="0.3"/>
    <row r="2321" ht="12" customHeight="1" x14ac:dyDescent="0.3"/>
    <row r="2322" ht="12" customHeight="1" x14ac:dyDescent="0.3"/>
    <row r="2323" ht="12" customHeight="1" x14ac:dyDescent="0.3"/>
    <row r="2324" ht="12" customHeight="1" x14ac:dyDescent="0.3"/>
    <row r="2325" ht="12" customHeight="1" x14ac:dyDescent="0.3"/>
    <row r="2326" ht="12" customHeight="1" x14ac:dyDescent="0.3"/>
    <row r="2327" ht="12" customHeight="1" x14ac:dyDescent="0.3"/>
    <row r="2328" ht="12" customHeight="1" x14ac:dyDescent="0.3"/>
    <row r="2329" ht="12" customHeight="1" x14ac:dyDescent="0.3"/>
    <row r="2330" ht="12" customHeight="1" x14ac:dyDescent="0.3"/>
    <row r="2331" ht="12" customHeight="1" x14ac:dyDescent="0.3"/>
    <row r="2332" ht="12" customHeight="1" x14ac:dyDescent="0.3"/>
    <row r="2333" ht="12" customHeight="1" x14ac:dyDescent="0.3"/>
    <row r="2334" ht="12" customHeight="1" x14ac:dyDescent="0.3"/>
    <row r="2335" ht="12" customHeight="1" x14ac:dyDescent="0.3"/>
    <row r="2336" ht="12" customHeight="1" x14ac:dyDescent="0.3"/>
    <row r="2337" ht="12" customHeight="1" x14ac:dyDescent="0.3"/>
    <row r="2338" ht="12" customHeight="1" x14ac:dyDescent="0.3"/>
    <row r="2339" ht="12" customHeight="1" x14ac:dyDescent="0.3"/>
    <row r="2340" ht="12" customHeight="1" x14ac:dyDescent="0.3"/>
    <row r="2341" ht="12" customHeight="1" x14ac:dyDescent="0.3"/>
    <row r="2342" ht="12" customHeight="1" x14ac:dyDescent="0.3"/>
    <row r="2343" ht="12" customHeight="1" x14ac:dyDescent="0.3"/>
    <row r="2344" ht="12" customHeight="1" x14ac:dyDescent="0.3"/>
    <row r="2345" ht="12" customHeight="1" x14ac:dyDescent="0.3"/>
    <row r="2346" ht="12" customHeight="1" x14ac:dyDescent="0.3"/>
    <row r="2347" ht="12" customHeight="1" x14ac:dyDescent="0.3"/>
    <row r="2348" ht="12" customHeight="1" x14ac:dyDescent="0.3"/>
    <row r="2349" ht="12" customHeight="1" x14ac:dyDescent="0.3"/>
    <row r="2350" ht="12" customHeight="1" x14ac:dyDescent="0.3"/>
    <row r="2351" ht="12" customHeight="1" x14ac:dyDescent="0.3"/>
    <row r="2352" ht="12" customHeight="1" x14ac:dyDescent="0.3"/>
    <row r="2353" ht="12" customHeight="1" x14ac:dyDescent="0.3"/>
    <row r="2354" ht="12" customHeight="1" x14ac:dyDescent="0.3"/>
    <row r="2355" ht="12" customHeight="1" x14ac:dyDescent="0.3"/>
    <row r="2356" ht="12" customHeight="1" x14ac:dyDescent="0.3"/>
    <row r="2357" ht="12" customHeight="1" x14ac:dyDescent="0.3"/>
    <row r="2358" ht="12" customHeight="1" x14ac:dyDescent="0.3"/>
    <row r="2359" ht="12" customHeight="1" x14ac:dyDescent="0.3"/>
    <row r="2360" ht="12" customHeight="1" x14ac:dyDescent="0.3"/>
    <row r="2361" ht="12" customHeight="1" x14ac:dyDescent="0.3"/>
    <row r="2362" ht="12" customHeight="1" x14ac:dyDescent="0.3"/>
    <row r="2363" ht="12" customHeight="1" x14ac:dyDescent="0.3"/>
    <row r="2364" ht="12" customHeight="1" x14ac:dyDescent="0.3"/>
    <row r="2365" ht="12" customHeight="1" x14ac:dyDescent="0.3"/>
    <row r="2366" ht="12" customHeight="1" x14ac:dyDescent="0.3"/>
    <row r="2367" ht="12" customHeight="1" x14ac:dyDescent="0.3"/>
    <row r="2368" ht="12" customHeight="1" x14ac:dyDescent="0.3"/>
    <row r="2369" ht="12" customHeight="1" x14ac:dyDescent="0.3"/>
    <row r="2370" ht="12" customHeight="1" x14ac:dyDescent="0.3"/>
    <row r="2371" ht="12" customHeight="1" x14ac:dyDescent="0.3"/>
    <row r="2372" ht="12" customHeight="1" x14ac:dyDescent="0.3"/>
    <row r="2373" ht="12" customHeight="1" x14ac:dyDescent="0.3"/>
    <row r="2374" ht="12" customHeight="1" x14ac:dyDescent="0.3"/>
    <row r="2375" ht="12" customHeight="1" x14ac:dyDescent="0.3"/>
    <row r="2376" ht="12" customHeight="1" x14ac:dyDescent="0.3"/>
    <row r="2377" ht="12" customHeight="1" x14ac:dyDescent="0.3"/>
    <row r="2378" ht="12" customHeight="1" x14ac:dyDescent="0.3"/>
    <row r="2379" ht="12" customHeight="1" x14ac:dyDescent="0.3"/>
    <row r="2380" ht="12" customHeight="1" x14ac:dyDescent="0.3"/>
    <row r="2381" ht="12" customHeight="1" x14ac:dyDescent="0.3"/>
    <row r="2382" ht="12" customHeight="1" x14ac:dyDescent="0.3"/>
    <row r="2383" ht="12" customHeight="1" x14ac:dyDescent="0.3"/>
    <row r="2384" ht="12" customHeight="1" x14ac:dyDescent="0.3"/>
    <row r="2385" ht="12" customHeight="1" x14ac:dyDescent="0.3"/>
    <row r="2386" ht="12" customHeight="1" x14ac:dyDescent="0.3"/>
    <row r="2387" ht="12" customHeight="1" x14ac:dyDescent="0.3"/>
    <row r="2388" ht="12" customHeight="1" x14ac:dyDescent="0.3"/>
    <row r="2389" ht="12" customHeight="1" x14ac:dyDescent="0.3"/>
    <row r="2390" ht="12" customHeight="1" x14ac:dyDescent="0.3"/>
    <row r="2391" ht="12" customHeight="1" x14ac:dyDescent="0.3"/>
    <row r="2392" ht="12" customHeight="1" x14ac:dyDescent="0.3"/>
    <row r="2393" ht="12" customHeight="1" x14ac:dyDescent="0.3"/>
    <row r="2394" ht="12" customHeight="1" x14ac:dyDescent="0.3"/>
    <row r="2395" ht="12" customHeight="1" x14ac:dyDescent="0.3"/>
    <row r="2396" ht="12" customHeight="1" x14ac:dyDescent="0.3"/>
    <row r="2397" ht="12" customHeight="1" x14ac:dyDescent="0.3"/>
    <row r="2398" ht="12" customHeight="1" x14ac:dyDescent="0.3"/>
    <row r="2399" ht="12" customHeight="1" x14ac:dyDescent="0.3"/>
    <row r="2400" ht="12" customHeight="1" x14ac:dyDescent="0.3"/>
    <row r="2401" ht="12" customHeight="1" x14ac:dyDescent="0.3"/>
    <row r="2402" ht="12" customHeight="1" x14ac:dyDescent="0.3"/>
    <row r="2403" ht="12" customHeight="1" x14ac:dyDescent="0.3"/>
    <row r="2404" ht="12" customHeight="1" x14ac:dyDescent="0.3"/>
    <row r="2405" ht="12" customHeight="1" x14ac:dyDescent="0.3"/>
    <row r="2406" ht="12" customHeight="1" x14ac:dyDescent="0.3"/>
    <row r="2407" ht="12" customHeight="1" x14ac:dyDescent="0.3"/>
    <row r="2408" ht="12" customHeight="1" x14ac:dyDescent="0.3"/>
    <row r="2409" ht="12" customHeight="1" x14ac:dyDescent="0.3"/>
    <row r="2410" ht="12" customHeight="1" x14ac:dyDescent="0.3"/>
    <row r="2411" ht="12" customHeight="1" x14ac:dyDescent="0.3"/>
    <row r="2412" ht="12" customHeight="1" x14ac:dyDescent="0.3"/>
    <row r="2413" ht="12" customHeight="1" x14ac:dyDescent="0.3"/>
    <row r="2414" ht="12" customHeight="1" x14ac:dyDescent="0.3"/>
    <row r="2415" ht="12" customHeight="1" x14ac:dyDescent="0.3"/>
    <row r="2416" ht="12" customHeight="1" x14ac:dyDescent="0.3"/>
    <row r="2417" ht="12" customHeight="1" x14ac:dyDescent="0.3"/>
    <row r="2418" ht="12" customHeight="1" x14ac:dyDescent="0.3"/>
    <row r="2419" ht="12" customHeight="1" x14ac:dyDescent="0.3"/>
    <row r="2420" ht="12" customHeight="1" x14ac:dyDescent="0.3"/>
    <row r="2421" ht="12" customHeight="1" x14ac:dyDescent="0.3"/>
    <row r="2422" ht="12" customHeight="1" x14ac:dyDescent="0.3"/>
    <row r="2423" ht="12" customHeight="1" x14ac:dyDescent="0.3"/>
    <row r="2424" ht="12" customHeight="1" x14ac:dyDescent="0.3"/>
    <row r="2425" ht="12" customHeight="1" x14ac:dyDescent="0.3"/>
    <row r="2426" ht="12" customHeight="1" x14ac:dyDescent="0.3"/>
    <row r="2427" ht="12" customHeight="1" x14ac:dyDescent="0.3"/>
    <row r="2428" ht="12" customHeight="1" x14ac:dyDescent="0.3"/>
    <row r="2429" ht="12" customHeight="1" x14ac:dyDescent="0.3"/>
    <row r="2430" ht="12" customHeight="1" x14ac:dyDescent="0.3"/>
    <row r="2431" ht="12" customHeight="1" x14ac:dyDescent="0.3"/>
    <row r="2432" ht="12" customHeight="1" x14ac:dyDescent="0.3"/>
    <row r="2433" ht="12" customHeight="1" x14ac:dyDescent="0.3"/>
    <row r="2434" ht="12" customHeight="1" x14ac:dyDescent="0.3"/>
    <row r="2435" ht="12" customHeight="1" x14ac:dyDescent="0.3"/>
    <row r="2436" ht="12" customHeight="1" x14ac:dyDescent="0.3"/>
    <row r="2437" ht="12" customHeight="1" x14ac:dyDescent="0.3"/>
    <row r="2438" ht="12" customHeight="1" x14ac:dyDescent="0.3"/>
    <row r="2439" ht="12" customHeight="1" x14ac:dyDescent="0.3"/>
    <row r="2440" ht="12" customHeight="1" x14ac:dyDescent="0.3"/>
    <row r="2441" ht="12" customHeight="1" x14ac:dyDescent="0.3"/>
    <row r="2442" ht="12" customHeight="1" x14ac:dyDescent="0.3"/>
    <row r="2443" ht="12" customHeight="1" x14ac:dyDescent="0.3"/>
    <row r="2444" ht="12" customHeight="1" x14ac:dyDescent="0.3"/>
    <row r="2445" ht="12" customHeight="1" x14ac:dyDescent="0.3"/>
    <row r="2446" ht="12" customHeight="1" x14ac:dyDescent="0.3"/>
    <row r="2447" ht="12" customHeight="1" x14ac:dyDescent="0.3"/>
    <row r="2448" ht="12" customHeight="1" x14ac:dyDescent="0.3"/>
    <row r="2449" ht="12" customHeight="1" x14ac:dyDescent="0.3"/>
    <row r="2450" ht="12" customHeight="1" x14ac:dyDescent="0.3"/>
    <row r="2451" ht="12" customHeight="1" x14ac:dyDescent="0.3"/>
    <row r="2452" ht="12" customHeight="1" x14ac:dyDescent="0.3"/>
    <row r="2453" ht="12" customHeight="1" x14ac:dyDescent="0.3"/>
    <row r="2454" ht="12" customHeight="1" x14ac:dyDescent="0.3"/>
    <row r="2455" ht="12" customHeight="1" x14ac:dyDescent="0.3"/>
  </sheetData>
  <sheetProtection algorithmName="SHA-512" hashValue="bIGOSFrhoLXk/6RKn9w35CrG+4pLxljd0gdhL2RSC1eGHrk+QK5QGdpxFs3PyWtDcxJQPMFKp/L8bsZY3mnXUQ==" saltValue="5AztAvE6OkW17W6LTbacFA==" spinCount="100000" sheet="1" objects="1" scenarios="1" formatColumns="0" formatRows="0"/>
  <mergeCells count="9">
    <mergeCell ref="E8:R8"/>
    <mergeCell ref="E5:E6"/>
    <mergeCell ref="T5:T6"/>
    <mergeCell ref="V5:V6"/>
    <mergeCell ref="D1:R1"/>
    <mergeCell ref="D3:G3"/>
    <mergeCell ref="A5:D5"/>
    <mergeCell ref="R5:R6"/>
    <mergeCell ref="A6:D7"/>
  </mergeCells>
  <conditionalFormatting sqref="A5">
    <cfRule type="expression" dxfId="15" priority="59" stopIfTrue="1">
      <formula>$A$5="Your check boxes are not clear (column V).  Please correct"</formula>
    </cfRule>
  </conditionalFormatting>
  <conditionalFormatting sqref="D3:G3">
    <cfRule type="containsText" dxfId="14" priority="46" operator="containsText" text="Select School Name Here">
      <formula>NOT(ISERROR(SEARCH("Select School Name Here",D3)))</formula>
    </cfRule>
    <cfRule type="expression" dxfId="13" priority="47">
      <formula>$D$3="Select School Name Here"</formula>
    </cfRule>
  </conditionalFormatting>
  <conditionalFormatting sqref="A105:E105">
    <cfRule type="expression" dxfId="12" priority="45">
      <formula>$C$105="Other Capital - THIS CANNOT BE A DEFICIT - PLEASE CORRECT"</formula>
    </cfRule>
  </conditionalFormatting>
  <conditionalFormatting sqref="A100:E100">
    <cfRule type="expression" dxfId="11" priority="44">
      <formula>$C$100="UncommitTed Revenue - THIS IS A DEFICIT BALANCE"</formula>
    </cfRule>
  </conditionalFormatting>
  <conditionalFormatting sqref="A108:E108">
    <cfRule type="expression" dxfId="10" priority="43">
      <formula>$E$108&lt;0</formula>
    </cfRule>
  </conditionalFormatting>
  <conditionalFormatting sqref="F105:Q105">
    <cfRule type="expression" dxfId="9" priority="41">
      <formula>$C$105="Other Capital - THIS CANNOT BE A DEFICIT - PLEASE CORRECT"</formula>
    </cfRule>
  </conditionalFormatting>
  <conditionalFormatting sqref="F100:Q100">
    <cfRule type="expression" dxfId="8" priority="40">
      <formula>$C$100="UncommitTed Revenue - THIS IS A DEFICIT BALANCE"</formula>
    </cfRule>
  </conditionalFormatting>
  <conditionalFormatting sqref="F108:Q108">
    <cfRule type="expression" dxfId="7" priority="39">
      <formula>$E$108&lt;0</formula>
    </cfRule>
  </conditionalFormatting>
  <conditionalFormatting sqref="A6">
    <cfRule type="expression" dxfId="6" priority="121" stopIfTrue="1">
      <formula>#REF!="Yes"</formula>
    </cfRule>
  </conditionalFormatting>
  <conditionalFormatting sqref="T9:T31">
    <cfRule type="expression" dxfId="5" priority="7" stopIfTrue="1">
      <formula>T9&gt;0</formula>
    </cfRule>
  </conditionalFormatting>
  <conditionalFormatting sqref="T34:T66">
    <cfRule type="expression" dxfId="4" priority="6" stopIfTrue="1">
      <formula>T34&gt;0</formula>
    </cfRule>
  </conditionalFormatting>
  <conditionalFormatting sqref="T68">
    <cfRule type="expression" dxfId="3" priority="4" stopIfTrue="1">
      <formula>T68&lt;0</formula>
    </cfRule>
  </conditionalFormatting>
  <conditionalFormatting sqref="T76">
    <cfRule type="expression" dxfId="2" priority="3" stopIfTrue="1">
      <formula>T76&gt;0</formula>
    </cfRule>
  </conditionalFormatting>
  <conditionalFormatting sqref="T72:T74">
    <cfRule type="expression" dxfId="1" priority="2" stopIfTrue="1">
      <formula>T72&gt;0</formula>
    </cfRule>
  </conditionalFormatting>
  <conditionalFormatting sqref="T79:T84">
    <cfRule type="expression" dxfId="0" priority="1" stopIfTrue="1">
      <formula>T79&gt;0</formula>
    </cfRule>
  </conditionalFormatting>
  <dataValidations count="4">
    <dataValidation type="decimal" allowBlank="1" showInputMessage="1" showErrorMessage="1" errorTitle="ERROR" error="Data must be entered as a negative value" sqref="E72:Q73" xr:uid="{0699A3A0-6333-4113-8808-F6D51692D5D9}">
      <formula1>-1000000</formula1>
      <formula2>0</formula2>
    </dataValidation>
    <dataValidation type="decimal" allowBlank="1" showInputMessage="1" showErrorMessage="1" errorTitle="ERROR" error="Data must be entered as a negative value" sqref="E28:E29 E9:E26 F9:Q29" xr:uid="{01227037-3D26-4B77-8776-AE65AD3E86A4}">
      <formula1>-10000000</formula1>
      <formula2>0</formula2>
    </dataValidation>
    <dataValidation type="decimal" allowBlank="1" showInputMessage="1" showErrorMessage="1" sqref="E31" xr:uid="{223CA0FB-9556-422D-84B6-287ECEA6EECE}">
      <formula1>-10000000</formula1>
      <formula2>0</formula2>
    </dataValidation>
    <dataValidation type="list" allowBlank="1" showInputMessage="1" showErrorMessage="1" sqref="H3" xr:uid="{2D931169-A61E-47A1-A8D2-F75044FBF587}">
      <formula1>#REF!</formula1>
    </dataValidation>
  </dataValidations>
  <pageMargins left="0.31" right="0.31" top="0.43" bottom="0.62" header="0.28999999999999998" footer="0.28999999999999998"/>
  <pageSetup paperSize="9" scale="44" fitToHeight="2" orientation="landscape" r:id="rId1"/>
  <headerFooter alignWithMargins="0"/>
  <rowBreaks count="1" manualBreakCount="1">
    <brk id="68" max="21" man="1"/>
  </rowBreaks>
  <ignoredErrors>
    <ignoredError sqref="E27:P27 E10:E26 S10:S26 E30:V33 E29:P29 S29 S9 E28:P28 S28 U9:V9 U10:V26 U29:V29 U28:V28 E64:V64 E34:P34 U34:V34 E35:P63 S35:S63 S34 E67:V71 E65:P66 S65:S66 U35:V43 U65:V66 E75:V77 E73:Q74 U72:V74 E83:V85 E80:Q82 U79:V82 R27:V27 E79:L79 N79:P79 E72:P72 E109:V240 E86:S86 U86:V108 U48:V63 U45 U46 U47 U44 E90:S91 F87:S89 E94:S108 F92:S93 E78 G78:V78 E9"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77F7937A-B9CE-40C5-B7E8-EB8EF088C86B}">
          <x14:formula1>
            <xm:f>Data!$B$2:$B$71</xm:f>
          </x14:formula1>
          <xm:sqref>D3:G3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76857-C3E7-4EAD-9F75-9F1DFE9E0759}">
  <sheetPr codeName="Sheet1"/>
  <dimension ref="A1:N70"/>
  <sheetViews>
    <sheetView topLeftCell="A31" workbookViewId="0">
      <selection activeCell="C60" sqref="C60"/>
    </sheetView>
  </sheetViews>
  <sheetFormatPr defaultRowHeight="13" x14ac:dyDescent="0.3"/>
  <cols>
    <col min="1" max="1" width="39.26953125" style="33" bestFit="1" customWidth="1"/>
    <col min="2" max="2" width="10.54296875" style="33" customWidth="1"/>
    <col min="3" max="4" width="11.1796875" style="280" customWidth="1"/>
    <col min="5" max="5" width="7.54296875" style="33" bestFit="1" customWidth="1"/>
    <col min="6" max="6" width="39.26953125" style="33" bestFit="1" customWidth="1"/>
    <col min="7" max="7" width="38.81640625" style="33" bestFit="1" customWidth="1"/>
    <col min="8" max="245" width="9.1796875" style="33"/>
    <col min="246" max="246" width="39.26953125" style="33" bestFit="1" customWidth="1"/>
    <col min="247" max="247" width="10.54296875" style="33" bestFit="1" customWidth="1"/>
    <col min="248" max="248" width="10.1796875" style="33" bestFit="1" customWidth="1"/>
    <col min="249" max="250" width="11.1796875" style="33" customWidth="1"/>
    <col min="251" max="251" width="7.54296875" style="33" bestFit="1" customWidth="1"/>
    <col min="252" max="252" width="39.26953125" style="33" bestFit="1" customWidth="1"/>
    <col min="253" max="501" width="9.1796875" style="33"/>
    <col min="502" max="502" width="39.26953125" style="33" bestFit="1" customWidth="1"/>
    <col min="503" max="503" width="10.54296875" style="33" bestFit="1" customWidth="1"/>
    <col min="504" max="504" width="10.1796875" style="33" bestFit="1" customWidth="1"/>
    <col min="505" max="506" width="11.1796875" style="33" customWidth="1"/>
    <col min="507" max="507" width="7.54296875" style="33" bestFit="1" customWidth="1"/>
    <col min="508" max="508" width="39.26953125" style="33" bestFit="1" customWidth="1"/>
    <col min="509" max="757" width="9.1796875" style="33"/>
    <col min="758" max="758" width="39.26953125" style="33" bestFit="1" customWidth="1"/>
    <col min="759" max="759" width="10.54296875" style="33" bestFit="1" customWidth="1"/>
    <col min="760" max="760" width="10.1796875" style="33" bestFit="1" customWidth="1"/>
    <col min="761" max="762" width="11.1796875" style="33" customWidth="1"/>
    <col min="763" max="763" width="7.54296875" style="33" bestFit="1" customWidth="1"/>
    <col min="764" max="764" width="39.26953125" style="33" bestFit="1" customWidth="1"/>
    <col min="765" max="1013" width="9.1796875" style="33"/>
    <col min="1014" max="1014" width="39.26953125" style="33" bestFit="1" customWidth="1"/>
    <col min="1015" max="1015" width="10.54296875" style="33" bestFit="1" customWidth="1"/>
    <col min="1016" max="1016" width="10.1796875" style="33" bestFit="1" customWidth="1"/>
    <col min="1017" max="1018" width="11.1796875" style="33" customWidth="1"/>
    <col min="1019" max="1019" width="7.54296875" style="33" bestFit="1" customWidth="1"/>
    <col min="1020" max="1020" width="39.26953125" style="33" bestFit="1" customWidth="1"/>
    <col min="1021" max="1269" width="9.1796875" style="33"/>
    <col min="1270" max="1270" width="39.26953125" style="33" bestFit="1" customWidth="1"/>
    <col min="1271" max="1271" width="10.54296875" style="33" bestFit="1" customWidth="1"/>
    <col min="1272" max="1272" width="10.1796875" style="33" bestFit="1" customWidth="1"/>
    <col min="1273" max="1274" width="11.1796875" style="33" customWidth="1"/>
    <col min="1275" max="1275" width="7.54296875" style="33" bestFit="1" customWidth="1"/>
    <col min="1276" max="1276" width="39.26953125" style="33" bestFit="1" customWidth="1"/>
    <col min="1277" max="1525" width="9.1796875" style="33"/>
    <col min="1526" max="1526" width="39.26953125" style="33" bestFit="1" customWidth="1"/>
    <col min="1527" max="1527" width="10.54296875" style="33" bestFit="1" customWidth="1"/>
    <col min="1528" max="1528" width="10.1796875" style="33" bestFit="1" customWidth="1"/>
    <col min="1529" max="1530" width="11.1796875" style="33" customWidth="1"/>
    <col min="1531" max="1531" width="7.54296875" style="33" bestFit="1" customWidth="1"/>
    <col min="1532" max="1532" width="39.26953125" style="33" bestFit="1" customWidth="1"/>
    <col min="1533" max="1781" width="9.1796875" style="33"/>
    <col min="1782" max="1782" width="39.26953125" style="33" bestFit="1" customWidth="1"/>
    <col min="1783" max="1783" width="10.54296875" style="33" bestFit="1" customWidth="1"/>
    <col min="1784" max="1784" width="10.1796875" style="33" bestFit="1" customWidth="1"/>
    <col min="1785" max="1786" width="11.1796875" style="33" customWidth="1"/>
    <col min="1787" max="1787" width="7.54296875" style="33" bestFit="1" customWidth="1"/>
    <col min="1788" max="1788" width="39.26953125" style="33" bestFit="1" customWidth="1"/>
    <col min="1789" max="2037" width="9.1796875" style="33"/>
    <col min="2038" max="2038" width="39.26953125" style="33" bestFit="1" customWidth="1"/>
    <col min="2039" max="2039" width="10.54296875" style="33" bestFit="1" customWidth="1"/>
    <col min="2040" max="2040" width="10.1796875" style="33" bestFit="1" customWidth="1"/>
    <col min="2041" max="2042" width="11.1796875" style="33" customWidth="1"/>
    <col min="2043" max="2043" width="7.54296875" style="33" bestFit="1" customWidth="1"/>
    <col min="2044" max="2044" width="39.26953125" style="33" bestFit="1" customWidth="1"/>
    <col min="2045" max="2293" width="9.1796875" style="33"/>
    <col min="2294" max="2294" width="39.26953125" style="33" bestFit="1" customWidth="1"/>
    <col min="2295" max="2295" width="10.54296875" style="33" bestFit="1" customWidth="1"/>
    <col min="2296" max="2296" width="10.1796875" style="33" bestFit="1" customWidth="1"/>
    <col min="2297" max="2298" width="11.1796875" style="33" customWidth="1"/>
    <col min="2299" max="2299" width="7.54296875" style="33" bestFit="1" customWidth="1"/>
    <col min="2300" max="2300" width="39.26953125" style="33" bestFit="1" customWidth="1"/>
    <col min="2301" max="2549" width="9.1796875" style="33"/>
    <col min="2550" max="2550" width="39.26953125" style="33" bestFit="1" customWidth="1"/>
    <col min="2551" max="2551" width="10.54296875" style="33" bestFit="1" customWidth="1"/>
    <col min="2552" max="2552" width="10.1796875" style="33" bestFit="1" customWidth="1"/>
    <col min="2553" max="2554" width="11.1796875" style="33" customWidth="1"/>
    <col min="2555" max="2555" width="7.54296875" style="33" bestFit="1" customWidth="1"/>
    <col min="2556" max="2556" width="39.26953125" style="33" bestFit="1" customWidth="1"/>
    <col min="2557" max="2805" width="9.1796875" style="33"/>
    <col min="2806" max="2806" width="39.26953125" style="33" bestFit="1" customWidth="1"/>
    <col min="2807" max="2807" width="10.54296875" style="33" bestFit="1" customWidth="1"/>
    <col min="2808" max="2808" width="10.1796875" style="33" bestFit="1" customWidth="1"/>
    <col min="2809" max="2810" width="11.1796875" style="33" customWidth="1"/>
    <col min="2811" max="2811" width="7.54296875" style="33" bestFit="1" customWidth="1"/>
    <col min="2812" max="2812" width="39.26953125" style="33" bestFit="1" customWidth="1"/>
    <col min="2813" max="3061" width="9.1796875" style="33"/>
    <col min="3062" max="3062" width="39.26953125" style="33" bestFit="1" customWidth="1"/>
    <col min="3063" max="3063" width="10.54296875" style="33" bestFit="1" customWidth="1"/>
    <col min="3064" max="3064" width="10.1796875" style="33" bestFit="1" customWidth="1"/>
    <col min="3065" max="3066" width="11.1796875" style="33" customWidth="1"/>
    <col min="3067" max="3067" width="7.54296875" style="33" bestFit="1" customWidth="1"/>
    <col min="3068" max="3068" width="39.26953125" style="33" bestFit="1" customWidth="1"/>
    <col min="3069" max="3317" width="9.1796875" style="33"/>
    <col min="3318" max="3318" width="39.26953125" style="33" bestFit="1" customWidth="1"/>
    <col min="3319" max="3319" width="10.54296875" style="33" bestFit="1" customWidth="1"/>
    <col min="3320" max="3320" width="10.1796875" style="33" bestFit="1" customWidth="1"/>
    <col min="3321" max="3322" width="11.1796875" style="33" customWidth="1"/>
    <col min="3323" max="3323" width="7.54296875" style="33" bestFit="1" customWidth="1"/>
    <col min="3324" max="3324" width="39.26953125" style="33" bestFit="1" customWidth="1"/>
    <col min="3325" max="3573" width="9.1796875" style="33"/>
    <col min="3574" max="3574" width="39.26953125" style="33" bestFit="1" customWidth="1"/>
    <col min="3575" max="3575" width="10.54296875" style="33" bestFit="1" customWidth="1"/>
    <col min="3576" max="3576" width="10.1796875" style="33" bestFit="1" customWidth="1"/>
    <col min="3577" max="3578" width="11.1796875" style="33" customWidth="1"/>
    <col min="3579" max="3579" width="7.54296875" style="33" bestFit="1" customWidth="1"/>
    <col min="3580" max="3580" width="39.26953125" style="33" bestFit="1" customWidth="1"/>
    <col min="3581" max="3829" width="9.1796875" style="33"/>
    <col min="3830" max="3830" width="39.26953125" style="33" bestFit="1" customWidth="1"/>
    <col min="3831" max="3831" width="10.54296875" style="33" bestFit="1" customWidth="1"/>
    <col min="3832" max="3832" width="10.1796875" style="33" bestFit="1" customWidth="1"/>
    <col min="3833" max="3834" width="11.1796875" style="33" customWidth="1"/>
    <col min="3835" max="3835" width="7.54296875" style="33" bestFit="1" customWidth="1"/>
    <col min="3836" max="3836" width="39.26953125" style="33" bestFit="1" customWidth="1"/>
    <col min="3837" max="4085" width="9.1796875" style="33"/>
    <col min="4086" max="4086" width="39.26953125" style="33" bestFit="1" customWidth="1"/>
    <col min="4087" max="4087" width="10.54296875" style="33" bestFit="1" customWidth="1"/>
    <col min="4088" max="4088" width="10.1796875" style="33" bestFit="1" customWidth="1"/>
    <col min="4089" max="4090" width="11.1796875" style="33" customWidth="1"/>
    <col min="4091" max="4091" width="7.54296875" style="33" bestFit="1" customWidth="1"/>
    <col min="4092" max="4092" width="39.26953125" style="33" bestFit="1" customWidth="1"/>
    <col min="4093" max="4341" width="9.1796875" style="33"/>
    <col min="4342" max="4342" width="39.26953125" style="33" bestFit="1" customWidth="1"/>
    <col min="4343" max="4343" width="10.54296875" style="33" bestFit="1" customWidth="1"/>
    <col min="4344" max="4344" width="10.1796875" style="33" bestFit="1" customWidth="1"/>
    <col min="4345" max="4346" width="11.1796875" style="33" customWidth="1"/>
    <col min="4347" max="4347" width="7.54296875" style="33" bestFit="1" customWidth="1"/>
    <col min="4348" max="4348" width="39.26953125" style="33" bestFit="1" customWidth="1"/>
    <col min="4349" max="4597" width="9.1796875" style="33"/>
    <col min="4598" max="4598" width="39.26953125" style="33" bestFit="1" customWidth="1"/>
    <col min="4599" max="4599" width="10.54296875" style="33" bestFit="1" customWidth="1"/>
    <col min="4600" max="4600" width="10.1796875" style="33" bestFit="1" customWidth="1"/>
    <col min="4601" max="4602" width="11.1796875" style="33" customWidth="1"/>
    <col min="4603" max="4603" width="7.54296875" style="33" bestFit="1" customWidth="1"/>
    <col min="4604" max="4604" width="39.26953125" style="33" bestFit="1" customWidth="1"/>
    <col min="4605" max="4853" width="9.1796875" style="33"/>
    <col min="4854" max="4854" width="39.26953125" style="33" bestFit="1" customWidth="1"/>
    <col min="4855" max="4855" width="10.54296875" style="33" bestFit="1" customWidth="1"/>
    <col min="4856" max="4856" width="10.1796875" style="33" bestFit="1" customWidth="1"/>
    <col min="4857" max="4858" width="11.1796875" style="33" customWidth="1"/>
    <col min="4859" max="4859" width="7.54296875" style="33" bestFit="1" customWidth="1"/>
    <col min="4860" max="4860" width="39.26953125" style="33" bestFit="1" customWidth="1"/>
    <col min="4861" max="5109" width="9.1796875" style="33"/>
    <col min="5110" max="5110" width="39.26953125" style="33" bestFit="1" customWidth="1"/>
    <col min="5111" max="5111" width="10.54296875" style="33" bestFit="1" customWidth="1"/>
    <col min="5112" max="5112" width="10.1796875" style="33" bestFit="1" customWidth="1"/>
    <col min="5113" max="5114" width="11.1796875" style="33" customWidth="1"/>
    <col min="5115" max="5115" width="7.54296875" style="33" bestFit="1" customWidth="1"/>
    <col min="5116" max="5116" width="39.26953125" style="33" bestFit="1" customWidth="1"/>
    <col min="5117" max="5365" width="9.1796875" style="33"/>
    <col min="5366" max="5366" width="39.26953125" style="33" bestFit="1" customWidth="1"/>
    <col min="5367" max="5367" width="10.54296875" style="33" bestFit="1" customWidth="1"/>
    <col min="5368" max="5368" width="10.1796875" style="33" bestFit="1" customWidth="1"/>
    <col min="5369" max="5370" width="11.1796875" style="33" customWidth="1"/>
    <col min="5371" max="5371" width="7.54296875" style="33" bestFit="1" customWidth="1"/>
    <col min="5372" max="5372" width="39.26953125" style="33" bestFit="1" customWidth="1"/>
    <col min="5373" max="5621" width="9.1796875" style="33"/>
    <col min="5622" max="5622" width="39.26953125" style="33" bestFit="1" customWidth="1"/>
    <col min="5623" max="5623" width="10.54296875" style="33" bestFit="1" customWidth="1"/>
    <col min="5624" max="5624" width="10.1796875" style="33" bestFit="1" customWidth="1"/>
    <col min="5625" max="5626" width="11.1796875" style="33" customWidth="1"/>
    <col min="5627" max="5627" width="7.54296875" style="33" bestFit="1" customWidth="1"/>
    <col min="5628" max="5628" width="39.26953125" style="33" bestFit="1" customWidth="1"/>
    <col min="5629" max="5877" width="9.1796875" style="33"/>
    <col min="5878" max="5878" width="39.26953125" style="33" bestFit="1" customWidth="1"/>
    <col min="5879" max="5879" width="10.54296875" style="33" bestFit="1" customWidth="1"/>
    <col min="5880" max="5880" width="10.1796875" style="33" bestFit="1" customWidth="1"/>
    <col min="5881" max="5882" width="11.1796875" style="33" customWidth="1"/>
    <col min="5883" max="5883" width="7.54296875" style="33" bestFit="1" customWidth="1"/>
    <col min="5884" max="5884" width="39.26953125" style="33" bestFit="1" customWidth="1"/>
    <col min="5885" max="6133" width="9.1796875" style="33"/>
    <col min="6134" max="6134" width="39.26953125" style="33" bestFit="1" customWidth="1"/>
    <col min="6135" max="6135" width="10.54296875" style="33" bestFit="1" customWidth="1"/>
    <col min="6136" max="6136" width="10.1796875" style="33" bestFit="1" customWidth="1"/>
    <col min="6137" max="6138" width="11.1796875" style="33" customWidth="1"/>
    <col min="6139" max="6139" width="7.54296875" style="33" bestFit="1" customWidth="1"/>
    <col min="6140" max="6140" width="39.26953125" style="33" bestFit="1" customWidth="1"/>
    <col min="6141" max="6389" width="9.1796875" style="33"/>
    <col min="6390" max="6390" width="39.26953125" style="33" bestFit="1" customWidth="1"/>
    <col min="6391" max="6391" width="10.54296875" style="33" bestFit="1" customWidth="1"/>
    <col min="6392" max="6392" width="10.1796875" style="33" bestFit="1" customWidth="1"/>
    <col min="6393" max="6394" width="11.1796875" style="33" customWidth="1"/>
    <col min="6395" max="6395" width="7.54296875" style="33" bestFit="1" customWidth="1"/>
    <col min="6396" max="6396" width="39.26953125" style="33" bestFit="1" customWidth="1"/>
    <col min="6397" max="6645" width="9.1796875" style="33"/>
    <col min="6646" max="6646" width="39.26953125" style="33" bestFit="1" customWidth="1"/>
    <col min="6647" max="6647" width="10.54296875" style="33" bestFit="1" customWidth="1"/>
    <col min="6648" max="6648" width="10.1796875" style="33" bestFit="1" customWidth="1"/>
    <col min="6649" max="6650" width="11.1796875" style="33" customWidth="1"/>
    <col min="6651" max="6651" width="7.54296875" style="33" bestFit="1" customWidth="1"/>
    <col min="6652" max="6652" width="39.26953125" style="33" bestFit="1" customWidth="1"/>
    <col min="6653" max="6901" width="9.1796875" style="33"/>
    <col min="6902" max="6902" width="39.26953125" style="33" bestFit="1" customWidth="1"/>
    <col min="6903" max="6903" width="10.54296875" style="33" bestFit="1" customWidth="1"/>
    <col min="6904" max="6904" width="10.1796875" style="33" bestFit="1" customWidth="1"/>
    <col min="6905" max="6906" width="11.1796875" style="33" customWidth="1"/>
    <col min="6907" max="6907" width="7.54296875" style="33" bestFit="1" customWidth="1"/>
    <col min="6908" max="6908" width="39.26953125" style="33" bestFit="1" customWidth="1"/>
    <col min="6909" max="7157" width="9.1796875" style="33"/>
    <col min="7158" max="7158" width="39.26953125" style="33" bestFit="1" customWidth="1"/>
    <col min="7159" max="7159" width="10.54296875" style="33" bestFit="1" customWidth="1"/>
    <col min="7160" max="7160" width="10.1796875" style="33" bestFit="1" customWidth="1"/>
    <col min="7161" max="7162" width="11.1796875" style="33" customWidth="1"/>
    <col min="7163" max="7163" width="7.54296875" style="33" bestFit="1" customWidth="1"/>
    <col min="7164" max="7164" width="39.26953125" style="33" bestFit="1" customWidth="1"/>
    <col min="7165" max="7413" width="9.1796875" style="33"/>
    <col min="7414" max="7414" width="39.26953125" style="33" bestFit="1" customWidth="1"/>
    <col min="7415" max="7415" width="10.54296875" style="33" bestFit="1" customWidth="1"/>
    <col min="7416" max="7416" width="10.1796875" style="33" bestFit="1" customWidth="1"/>
    <col min="7417" max="7418" width="11.1796875" style="33" customWidth="1"/>
    <col min="7419" max="7419" width="7.54296875" style="33" bestFit="1" customWidth="1"/>
    <col min="7420" max="7420" width="39.26953125" style="33" bestFit="1" customWidth="1"/>
    <col min="7421" max="7669" width="9.1796875" style="33"/>
    <col min="7670" max="7670" width="39.26953125" style="33" bestFit="1" customWidth="1"/>
    <col min="7671" max="7671" width="10.54296875" style="33" bestFit="1" customWidth="1"/>
    <col min="7672" max="7672" width="10.1796875" style="33" bestFit="1" customWidth="1"/>
    <col min="7673" max="7674" width="11.1796875" style="33" customWidth="1"/>
    <col min="7675" max="7675" width="7.54296875" style="33" bestFit="1" customWidth="1"/>
    <col min="7676" max="7676" width="39.26953125" style="33" bestFit="1" customWidth="1"/>
    <col min="7677" max="7925" width="9.1796875" style="33"/>
    <col min="7926" max="7926" width="39.26953125" style="33" bestFit="1" customWidth="1"/>
    <col min="7927" max="7927" width="10.54296875" style="33" bestFit="1" customWidth="1"/>
    <col min="7928" max="7928" width="10.1796875" style="33" bestFit="1" customWidth="1"/>
    <col min="7929" max="7930" width="11.1796875" style="33" customWidth="1"/>
    <col min="7931" max="7931" width="7.54296875" style="33" bestFit="1" customWidth="1"/>
    <col min="7932" max="7932" width="39.26953125" style="33" bestFit="1" customWidth="1"/>
    <col min="7933" max="8181" width="9.1796875" style="33"/>
    <col min="8182" max="8182" width="39.26953125" style="33" bestFit="1" customWidth="1"/>
    <col min="8183" max="8183" width="10.54296875" style="33" bestFit="1" customWidth="1"/>
    <col min="8184" max="8184" width="10.1796875" style="33" bestFit="1" customWidth="1"/>
    <col min="8185" max="8186" width="11.1796875" style="33" customWidth="1"/>
    <col min="8187" max="8187" width="7.54296875" style="33" bestFit="1" customWidth="1"/>
    <col min="8188" max="8188" width="39.26953125" style="33" bestFit="1" customWidth="1"/>
    <col min="8189" max="8437" width="9.1796875" style="33"/>
    <col min="8438" max="8438" width="39.26953125" style="33" bestFit="1" customWidth="1"/>
    <col min="8439" max="8439" width="10.54296875" style="33" bestFit="1" customWidth="1"/>
    <col min="8440" max="8440" width="10.1796875" style="33" bestFit="1" customWidth="1"/>
    <col min="8441" max="8442" width="11.1796875" style="33" customWidth="1"/>
    <col min="8443" max="8443" width="7.54296875" style="33" bestFit="1" customWidth="1"/>
    <col min="8444" max="8444" width="39.26953125" style="33" bestFit="1" customWidth="1"/>
    <col min="8445" max="8693" width="9.1796875" style="33"/>
    <col min="8694" max="8694" width="39.26953125" style="33" bestFit="1" customWidth="1"/>
    <col min="8695" max="8695" width="10.54296875" style="33" bestFit="1" customWidth="1"/>
    <col min="8696" max="8696" width="10.1796875" style="33" bestFit="1" customWidth="1"/>
    <col min="8697" max="8698" width="11.1796875" style="33" customWidth="1"/>
    <col min="8699" max="8699" width="7.54296875" style="33" bestFit="1" customWidth="1"/>
    <col min="8700" max="8700" width="39.26953125" style="33" bestFit="1" customWidth="1"/>
    <col min="8701" max="8949" width="9.1796875" style="33"/>
    <col min="8950" max="8950" width="39.26953125" style="33" bestFit="1" customWidth="1"/>
    <col min="8951" max="8951" width="10.54296875" style="33" bestFit="1" customWidth="1"/>
    <col min="8952" max="8952" width="10.1796875" style="33" bestFit="1" customWidth="1"/>
    <col min="8953" max="8954" width="11.1796875" style="33" customWidth="1"/>
    <col min="8955" max="8955" width="7.54296875" style="33" bestFit="1" customWidth="1"/>
    <col min="8956" max="8956" width="39.26953125" style="33" bestFit="1" customWidth="1"/>
    <col min="8957" max="9205" width="9.1796875" style="33"/>
    <col min="9206" max="9206" width="39.26953125" style="33" bestFit="1" customWidth="1"/>
    <col min="9207" max="9207" width="10.54296875" style="33" bestFit="1" customWidth="1"/>
    <col min="9208" max="9208" width="10.1796875" style="33" bestFit="1" customWidth="1"/>
    <col min="9209" max="9210" width="11.1796875" style="33" customWidth="1"/>
    <col min="9211" max="9211" width="7.54296875" style="33" bestFit="1" customWidth="1"/>
    <col min="9212" max="9212" width="39.26953125" style="33" bestFit="1" customWidth="1"/>
    <col min="9213" max="9461" width="9.1796875" style="33"/>
    <col min="9462" max="9462" width="39.26953125" style="33" bestFit="1" customWidth="1"/>
    <col min="9463" max="9463" width="10.54296875" style="33" bestFit="1" customWidth="1"/>
    <col min="9464" max="9464" width="10.1796875" style="33" bestFit="1" customWidth="1"/>
    <col min="9465" max="9466" width="11.1796875" style="33" customWidth="1"/>
    <col min="9467" max="9467" width="7.54296875" style="33" bestFit="1" customWidth="1"/>
    <col min="9468" max="9468" width="39.26953125" style="33" bestFit="1" customWidth="1"/>
    <col min="9469" max="9717" width="9.1796875" style="33"/>
    <col min="9718" max="9718" width="39.26953125" style="33" bestFit="1" customWidth="1"/>
    <col min="9719" max="9719" width="10.54296875" style="33" bestFit="1" customWidth="1"/>
    <col min="9720" max="9720" width="10.1796875" style="33" bestFit="1" customWidth="1"/>
    <col min="9721" max="9722" width="11.1796875" style="33" customWidth="1"/>
    <col min="9723" max="9723" width="7.54296875" style="33" bestFit="1" customWidth="1"/>
    <col min="9724" max="9724" width="39.26953125" style="33" bestFit="1" customWidth="1"/>
    <col min="9725" max="9973" width="9.1796875" style="33"/>
    <col min="9974" max="9974" width="39.26953125" style="33" bestFit="1" customWidth="1"/>
    <col min="9975" max="9975" width="10.54296875" style="33" bestFit="1" customWidth="1"/>
    <col min="9976" max="9976" width="10.1796875" style="33" bestFit="1" customWidth="1"/>
    <col min="9977" max="9978" width="11.1796875" style="33" customWidth="1"/>
    <col min="9979" max="9979" width="7.54296875" style="33" bestFit="1" customWidth="1"/>
    <col min="9980" max="9980" width="39.26953125" style="33" bestFit="1" customWidth="1"/>
    <col min="9981" max="10229" width="9.1796875" style="33"/>
    <col min="10230" max="10230" width="39.26953125" style="33" bestFit="1" customWidth="1"/>
    <col min="10231" max="10231" width="10.54296875" style="33" bestFit="1" customWidth="1"/>
    <col min="10232" max="10232" width="10.1796875" style="33" bestFit="1" customWidth="1"/>
    <col min="10233" max="10234" width="11.1796875" style="33" customWidth="1"/>
    <col min="10235" max="10235" width="7.54296875" style="33" bestFit="1" customWidth="1"/>
    <col min="10236" max="10236" width="39.26953125" style="33" bestFit="1" customWidth="1"/>
    <col min="10237" max="10485" width="9.1796875" style="33"/>
    <col min="10486" max="10486" width="39.26953125" style="33" bestFit="1" customWidth="1"/>
    <col min="10487" max="10487" width="10.54296875" style="33" bestFit="1" customWidth="1"/>
    <col min="10488" max="10488" width="10.1796875" style="33" bestFit="1" customWidth="1"/>
    <col min="10489" max="10490" width="11.1796875" style="33" customWidth="1"/>
    <col min="10491" max="10491" width="7.54296875" style="33" bestFit="1" customWidth="1"/>
    <col min="10492" max="10492" width="39.26953125" style="33" bestFit="1" customWidth="1"/>
    <col min="10493" max="10741" width="9.1796875" style="33"/>
    <col min="10742" max="10742" width="39.26953125" style="33" bestFit="1" customWidth="1"/>
    <col min="10743" max="10743" width="10.54296875" style="33" bestFit="1" customWidth="1"/>
    <col min="10744" max="10744" width="10.1796875" style="33" bestFit="1" customWidth="1"/>
    <col min="10745" max="10746" width="11.1796875" style="33" customWidth="1"/>
    <col min="10747" max="10747" width="7.54296875" style="33" bestFit="1" customWidth="1"/>
    <col min="10748" max="10748" width="39.26953125" style="33" bestFit="1" customWidth="1"/>
    <col min="10749" max="10997" width="9.1796875" style="33"/>
    <col min="10998" max="10998" width="39.26953125" style="33" bestFit="1" customWidth="1"/>
    <col min="10999" max="10999" width="10.54296875" style="33" bestFit="1" customWidth="1"/>
    <col min="11000" max="11000" width="10.1796875" style="33" bestFit="1" customWidth="1"/>
    <col min="11001" max="11002" width="11.1796875" style="33" customWidth="1"/>
    <col min="11003" max="11003" width="7.54296875" style="33" bestFit="1" customWidth="1"/>
    <col min="11004" max="11004" width="39.26953125" style="33" bestFit="1" customWidth="1"/>
    <col min="11005" max="11253" width="9.1796875" style="33"/>
    <col min="11254" max="11254" width="39.26953125" style="33" bestFit="1" customWidth="1"/>
    <col min="11255" max="11255" width="10.54296875" style="33" bestFit="1" customWidth="1"/>
    <col min="11256" max="11256" width="10.1796875" style="33" bestFit="1" customWidth="1"/>
    <col min="11257" max="11258" width="11.1796875" style="33" customWidth="1"/>
    <col min="11259" max="11259" width="7.54296875" style="33" bestFit="1" customWidth="1"/>
    <col min="11260" max="11260" width="39.26953125" style="33" bestFit="1" customWidth="1"/>
    <col min="11261" max="11509" width="9.1796875" style="33"/>
    <col min="11510" max="11510" width="39.26953125" style="33" bestFit="1" customWidth="1"/>
    <col min="11511" max="11511" width="10.54296875" style="33" bestFit="1" customWidth="1"/>
    <col min="11512" max="11512" width="10.1796875" style="33" bestFit="1" customWidth="1"/>
    <col min="11513" max="11514" width="11.1796875" style="33" customWidth="1"/>
    <col min="11515" max="11515" width="7.54296875" style="33" bestFit="1" customWidth="1"/>
    <col min="11516" max="11516" width="39.26953125" style="33" bestFit="1" customWidth="1"/>
    <col min="11517" max="11765" width="9.1796875" style="33"/>
    <col min="11766" max="11766" width="39.26953125" style="33" bestFit="1" customWidth="1"/>
    <col min="11767" max="11767" width="10.54296875" style="33" bestFit="1" customWidth="1"/>
    <col min="11768" max="11768" width="10.1796875" style="33" bestFit="1" customWidth="1"/>
    <col min="11769" max="11770" width="11.1796875" style="33" customWidth="1"/>
    <col min="11771" max="11771" width="7.54296875" style="33" bestFit="1" customWidth="1"/>
    <col min="11772" max="11772" width="39.26953125" style="33" bestFit="1" customWidth="1"/>
    <col min="11773" max="12021" width="9.1796875" style="33"/>
    <col min="12022" max="12022" width="39.26953125" style="33" bestFit="1" customWidth="1"/>
    <col min="12023" max="12023" width="10.54296875" style="33" bestFit="1" customWidth="1"/>
    <col min="12024" max="12024" width="10.1796875" style="33" bestFit="1" customWidth="1"/>
    <col min="12025" max="12026" width="11.1796875" style="33" customWidth="1"/>
    <col min="12027" max="12027" width="7.54296875" style="33" bestFit="1" customWidth="1"/>
    <col min="12028" max="12028" width="39.26953125" style="33" bestFit="1" customWidth="1"/>
    <col min="12029" max="12277" width="9.1796875" style="33"/>
    <col min="12278" max="12278" width="39.26953125" style="33" bestFit="1" customWidth="1"/>
    <col min="12279" max="12279" width="10.54296875" style="33" bestFit="1" customWidth="1"/>
    <col min="12280" max="12280" width="10.1796875" style="33" bestFit="1" customWidth="1"/>
    <col min="12281" max="12282" width="11.1796875" style="33" customWidth="1"/>
    <col min="12283" max="12283" width="7.54296875" style="33" bestFit="1" customWidth="1"/>
    <col min="12284" max="12284" width="39.26953125" style="33" bestFit="1" customWidth="1"/>
    <col min="12285" max="12533" width="9.1796875" style="33"/>
    <col min="12534" max="12534" width="39.26953125" style="33" bestFit="1" customWidth="1"/>
    <col min="12535" max="12535" width="10.54296875" style="33" bestFit="1" customWidth="1"/>
    <col min="12536" max="12536" width="10.1796875" style="33" bestFit="1" customWidth="1"/>
    <col min="12537" max="12538" width="11.1796875" style="33" customWidth="1"/>
    <col min="12539" max="12539" width="7.54296875" style="33" bestFit="1" customWidth="1"/>
    <col min="12540" max="12540" width="39.26953125" style="33" bestFit="1" customWidth="1"/>
    <col min="12541" max="12789" width="9.1796875" style="33"/>
    <col min="12790" max="12790" width="39.26953125" style="33" bestFit="1" customWidth="1"/>
    <col min="12791" max="12791" width="10.54296875" style="33" bestFit="1" customWidth="1"/>
    <col min="12792" max="12792" width="10.1796875" style="33" bestFit="1" customWidth="1"/>
    <col min="12793" max="12794" width="11.1796875" style="33" customWidth="1"/>
    <col min="12795" max="12795" width="7.54296875" style="33" bestFit="1" customWidth="1"/>
    <col min="12796" max="12796" width="39.26953125" style="33" bestFit="1" customWidth="1"/>
    <col min="12797" max="13045" width="9.1796875" style="33"/>
    <col min="13046" max="13046" width="39.26953125" style="33" bestFit="1" customWidth="1"/>
    <col min="13047" max="13047" width="10.54296875" style="33" bestFit="1" customWidth="1"/>
    <col min="13048" max="13048" width="10.1796875" style="33" bestFit="1" customWidth="1"/>
    <col min="13049" max="13050" width="11.1796875" style="33" customWidth="1"/>
    <col min="13051" max="13051" width="7.54296875" style="33" bestFit="1" customWidth="1"/>
    <col min="13052" max="13052" width="39.26953125" style="33" bestFit="1" customWidth="1"/>
    <col min="13053" max="13301" width="9.1796875" style="33"/>
    <col min="13302" max="13302" width="39.26953125" style="33" bestFit="1" customWidth="1"/>
    <col min="13303" max="13303" width="10.54296875" style="33" bestFit="1" customWidth="1"/>
    <col min="13304" max="13304" width="10.1796875" style="33" bestFit="1" customWidth="1"/>
    <col min="13305" max="13306" width="11.1796875" style="33" customWidth="1"/>
    <col min="13307" max="13307" width="7.54296875" style="33" bestFit="1" customWidth="1"/>
    <col min="13308" max="13308" width="39.26953125" style="33" bestFit="1" customWidth="1"/>
    <col min="13309" max="13557" width="9.1796875" style="33"/>
    <col min="13558" max="13558" width="39.26953125" style="33" bestFit="1" customWidth="1"/>
    <col min="13559" max="13559" width="10.54296875" style="33" bestFit="1" customWidth="1"/>
    <col min="13560" max="13560" width="10.1796875" style="33" bestFit="1" customWidth="1"/>
    <col min="13561" max="13562" width="11.1796875" style="33" customWidth="1"/>
    <col min="13563" max="13563" width="7.54296875" style="33" bestFit="1" customWidth="1"/>
    <col min="13564" max="13564" width="39.26953125" style="33" bestFit="1" customWidth="1"/>
    <col min="13565" max="13813" width="9.1796875" style="33"/>
    <col min="13814" max="13814" width="39.26953125" style="33" bestFit="1" customWidth="1"/>
    <col min="13815" max="13815" width="10.54296875" style="33" bestFit="1" customWidth="1"/>
    <col min="13816" max="13816" width="10.1796875" style="33" bestFit="1" customWidth="1"/>
    <col min="13817" max="13818" width="11.1796875" style="33" customWidth="1"/>
    <col min="13819" max="13819" width="7.54296875" style="33" bestFit="1" customWidth="1"/>
    <col min="13820" max="13820" width="39.26953125" style="33" bestFit="1" customWidth="1"/>
    <col min="13821" max="14069" width="9.1796875" style="33"/>
    <col min="14070" max="14070" width="39.26953125" style="33" bestFit="1" customWidth="1"/>
    <col min="14071" max="14071" width="10.54296875" style="33" bestFit="1" customWidth="1"/>
    <col min="14072" max="14072" width="10.1796875" style="33" bestFit="1" customWidth="1"/>
    <col min="14073" max="14074" width="11.1796875" style="33" customWidth="1"/>
    <col min="14075" max="14075" width="7.54296875" style="33" bestFit="1" customWidth="1"/>
    <col min="14076" max="14076" width="39.26953125" style="33" bestFit="1" customWidth="1"/>
    <col min="14077" max="14325" width="9.1796875" style="33"/>
    <col min="14326" max="14326" width="39.26953125" style="33" bestFit="1" customWidth="1"/>
    <col min="14327" max="14327" width="10.54296875" style="33" bestFit="1" customWidth="1"/>
    <col min="14328" max="14328" width="10.1796875" style="33" bestFit="1" customWidth="1"/>
    <col min="14329" max="14330" width="11.1796875" style="33" customWidth="1"/>
    <col min="14331" max="14331" width="7.54296875" style="33" bestFit="1" customWidth="1"/>
    <col min="14332" max="14332" width="39.26953125" style="33" bestFit="1" customWidth="1"/>
    <col min="14333" max="14581" width="9.1796875" style="33"/>
    <col min="14582" max="14582" width="39.26953125" style="33" bestFit="1" customWidth="1"/>
    <col min="14583" max="14583" width="10.54296875" style="33" bestFit="1" customWidth="1"/>
    <col min="14584" max="14584" width="10.1796875" style="33" bestFit="1" customWidth="1"/>
    <col min="14585" max="14586" width="11.1796875" style="33" customWidth="1"/>
    <col min="14587" max="14587" width="7.54296875" style="33" bestFit="1" customWidth="1"/>
    <col min="14588" max="14588" width="39.26953125" style="33" bestFit="1" customWidth="1"/>
    <col min="14589" max="14837" width="9.1796875" style="33"/>
    <col min="14838" max="14838" width="39.26953125" style="33" bestFit="1" customWidth="1"/>
    <col min="14839" max="14839" width="10.54296875" style="33" bestFit="1" customWidth="1"/>
    <col min="14840" max="14840" width="10.1796875" style="33" bestFit="1" customWidth="1"/>
    <col min="14841" max="14842" width="11.1796875" style="33" customWidth="1"/>
    <col min="14843" max="14843" width="7.54296875" style="33" bestFit="1" customWidth="1"/>
    <col min="14844" max="14844" width="39.26953125" style="33" bestFit="1" customWidth="1"/>
    <col min="14845" max="15093" width="9.1796875" style="33"/>
    <col min="15094" max="15094" width="39.26953125" style="33" bestFit="1" customWidth="1"/>
    <col min="15095" max="15095" width="10.54296875" style="33" bestFit="1" customWidth="1"/>
    <col min="15096" max="15096" width="10.1796875" style="33" bestFit="1" customWidth="1"/>
    <col min="15097" max="15098" width="11.1796875" style="33" customWidth="1"/>
    <col min="15099" max="15099" width="7.54296875" style="33" bestFit="1" customWidth="1"/>
    <col min="15100" max="15100" width="39.26953125" style="33" bestFit="1" customWidth="1"/>
    <col min="15101" max="15349" width="9.1796875" style="33"/>
    <col min="15350" max="15350" width="39.26953125" style="33" bestFit="1" customWidth="1"/>
    <col min="15351" max="15351" width="10.54296875" style="33" bestFit="1" customWidth="1"/>
    <col min="15352" max="15352" width="10.1796875" style="33" bestFit="1" customWidth="1"/>
    <col min="15353" max="15354" width="11.1796875" style="33" customWidth="1"/>
    <col min="15355" max="15355" width="7.54296875" style="33" bestFit="1" customWidth="1"/>
    <col min="15356" max="15356" width="39.26953125" style="33" bestFit="1" customWidth="1"/>
    <col min="15357" max="15605" width="9.1796875" style="33"/>
    <col min="15606" max="15606" width="39.26953125" style="33" bestFit="1" customWidth="1"/>
    <col min="15607" max="15607" width="10.54296875" style="33" bestFit="1" customWidth="1"/>
    <col min="15608" max="15608" width="10.1796875" style="33" bestFit="1" customWidth="1"/>
    <col min="15609" max="15610" width="11.1796875" style="33" customWidth="1"/>
    <col min="15611" max="15611" width="7.54296875" style="33" bestFit="1" customWidth="1"/>
    <col min="15612" max="15612" width="39.26953125" style="33" bestFit="1" customWidth="1"/>
    <col min="15613" max="15861" width="9.1796875" style="33"/>
    <col min="15862" max="15862" width="39.26953125" style="33" bestFit="1" customWidth="1"/>
    <col min="15863" max="15863" width="10.54296875" style="33" bestFit="1" customWidth="1"/>
    <col min="15864" max="15864" width="10.1796875" style="33" bestFit="1" customWidth="1"/>
    <col min="15865" max="15866" width="11.1796875" style="33" customWidth="1"/>
    <col min="15867" max="15867" width="7.54296875" style="33" bestFit="1" customWidth="1"/>
    <col min="15868" max="15868" width="39.26953125" style="33" bestFit="1" customWidth="1"/>
    <col min="15869" max="16117" width="9.1796875" style="33"/>
    <col min="16118" max="16118" width="39.26953125" style="33" bestFit="1" customWidth="1"/>
    <col min="16119" max="16119" width="10.54296875" style="33" bestFit="1" customWidth="1"/>
    <col min="16120" max="16120" width="10.1796875" style="33" bestFit="1" customWidth="1"/>
    <col min="16121" max="16122" width="11.1796875" style="33" customWidth="1"/>
    <col min="16123" max="16123" width="7.54296875" style="33" bestFit="1" customWidth="1"/>
    <col min="16124" max="16124" width="39.26953125" style="33" bestFit="1" customWidth="1"/>
    <col min="16125" max="16384" width="9.1796875" style="33"/>
  </cols>
  <sheetData>
    <row r="1" spans="1:14" x14ac:dyDescent="0.3">
      <c r="A1" s="361" t="s">
        <v>0</v>
      </c>
      <c r="B1" s="361" t="s">
        <v>204</v>
      </c>
      <c r="C1" s="361" t="s">
        <v>205</v>
      </c>
      <c r="D1" s="361"/>
      <c r="E1" s="362"/>
      <c r="F1" s="362"/>
      <c r="G1" s="280" t="s">
        <v>206</v>
      </c>
      <c r="H1" s="280" t="s">
        <v>207</v>
      </c>
      <c r="I1" s="280"/>
      <c r="J1" s="280" t="s">
        <v>208</v>
      </c>
      <c r="K1" s="280" t="s">
        <v>209</v>
      </c>
      <c r="L1" s="280" t="s">
        <v>210</v>
      </c>
      <c r="M1" s="280" t="s">
        <v>211</v>
      </c>
      <c r="N1" s="280" t="s">
        <v>212</v>
      </c>
    </row>
    <row r="2" spans="1:14" x14ac:dyDescent="0.3">
      <c r="A2" s="280" t="s">
        <v>18</v>
      </c>
      <c r="B2" s="33" t="s">
        <v>213</v>
      </c>
      <c r="C2" s="280" t="s">
        <v>214</v>
      </c>
      <c r="D2" s="280" t="s">
        <v>18</v>
      </c>
      <c r="G2" s="33" t="s">
        <v>215</v>
      </c>
      <c r="H2" s="33" t="s">
        <v>213</v>
      </c>
      <c r="I2" s="33">
        <v>2348</v>
      </c>
    </row>
    <row r="3" spans="1:14" x14ac:dyDescent="0.3">
      <c r="A3" s="280" t="s">
        <v>112</v>
      </c>
      <c r="B3" s="33" t="s">
        <v>216</v>
      </c>
      <c r="C3" s="280" t="s">
        <v>217</v>
      </c>
      <c r="D3" s="280" t="s">
        <v>112</v>
      </c>
      <c r="G3" s="33" t="s">
        <v>112</v>
      </c>
      <c r="H3" s="33" t="s">
        <v>216</v>
      </c>
      <c r="I3" s="33">
        <v>2238</v>
      </c>
    </row>
    <row r="4" spans="1:14" x14ac:dyDescent="0.3">
      <c r="A4" s="280" t="s">
        <v>115</v>
      </c>
      <c r="B4" s="33" t="s">
        <v>218</v>
      </c>
      <c r="C4" s="280" t="s">
        <v>219</v>
      </c>
      <c r="D4" s="280" t="s">
        <v>115</v>
      </c>
      <c r="G4" s="33" t="s">
        <v>220</v>
      </c>
      <c r="H4" s="33" t="s">
        <v>218</v>
      </c>
      <c r="I4" s="33">
        <v>3377</v>
      </c>
    </row>
    <row r="5" spans="1:14" x14ac:dyDescent="0.3">
      <c r="A5" s="280" t="s">
        <v>116</v>
      </c>
      <c r="B5" s="33" t="s">
        <v>221</v>
      </c>
      <c r="C5" s="280" t="s">
        <v>222</v>
      </c>
      <c r="D5" s="280" t="s">
        <v>116</v>
      </c>
      <c r="G5" s="33" t="s">
        <v>223</v>
      </c>
      <c r="H5" s="33" t="s">
        <v>221</v>
      </c>
      <c r="I5" s="33">
        <v>3384</v>
      </c>
    </row>
    <row r="6" spans="1:14" x14ac:dyDescent="0.3">
      <c r="A6" s="280" t="s">
        <v>117</v>
      </c>
      <c r="B6" s="33" t="s">
        <v>224</v>
      </c>
      <c r="C6" s="280" t="s">
        <v>225</v>
      </c>
      <c r="D6" s="280" t="s">
        <v>117</v>
      </c>
      <c r="G6" s="33" t="s">
        <v>117</v>
      </c>
      <c r="H6" s="33" t="s">
        <v>224</v>
      </c>
      <c r="I6" s="33">
        <v>2309</v>
      </c>
    </row>
    <row r="7" spans="1:14" x14ac:dyDescent="0.3">
      <c r="A7" s="280" t="s">
        <v>118</v>
      </c>
      <c r="B7" s="33" t="s">
        <v>226</v>
      </c>
      <c r="C7" s="280" t="s">
        <v>227</v>
      </c>
      <c r="D7" s="280" t="s">
        <v>118</v>
      </c>
      <c r="G7" s="33" t="s">
        <v>228</v>
      </c>
      <c r="H7" s="33" t="s">
        <v>226</v>
      </c>
      <c r="I7" s="33">
        <v>3391</v>
      </c>
    </row>
    <row r="8" spans="1:14" x14ac:dyDescent="0.3">
      <c r="A8" s="280" t="s">
        <v>119</v>
      </c>
      <c r="B8" s="33" t="s">
        <v>229</v>
      </c>
      <c r="C8" s="280" t="s">
        <v>230</v>
      </c>
      <c r="D8" s="280" t="s">
        <v>119</v>
      </c>
      <c r="G8" s="33" t="s">
        <v>231</v>
      </c>
      <c r="H8" s="33" t="s">
        <v>229</v>
      </c>
      <c r="I8" s="33">
        <v>2005</v>
      </c>
    </row>
    <row r="9" spans="1:14" x14ac:dyDescent="0.3">
      <c r="A9" s="280" t="s">
        <v>122</v>
      </c>
      <c r="B9" s="33" t="s">
        <v>232</v>
      </c>
      <c r="C9" s="280" t="s">
        <v>233</v>
      </c>
      <c r="D9" s="280" t="s">
        <v>122</v>
      </c>
      <c r="G9" s="33" t="s">
        <v>234</v>
      </c>
      <c r="H9" s="33" t="s">
        <v>232</v>
      </c>
      <c r="I9" s="33">
        <v>2017</v>
      </c>
    </row>
    <row r="10" spans="1:14" x14ac:dyDescent="0.3">
      <c r="A10" s="280" t="s">
        <v>125</v>
      </c>
      <c r="B10" s="33" t="s">
        <v>235</v>
      </c>
      <c r="C10" s="280" t="s">
        <v>236</v>
      </c>
      <c r="D10" s="280" t="s">
        <v>125</v>
      </c>
      <c r="G10" s="33" t="s">
        <v>237</v>
      </c>
      <c r="H10" s="33" t="s">
        <v>235</v>
      </c>
      <c r="I10" s="33">
        <v>2121</v>
      </c>
    </row>
    <row r="11" spans="1:14" x14ac:dyDescent="0.3">
      <c r="A11" s="280" t="s">
        <v>126</v>
      </c>
      <c r="B11" s="33" t="s">
        <v>238</v>
      </c>
      <c r="C11" s="280" t="s">
        <v>239</v>
      </c>
      <c r="D11" s="280" t="s">
        <v>126</v>
      </c>
      <c r="G11" s="33" t="s">
        <v>240</v>
      </c>
      <c r="H11" s="33" t="s">
        <v>238</v>
      </c>
      <c r="I11" s="33">
        <v>2336</v>
      </c>
    </row>
    <row r="12" spans="1:14" x14ac:dyDescent="0.3">
      <c r="A12" s="280" t="s">
        <v>131</v>
      </c>
      <c r="B12" s="33" t="s">
        <v>241</v>
      </c>
      <c r="C12" s="280" t="s">
        <v>242</v>
      </c>
      <c r="D12" s="280" t="s">
        <v>131</v>
      </c>
      <c r="G12" s="33" t="s">
        <v>131</v>
      </c>
      <c r="H12" s="33" t="s">
        <v>241</v>
      </c>
      <c r="I12" s="33">
        <v>2015</v>
      </c>
    </row>
    <row r="13" spans="1:14" x14ac:dyDescent="0.3">
      <c r="A13" s="280" t="s">
        <v>132</v>
      </c>
      <c r="B13" s="33" t="s">
        <v>243</v>
      </c>
      <c r="C13" s="280" t="s">
        <v>244</v>
      </c>
      <c r="D13" s="280" t="s">
        <v>132</v>
      </c>
      <c r="G13" s="280" t="s">
        <v>245</v>
      </c>
      <c r="H13" s="280" t="s">
        <v>243</v>
      </c>
      <c r="I13" s="280">
        <v>2346</v>
      </c>
      <c r="J13" s="280"/>
      <c r="K13" s="280"/>
      <c r="L13" s="280"/>
      <c r="M13" s="280"/>
      <c r="N13" s="280"/>
    </row>
    <row r="14" spans="1:14" s="280" customFormat="1" x14ac:dyDescent="0.3">
      <c r="A14" s="280" t="s">
        <v>135</v>
      </c>
      <c r="B14" s="33" t="s">
        <v>246</v>
      </c>
      <c r="C14" s="280" t="s">
        <v>247</v>
      </c>
      <c r="D14" s="280" t="s">
        <v>135</v>
      </c>
      <c r="E14" s="33"/>
      <c r="F14" s="33"/>
      <c r="G14" s="280" t="s">
        <v>248</v>
      </c>
      <c r="H14" s="280" t="s">
        <v>246</v>
      </c>
      <c r="I14" s="280">
        <v>3000</v>
      </c>
    </row>
    <row r="15" spans="1:14" s="280" customFormat="1" x14ac:dyDescent="0.3">
      <c r="A15" s="280" t="s">
        <v>136</v>
      </c>
      <c r="B15" s="33" t="s">
        <v>249</v>
      </c>
      <c r="C15" s="280" t="s">
        <v>250</v>
      </c>
      <c r="D15" s="280" t="s">
        <v>136</v>
      </c>
      <c r="E15" s="33"/>
      <c r="F15" s="33"/>
      <c r="G15" s="280" t="s">
        <v>251</v>
      </c>
      <c r="H15" s="280" t="s">
        <v>249</v>
      </c>
      <c r="I15" s="280">
        <v>2313</v>
      </c>
    </row>
    <row r="16" spans="1:14" s="280" customFormat="1" x14ac:dyDescent="0.3">
      <c r="A16" s="280" t="s">
        <v>137</v>
      </c>
      <c r="B16" s="33" t="s">
        <v>252</v>
      </c>
      <c r="C16" s="280" t="s">
        <v>253</v>
      </c>
      <c r="D16" s="280" t="s">
        <v>137</v>
      </c>
      <c r="E16" s="33"/>
      <c r="F16" s="33"/>
      <c r="G16" s="280" t="s">
        <v>254</v>
      </c>
      <c r="H16" s="280" t="s">
        <v>252</v>
      </c>
      <c r="I16" s="280">
        <v>2351</v>
      </c>
    </row>
    <row r="17" spans="1:9" s="280" customFormat="1" x14ac:dyDescent="0.3">
      <c r="A17" s="280" t="s">
        <v>138</v>
      </c>
      <c r="B17" s="33" t="s">
        <v>255</v>
      </c>
      <c r="C17" s="280" t="s">
        <v>256</v>
      </c>
      <c r="D17" s="280" t="s">
        <v>138</v>
      </c>
      <c r="E17" s="33"/>
      <c r="F17" s="33"/>
      <c r="G17" s="280" t="s">
        <v>138</v>
      </c>
      <c r="H17" s="280" t="s">
        <v>255</v>
      </c>
      <c r="I17" s="280">
        <v>2353</v>
      </c>
    </row>
    <row r="18" spans="1:9" s="280" customFormat="1" x14ac:dyDescent="0.3">
      <c r="A18" s="280" t="s">
        <v>139</v>
      </c>
      <c r="B18" s="33" t="s">
        <v>257</v>
      </c>
      <c r="C18" s="280" t="s">
        <v>258</v>
      </c>
      <c r="D18" s="280" t="s">
        <v>139</v>
      </c>
      <c r="E18" s="33"/>
      <c r="F18" s="33"/>
      <c r="G18" s="280" t="s">
        <v>259</v>
      </c>
      <c r="H18" s="280" t="s">
        <v>257</v>
      </c>
      <c r="I18" s="280">
        <v>2285</v>
      </c>
    </row>
    <row r="19" spans="1:9" s="280" customFormat="1" x14ac:dyDescent="0.3">
      <c r="A19" s="280" t="s">
        <v>140</v>
      </c>
      <c r="B19" s="33" t="s">
        <v>260</v>
      </c>
      <c r="C19" s="280" t="s">
        <v>261</v>
      </c>
      <c r="D19" s="280" t="s">
        <v>140</v>
      </c>
      <c r="E19" s="33"/>
      <c r="F19" s="33"/>
      <c r="G19" s="280" t="s">
        <v>262</v>
      </c>
      <c r="H19" s="280" t="s">
        <v>260</v>
      </c>
      <c r="I19" s="280">
        <v>2316</v>
      </c>
    </row>
    <row r="20" spans="1:9" s="280" customFormat="1" x14ac:dyDescent="0.3">
      <c r="A20" s="280" t="s">
        <v>143</v>
      </c>
      <c r="B20" s="33" t="s">
        <v>263</v>
      </c>
      <c r="C20" s="280" t="s">
        <v>264</v>
      </c>
      <c r="D20" s="280" t="s">
        <v>143</v>
      </c>
      <c r="E20" s="33"/>
      <c r="F20" s="33"/>
      <c r="G20" s="280" t="s">
        <v>265</v>
      </c>
      <c r="H20" s="280" t="s">
        <v>263</v>
      </c>
      <c r="I20" s="280">
        <v>2323</v>
      </c>
    </row>
    <row r="21" spans="1:9" s="280" customFormat="1" x14ac:dyDescent="0.3">
      <c r="A21" s="280" t="s">
        <v>144</v>
      </c>
      <c r="B21" s="33" t="s">
        <v>266</v>
      </c>
      <c r="C21" s="280" t="s">
        <v>267</v>
      </c>
      <c r="D21" s="280" t="s">
        <v>144</v>
      </c>
      <c r="E21" s="33"/>
      <c r="F21" s="33"/>
      <c r="G21" s="280" t="s">
        <v>268</v>
      </c>
      <c r="H21" s="280" t="s">
        <v>266</v>
      </c>
      <c r="I21" s="280">
        <v>3376</v>
      </c>
    </row>
    <row r="22" spans="1:9" s="280" customFormat="1" x14ac:dyDescent="0.3">
      <c r="A22" s="280" t="s">
        <v>145</v>
      </c>
      <c r="B22" s="33" t="s">
        <v>269</v>
      </c>
      <c r="C22" s="280" t="s">
        <v>270</v>
      </c>
      <c r="D22" s="280" t="s">
        <v>145</v>
      </c>
      <c r="E22" s="33"/>
      <c r="F22" s="33"/>
      <c r="G22" s="280" t="s">
        <v>271</v>
      </c>
      <c r="H22" s="280" t="s">
        <v>269</v>
      </c>
      <c r="I22" s="280">
        <v>2347</v>
      </c>
    </row>
    <row r="23" spans="1:9" s="280" customFormat="1" x14ac:dyDescent="0.3">
      <c r="A23" s="280" t="s">
        <v>146</v>
      </c>
      <c r="B23" s="33" t="s">
        <v>272</v>
      </c>
      <c r="C23" s="280" t="s">
        <v>273</v>
      </c>
      <c r="D23" s="280" t="s">
        <v>146</v>
      </c>
      <c r="E23" s="33"/>
      <c r="F23" s="33"/>
      <c r="G23" s="280" t="s">
        <v>274</v>
      </c>
      <c r="H23" s="280" t="s">
        <v>272</v>
      </c>
      <c r="I23" s="280">
        <v>2303</v>
      </c>
    </row>
    <row r="24" spans="1:9" s="280" customFormat="1" x14ac:dyDescent="0.3">
      <c r="A24" s="280" t="s">
        <v>147</v>
      </c>
      <c r="B24" s="33" t="s">
        <v>275</v>
      </c>
      <c r="C24" s="280" t="s">
        <v>276</v>
      </c>
      <c r="D24" s="280" t="s">
        <v>147</v>
      </c>
      <c r="E24" s="33"/>
      <c r="F24" s="33"/>
      <c r="G24" s="280" t="s">
        <v>277</v>
      </c>
      <c r="H24" s="280" t="s">
        <v>275</v>
      </c>
      <c r="I24" s="280">
        <v>2337</v>
      </c>
    </row>
    <row r="25" spans="1:9" s="280" customFormat="1" x14ac:dyDescent="0.3">
      <c r="A25" s="280" t="s">
        <v>148</v>
      </c>
      <c r="B25" s="33" t="s">
        <v>278</v>
      </c>
      <c r="C25" s="280" t="s">
        <v>279</v>
      </c>
      <c r="D25" s="280" t="s">
        <v>148</v>
      </c>
      <c r="E25" s="33"/>
      <c r="F25" s="33"/>
      <c r="G25" s="280" t="s">
        <v>148</v>
      </c>
      <c r="H25" s="280" t="s">
        <v>278</v>
      </c>
      <c r="I25" s="280">
        <v>2272</v>
      </c>
    </row>
    <row r="26" spans="1:9" s="280" customFormat="1" x14ac:dyDescent="0.3">
      <c r="A26" s="280" t="s">
        <v>149</v>
      </c>
      <c r="B26" s="33" t="s">
        <v>280</v>
      </c>
      <c r="C26" s="280" t="s">
        <v>281</v>
      </c>
      <c r="D26" s="280" t="s">
        <v>149</v>
      </c>
      <c r="E26" s="33"/>
      <c r="F26" s="33"/>
      <c r="G26" s="280" t="s">
        <v>282</v>
      </c>
      <c r="H26" s="280" t="s">
        <v>280</v>
      </c>
      <c r="I26" s="280">
        <v>2305</v>
      </c>
    </row>
    <row r="27" spans="1:9" s="280" customFormat="1" x14ac:dyDescent="0.3">
      <c r="A27" s="280" t="s">
        <v>150</v>
      </c>
      <c r="B27" s="33" t="s">
        <v>283</v>
      </c>
      <c r="C27" s="280" t="s">
        <v>284</v>
      </c>
      <c r="D27" s="280" t="s">
        <v>150</v>
      </c>
      <c r="E27" s="33"/>
      <c r="F27" s="33"/>
      <c r="G27" s="280" t="s">
        <v>150</v>
      </c>
      <c r="H27" s="280" t="s">
        <v>283</v>
      </c>
      <c r="I27" s="280">
        <v>2042</v>
      </c>
    </row>
    <row r="28" spans="1:9" s="280" customFormat="1" x14ac:dyDescent="0.3">
      <c r="A28" s="280" t="s">
        <v>151</v>
      </c>
      <c r="B28" s="33" t="s">
        <v>285</v>
      </c>
      <c r="C28" s="280" t="s">
        <v>286</v>
      </c>
      <c r="D28" s="280" t="s">
        <v>151</v>
      </c>
      <c r="E28" s="33"/>
      <c r="F28" s="33"/>
      <c r="G28" s="280" t="s">
        <v>287</v>
      </c>
      <c r="H28" s="280" t="s">
        <v>285</v>
      </c>
      <c r="I28" s="280">
        <v>2043</v>
      </c>
    </row>
    <row r="29" spans="1:9" s="280" customFormat="1" x14ac:dyDescent="0.3">
      <c r="A29" s="280" t="s">
        <v>152</v>
      </c>
      <c r="B29" s="33" t="s">
        <v>288</v>
      </c>
      <c r="C29" s="280" t="s">
        <v>289</v>
      </c>
      <c r="D29" s="280" t="s">
        <v>152</v>
      </c>
      <c r="E29" s="33"/>
      <c r="F29" s="33"/>
      <c r="G29" s="280" t="s">
        <v>290</v>
      </c>
      <c r="H29" s="280" t="s">
        <v>288</v>
      </c>
      <c r="I29" s="280">
        <v>2324</v>
      </c>
    </row>
    <row r="30" spans="1:9" s="280" customFormat="1" x14ac:dyDescent="0.3">
      <c r="A30" s="280" t="s">
        <v>153</v>
      </c>
      <c r="B30" s="33" t="s">
        <v>291</v>
      </c>
      <c r="C30" s="280" t="s">
        <v>292</v>
      </c>
      <c r="D30" s="280" t="s">
        <v>153</v>
      </c>
      <c r="E30" s="33"/>
      <c r="F30" s="33"/>
      <c r="G30" s="280" t="s">
        <v>153</v>
      </c>
      <c r="H30" s="280" t="s">
        <v>291</v>
      </c>
      <c r="I30" s="280">
        <v>2006</v>
      </c>
    </row>
    <row r="31" spans="1:9" s="280" customFormat="1" x14ac:dyDescent="0.3">
      <c r="A31" s="280" t="s">
        <v>154</v>
      </c>
      <c r="B31" s="33" t="s">
        <v>293</v>
      </c>
      <c r="C31" s="280" t="s">
        <v>294</v>
      </c>
      <c r="D31" s="280" t="s">
        <v>154</v>
      </c>
      <c r="E31" s="33"/>
      <c r="F31" s="33"/>
      <c r="G31" s="280" t="s">
        <v>295</v>
      </c>
      <c r="H31" s="280" t="s">
        <v>293</v>
      </c>
      <c r="I31" s="280">
        <v>1003</v>
      </c>
    </row>
    <row r="32" spans="1:9" x14ac:dyDescent="0.3">
      <c r="A32" s="280" t="s">
        <v>156</v>
      </c>
      <c r="B32" s="33" t="s">
        <v>296</v>
      </c>
      <c r="C32" s="280" t="s">
        <v>297</v>
      </c>
      <c r="D32" s="280" t="s">
        <v>156</v>
      </c>
      <c r="G32" s="33" t="s">
        <v>298</v>
      </c>
      <c r="H32" s="33" t="s">
        <v>296</v>
      </c>
      <c r="I32" s="33">
        <v>2067</v>
      </c>
    </row>
    <row r="33" spans="1:14" x14ac:dyDescent="0.3">
      <c r="A33" s="280" t="s">
        <v>157</v>
      </c>
      <c r="B33" s="33" t="s">
        <v>299</v>
      </c>
      <c r="C33" s="280" t="s">
        <v>300</v>
      </c>
      <c r="D33" s="280" t="s">
        <v>157</v>
      </c>
      <c r="G33" s="33" t="s">
        <v>157</v>
      </c>
      <c r="H33" s="33" t="s">
        <v>299</v>
      </c>
      <c r="I33" s="33">
        <v>2007</v>
      </c>
    </row>
    <row r="34" spans="1:14" x14ac:dyDescent="0.3">
      <c r="A34" s="280" t="s">
        <v>158</v>
      </c>
      <c r="B34" s="33" t="s">
        <v>301</v>
      </c>
      <c r="C34" s="280" t="s">
        <v>302</v>
      </c>
      <c r="D34" s="280" t="s">
        <v>158</v>
      </c>
      <c r="G34" s="33" t="s">
        <v>158</v>
      </c>
      <c r="H34" s="33" t="s">
        <v>301</v>
      </c>
      <c r="I34" s="33">
        <v>2506</v>
      </c>
    </row>
    <row r="35" spans="1:14" x14ac:dyDescent="0.3">
      <c r="A35" s="280" t="s">
        <v>159</v>
      </c>
      <c r="B35" s="33" t="s">
        <v>303</v>
      </c>
      <c r="C35" s="280" t="s">
        <v>304</v>
      </c>
      <c r="D35" s="280" t="s">
        <v>159</v>
      </c>
      <c r="G35" s="33" t="s">
        <v>305</v>
      </c>
      <c r="H35" s="33" t="s">
        <v>303</v>
      </c>
      <c r="I35" s="33">
        <v>2001</v>
      </c>
    </row>
    <row r="36" spans="1:14" x14ac:dyDescent="0.3">
      <c r="A36" s="280" t="s">
        <v>161</v>
      </c>
      <c r="B36" s="33" t="s">
        <v>306</v>
      </c>
      <c r="C36" s="280" t="s">
        <v>307</v>
      </c>
      <c r="D36" s="280" t="s">
        <v>161</v>
      </c>
      <c r="G36" s="33" t="s">
        <v>308</v>
      </c>
      <c r="H36" s="33" t="s">
        <v>309</v>
      </c>
      <c r="I36" s="33">
        <v>1107</v>
      </c>
    </row>
    <row r="37" spans="1:14" x14ac:dyDescent="0.3">
      <c r="A37" s="280" t="s">
        <v>200</v>
      </c>
      <c r="B37" s="33" t="s">
        <v>310</v>
      </c>
      <c r="C37" s="280" t="s">
        <v>311</v>
      </c>
      <c r="D37" s="280" t="s">
        <v>200</v>
      </c>
      <c r="F37" s="280"/>
      <c r="G37" s="33" t="s">
        <v>312</v>
      </c>
      <c r="H37" s="33" t="s">
        <v>306</v>
      </c>
      <c r="I37" s="33">
        <v>1090</v>
      </c>
    </row>
    <row r="38" spans="1:14" x14ac:dyDescent="0.3">
      <c r="A38" s="280" t="s">
        <v>105</v>
      </c>
      <c r="B38" s="33" t="s">
        <v>313</v>
      </c>
      <c r="C38" s="280" t="s">
        <v>314</v>
      </c>
      <c r="D38" s="280" t="s">
        <v>105</v>
      </c>
      <c r="G38" s="280" t="s">
        <v>315</v>
      </c>
      <c r="H38" s="280" t="s">
        <v>310</v>
      </c>
      <c r="I38" s="280">
        <v>3003</v>
      </c>
      <c r="J38" s="280"/>
      <c r="K38" s="280"/>
      <c r="L38" s="280"/>
      <c r="M38" s="280"/>
      <c r="N38" s="280"/>
    </row>
    <row r="39" spans="1:14" s="280" customFormat="1" x14ac:dyDescent="0.3">
      <c r="A39" s="280" t="s">
        <v>199</v>
      </c>
      <c r="B39" s="33" t="s">
        <v>316</v>
      </c>
      <c r="C39" s="280" t="s">
        <v>317</v>
      </c>
      <c r="D39" s="280" t="s">
        <v>199</v>
      </c>
      <c r="E39" s="33"/>
      <c r="F39" s="33"/>
      <c r="G39" s="280" t="s">
        <v>318</v>
      </c>
      <c r="H39" s="280" t="s">
        <v>313</v>
      </c>
      <c r="I39" s="280">
        <v>3390</v>
      </c>
    </row>
    <row r="40" spans="1:14" s="280" customFormat="1" x14ac:dyDescent="0.3">
      <c r="A40" s="280" t="s">
        <v>162</v>
      </c>
      <c r="B40" s="33" t="s">
        <v>319</v>
      </c>
      <c r="C40" s="280" t="s">
        <v>320</v>
      </c>
      <c r="D40" s="280" t="s">
        <v>162</v>
      </c>
      <c r="E40" s="33"/>
      <c r="F40" s="33"/>
      <c r="G40" s="280" t="s">
        <v>321</v>
      </c>
      <c r="H40" s="280" t="s">
        <v>316</v>
      </c>
      <c r="I40" s="280">
        <v>3004</v>
      </c>
    </row>
    <row r="41" spans="1:14" s="280" customFormat="1" x14ac:dyDescent="0.3">
      <c r="A41" s="280" t="s">
        <v>163</v>
      </c>
      <c r="B41" s="33" t="s">
        <v>322</v>
      </c>
      <c r="C41" s="280" t="s">
        <v>323</v>
      </c>
      <c r="D41" s="280" t="s">
        <v>163</v>
      </c>
      <c r="E41" s="33"/>
      <c r="F41" s="33"/>
      <c r="G41" s="280" t="s">
        <v>162</v>
      </c>
      <c r="H41" s="280" t="s">
        <v>319</v>
      </c>
      <c r="I41" s="280">
        <v>2062</v>
      </c>
    </row>
    <row r="42" spans="1:14" s="280" customFormat="1" x14ac:dyDescent="0.3">
      <c r="A42" s="280" t="s">
        <v>164</v>
      </c>
      <c r="B42" s="33" t="s">
        <v>324</v>
      </c>
      <c r="C42" s="280" t="s">
        <v>325</v>
      </c>
      <c r="D42" s="280" t="s">
        <v>164</v>
      </c>
      <c r="E42" s="33"/>
      <c r="F42" s="33"/>
      <c r="G42" s="280" t="s">
        <v>326</v>
      </c>
      <c r="H42" s="280" t="s">
        <v>322</v>
      </c>
      <c r="I42" s="280">
        <v>2247</v>
      </c>
    </row>
    <row r="43" spans="1:14" s="280" customFormat="1" x14ac:dyDescent="0.3">
      <c r="A43" s="280" t="s">
        <v>160</v>
      </c>
      <c r="B43" s="33" t="s">
        <v>309</v>
      </c>
      <c r="C43" s="280" t="s">
        <v>327</v>
      </c>
      <c r="D43" s="280" t="s">
        <v>160</v>
      </c>
      <c r="F43" s="33"/>
      <c r="G43" s="280" t="s">
        <v>328</v>
      </c>
      <c r="H43" s="280" t="s">
        <v>324</v>
      </c>
      <c r="I43" s="280">
        <v>2002</v>
      </c>
    </row>
    <row r="44" spans="1:14" s="280" customFormat="1" x14ac:dyDescent="0.3">
      <c r="A44" s="280" t="s">
        <v>165</v>
      </c>
      <c r="B44" s="33" t="s">
        <v>329</v>
      </c>
      <c r="C44" s="280" t="s">
        <v>330</v>
      </c>
      <c r="D44" s="280" t="s">
        <v>165</v>
      </c>
      <c r="E44" s="33"/>
      <c r="F44" s="33"/>
      <c r="G44" s="280" t="s">
        <v>331</v>
      </c>
      <c r="H44" s="280" t="s">
        <v>329</v>
      </c>
      <c r="I44" s="280">
        <v>2322</v>
      </c>
    </row>
    <row r="45" spans="1:14" s="280" customFormat="1" x14ac:dyDescent="0.3">
      <c r="A45" s="280" t="s">
        <v>166</v>
      </c>
      <c r="B45" s="33" t="s">
        <v>332</v>
      </c>
      <c r="C45" s="280" t="s">
        <v>333</v>
      </c>
      <c r="D45" s="280" t="s">
        <v>166</v>
      </c>
      <c r="E45" s="33"/>
      <c r="F45" s="33"/>
      <c r="G45" s="280" t="s">
        <v>166</v>
      </c>
      <c r="H45" s="280" t="s">
        <v>332</v>
      </c>
      <c r="I45" s="280">
        <v>3392</v>
      </c>
    </row>
    <row r="46" spans="1:14" s="280" customFormat="1" x14ac:dyDescent="0.3">
      <c r="A46" s="280" t="s">
        <v>189</v>
      </c>
      <c r="B46" s="33" t="s">
        <v>334</v>
      </c>
      <c r="C46" s="280" t="s">
        <v>335</v>
      </c>
      <c r="D46" s="280" t="s">
        <v>189</v>
      </c>
      <c r="E46" s="33"/>
      <c r="F46" s="33"/>
      <c r="G46" s="280" t="s">
        <v>336</v>
      </c>
      <c r="H46" s="280" t="s">
        <v>334</v>
      </c>
      <c r="I46" s="280">
        <v>5406</v>
      </c>
    </row>
    <row r="47" spans="1:14" s="280" customFormat="1" x14ac:dyDescent="0.3">
      <c r="A47" s="280" t="s">
        <v>167</v>
      </c>
      <c r="B47" s="33" t="s">
        <v>337</v>
      </c>
      <c r="C47" s="280" t="s">
        <v>338</v>
      </c>
      <c r="D47" s="280" t="s">
        <v>167</v>
      </c>
      <c r="E47" s="33"/>
      <c r="F47" s="33"/>
      <c r="G47" s="33" t="s">
        <v>167</v>
      </c>
      <c r="H47" s="33" t="s">
        <v>337</v>
      </c>
      <c r="I47" s="33">
        <v>7034</v>
      </c>
      <c r="J47" s="33"/>
      <c r="K47" s="33"/>
      <c r="L47" s="33"/>
      <c r="M47" s="33"/>
      <c r="N47" s="33"/>
    </row>
    <row r="48" spans="1:14" x14ac:dyDescent="0.3">
      <c r="A48" s="280" t="s">
        <v>170</v>
      </c>
      <c r="B48" s="33" t="s">
        <v>339</v>
      </c>
      <c r="C48" s="280" t="s">
        <v>340</v>
      </c>
      <c r="D48" s="280" t="s">
        <v>170</v>
      </c>
      <c r="G48" s="33" t="s">
        <v>341</v>
      </c>
      <c r="H48" s="33" t="s">
        <v>339</v>
      </c>
      <c r="I48" s="33">
        <v>7015</v>
      </c>
    </row>
    <row r="49" spans="1:9" x14ac:dyDescent="0.3">
      <c r="A49" s="280" t="s">
        <v>171</v>
      </c>
      <c r="B49" s="33" t="s">
        <v>342</v>
      </c>
      <c r="C49" s="280" t="s">
        <v>343</v>
      </c>
      <c r="D49" s="280" t="s">
        <v>171</v>
      </c>
      <c r="G49" s="33" t="s">
        <v>344</v>
      </c>
      <c r="H49" s="33" t="s">
        <v>342</v>
      </c>
      <c r="I49" s="33">
        <v>2112</v>
      </c>
    </row>
    <row r="50" spans="1:9" x14ac:dyDescent="0.3">
      <c r="A50" s="280" t="s">
        <v>202</v>
      </c>
      <c r="B50" s="33" t="s">
        <v>345</v>
      </c>
      <c r="C50" s="280" t="s">
        <v>346</v>
      </c>
      <c r="D50" s="280" t="s">
        <v>202</v>
      </c>
      <c r="G50" s="33" t="s">
        <v>347</v>
      </c>
      <c r="H50" s="33" t="s">
        <v>345</v>
      </c>
      <c r="I50" s="33">
        <v>3005</v>
      </c>
    </row>
    <row r="51" spans="1:9" x14ac:dyDescent="0.3">
      <c r="A51" s="280" t="s">
        <v>197</v>
      </c>
      <c r="B51" s="33" t="s">
        <v>348</v>
      </c>
      <c r="C51" s="363" t="s">
        <v>349</v>
      </c>
      <c r="D51" s="280" t="s">
        <v>197</v>
      </c>
      <c r="G51" s="33" t="s">
        <v>197</v>
      </c>
      <c r="H51" s="33" t="s">
        <v>348</v>
      </c>
      <c r="I51" s="33">
        <v>7026</v>
      </c>
    </row>
    <row r="52" spans="1:9" x14ac:dyDescent="0.3">
      <c r="A52" s="280" t="s">
        <v>174</v>
      </c>
      <c r="B52" s="33" t="s">
        <v>350</v>
      </c>
      <c r="C52" s="280" t="s">
        <v>351</v>
      </c>
      <c r="D52" s="280" t="s">
        <v>174</v>
      </c>
      <c r="G52" s="33" t="s">
        <v>352</v>
      </c>
      <c r="H52" s="33" t="s">
        <v>350</v>
      </c>
      <c r="I52" s="33">
        <v>2299</v>
      </c>
    </row>
    <row r="53" spans="1:9" x14ac:dyDescent="0.3">
      <c r="A53" s="363" t="s">
        <v>201</v>
      </c>
      <c r="B53" s="33" t="s">
        <v>353</v>
      </c>
      <c r="C53" s="363" t="s">
        <v>354</v>
      </c>
      <c r="D53" s="363" t="s">
        <v>201</v>
      </c>
      <c r="G53" s="33" t="s">
        <v>355</v>
      </c>
      <c r="H53" s="33" t="s">
        <v>353</v>
      </c>
      <c r="I53" s="33">
        <v>3066</v>
      </c>
    </row>
    <row r="54" spans="1:9" x14ac:dyDescent="0.3">
      <c r="A54" s="280" t="s">
        <v>175</v>
      </c>
      <c r="B54" s="33" t="s">
        <v>356</v>
      </c>
      <c r="C54" s="280" t="s">
        <v>357</v>
      </c>
      <c r="D54" s="280" t="s">
        <v>175</v>
      </c>
      <c r="G54" s="33" t="s">
        <v>175</v>
      </c>
      <c r="H54" s="33" t="s">
        <v>356</v>
      </c>
      <c r="I54" s="33">
        <v>3383</v>
      </c>
    </row>
    <row r="55" spans="1:9" x14ac:dyDescent="0.3">
      <c r="A55" s="280" t="s">
        <v>176</v>
      </c>
      <c r="B55" s="33" t="s">
        <v>358</v>
      </c>
      <c r="C55" s="280" t="s">
        <v>359</v>
      </c>
      <c r="D55" s="280" t="s">
        <v>176</v>
      </c>
      <c r="G55" s="33" t="s">
        <v>360</v>
      </c>
      <c r="H55" s="33" t="s">
        <v>358</v>
      </c>
      <c r="I55" s="33">
        <v>3379</v>
      </c>
    </row>
    <row r="56" spans="1:9" x14ac:dyDescent="0.3">
      <c r="A56" s="280" t="s">
        <v>179</v>
      </c>
      <c r="B56" s="33" t="s">
        <v>361</v>
      </c>
      <c r="C56" s="280" t="s">
        <v>362</v>
      </c>
      <c r="D56" s="280" t="s">
        <v>179</v>
      </c>
      <c r="G56" s="33" t="s">
        <v>363</v>
      </c>
      <c r="H56" s="33" t="s">
        <v>361</v>
      </c>
      <c r="I56" s="33">
        <v>3058</v>
      </c>
    </row>
    <row r="57" spans="1:9" x14ac:dyDescent="0.3">
      <c r="A57" s="280" t="s">
        <v>180</v>
      </c>
      <c r="B57" s="33" t="s">
        <v>364</v>
      </c>
      <c r="C57" s="280" t="s">
        <v>365</v>
      </c>
      <c r="D57" s="280" t="s">
        <v>180</v>
      </c>
      <c r="G57" s="33" t="s">
        <v>366</v>
      </c>
      <c r="H57" s="33" t="s">
        <v>364</v>
      </c>
      <c r="I57" s="33">
        <v>3378</v>
      </c>
    </row>
    <row r="58" spans="1:9" x14ac:dyDescent="0.3">
      <c r="A58" s="280" t="s">
        <v>181</v>
      </c>
      <c r="B58" s="33" t="s">
        <v>367</v>
      </c>
      <c r="C58" s="280" t="s">
        <v>368</v>
      </c>
      <c r="D58" s="280" t="s">
        <v>181</v>
      </c>
      <c r="G58" s="33" t="s">
        <v>181</v>
      </c>
      <c r="H58" s="33" t="s">
        <v>367</v>
      </c>
      <c r="I58" s="33">
        <v>4702</v>
      </c>
    </row>
    <row r="59" spans="1:9" x14ac:dyDescent="0.3">
      <c r="A59" s="280" t="s">
        <v>184</v>
      </c>
      <c r="B59" s="33" t="s">
        <v>369</v>
      </c>
      <c r="C59" s="280" t="s">
        <v>370</v>
      </c>
      <c r="D59" s="280" t="s">
        <v>184</v>
      </c>
      <c r="G59" s="33" t="s">
        <v>184</v>
      </c>
      <c r="H59" s="33" t="s">
        <v>369</v>
      </c>
      <c r="I59" s="33">
        <v>3369</v>
      </c>
    </row>
    <row r="60" spans="1:9" x14ac:dyDescent="0.3">
      <c r="A60" s="280" t="s">
        <v>185</v>
      </c>
      <c r="B60" s="33" t="s">
        <v>371</v>
      </c>
      <c r="C60" s="280" t="s">
        <v>372</v>
      </c>
      <c r="D60" s="280" t="s">
        <v>185</v>
      </c>
      <c r="G60" s="33" t="s">
        <v>373</v>
      </c>
      <c r="H60" s="33" t="s">
        <v>371</v>
      </c>
      <c r="I60" s="33">
        <v>2301</v>
      </c>
    </row>
    <row r="61" spans="1:9" x14ac:dyDescent="0.3">
      <c r="A61" s="280" t="s">
        <v>203</v>
      </c>
      <c r="B61" s="33" t="s">
        <v>374</v>
      </c>
      <c r="C61" s="280" t="s">
        <v>375</v>
      </c>
      <c r="D61" s="280" t="s">
        <v>203</v>
      </c>
      <c r="G61" s="33" t="s">
        <v>376</v>
      </c>
      <c r="H61" s="33" t="s">
        <v>374</v>
      </c>
      <c r="I61" s="33">
        <v>3006</v>
      </c>
    </row>
    <row r="62" spans="1:9" x14ac:dyDescent="0.3">
      <c r="A62" s="280" t="s">
        <v>186</v>
      </c>
      <c r="B62" s="33" t="s">
        <v>377</v>
      </c>
      <c r="C62" s="280" t="s">
        <v>378</v>
      </c>
      <c r="D62" s="280" t="s">
        <v>186</v>
      </c>
      <c r="G62" s="33" t="s">
        <v>186</v>
      </c>
      <c r="H62" s="33" t="s">
        <v>377</v>
      </c>
      <c r="I62" s="33">
        <v>2327</v>
      </c>
    </row>
    <row r="63" spans="1:9" x14ac:dyDescent="0.3">
      <c r="A63" s="280" t="s">
        <v>191</v>
      </c>
      <c r="B63" s="33" t="s">
        <v>379</v>
      </c>
      <c r="C63" s="280" t="s">
        <v>380</v>
      </c>
      <c r="D63" s="280" t="s">
        <v>191</v>
      </c>
      <c r="G63" s="33" t="s">
        <v>191</v>
      </c>
      <c r="H63" s="33" t="s">
        <v>379</v>
      </c>
      <c r="I63" s="33">
        <v>3389</v>
      </c>
    </row>
    <row r="64" spans="1:9" x14ac:dyDescent="0.3">
      <c r="A64" s="280" t="s">
        <v>198</v>
      </c>
      <c r="B64" s="33" t="s">
        <v>381</v>
      </c>
      <c r="C64" s="363" t="s">
        <v>382</v>
      </c>
      <c r="D64" s="280" t="s">
        <v>198</v>
      </c>
      <c r="G64" s="33" t="s">
        <v>383</v>
      </c>
      <c r="H64" s="33" t="s">
        <v>381</v>
      </c>
      <c r="I64" s="33">
        <v>7021</v>
      </c>
    </row>
    <row r="65" spans="1:14" x14ac:dyDescent="0.3">
      <c r="A65" s="363" t="s">
        <v>192</v>
      </c>
      <c r="B65" s="33" t="s">
        <v>384</v>
      </c>
      <c r="C65" s="280" t="s">
        <v>385</v>
      </c>
      <c r="D65" s="363" t="s">
        <v>192</v>
      </c>
      <c r="G65" s="33" t="s">
        <v>192</v>
      </c>
      <c r="H65" s="33" t="s">
        <v>384</v>
      </c>
      <c r="I65" s="33">
        <v>2000</v>
      </c>
    </row>
    <row r="66" spans="1:14" x14ac:dyDescent="0.3">
      <c r="A66" s="280" t="s">
        <v>193</v>
      </c>
      <c r="B66" s="33" t="s">
        <v>386</v>
      </c>
      <c r="C66" s="280" t="s">
        <v>387</v>
      </c>
      <c r="D66" s="280" t="s">
        <v>193</v>
      </c>
      <c r="G66" s="33" t="s">
        <v>388</v>
      </c>
      <c r="H66" s="33" t="s">
        <v>386</v>
      </c>
      <c r="I66" s="33">
        <v>7009</v>
      </c>
    </row>
    <row r="67" spans="1:14" x14ac:dyDescent="0.3">
      <c r="A67" s="280" t="s">
        <v>194</v>
      </c>
      <c r="B67" s="33" t="s">
        <v>389</v>
      </c>
      <c r="C67" s="280" t="s">
        <v>390</v>
      </c>
      <c r="D67" s="280" t="s">
        <v>194</v>
      </c>
      <c r="G67" s="33" t="s">
        <v>194</v>
      </c>
      <c r="H67" s="33" t="s">
        <v>389</v>
      </c>
      <c r="I67" s="33">
        <v>2330</v>
      </c>
    </row>
    <row r="68" spans="1:14" x14ac:dyDescent="0.3">
      <c r="A68" s="280" t="s">
        <v>190</v>
      </c>
      <c r="B68" s="33" t="s">
        <v>391</v>
      </c>
      <c r="C68" s="280" t="s">
        <v>392</v>
      </c>
      <c r="D68" s="280" t="s">
        <v>190</v>
      </c>
      <c r="G68" s="33" t="s">
        <v>393</v>
      </c>
      <c r="H68" s="33" t="s">
        <v>391</v>
      </c>
      <c r="I68" s="33">
        <v>2320</v>
      </c>
    </row>
    <row r="69" spans="1:14" x14ac:dyDescent="0.3">
      <c r="A69" s="280" t="s">
        <v>195</v>
      </c>
      <c r="B69" s="33" t="s">
        <v>394</v>
      </c>
      <c r="C69" s="280" t="s">
        <v>395</v>
      </c>
      <c r="D69" s="280" t="s">
        <v>195</v>
      </c>
      <c r="G69" s="280" t="s">
        <v>396</v>
      </c>
      <c r="H69" s="280" t="s">
        <v>394</v>
      </c>
      <c r="I69" s="280">
        <v>2306</v>
      </c>
      <c r="J69" s="280"/>
      <c r="K69" s="280"/>
      <c r="L69" s="280"/>
      <c r="M69" s="280"/>
      <c r="N69" s="280"/>
    </row>
    <row r="70" spans="1:14" s="280" customFormat="1" x14ac:dyDescent="0.3">
      <c r="A70" s="280" t="s">
        <v>196</v>
      </c>
      <c r="B70" s="33" t="s">
        <v>397</v>
      </c>
      <c r="C70" s="280" t="s">
        <v>398</v>
      </c>
      <c r="D70" s="280" t="s">
        <v>196</v>
      </c>
      <c r="E70" s="33"/>
      <c r="F70" s="33"/>
      <c r="G70" s="33" t="s">
        <v>196</v>
      </c>
      <c r="H70" s="33" t="s">
        <v>397</v>
      </c>
      <c r="I70" s="33">
        <v>2122</v>
      </c>
      <c r="J70" s="33"/>
      <c r="K70" s="33"/>
      <c r="L70" s="33"/>
      <c r="M70" s="33"/>
      <c r="N70" s="33"/>
    </row>
  </sheetData>
  <sheetProtection algorithmName="SHA-512" hashValue="nTIXA+Sw1BX/p1K4Wb1NTigP6JGDXWPD0ZTTkFJiaCeT4Lj109JbIUDrGkSXJLfDIt/W6fzwNzg0m2cSliDHnA==" saltValue="u/7AHEJLYWCZTIZIKXT89w==" spinCount="100000" sheet="1" objects="1" scenarios="1" formatColumns="0" formatRows="0"/>
  <printOptions gridLines="1"/>
  <pageMargins left="0.74803149606299213" right="0.74803149606299213"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79"/>
  <sheetViews>
    <sheetView workbookViewId="0">
      <selection activeCell="D74" sqref="D74"/>
    </sheetView>
  </sheetViews>
  <sheetFormatPr defaultRowHeight="12.5" x14ac:dyDescent="0.25"/>
  <cols>
    <col min="1" max="1" width="9.1796875" style="14" customWidth="1"/>
    <col min="2" max="2" width="42.1796875" bestFit="1" customWidth="1"/>
    <col min="3" max="3" width="13.453125" customWidth="1"/>
    <col min="4" max="4" width="12.81640625" style="22" customWidth="1"/>
    <col min="5" max="10" width="9.1796875" customWidth="1"/>
    <col min="12" max="12" width="10.54296875" customWidth="1"/>
  </cols>
  <sheetData>
    <row r="1" spans="1:12" x14ac:dyDescent="0.25">
      <c r="A1" s="14">
        <v>1</v>
      </c>
      <c r="B1">
        <f>A1+1</f>
        <v>2</v>
      </c>
      <c r="C1">
        <f t="shared" ref="C1:L1" si="0">B1+1</f>
        <v>3</v>
      </c>
      <c r="D1">
        <f t="shared" si="0"/>
        <v>4</v>
      </c>
      <c r="E1">
        <f t="shared" si="0"/>
        <v>5</v>
      </c>
      <c r="F1">
        <f t="shared" si="0"/>
        <v>6</v>
      </c>
      <c r="G1">
        <f t="shared" si="0"/>
        <v>7</v>
      </c>
      <c r="H1">
        <f t="shared" si="0"/>
        <v>8</v>
      </c>
      <c r="I1">
        <f t="shared" si="0"/>
        <v>9</v>
      </c>
      <c r="J1">
        <f t="shared" si="0"/>
        <v>10</v>
      </c>
      <c r="K1">
        <f t="shared" si="0"/>
        <v>11</v>
      </c>
      <c r="L1">
        <f t="shared" si="0"/>
        <v>12</v>
      </c>
    </row>
    <row r="2" spans="1:12" s="16" customFormat="1" ht="26" x14ac:dyDescent="0.25">
      <c r="A2" s="25"/>
      <c r="B2" s="16" t="s">
        <v>399</v>
      </c>
      <c r="C2" s="16" t="s">
        <v>400</v>
      </c>
      <c r="D2" s="21" t="s">
        <v>401</v>
      </c>
      <c r="E2" s="16" t="s">
        <v>208</v>
      </c>
      <c r="F2" s="16" t="s">
        <v>209</v>
      </c>
      <c r="G2" s="16" t="s">
        <v>210</v>
      </c>
      <c r="H2" s="16" t="s">
        <v>211</v>
      </c>
      <c r="I2" s="16" t="s">
        <v>212</v>
      </c>
      <c r="J2" s="16" t="s">
        <v>402</v>
      </c>
      <c r="K2" s="30" t="s">
        <v>403</v>
      </c>
      <c r="L2" s="30" t="s">
        <v>404</v>
      </c>
    </row>
    <row r="3" spans="1:12" x14ac:dyDescent="0.25">
      <c r="A3" s="14" t="s">
        <v>214</v>
      </c>
      <c r="B3" t="s">
        <v>18</v>
      </c>
      <c r="C3" t="s">
        <v>213</v>
      </c>
    </row>
    <row r="4" spans="1:12" x14ac:dyDescent="0.25">
      <c r="A4" s="14" t="s">
        <v>217</v>
      </c>
      <c r="B4" s="14" t="s">
        <v>112</v>
      </c>
      <c r="C4" t="s">
        <v>216</v>
      </c>
    </row>
    <row r="5" spans="1:12" x14ac:dyDescent="0.25">
      <c r="A5" s="14" t="s">
        <v>219</v>
      </c>
      <c r="B5" t="s">
        <v>115</v>
      </c>
      <c r="C5" t="s">
        <v>218</v>
      </c>
    </row>
    <row r="6" spans="1:12" x14ac:dyDescent="0.25">
      <c r="A6" s="14" t="s">
        <v>222</v>
      </c>
      <c r="B6" t="s">
        <v>116</v>
      </c>
      <c r="C6" t="s">
        <v>221</v>
      </c>
    </row>
    <row r="7" spans="1:12" x14ac:dyDescent="0.25">
      <c r="A7" s="14" t="s">
        <v>225</v>
      </c>
      <c r="B7" t="s">
        <v>117</v>
      </c>
      <c r="C7" t="s">
        <v>224</v>
      </c>
    </row>
    <row r="8" spans="1:12" x14ac:dyDescent="0.25">
      <c r="A8" s="14" t="s">
        <v>227</v>
      </c>
      <c r="B8" t="s">
        <v>118</v>
      </c>
      <c r="C8" t="s">
        <v>226</v>
      </c>
    </row>
    <row r="9" spans="1:12" x14ac:dyDescent="0.25">
      <c r="A9" s="14" t="s">
        <v>230</v>
      </c>
      <c r="B9" t="s">
        <v>119</v>
      </c>
      <c r="C9" t="s">
        <v>229</v>
      </c>
    </row>
    <row r="10" spans="1:12" x14ac:dyDescent="0.25">
      <c r="A10" s="14" t="s">
        <v>233</v>
      </c>
      <c r="B10" t="s">
        <v>405</v>
      </c>
      <c r="C10" t="s">
        <v>232</v>
      </c>
    </row>
    <row r="11" spans="1:12" x14ac:dyDescent="0.25">
      <c r="A11" s="14" t="s">
        <v>236</v>
      </c>
      <c r="B11" t="s">
        <v>125</v>
      </c>
      <c r="C11" t="s">
        <v>235</v>
      </c>
    </row>
    <row r="12" spans="1:12" x14ac:dyDescent="0.25">
      <c r="A12" s="14" t="s">
        <v>239</v>
      </c>
      <c r="B12" t="s">
        <v>126</v>
      </c>
      <c r="C12" t="s">
        <v>238</v>
      </c>
    </row>
    <row r="13" spans="1:12" x14ac:dyDescent="0.25">
      <c r="A13" s="14" t="s">
        <v>242</v>
      </c>
      <c r="B13" t="s">
        <v>131</v>
      </c>
      <c r="C13" t="s">
        <v>241</v>
      </c>
    </row>
    <row r="14" spans="1:12" x14ac:dyDescent="0.25">
      <c r="A14" s="14" t="s">
        <v>244</v>
      </c>
      <c r="B14" t="s">
        <v>132</v>
      </c>
      <c r="C14" t="s">
        <v>243</v>
      </c>
    </row>
    <row r="15" spans="1:12" x14ac:dyDescent="0.25">
      <c r="A15" s="14" t="s">
        <v>247</v>
      </c>
      <c r="B15" t="s">
        <v>135</v>
      </c>
      <c r="C15" t="s">
        <v>246</v>
      </c>
    </row>
    <row r="16" spans="1:12" x14ac:dyDescent="0.25">
      <c r="A16" s="14" t="s">
        <v>250</v>
      </c>
      <c r="B16" t="s">
        <v>136</v>
      </c>
      <c r="C16" t="s">
        <v>249</v>
      </c>
    </row>
    <row r="17" spans="1:7" x14ac:dyDescent="0.25">
      <c r="A17" s="14" t="s">
        <v>253</v>
      </c>
      <c r="B17" t="s">
        <v>137</v>
      </c>
      <c r="C17" t="s">
        <v>252</v>
      </c>
    </row>
    <row r="18" spans="1:7" x14ac:dyDescent="0.25">
      <c r="A18" s="14" t="s">
        <v>256</v>
      </c>
      <c r="B18" t="s">
        <v>138</v>
      </c>
      <c r="C18" t="s">
        <v>255</v>
      </c>
    </row>
    <row r="19" spans="1:7" x14ac:dyDescent="0.25">
      <c r="A19" s="14" t="s">
        <v>258</v>
      </c>
      <c r="B19" t="s">
        <v>139</v>
      </c>
      <c r="C19" t="s">
        <v>257</v>
      </c>
    </row>
    <row r="20" spans="1:7" x14ac:dyDescent="0.25">
      <c r="A20" s="14" t="s">
        <v>261</v>
      </c>
      <c r="B20" t="s">
        <v>140</v>
      </c>
      <c r="C20" t="s">
        <v>260</v>
      </c>
    </row>
    <row r="21" spans="1:7" x14ac:dyDescent="0.25">
      <c r="A21" s="14" t="s">
        <v>264</v>
      </c>
      <c r="B21" t="s">
        <v>143</v>
      </c>
      <c r="C21" t="s">
        <v>263</v>
      </c>
    </row>
    <row r="22" spans="1:7" x14ac:dyDescent="0.25">
      <c r="A22" s="14" t="s">
        <v>267</v>
      </c>
      <c r="B22" t="s">
        <v>144</v>
      </c>
      <c r="C22" t="s">
        <v>266</v>
      </c>
    </row>
    <row r="23" spans="1:7" x14ac:dyDescent="0.25">
      <c r="A23" s="14" t="s">
        <v>270</v>
      </c>
      <c r="B23" t="s">
        <v>145</v>
      </c>
      <c r="C23" t="s">
        <v>269</v>
      </c>
    </row>
    <row r="24" spans="1:7" x14ac:dyDescent="0.25">
      <c r="A24" s="14" t="s">
        <v>273</v>
      </c>
      <c r="B24" t="s">
        <v>146</v>
      </c>
      <c r="C24" t="s">
        <v>272</v>
      </c>
    </row>
    <row r="25" spans="1:7" x14ac:dyDescent="0.25">
      <c r="A25" s="14" t="s">
        <v>276</v>
      </c>
      <c r="B25" t="s">
        <v>147</v>
      </c>
      <c r="C25" t="s">
        <v>275</v>
      </c>
    </row>
    <row r="26" spans="1:7" x14ac:dyDescent="0.25">
      <c r="A26" s="14" t="s">
        <v>279</v>
      </c>
      <c r="B26" t="s">
        <v>148</v>
      </c>
      <c r="C26" t="s">
        <v>278</v>
      </c>
    </row>
    <row r="27" spans="1:7" x14ac:dyDescent="0.25">
      <c r="A27" s="14" t="s">
        <v>281</v>
      </c>
      <c r="B27" t="s">
        <v>149</v>
      </c>
      <c r="C27" t="s">
        <v>280</v>
      </c>
    </row>
    <row r="28" spans="1:7" x14ac:dyDescent="0.25">
      <c r="A28" s="14" t="s">
        <v>284</v>
      </c>
      <c r="B28" t="s">
        <v>150</v>
      </c>
      <c r="C28" t="s">
        <v>283</v>
      </c>
    </row>
    <row r="29" spans="1:7" x14ac:dyDescent="0.25">
      <c r="A29" s="14" t="s">
        <v>286</v>
      </c>
      <c r="B29" t="s">
        <v>151</v>
      </c>
      <c r="C29" t="s">
        <v>285</v>
      </c>
    </row>
    <row r="30" spans="1:7" x14ac:dyDescent="0.25">
      <c r="A30" s="14" t="s">
        <v>289</v>
      </c>
      <c r="B30" t="s">
        <v>152</v>
      </c>
      <c r="C30" t="s">
        <v>288</v>
      </c>
    </row>
    <row r="31" spans="1:7" x14ac:dyDescent="0.25">
      <c r="A31" s="14" t="s">
        <v>292</v>
      </c>
      <c r="B31" t="s">
        <v>153</v>
      </c>
      <c r="C31" t="s">
        <v>291</v>
      </c>
    </row>
    <row r="32" spans="1:7" x14ac:dyDescent="0.25">
      <c r="A32" s="14" t="s">
        <v>294</v>
      </c>
      <c r="B32" t="s">
        <v>154</v>
      </c>
      <c r="C32" s="14" t="s">
        <v>293</v>
      </c>
      <c r="G32" s="14"/>
    </row>
    <row r="33" spans="1:3" x14ac:dyDescent="0.25">
      <c r="A33" s="14" t="s">
        <v>297</v>
      </c>
      <c r="B33" t="s">
        <v>156</v>
      </c>
      <c r="C33" t="s">
        <v>296</v>
      </c>
    </row>
    <row r="34" spans="1:3" x14ac:dyDescent="0.25">
      <c r="A34" s="14" t="s">
        <v>300</v>
      </c>
      <c r="B34" t="s">
        <v>157</v>
      </c>
      <c r="C34" t="s">
        <v>299</v>
      </c>
    </row>
    <row r="35" spans="1:3" x14ac:dyDescent="0.25">
      <c r="A35" s="14" t="s">
        <v>302</v>
      </c>
      <c r="B35" t="s">
        <v>158</v>
      </c>
      <c r="C35" t="s">
        <v>301</v>
      </c>
    </row>
    <row r="36" spans="1:3" x14ac:dyDescent="0.25">
      <c r="A36" s="14" t="s">
        <v>304</v>
      </c>
      <c r="B36" t="s">
        <v>159</v>
      </c>
      <c r="C36" t="s">
        <v>303</v>
      </c>
    </row>
    <row r="37" spans="1:3" x14ac:dyDescent="0.25">
      <c r="A37" s="14" t="s">
        <v>327</v>
      </c>
      <c r="B37" t="s">
        <v>160</v>
      </c>
      <c r="C37" t="s">
        <v>309</v>
      </c>
    </row>
    <row r="38" spans="1:3" x14ac:dyDescent="0.25">
      <c r="A38" s="14" t="s">
        <v>307</v>
      </c>
      <c r="B38" t="s">
        <v>406</v>
      </c>
      <c r="C38" t="s">
        <v>306</v>
      </c>
    </row>
    <row r="39" spans="1:3" x14ac:dyDescent="0.25">
      <c r="A39" s="14" t="s">
        <v>311</v>
      </c>
      <c r="B39" t="s">
        <v>200</v>
      </c>
      <c r="C39" t="s">
        <v>310</v>
      </c>
    </row>
    <row r="40" spans="1:3" x14ac:dyDescent="0.25">
      <c r="A40" s="14" t="s">
        <v>314</v>
      </c>
      <c r="B40" t="s">
        <v>105</v>
      </c>
      <c r="C40" t="s">
        <v>313</v>
      </c>
    </row>
    <row r="41" spans="1:3" x14ac:dyDescent="0.25">
      <c r="A41" s="14" t="s">
        <v>317</v>
      </c>
      <c r="B41" t="s">
        <v>199</v>
      </c>
      <c r="C41" t="s">
        <v>316</v>
      </c>
    </row>
    <row r="42" spans="1:3" x14ac:dyDescent="0.25">
      <c r="A42" s="14" t="s">
        <v>320</v>
      </c>
      <c r="B42" t="s">
        <v>162</v>
      </c>
      <c r="C42" t="s">
        <v>319</v>
      </c>
    </row>
    <row r="43" spans="1:3" x14ac:dyDescent="0.25">
      <c r="A43" s="14" t="s">
        <v>323</v>
      </c>
      <c r="B43" t="s">
        <v>163</v>
      </c>
      <c r="C43" t="s">
        <v>322</v>
      </c>
    </row>
    <row r="44" spans="1:3" x14ac:dyDescent="0.25">
      <c r="A44" s="14" t="s">
        <v>325</v>
      </c>
      <c r="B44" t="s">
        <v>164</v>
      </c>
      <c r="C44" t="s">
        <v>324</v>
      </c>
    </row>
    <row r="45" spans="1:3" x14ac:dyDescent="0.25">
      <c r="A45" s="14" t="s">
        <v>330</v>
      </c>
      <c r="B45" t="s">
        <v>165</v>
      </c>
      <c r="C45" t="s">
        <v>329</v>
      </c>
    </row>
    <row r="46" spans="1:3" x14ac:dyDescent="0.25">
      <c r="A46" s="14" t="s">
        <v>333</v>
      </c>
      <c r="B46" t="s">
        <v>166</v>
      </c>
      <c r="C46" t="s">
        <v>332</v>
      </c>
    </row>
    <row r="47" spans="1:3" x14ac:dyDescent="0.25">
      <c r="A47" s="14" t="s">
        <v>335</v>
      </c>
      <c r="B47" t="s">
        <v>189</v>
      </c>
      <c r="C47" t="s">
        <v>334</v>
      </c>
    </row>
    <row r="48" spans="1:3" x14ac:dyDescent="0.25">
      <c r="A48" s="14" t="s">
        <v>338</v>
      </c>
      <c r="B48" t="s">
        <v>167</v>
      </c>
      <c r="C48" t="s">
        <v>337</v>
      </c>
    </row>
    <row r="49" spans="1:3" x14ac:dyDescent="0.25">
      <c r="A49" s="14" t="s">
        <v>340</v>
      </c>
      <c r="B49" t="s">
        <v>170</v>
      </c>
      <c r="C49" t="s">
        <v>339</v>
      </c>
    </row>
    <row r="50" spans="1:3" x14ac:dyDescent="0.25">
      <c r="A50" s="14" t="s">
        <v>343</v>
      </c>
      <c r="B50" t="s">
        <v>171</v>
      </c>
      <c r="C50" t="s">
        <v>342</v>
      </c>
    </row>
    <row r="51" spans="1:3" x14ac:dyDescent="0.25">
      <c r="A51" s="14" t="s">
        <v>346</v>
      </c>
      <c r="B51" t="s">
        <v>202</v>
      </c>
      <c r="C51" t="s">
        <v>345</v>
      </c>
    </row>
    <row r="52" spans="1:3" x14ac:dyDescent="0.25">
      <c r="A52" s="26" t="s">
        <v>349</v>
      </c>
      <c r="B52" t="s">
        <v>197</v>
      </c>
      <c r="C52" t="s">
        <v>348</v>
      </c>
    </row>
    <row r="53" spans="1:3" x14ac:dyDescent="0.25">
      <c r="A53" s="14" t="s">
        <v>351</v>
      </c>
      <c r="B53" t="s">
        <v>174</v>
      </c>
      <c r="C53" t="s">
        <v>350</v>
      </c>
    </row>
    <row r="54" spans="1:3" x14ac:dyDescent="0.25">
      <c r="A54" s="26" t="s">
        <v>354</v>
      </c>
      <c r="B54" t="s">
        <v>201</v>
      </c>
      <c r="C54" t="s">
        <v>353</v>
      </c>
    </row>
    <row r="55" spans="1:3" x14ac:dyDescent="0.25">
      <c r="A55" s="14" t="s">
        <v>357</v>
      </c>
      <c r="B55" t="s">
        <v>175</v>
      </c>
      <c r="C55" t="s">
        <v>356</v>
      </c>
    </row>
    <row r="56" spans="1:3" x14ac:dyDescent="0.25">
      <c r="A56" s="14" t="s">
        <v>359</v>
      </c>
      <c r="B56" t="s">
        <v>360</v>
      </c>
      <c r="C56" t="s">
        <v>358</v>
      </c>
    </row>
    <row r="57" spans="1:3" x14ac:dyDescent="0.25">
      <c r="A57" s="14" t="s">
        <v>362</v>
      </c>
      <c r="B57" t="s">
        <v>407</v>
      </c>
      <c r="C57" t="s">
        <v>361</v>
      </c>
    </row>
    <row r="58" spans="1:3" x14ac:dyDescent="0.25">
      <c r="A58" s="14" t="s">
        <v>365</v>
      </c>
      <c r="B58" t="s">
        <v>180</v>
      </c>
      <c r="C58" t="s">
        <v>364</v>
      </c>
    </row>
    <row r="59" spans="1:3" x14ac:dyDescent="0.25">
      <c r="A59" s="14" t="s">
        <v>368</v>
      </c>
      <c r="B59" t="s">
        <v>181</v>
      </c>
      <c r="C59" t="s">
        <v>367</v>
      </c>
    </row>
    <row r="60" spans="1:3" x14ac:dyDescent="0.25">
      <c r="A60" s="14" t="s">
        <v>370</v>
      </c>
      <c r="B60" t="s">
        <v>184</v>
      </c>
      <c r="C60" t="s">
        <v>369</v>
      </c>
    </row>
    <row r="61" spans="1:3" x14ac:dyDescent="0.25">
      <c r="A61" s="14" t="s">
        <v>372</v>
      </c>
      <c r="B61" t="s">
        <v>185</v>
      </c>
      <c r="C61" t="s">
        <v>371</v>
      </c>
    </row>
    <row r="62" spans="1:3" x14ac:dyDescent="0.25">
      <c r="A62" s="14" t="s">
        <v>375</v>
      </c>
      <c r="B62" t="s">
        <v>203</v>
      </c>
      <c r="C62" t="s">
        <v>374</v>
      </c>
    </row>
    <row r="63" spans="1:3" x14ac:dyDescent="0.25">
      <c r="A63" s="14" t="s">
        <v>378</v>
      </c>
      <c r="B63" t="s">
        <v>186</v>
      </c>
      <c r="C63" t="s">
        <v>377</v>
      </c>
    </row>
    <row r="64" spans="1:3" x14ac:dyDescent="0.25">
      <c r="A64" s="26" t="s">
        <v>382</v>
      </c>
      <c r="B64" t="s">
        <v>198</v>
      </c>
      <c r="C64" t="s">
        <v>381</v>
      </c>
    </row>
    <row r="65" spans="1:6" x14ac:dyDescent="0.25">
      <c r="A65" s="14" t="s">
        <v>392</v>
      </c>
      <c r="B65" t="s">
        <v>190</v>
      </c>
      <c r="C65" t="s">
        <v>391</v>
      </c>
    </row>
    <row r="66" spans="1:6" x14ac:dyDescent="0.25">
      <c r="A66" s="14" t="s">
        <v>380</v>
      </c>
      <c r="B66" t="s">
        <v>191</v>
      </c>
      <c r="C66" t="s">
        <v>379</v>
      </c>
    </row>
    <row r="67" spans="1:6" x14ac:dyDescent="0.25">
      <c r="A67" s="14" t="s">
        <v>385</v>
      </c>
      <c r="B67" t="s">
        <v>192</v>
      </c>
      <c r="C67" t="s">
        <v>384</v>
      </c>
    </row>
    <row r="68" spans="1:6" x14ac:dyDescent="0.25">
      <c r="A68" s="14" t="s">
        <v>387</v>
      </c>
      <c r="B68" t="s">
        <v>193</v>
      </c>
      <c r="C68" t="s">
        <v>386</v>
      </c>
    </row>
    <row r="69" spans="1:6" x14ac:dyDescent="0.25">
      <c r="A69" s="14" t="s">
        <v>390</v>
      </c>
      <c r="B69" t="s">
        <v>194</v>
      </c>
      <c r="C69" t="s">
        <v>389</v>
      </c>
    </row>
    <row r="70" spans="1:6" x14ac:dyDescent="0.25">
      <c r="A70" s="14" t="s">
        <v>395</v>
      </c>
      <c r="B70" t="s">
        <v>396</v>
      </c>
      <c r="C70" t="s">
        <v>394</v>
      </c>
      <c r="F70" s="14"/>
    </row>
    <row r="71" spans="1:6" x14ac:dyDescent="0.25">
      <c r="A71" s="14" t="s">
        <v>398</v>
      </c>
      <c r="B71" t="s">
        <v>196</v>
      </c>
      <c r="C71" t="s">
        <v>397</v>
      </c>
    </row>
    <row r="72" spans="1:6" x14ac:dyDescent="0.25">
      <c r="C72" s="14"/>
    </row>
    <row r="74" spans="1:6" x14ac:dyDescent="0.25">
      <c r="B74">
        <f>COUNTA(B3:B71)</f>
        <v>69</v>
      </c>
    </row>
    <row r="78" spans="1:6" x14ac:dyDescent="0.25">
      <c r="B78" s="14"/>
      <c r="C78" s="14"/>
    </row>
    <row r="79" spans="1:6" x14ac:dyDescent="0.25">
      <c r="B79" s="14"/>
      <c r="C79" s="14"/>
    </row>
  </sheetData>
  <sheetProtection algorithmName="SHA-512" hashValue="DK7LoQjUIZFpOCqFFhCCekI6i9Dg8sgADMtpn5qZguTLAlL3Dd5MPqptqLzRRHZ5MxG5xXdv5uvekEU9DkuXBQ==" saltValue="0tp7AOhITuVVX/imrAOPhw==" spinCount="100000" sheet="1" objects="1" scenarios="1" formatColumns="0" formatRows="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09D48-D27C-42F5-8126-BE13F4B71C7A}">
  <sheetPr codeName="Sheet9"/>
  <dimension ref="A1:S72"/>
  <sheetViews>
    <sheetView workbookViewId="0">
      <pane xSplit="4" ySplit="5" topLeftCell="E42" activePane="bottomRight" state="frozen"/>
      <selection pane="topRight" activeCell="E1" sqref="E1"/>
      <selection pane="bottomLeft" activeCell="A6" sqref="A6"/>
      <selection pane="bottomRight" activeCell="C66" sqref="C66"/>
    </sheetView>
  </sheetViews>
  <sheetFormatPr defaultColWidth="9.1796875" defaultRowHeight="12.5" x14ac:dyDescent="0.25"/>
  <cols>
    <col min="1" max="1" width="26.453125" style="33" customWidth="1"/>
    <col min="2" max="2" width="9.1796875" style="33" customWidth="1"/>
    <col min="3" max="4" width="34.54296875" style="33" customWidth="1"/>
    <col min="5" max="5" width="9.26953125" style="33" customWidth="1"/>
    <col min="6" max="6" width="10" style="33" customWidth="1"/>
    <col min="7" max="7" width="9.1796875" style="268" customWidth="1"/>
    <col min="8" max="8" width="10.1796875" style="268" customWidth="1"/>
    <col min="9" max="10" width="10.1796875" style="33" customWidth="1"/>
    <col min="11" max="11" width="9.1796875" style="33" customWidth="1"/>
    <col min="12" max="12" width="10.7265625" style="269" customWidth="1"/>
    <col min="13" max="13" width="9.1796875" style="33" customWidth="1"/>
    <col min="14" max="14" width="9.7265625" style="33" customWidth="1"/>
    <col min="15" max="15" width="1.54296875" style="33" customWidth="1"/>
    <col min="16" max="20" width="9.1796875" style="33" customWidth="1"/>
    <col min="21" max="16384" width="9.1796875" style="33"/>
  </cols>
  <sheetData>
    <row r="1" spans="1:19" x14ac:dyDescent="0.25">
      <c r="A1" s="267">
        <v>1</v>
      </c>
      <c r="B1" s="267">
        <v>2</v>
      </c>
      <c r="C1" s="267"/>
      <c r="D1" s="267"/>
      <c r="E1" s="267">
        <v>3</v>
      </c>
      <c r="F1" s="267">
        <v>4</v>
      </c>
    </row>
    <row r="2" spans="1:19" ht="15.5" x14ac:dyDescent="0.35">
      <c r="A2" s="270" t="s">
        <v>408</v>
      </c>
    </row>
    <row r="3" spans="1:19" x14ac:dyDescent="0.25">
      <c r="A3" s="271"/>
      <c r="B3" s="271"/>
      <c r="C3" s="271"/>
      <c r="D3" s="271"/>
      <c r="E3" s="271"/>
      <c r="F3" s="271"/>
    </row>
    <row r="4" spans="1:19" ht="13" x14ac:dyDescent="0.3">
      <c r="A4" s="271"/>
      <c r="B4" s="272"/>
      <c r="C4" s="272"/>
      <c r="D4" s="272"/>
      <c r="E4" s="272"/>
      <c r="F4" s="272"/>
    </row>
    <row r="5" spans="1:19" ht="26" x14ac:dyDescent="0.3">
      <c r="A5" s="272" t="s">
        <v>207</v>
      </c>
      <c r="B5" s="272" t="s">
        <v>409</v>
      </c>
      <c r="C5" s="272"/>
      <c r="D5" s="272"/>
      <c r="E5" s="272" t="s">
        <v>410</v>
      </c>
      <c r="F5" s="272" t="s">
        <v>411</v>
      </c>
      <c r="G5" s="273" t="s">
        <v>412</v>
      </c>
      <c r="H5" s="274" t="s">
        <v>413</v>
      </c>
      <c r="I5" s="274" t="s">
        <v>414</v>
      </c>
      <c r="J5" s="272" t="s">
        <v>415</v>
      </c>
      <c r="L5" s="269" t="s">
        <v>416</v>
      </c>
    </row>
    <row r="6" spans="1:19" ht="14.5" x14ac:dyDescent="0.35">
      <c r="A6" s="271"/>
      <c r="B6" s="271" t="s">
        <v>417</v>
      </c>
      <c r="C6" s="275">
        <v>8261001</v>
      </c>
      <c r="D6" s="276" t="s">
        <v>4</v>
      </c>
      <c r="E6" s="271"/>
      <c r="F6" s="271"/>
      <c r="G6" s="268">
        <v>0</v>
      </c>
      <c r="H6" s="268">
        <f>SUM(H7:H66)</f>
        <v>46999.980000000018</v>
      </c>
      <c r="I6" s="268">
        <f>SUM(I7:I66)</f>
        <v>241402.5</v>
      </c>
      <c r="J6" s="268">
        <f>SUM(G6:I6)</f>
        <v>288402.48000000004</v>
      </c>
    </row>
    <row r="7" spans="1:19" ht="14.5" x14ac:dyDescent="0.35">
      <c r="A7" s="33" t="s">
        <v>18</v>
      </c>
      <c r="B7" s="33">
        <v>2348</v>
      </c>
      <c r="C7" s="275">
        <v>8262348</v>
      </c>
      <c r="D7" s="276" t="s">
        <v>18</v>
      </c>
      <c r="E7" s="33" t="s">
        <v>418</v>
      </c>
      <c r="F7" s="33" t="s">
        <v>419</v>
      </c>
      <c r="G7" s="268">
        <v>0</v>
      </c>
      <c r="H7" s="268">
        <v>789.54</v>
      </c>
      <c r="I7" s="268">
        <v>4644</v>
      </c>
      <c r="J7" s="268">
        <f t="shared" ref="J7:J66" si="0">SUM(G7:I7)</f>
        <v>5433.54</v>
      </c>
      <c r="L7" s="269">
        <v>5433.54</v>
      </c>
      <c r="N7" s="269">
        <f>L7-J7</f>
        <v>0</v>
      </c>
      <c r="S7" s="33">
        <v>2348</v>
      </c>
    </row>
    <row r="8" spans="1:19" ht="14.5" x14ac:dyDescent="0.35">
      <c r="A8" s="33" t="s">
        <v>112</v>
      </c>
      <c r="B8" s="33">
        <v>2238</v>
      </c>
      <c r="C8" s="275">
        <v>8262238</v>
      </c>
      <c r="D8" s="276" t="s">
        <v>420</v>
      </c>
      <c r="E8" s="33" t="s">
        <v>418</v>
      </c>
      <c r="F8" s="33" t="s">
        <v>419</v>
      </c>
      <c r="G8" s="268">
        <v>0</v>
      </c>
      <c r="H8" s="268">
        <v>618.16999999999996</v>
      </c>
      <c r="I8" s="268">
        <v>3636</v>
      </c>
      <c r="J8" s="268">
        <f t="shared" si="0"/>
        <v>4254.17</v>
      </c>
      <c r="L8" s="269">
        <v>4254.17</v>
      </c>
      <c r="N8" s="269">
        <f t="shared" ref="N8:N66" si="1">L8-J8</f>
        <v>0</v>
      </c>
      <c r="S8" s="33">
        <v>2238</v>
      </c>
    </row>
    <row r="9" spans="1:19" ht="14.5" x14ac:dyDescent="0.35">
      <c r="A9" s="33" t="s">
        <v>115</v>
      </c>
      <c r="B9" s="33">
        <v>3377</v>
      </c>
      <c r="C9" s="275">
        <v>8263377</v>
      </c>
      <c r="D9" s="276" t="s">
        <v>220</v>
      </c>
      <c r="E9" s="33" t="s">
        <v>418</v>
      </c>
      <c r="F9" s="33" t="s">
        <v>419</v>
      </c>
      <c r="G9" s="268">
        <v>0</v>
      </c>
      <c r="H9" s="268">
        <v>593.69000000000005</v>
      </c>
      <c r="I9" s="268">
        <v>0</v>
      </c>
      <c r="J9" s="268">
        <f t="shared" si="0"/>
        <v>593.69000000000005</v>
      </c>
      <c r="L9" s="269">
        <v>4085.69</v>
      </c>
      <c r="N9" s="269">
        <f t="shared" si="1"/>
        <v>3492</v>
      </c>
      <c r="P9" s="33" t="s">
        <v>421</v>
      </c>
      <c r="S9" s="33">
        <v>3377</v>
      </c>
    </row>
    <row r="10" spans="1:19" ht="14.5" x14ac:dyDescent="0.35">
      <c r="A10" s="33" t="s">
        <v>116</v>
      </c>
      <c r="B10" s="33">
        <v>3384</v>
      </c>
      <c r="C10" s="275">
        <v>8263384</v>
      </c>
      <c r="D10" s="276" t="s">
        <v>422</v>
      </c>
      <c r="E10" s="33" t="s">
        <v>418</v>
      </c>
      <c r="F10" s="33" t="s">
        <v>419</v>
      </c>
      <c r="G10" s="268">
        <v>0</v>
      </c>
      <c r="H10" s="268">
        <v>278.48</v>
      </c>
      <c r="I10" s="268">
        <v>0</v>
      </c>
      <c r="J10" s="268">
        <f t="shared" si="0"/>
        <v>278.48</v>
      </c>
      <c r="L10" s="269">
        <v>1916.48</v>
      </c>
      <c r="N10" s="269">
        <f t="shared" si="1"/>
        <v>1638</v>
      </c>
      <c r="P10" s="33" t="s">
        <v>421</v>
      </c>
      <c r="S10" s="33">
        <v>3384</v>
      </c>
    </row>
    <row r="11" spans="1:19" ht="14.5" x14ac:dyDescent="0.35">
      <c r="A11" s="33" t="s">
        <v>117</v>
      </c>
      <c r="B11" s="33">
        <v>2309</v>
      </c>
      <c r="C11" s="275">
        <v>8262309</v>
      </c>
      <c r="D11" s="276" t="s">
        <v>117</v>
      </c>
      <c r="E11" s="33" t="s">
        <v>423</v>
      </c>
      <c r="F11" s="33" t="s">
        <v>419</v>
      </c>
      <c r="G11" s="268">
        <v>0</v>
      </c>
      <c r="H11" s="268">
        <v>755.88</v>
      </c>
      <c r="I11" s="268">
        <v>4446</v>
      </c>
      <c r="J11" s="268">
        <f t="shared" si="0"/>
        <v>5201.88</v>
      </c>
      <c r="L11" s="269">
        <v>5201.88</v>
      </c>
      <c r="N11" s="269">
        <f t="shared" si="1"/>
        <v>0</v>
      </c>
      <c r="S11" s="33">
        <v>2309</v>
      </c>
    </row>
    <row r="12" spans="1:19" ht="14.5" x14ac:dyDescent="0.35">
      <c r="A12" s="33" t="s">
        <v>118</v>
      </c>
      <c r="B12" s="33">
        <v>3391</v>
      </c>
      <c r="C12" s="275">
        <v>8263391</v>
      </c>
      <c r="D12" s="276" t="s">
        <v>118</v>
      </c>
      <c r="E12" s="33" t="s">
        <v>418</v>
      </c>
      <c r="F12" s="33" t="s">
        <v>419</v>
      </c>
      <c r="G12" s="268">
        <v>0</v>
      </c>
      <c r="H12" s="268">
        <v>3586.61</v>
      </c>
      <c r="I12" s="268">
        <v>21096</v>
      </c>
      <c r="J12" s="268">
        <f t="shared" si="0"/>
        <v>24682.61</v>
      </c>
      <c r="L12" s="269">
        <v>24682.61</v>
      </c>
      <c r="N12" s="269">
        <f t="shared" si="1"/>
        <v>0</v>
      </c>
      <c r="S12" s="33">
        <v>3391</v>
      </c>
    </row>
    <row r="13" spans="1:19" ht="14.5" x14ac:dyDescent="0.35">
      <c r="A13" s="271" t="s">
        <v>119</v>
      </c>
      <c r="B13" s="33">
        <v>2005</v>
      </c>
      <c r="C13" s="275">
        <v>8262005</v>
      </c>
      <c r="D13" s="276" t="s">
        <v>119</v>
      </c>
      <c r="E13" s="33" t="s">
        <v>418</v>
      </c>
      <c r="F13" s="33" t="s">
        <v>419</v>
      </c>
      <c r="G13" s="268">
        <v>0</v>
      </c>
      <c r="H13" s="268">
        <v>933.37</v>
      </c>
      <c r="I13" s="268">
        <v>5490</v>
      </c>
      <c r="J13" s="268">
        <f t="shared" si="0"/>
        <v>6423.37</v>
      </c>
      <c r="L13" s="269">
        <v>6423.37</v>
      </c>
      <c r="N13" s="269">
        <f t="shared" si="1"/>
        <v>0</v>
      </c>
      <c r="S13" s="33">
        <v>2005</v>
      </c>
    </row>
    <row r="14" spans="1:19" ht="14.5" x14ac:dyDescent="0.35">
      <c r="A14" s="271" t="s">
        <v>122</v>
      </c>
      <c r="B14" s="33">
        <v>2017</v>
      </c>
      <c r="C14" s="275">
        <v>8262017</v>
      </c>
      <c r="D14" s="276" t="s">
        <v>424</v>
      </c>
      <c r="E14" s="33" t="s">
        <v>418</v>
      </c>
      <c r="F14" s="33" t="s">
        <v>419</v>
      </c>
      <c r="G14" s="268">
        <v>0</v>
      </c>
      <c r="H14" s="268">
        <v>1270</v>
      </c>
      <c r="I14" s="268">
        <v>7470</v>
      </c>
      <c r="J14" s="268">
        <f t="shared" si="0"/>
        <v>8740</v>
      </c>
      <c r="L14" s="269">
        <v>8740</v>
      </c>
      <c r="N14" s="269">
        <f t="shared" si="1"/>
        <v>0</v>
      </c>
      <c r="S14" s="33">
        <v>2017</v>
      </c>
    </row>
    <row r="15" spans="1:19" ht="14.5" x14ac:dyDescent="0.35">
      <c r="A15" s="33" t="s">
        <v>125</v>
      </c>
      <c r="B15" s="33">
        <v>2121</v>
      </c>
      <c r="C15" s="275">
        <v>8262121</v>
      </c>
      <c r="D15" s="276" t="s">
        <v>125</v>
      </c>
      <c r="E15" s="33" t="s">
        <v>423</v>
      </c>
      <c r="F15" s="33" t="s">
        <v>419</v>
      </c>
      <c r="G15" s="268">
        <v>0</v>
      </c>
      <c r="H15" s="268">
        <v>1260.82</v>
      </c>
      <c r="I15" s="268">
        <v>7416</v>
      </c>
      <c r="J15" s="268">
        <f t="shared" si="0"/>
        <v>8676.82</v>
      </c>
      <c r="L15" s="269">
        <v>8676.82</v>
      </c>
      <c r="N15" s="269">
        <f t="shared" si="1"/>
        <v>0</v>
      </c>
      <c r="S15" s="33">
        <v>2121</v>
      </c>
    </row>
    <row r="16" spans="1:19" ht="14.5" x14ac:dyDescent="0.35">
      <c r="A16" s="33" t="s">
        <v>126</v>
      </c>
      <c r="B16" s="33">
        <v>2336</v>
      </c>
      <c r="C16" s="275">
        <v>8262336</v>
      </c>
      <c r="D16" s="276" t="s">
        <v>126</v>
      </c>
      <c r="E16" s="33" t="s">
        <v>418</v>
      </c>
      <c r="F16" s="33" t="s">
        <v>419</v>
      </c>
      <c r="G16" s="268">
        <v>0</v>
      </c>
      <c r="H16" s="268">
        <v>1285.3</v>
      </c>
      <c r="I16" s="268">
        <v>7560</v>
      </c>
      <c r="J16" s="268">
        <f t="shared" si="0"/>
        <v>8845.2999999999993</v>
      </c>
      <c r="L16" s="269">
        <v>8845.2999999999993</v>
      </c>
      <c r="N16" s="269">
        <f t="shared" si="1"/>
        <v>0</v>
      </c>
      <c r="S16" s="33">
        <v>2336</v>
      </c>
    </row>
    <row r="17" spans="1:19" ht="14.5" x14ac:dyDescent="0.35">
      <c r="A17" s="33" t="s">
        <v>131</v>
      </c>
      <c r="B17" s="33">
        <v>2015</v>
      </c>
      <c r="C17" s="275">
        <v>8262015</v>
      </c>
      <c r="D17" s="276" t="s">
        <v>131</v>
      </c>
      <c r="E17" s="33" t="s">
        <v>425</v>
      </c>
      <c r="F17" s="33" t="s">
        <v>419</v>
      </c>
      <c r="G17" s="268">
        <v>0</v>
      </c>
      <c r="H17" s="268">
        <v>134.65</v>
      </c>
      <c r="I17" s="268">
        <v>792</v>
      </c>
      <c r="J17" s="268">
        <f t="shared" si="0"/>
        <v>926.65</v>
      </c>
      <c r="L17" s="269">
        <v>926.65</v>
      </c>
      <c r="N17" s="269">
        <f t="shared" si="1"/>
        <v>0</v>
      </c>
      <c r="S17" s="33">
        <v>2015</v>
      </c>
    </row>
    <row r="18" spans="1:19" ht="14.5" x14ac:dyDescent="0.35">
      <c r="A18" s="33" t="s">
        <v>132</v>
      </c>
      <c r="B18" s="33">
        <v>2346</v>
      </c>
      <c r="C18" s="275">
        <v>8262346</v>
      </c>
      <c r="D18" s="276" t="s">
        <v>132</v>
      </c>
      <c r="E18" s="33" t="s">
        <v>418</v>
      </c>
      <c r="F18" s="33" t="s">
        <v>419</v>
      </c>
      <c r="G18" s="268">
        <v>0</v>
      </c>
      <c r="H18" s="268">
        <v>807.9</v>
      </c>
      <c r="I18" s="268">
        <v>4752</v>
      </c>
      <c r="J18" s="268">
        <f t="shared" si="0"/>
        <v>5559.9</v>
      </c>
      <c r="L18" s="269">
        <v>5559.9</v>
      </c>
      <c r="N18" s="269">
        <f t="shared" si="1"/>
        <v>0</v>
      </c>
      <c r="S18" s="33">
        <v>2346</v>
      </c>
    </row>
    <row r="19" spans="1:19" ht="14.5" x14ac:dyDescent="0.35">
      <c r="A19" s="33" t="s">
        <v>135</v>
      </c>
      <c r="B19" s="33">
        <v>3000</v>
      </c>
      <c r="C19" s="275">
        <v>8263000</v>
      </c>
      <c r="D19" s="276" t="s">
        <v>135</v>
      </c>
      <c r="E19" s="33" t="s">
        <v>418</v>
      </c>
      <c r="F19" s="33" t="s">
        <v>419</v>
      </c>
      <c r="G19" s="268">
        <v>0</v>
      </c>
      <c r="H19" s="268">
        <v>661.01</v>
      </c>
      <c r="I19" s="268">
        <v>3888</v>
      </c>
      <c r="J19" s="268">
        <f t="shared" si="0"/>
        <v>4549.01</v>
      </c>
      <c r="L19" s="269">
        <v>4549.01</v>
      </c>
      <c r="N19" s="269">
        <f t="shared" si="1"/>
        <v>0</v>
      </c>
      <c r="S19" s="33">
        <v>3000</v>
      </c>
    </row>
    <row r="20" spans="1:19" ht="14.5" x14ac:dyDescent="0.35">
      <c r="A20" s="33" t="s">
        <v>136</v>
      </c>
      <c r="B20" s="33">
        <v>2313</v>
      </c>
      <c r="C20" s="275">
        <v>8262313</v>
      </c>
      <c r="D20" s="276" t="s">
        <v>136</v>
      </c>
      <c r="E20" s="33" t="s">
        <v>425</v>
      </c>
      <c r="F20" s="33" t="s">
        <v>419</v>
      </c>
      <c r="G20" s="268">
        <v>0</v>
      </c>
      <c r="H20" s="268">
        <v>211.16</v>
      </c>
      <c r="I20" s="268">
        <v>1242</v>
      </c>
      <c r="J20" s="268">
        <f t="shared" si="0"/>
        <v>1453.16</v>
      </c>
      <c r="L20" s="269">
        <v>1453.16</v>
      </c>
      <c r="N20" s="269">
        <f t="shared" si="1"/>
        <v>0</v>
      </c>
      <c r="S20" s="33">
        <v>2313</v>
      </c>
    </row>
    <row r="21" spans="1:19" ht="14.5" x14ac:dyDescent="0.35">
      <c r="A21" s="33" t="s">
        <v>137</v>
      </c>
      <c r="B21" s="33">
        <v>2351</v>
      </c>
      <c r="C21" s="275">
        <v>8262351</v>
      </c>
      <c r="D21" s="276" t="s">
        <v>137</v>
      </c>
      <c r="E21" s="33" t="s">
        <v>418</v>
      </c>
      <c r="F21" s="33" t="s">
        <v>419</v>
      </c>
      <c r="G21" s="268">
        <v>0</v>
      </c>
      <c r="H21" s="268">
        <v>948.68</v>
      </c>
      <c r="I21" s="268">
        <v>5580</v>
      </c>
      <c r="J21" s="268">
        <f t="shared" si="0"/>
        <v>6528.68</v>
      </c>
      <c r="L21" s="269">
        <v>6528.68</v>
      </c>
      <c r="N21" s="269">
        <f t="shared" si="1"/>
        <v>0</v>
      </c>
      <c r="S21" s="33">
        <v>2351</v>
      </c>
    </row>
    <row r="22" spans="1:19" ht="14.5" x14ac:dyDescent="0.35">
      <c r="A22" s="33" t="s">
        <v>138</v>
      </c>
      <c r="B22" s="33">
        <v>2353</v>
      </c>
      <c r="C22" s="275">
        <v>8262353</v>
      </c>
      <c r="D22" s="276" t="s">
        <v>138</v>
      </c>
      <c r="E22" s="33" t="s">
        <v>423</v>
      </c>
      <c r="F22" s="33" t="s">
        <v>419</v>
      </c>
      <c r="G22" s="268">
        <v>0</v>
      </c>
      <c r="H22" s="268">
        <v>1340.39</v>
      </c>
      <c r="I22" s="268">
        <v>7884</v>
      </c>
      <c r="J22" s="268">
        <f t="shared" si="0"/>
        <v>9224.39</v>
      </c>
      <c r="L22" s="269">
        <v>9224.39</v>
      </c>
      <c r="N22" s="269">
        <f t="shared" si="1"/>
        <v>0</v>
      </c>
      <c r="S22" s="33">
        <v>2353</v>
      </c>
    </row>
    <row r="23" spans="1:19" ht="14.5" x14ac:dyDescent="0.35">
      <c r="A23" s="33" t="s">
        <v>139</v>
      </c>
      <c r="B23" s="33">
        <v>2285</v>
      </c>
      <c r="C23" s="275">
        <v>8262285</v>
      </c>
      <c r="D23" s="276" t="s">
        <v>139</v>
      </c>
      <c r="E23" s="33" t="s">
        <v>418</v>
      </c>
      <c r="F23" s="33" t="s">
        <v>419</v>
      </c>
      <c r="G23" s="268">
        <v>0</v>
      </c>
      <c r="H23" s="268">
        <v>970.1</v>
      </c>
      <c r="I23" s="268">
        <v>5706</v>
      </c>
      <c r="J23" s="268">
        <f t="shared" si="0"/>
        <v>6676.1</v>
      </c>
      <c r="L23" s="269">
        <v>6676.1</v>
      </c>
      <c r="N23" s="269">
        <f t="shared" si="1"/>
        <v>0</v>
      </c>
      <c r="S23" s="33">
        <v>2285</v>
      </c>
    </row>
    <row r="24" spans="1:19" ht="14.5" x14ac:dyDescent="0.35">
      <c r="A24" s="33" t="s">
        <v>140</v>
      </c>
      <c r="B24" s="33">
        <v>2316</v>
      </c>
      <c r="C24" s="275">
        <v>8262316</v>
      </c>
      <c r="D24" s="276" t="s">
        <v>140</v>
      </c>
      <c r="E24" s="33" t="s">
        <v>425</v>
      </c>
      <c r="F24" s="33" t="s">
        <v>419</v>
      </c>
      <c r="G24" s="268">
        <v>0</v>
      </c>
      <c r="H24" s="268">
        <v>250.94</v>
      </c>
      <c r="I24" s="268">
        <v>1476</v>
      </c>
      <c r="J24" s="268">
        <f t="shared" si="0"/>
        <v>1726.94</v>
      </c>
      <c r="L24" s="269">
        <v>1726.94</v>
      </c>
      <c r="N24" s="269">
        <f t="shared" si="1"/>
        <v>0</v>
      </c>
      <c r="S24" s="33">
        <v>2316</v>
      </c>
    </row>
    <row r="25" spans="1:19" ht="14.5" x14ac:dyDescent="0.35">
      <c r="A25" s="33" t="s">
        <v>143</v>
      </c>
      <c r="B25" s="33">
        <v>2323</v>
      </c>
      <c r="C25" s="275">
        <v>8262323</v>
      </c>
      <c r="D25" s="276" t="s">
        <v>143</v>
      </c>
      <c r="E25" s="33" t="s">
        <v>418</v>
      </c>
      <c r="F25" s="33" t="s">
        <v>419</v>
      </c>
      <c r="G25" s="268">
        <v>0</v>
      </c>
      <c r="H25" s="268">
        <v>954.8</v>
      </c>
      <c r="I25" s="268">
        <v>5616</v>
      </c>
      <c r="J25" s="268">
        <f t="shared" si="0"/>
        <v>6570.8</v>
      </c>
      <c r="L25" s="269">
        <v>6570.8</v>
      </c>
      <c r="N25" s="269">
        <f t="shared" si="1"/>
        <v>0</v>
      </c>
      <c r="S25" s="33">
        <v>2323</v>
      </c>
    </row>
    <row r="26" spans="1:19" ht="14.5" x14ac:dyDescent="0.35">
      <c r="A26" s="33" t="s">
        <v>144</v>
      </c>
      <c r="B26" s="33">
        <v>3376</v>
      </c>
      <c r="C26" s="275">
        <v>8263376</v>
      </c>
      <c r="D26" s="276" t="s">
        <v>144</v>
      </c>
      <c r="E26" s="33" t="s">
        <v>418</v>
      </c>
      <c r="F26" s="33" t="s">
        <v>419</v>
      </c>
      <c r="G26" s="268">
        <v>0</v>
      </c>
      <c r="H26" s="268">
        <v>1276.1199999999999</v>
      </c>
      <c r="I26" s="268">
        <v>7506</v>
      </c>
      <c r="J26" s="268">
        <f t="shared" si="0"/>
        <v>8782.119999999999</v>
      </c>
      <c r="L26" s="269">
        <v>8782.1200000000008</v>
      </c>
      <c r="N26" s="269">
        <f t="shared" si="1"/>
        <v>0</v>
      </c>
      <c r="S26" s="33">
        <v>3376</v>
      </c>
    </row>
    <row r="27" spans="1:19" ht="14.5" x14ac:dyDescent="0.35">
      <c r="A27" s="33" t="s">
        <v>145</v>
      </c>
      <c r="B27" s="33">
        <v>2347</v>
      </c>
      <c r="C27" s="275">
        <v>8262347</v>
      </c>
      <c r="D27" s="276" t="s">
        <v>145</v>
      </c>
      <c r="E27" s="33" t="s">
        <v>425</v>
      </c>
      <c r="F27" s="33" t="s">
        <v>419</v>
      </c>
      <c r="G27" s="268">
        <v>0</v>
      </c>
      <c r="H27" s="268">
        <v>544.72</v>
      </c>
      <c r="I27" s="268">
        <v>3204</v>
      </c>
      <c r="J27" s="268">
        <f t="shared" si="0"/>
        <v>3748.7200000000003</v>
      </c>
      <c r="L27" s="269">
        <v>3748.72</v>
      </c>
      <c r="N27" s="269">
        <f t="shared" si="1"/>
        <v>0</v>
      </c>
      <c r="S27" s="33">
        <v>2347</v>
      </c>
    </row>
    <row r="28" spans="1:19" ht="14.5" x14ac:dyDescent="0.35">
      <c r="A28" s="33" t="s">
        <v>146</v>
      </c>
      <c r="B28" s="33">
        <v>2303</v>
      </c>
      <c r="C28" s="275">
        <v>8262303</v>
      </c>
      <c r="D28" s="276" t="s">
        <v>146</v>
      </c>
      <c r="E28" s="33" t="s">
        <v>418</v>
      </c>
      <c r="F28" s="33" t="s">
        <v>419</v>
      </c>
      <c r="G28" s="268">
        <v>0</v>
      </c>
      <c r="H28" s="268">
        <v>1040.48</v>
      </c>
      <c r="I28" s="268">
        <v>6120</v>
      </c>
      <c r="J28" s="268">
        <f t="shared" si="0"/>
        <v>7160.48</v>
      </c>
      <c r="L28" s="269">
        <v>7160.48</v>
      </c>
      <c r="N28" s="269">
        <f t="shared" si="1"/>
        <v>0</v>
      </c>
      <c r="S28" s="33">
        <v>2303</v>
      </c>
    </row>
    <row r="29" spans="1:19" ht="14.5" x14ac:dyDescent="0.35">
      <c r="A29" s="33" t="s">
        <v>147</v>
      </c>
      <c r="B29" s="33">
        <v>2337</v>
      </c>
      <c r="C29" s="275">
        <v>8262337</v>
      </c>
      <c r="D29" s="276" t="s">
        <v>277</v>
      </c>
      <c r="E29" s="33" t="s">
        <v>418</v>
      </c>
      <c r="F29" s="33" t="s">
        <v>419</v>
      </c>
      <c r="G29" s="268">
        <v>0</v>
      </c>
      <c r="H29" s="268">
        <v>915.01</v>
      </c>
      <c r="I29" s="268">
        <v>5382</v>
      </c>
      <c r="J29" s="268">
        <f t="shared" si="0"/>
        <v>6297.01</v>
      </c>
      <c r="L29" s="269">
        <v>6297.01</v>
      </c>
      <c r="N29" s="269">
        <f t="shared" si="1"/>
        <v>0</v>
      </c>
      <c r="S29" s="33">
        <v>2337</v>
      </c>
    </row>
    <row r="30" spans="1:19" ht="14.5" x14ac:dyDescent="0.35">
      <c r="A30" s="33" t="s">
        <v>148</v>
      </c>
      <c r="B30" s="33">
        <v>2272</v>
      </c>
      <c r="C30" s="275">
        <v>8262272</v>
      </c>
      <c r="D30" s="276" t="s">
        <v>148</v>
      </c>
      <c r="E30" s="33" t="s">
        <v>425</v>
      </c>
      <c r="F30" s="33" t="s">
        <v>419</v>
      </c>
      <c r="G30" s="268">
        <v>0</v>
      </c>
      <c r="H30" s="268">
        <v>373.35</v>
      </c>
      <c r="I30" s="268">
        <v>2196</v>
      </c>
      <c r="J30" s="268">
        <f t="shared" si="0"/>
        <v>2569.35</v>
      </c>
      <c r="L30" s="269">
        <v>2569.35</v>
      </c>
      <c r="N30" s="269">
        <f t="shared" si="1"/>
        <v>0</v>
      </c>
      <c r="S30" s="33">
        <v>2272</v>
      </c>
    </row>
    <row r="31" spans="1:19" ht="14.5" x14ac:dyDescent="0.35">
      <c r="A31" s="33" t="s">
        <v>149</v>
      </c>
      <c r="B31" s="33">
        <v>2305</v>
      </c>
      <c r="C31" s="275">
        <v>8262305</v>
      </c>
      <c r="D31" s="276" t="s">
        <v>149</v>
      </c>
      <c r="E31" s="33" t="s">
        <v>423</v>
      </c>
      <c r="F31" s="33" t="s">
        <v>419</v>
      </c>
      <c r="G31" s="268">
        <v>0</v>
      </c>
      <c r="H31" s="268">
        <v>667.13</v>
      </c>
      <c r="I31" s="268">
        <v>3924</v>
      </c>
      <c r="J31" s="268">
        <f t="shared" si="0"/>
        <v>4591.13</v>
      </c>
      <c r="L31" s="269">
        <v>4591.13</v>
      </c>
      <c r="N31" s="269">
        <f t="shared" si="1"/>
        <v>0</v>
      </c>
      <c r="S31" s="33">
        <v>2305</v>
      </c>
    </row>
    <row r="32" spans="1:19" ht="14.5" x14ac:dyDescent="0.35">
      <c r="A32" s="33" t="s">
        <v>150</v>
      </c>
      <c r="B32" s="33">
        <v>2042</v>
      </c>
      <c r="C32" s="275">
        <v>8262042</v>
      </c>
      <c r="D32" s="276" t="s">
        <v>150</v>
      </c>
      <c r="E32" s="33" t="s">
        <v>418</v>
      </c>
      <c r="F32" s="33" t="s">
        <v>419</v>
      </c>
      <c r="G32" s="268">
        <v>0</v>
      </c>
      <c r="H32" s="268">
        <v>908.89</v>
      </c>
      <c r="I32" s="268">
        <v>5346</v>
      </c>
      <c r="J32" s="268">
        <f t="shared" si="0"/>
        <v>6254.89</v>
      </c>
      <c r="L32" s="269">
        <v>6254.89</v>
      </c>
      <c r="N32" s="269">
        <f t="shared" si="1"/>
        <v>0</v>
      </c>
      <c r="S32" s="33">
        <v>2042</v>
      </c>
    </row>
    <row r="33" spans="1:19" ht="14.5" x14ac:dyDescent="0.35">
      <c r="A33" s="33" t="s">
        <v>151</v>
      </c>
      <c r="B33" s="33">
        <v>2043</v>
      </c>
      <c r="C33" s="275">
        <v>8262043</v>
      </c>
      <c r="D33" s="276" t="s">
        <v>151</v>
      </c>
      <c r="E33" s="33" t="s">
        <v>425</v>
      </c>
      <c r="F33" s="33" t="s">
        <v>419</v>
      </c>
      <c r="G33" s="268">
        <v>0</v>
      </c>
      <c r="H33" s="268">
        <v>474.34</v>
      </c>
      <c r="I33" s="268">
        <v>2790</v>
      </c>
      <c r="J33" s="268">
        <f t="shared" si="0"/>
        <v>3264.34</v>
      </c>
      <c r="L33" s="269">
        <v>3264.34</v>
      </c>
      <c r="N33" s="269">
        <f t="shared" si="1"/>
        <v>0</v>
      </c>
      <c r="S33" s="33">
        <v>2043</v>
      </c>
    </row>
    <row r="34" spans="1:19" ht="14.5" x14ac:dyDescent="0.35">
      <c r="A34" s="33" t="s">
        <v>152</v>
      </c>
      <c r="B34" s="33">
        <v>2324</v>
      </c>
      <c r="C34" s="275">
        <v>8262324</v>
      </c>
      <c r="D34" s="276" t="s">
        <v>152</v>
      </c>
      <c r="E34" s="33" t="s">
        <v>425</v>
      </c>
      <c r="F34" s="33" t="s">
        <v>419</v>
      </c>
      <c r="G34" s="268">
        <v>0</v>
      </c>
      <c r="H34" s="268">
        <v>244.82</v>
      </c>
      <c r="I34" s="268">
        <v>1440</v>
      </c>
      <c r="J34" s="268">
        <f t="shared" si="0"/>
        <v>1684.82</v>
      </c>
      <c r="L34" s="269">
        <v>1684.82</v>
      </c>
      <c r="N34" s="269">
        <f t="shared" si="1"/>
        <v>0</v>
      </c>
      <c r="S34" s="33">
        <v>2324</v>
      </c>
    </row>
    <row r="35" spans="1:19" ht="14.5" x14ac:dyDescent="0.35">
      <c r="A35" s="33" t="s">
        <v>426</v>
      </c>
      <c r="B35" s="33">
        <v>2185</v>
      </c>
      <c r="C35" s="275">
        <v>8262031</v>
      </c>
      <c r="D35" s="276" t="s">
        <v>426</v>
      </c>
      <c r="E35" s="33" t="s">
        <v>418</v>
      </c>
      <c r="F35" s="33" t="s">
        <v>419</v>
      </c>
      <c r="G35" s="268">
        <v>0</v>
      </c>
      <c r="H35" s="268">
        <v>0</v>
      </c>
      <c r="I35" s="268">
        <v>0</v>
      </c>
      <c r="J35" s="268">
        <f t="shared" si="0"/>
        <v>0</v>
      </c>
      <c r="L35" s="269">
        <v>0</v>
      </c>
      <c r="N35" s="269">
        <f t="shared" si="1"/>
        <v>0</v>
      </c>
      <c r="S35" s="33">
        <v>2006</v>
      </c>
    </row>
    <row r="36" spans="1:19" ht="14.5" x14ac:dyDescent="0.35">
      <c r="A36" s="33" t="s">
        <v>153</v>
      </c>
      <c r="B36" s="33">
        <v>2006</v>
      </c>
      <c r="C36" s="275">
        <v>8262006</v>
      </c>
      <c r="D36" s="276" t="s">
        <v>153</v>
      </c>
      <c r="E36" s="33" t="s">
        <v>425</v>
      </c>
      <c r="F36" s="33" t="s">
        <v>419</v>
      </c>
      <c r="G36" s="268">
        <v>0</v>
      </c>
      <c r="H36" s="268">
        <v>529.41999999999996</v>
      </c>
      <c r="I36" s="268">
        <v>3114</v>
      </c>
      <c r="J36" s="268">
        <f t="shared" si="0"/>
        <v>3643.42</v>
      </c>
      <c r="L36" s="269">
        <v>3643.42</v>
      </c>
      <c r="N36" s="269">
        <f t="shared" si="1"/>
        <v>0</v>
      </c>
      <c r="S36" s="33">
        <v>2284</v>
      </c>
    </row>
    <row r="37" spans="1:19" ht="14.5" x14ac:dyDescent="0.35">
      <c r="A37" s="33" t="s">
        <v>156</v>
      </c>
      <c r="B37" s="33">
        <v>2067</v>
      </c>
      <c r="C37" s="275">
        <v>8262067</v>
      </c>
      <c r="D37" s="276" t="s">
        <v>156</v>
      </c>
      <c r="E37" s="33" t="s">
        <v>418</v>
      </c>
      <c r="F37" s="33" t="s">
        <v>419</v>
      </c>
      <c r="G37" s="268">
        <v>0</v>
      </c>
      <c r="H37" s="268">
        <v>468.22</v>
      </c>
      <c r="I37" s="268">
        <v>2754</v>
      </c>
      <c r="J37" s="268">
        <f t="shared" si="0"/>
        <v>3222.2200000000003</v>
      </c>
      <c r="L37" s="269">
        <v>3222.22</v>
      </c>
      <c r="N37" s="269">
        <f t="shared" si="1"/>
        <v>0</v>
      </c>
      <c r="S37" s="33">
        <v>2067</v>
      </c>
    </row>
    <row r="38" spans="1:19" ht="14.5" x14ac:dyDescent="0.35">
      <c r="A38" s="33" t="s">
        <v>157</v>
      </c>
      <c r="B38" s="33">
        <v>2007</v>
      </c>
      <c r="C38" s="275">
        <v>8262007</v>
      </c>
      <c r="D38" s="276" t="s">
        <v>157</v>
      </c>
      <c r="E38" s="33" t="s">
        <v>418</v>
      </c>
      <c r="F38" s="33" t="s">
        <v>419</v>
      </c>
      <c r="G38" s="268">
        <v>0</v>
      </c>
      <c r="H38" s="268">
        <v>1248.58</v>
      </c>
      <c r="I38" s="268">
        <v>7344</v>
      </c>
      <c r="J38" s="268">
        <f t="shared" si="0"/>
        <v>8592.58</v>
      </c>
      <c r="L38" s="269">
        <v>8592.58</v>
      </c>
      <c r="N38" s="269">
        <f t="shared" si="1"/>
        <v>0</v>
      </c>
      <c r="S38" s="33">
        <v>2007</v>
      </c>
    </row>
    <row r="39" spans="1:19" ht="14.5" x14ac:dyDescent="0.35">
      <c r="A39" s="33" t="s">
        <v>158</v>
      </c>
      <c r="B39" s="33">
        <v>2506</v>
      </c>
      <c r="C39" s="275">
        <v>8262506</v>
      </c>
      <c r="D39" s="276" t="s">
        <v>158</v>
      </c>
      <c r="E39" s="33" t="s">
        <v>425</v>
      </c>
      <c r="F39" s="33" t="s">
        <v>419</v>
      </c>
      <c r="G39" s="268">
        <v>0</v>
      </c>
      <c r="H39" s="268">
        <v>550.84</v>
      </c>
      <c r="I39" s="268">
        <v>3240</v>
      </c>
      <c r="J39" s="268">
        <f t="shared" si="0"/>
        <v>3790.84</v>
      </c>
      <c r="L39" s="269">
        <v>3790.84</v>
      </c>
      <c r="N39" s="269">
        <f t="shared" si="1"/>
        <v>0</v>
      </c>
      <c r="S39" s="33">
        <v>2506</v>
      </c>
    </row>
    <row r="40" spans="1:19" ht="14.5" x14ac:dyDescent="0.35">
      <c r="A40" s="33" t="s">
        <v>159</v>
      </c>
      <c r="B40" s="33">
        <v>2001</v>
      </c>
      <c r="C40" s="275">
        <v>8262001</v>
      </c>
      <c r="D40" s="276" t="s">
        <v>427</v>
      </c>
      <c r="E40" s="33" t="s">
        <v>425</v>
      </c>
      <c r="F40" s="33" t="s">
        <v>419</v>
      </c>
      <c r="G40" s="268">
        <v>0</v>
      </c>
      <c r="H40" s="268">
        <v>431.49</v>
      </c>
      <c r="I40" s="268">
        <v>2538</v>
      </c>
      <c r="J40" s="268">
        <f t="shared" si="0"/>
        <v>2969.49</v>
      </c>
      <c r="L40" s="269">
        <v>2969.49</v>
      </c>
      <c r="N40" s="269">
        <f t="shared" si="1"/>
        <v>0</v>
      </c>
      <c r="S40" s="33">
        <v>2001</v>
      </c>
    </row>
    <row r="41" spans="1:19" ht="14.5" x14ac:dyDescent="0.35">
      <c r="A41" s="33" t="s">
        <v>200</v>
      </c>
      <c r="B41" s="33">
        <v>3003</v>
      </c>
      <c r="C41" s="275">
        <v>8263003</v>
      </c>
      <c r="D41" s="276" t="s">
        <v>428</v>
      </c>
      <c r="E41" s="33" t="s">
        <v>425</v>
      </c>
      <c r="F41" s="33" t="s">
        <v>419</v>
      </c>
      <c r="G41" s="268">
        <v>0</v>
      </c>
      <c r="H41" s="268">
        <v>58.14</v>
      </c>
      <c r="I41" s="268">
        <v>342</v>
      </c>
      <c r="J41" s="268">
        <f t="shared" si="0"/>
        <v>400.14</v>
      </c>
      <c r="L41" s="269">
        <v>400.14</v>
      </c>
      <c r="N41" s="269">
        <f t="shared" si="1"/>
        <v>0</v>
      </c>
      <c r="S41" s="33">
        <v>3003</v>
      </c>
    </row>
    <row r="42" spans="1:19" ht="14.5" x14ac:dyDescent="0.35">
      <c r="A42" s="33" t="s">
        <v>105</v>
      </c>
      <c r="B42" s="33">
        <v>3390</v>
      </c>
      <c r="C42" s="275">
        <v>8263390</v>
      </c>
      <c r="D42" s="276" t="s">
        <v>318</v>
      </c>
      <c r="E42" s="33" t="s">
        <v>418</v>
      </c>
      <c r="F42" s="33" t="s">
        <v>419</v>
      </c>
      <c r="G42" s="268">
        <v>0</v>
      </c>
      <c r="H42" s="268">
        <v>1522.47</v>
      </c>
      <c r="I42" s="268">
        <v>8955</v>
      </c>
      <c r="J42" s="268">
        <f t="shared" si="0"/>
        <v>10477.469999999999</v>
      </c>
      <c r="L42" s="269">
        <v>10477.469999999999</v>
      </c>
      <c r="N42" s="269">
        <f t="shared" si="1"/>
        <v>0</v>
      </c>
      <c r="S42" s="33">
        <v>3390</v>
      </c>
    </row>
    <row r="43" spans="1:19" ht="14.5" x14ac:dyDescent="0.35">
      <c r="A43" s="33" t="s">
        <v>199</v>
      </c>
      <c r="B43" s="33">
        <v>3004</v>
      </c>
      <c r="C43" s="275">
        <v>8263004</v>
      </c>
      <c r="D43" s="276" t="s">
        <v>429</v>
      </c>
      <c r="E43" s="33" t="s">
        <v>425</v>
      </c>
      <c r="F43" s="33" t="s">
        <v>419</v>
      </c>
      <c r="G43" s="268">
        <v>0</v>
      </c>
      <c r="H43" s="268">
        <v>104.05</v>
      </c>
      <c r="I43" s="268">
        <v>612</v>
      </c>
      <c r="J43" s="268">
        <f t="shared" si="0"/>
        <v>716.05</v>
      </c>
      <c r="L43" s="269">
        <v>716.05</v>
      </c>
      <c r="N43" s="269">
        <f t="shared" si="1"/>
        <v>0</v>
      </c>
      <c r="S43" s="33">
        <v>3004</v>
      </c>
    </row>
    <row r="44" spans="1:19" ht="14.5" x14ac:dyDescent="0.35">
      <c r="A44" s="33" t="s">
        <v>162</v>
      </c>
      <c r="B44" s="33">
        <v>2062</v>
      </c>
      <c r="C44" s="275">
        <v>8262062</v>
      </c>
      <c r="D44" s="276" t="s">
        <v>162</v>
      </c>
      <c r="E44" s="33" t="s">
        <v>425</v>
      </c>
      <c r="F44" s="33" t="s">
        <v>419</v>
      </c>
      <c r="G44" s="268">
        <v>0</v>
      </c>
      <c r="H44" s="268">
        <v>397.83</v>
      </c>
      <c r="I44" s="268">
        <v>2340</v>
      </c>
      <c r="J44" s="268">
        <f t="shared" si="0"/>
        <v>2737.83</v>
      </c>
      <c r="L44" s="269">
        <v>2737.83</v>
      </c>
      <c r="N44" s="269">
        <f t="shared" si="1"/>
        <v>0</v>
      </c>
      <c r="S44" s="33">
        <v>2062</v>
      </c>
    </row>
    <row r="45" spans="1:19" ht="14.5" x14ac:dyDescent="0.35">
      <c r="A45" s="33" t="s">
        <v>163</v>
      </c>
      <c r="B45" s="33">
        <v>2247</v>
      </c>
      <c r="C45" s="275">
        <v>8262247</v>
      </c>
      <c r="D45" s="276" t="s">
        <v>163</v>
      </c>
      <c r="E45" s="33" t="s">
        <v>425</v>
      </c>
      <c r="F45" s="33" t="s">
        <v>419</v>
      </c>
      <c r="G45" s="268">
        <v>0</v>
      </c>
      <c r="H45" s="268">
        <v>403.95</v>
      </c>
      <c r="I45" s="268">
        <v>2376</v>
      </c>
      <c r="J45" s="268">
        <f t="shared" si="0"/>
        <v>2779.95</v>
      </c>
      <c r="L45" s="269">
        <v>2779.95</v>
      </c>
      <c r="N45" s="269">
        <f t="shared" si="1"/>
        <v>0</v>
      </c>
      <c r="S45" s="33">
        <v>2247</v>
      </c>
    </row>
    <row r="46" spans="1:19" ht="14.5" x14ac:dyDescent="0.35">
      <c r="A46" s="33" t="s">
        <v>164</v>
      </c>
      <c r="B46" s="33">
        <v>2002</v>
      </c>
      <c r="C46" s="275">
        <v>8262002</v>
      </c>
      <c r="D46" s="276" t="s">
        <v>164</v>
      </c>
      <c r="E46" s="33" t="s">
        <v>418</v>
      </c>
      <c r="F46" s="33" t="s">
        <v>419</v>
      </c>
      <c r="G46" s="268">
        <v>0</v>
      </c>
      <c r="H46" s="268">
        <v>2025.88</v>
      </c>
      <c r="I46" s="268">
        <v>11916</v>
      </c>
      <c r="J46" s="268">
        <f t="shared" si="0"/>
        <v>13941.880000000001</v>
      </c>
      <c r="L46" s="269">
        <v>13941.88</v>
      </c>
      <c r="N46" s="269">
        <f t="shared" si="1"/>
        <v>0</v>
      </c>
      <c r="S46" s="33">
        <v>2002</v>
      </c>
    </row>
    <row r="47" spans="1:19" ht="14.5" x14ac:dyDescent="0.35">
      <c r="A47" s="33" t="s">
        <v>165</v>
      </c>
      <c r="B47" s="33">
        <v>2322</v>
      </c>
      <c r="C47" s="275">
        <v>8262322</v>
      </c>
      <c r="D47" s="276" t="s">
        <v>165</v>
      </c>
      <c r="E47" s="33" t="s">
        <v>425</v>
      </c>
      <c r="F47" s="33" t="s">
        <v>419</v>
      </c>
      <c r="G47" s="268">
        <v>0</v>
      </c>
      <c r="H47" s="268">
        <v>348.87</v>
      </c>
      <c r="I47" s="268">
        <v>2052</v>
      </c>
      <c r="J47" s="268">
        <f t="shared" si="0"/>
        <v>2400.87</v>
      </c>
      <c r="L47" s="269">
        <v>2400.87</v>
      </c>
      <c r="N47" s="269">
        <f t="shared" si="1"/>
        <v>0</v>
      </c>
      <c r="S47" s="33">
        <v>2322</v>
      </c>
    </row>
    <row r="48" spans="1:19" ht="14.5" x14ac:dyDescent="0.35">
      <c r="A48" s="33" t="s">
        <v>166</v>
      </c>
      <c r="B48" s="33">
        <v>3392</v>
      </c>
      <c r="C48" s="275">
        <v>8263392</v>
      </c>
      <c r="D48" s="276" t="s">
        <v>430</v>
      </c>
      <c r="E48" s="33" t="s">
        <v>418</v>
      </c>
      <c r="F48" s="33" t="s">
        <v>419</v>
      </c>
      <c r="G48" s="268">
        <v>0</v>
      </c>
      <c r="H48" s="268">
        <v>1921.83</v>
      </c>
      <c r="I48" s="268">
        <v>11304</v>
      </c>
      <c r="J48" s="268">
        <f t="shared" si="0"/>
        <v>13225.83</v>
      </c>
      <c r="L48" s="269">
        <v>13225.83</v>
      </c>
      <c r="N48" s="269">
        <f t="shared" si="1"/>
        <v>0</v>
      </c>
      <c r="S48" s="33">
        <v>3392</v>
      </c>
    </row>
    <row r="49" spans="1:19" ht="14.5" x14ac:dyDescent="0.35">
      <c r="A49" s="33" t="s">
        <v>171</v>
      </c>
      <c r="B49" s="33">
        <v>2112</v>
      </c>
      <c r="C49" s="275">
        <v>8262112</v>
      </c>
      <c r="D49" s="276" t="s">
        <v>171</v>
      </c>
      <c r="E49" s="33" t="s">
        <v>425</v>
      </c>
      <c r="F49" s="33" t="s">
        <v>419</v>
      </c>
      <c r="G49" s="268">
        <v>0</v>
      </c>
      <c r="H49" s="268">
        <v>566.15</v>
      </c>
      <c r="I49" s="268">
        <v>3330</v>
      </c>
      <c r="J49" s="268">
        <f t="shared" si="0"/>
        <v>3896.15</v>
      </c>
      <c r="L49" s="269">
        <v>3896.15</v>
      </c>
      <c r="N49" s="269">
        <f t="shared" si="1"/>
        <v>0</v>
      </c>
      <c r="S49" s="33">
        <v>2112</v>
      </c>
    </row>
    <row r="50" spans="1:19" ht="14.5" x14ac:dyDescent="0.35">
      <c r="A50" s="33" t="s">
        <v>202</v>
      </c>
      <c r="B50" s="33">
        <v>3005</v>
      </c>
      <c r="C50" s="275">
        <v>8263005</v>
      </c>
      <c r="D50" s="276" t="s">
        <v>431</v>
      </c>
      <c r="E50" s="33" t="s">
        <v>425</v>
      </c>
      <c r="F50" s="33" t="s">
        <v>419</v>
      </c>
      <c r="G50" s="268">
        <v>0</v>
      </c>
      <c r="H50" s="268">
        <v>64.27</v>
      </c>
      <c r="I50" s="268">
        <v>378</v>
      </c>
      <c r="J50" s="268">
        <f t="shared" si="0"/>
        <v>442.27</v>
      </c>
      <c r="L50" s="269">
        <v>442.27</v>
      </c>
      <c r="N50" s="269">
        <f t="shared" si="1"/>
        <v>0</v>
      </c>
      <c r="S50" s="33">
        <v>3005</v>
      </c>
    </row>
    <row r="51" spans="1:19" ht="14.5" x14ac:dyDescent="0.35">
      <c r="A51" s="33" t="s">
        <v>174</v>
      </c>
      <c r="B51" s="33">
        <v>2299</v>
      </c>
      <c r="C51" s="275">
        <v>8262299</v>
      </c>
      <c r="D51" s="276" t="s">
        <v>432</v>
      </c>
      <c r="E51" s="33" t="s">
        <v>423</v>
      </c>
      <c r="F51" s="33" t="s">
        <v>419</v>
      </c>
      <c r="G51" s="268">
        <v>0</v>
      </c>
      <c r="H51" s="268">
        <v>523.29999999999995</v>
      </c>
      <c r="I51" s="268">
        <v>3078</v>
      </c>
      <c r="J51" s="268">
        <f t="shared" si="0"/>
        <v>3601.3</v>
      </c>
      <c r="L51" s="269">
        <v>3601.3</v>
      </c>
      <c r="N51" s="269">
        <f t="shared" si="1"/>
        <v>0</v>
      </c>
      <c r="S51" s="33">
        <v>2299</v>
      </c>
    </row>
    <row r="52" spans="1:19" ht="14.5" x14ac:dyDescent="0.35">
      <c r="A52" s="33" t="s">
        <v>201</v>
      </c>
      <c r="B52" s="33">
        <v>3066</v>
      </c>
      <c r="C52" s="275">
        <v>8263066</v>
      </c>
      <c r="D52" s="276" t="s">
        <v>433</v>
      </c>
      <c r="E52" s="33" t="s">
        <v>425</v>
      </c>
      <c r="F52" s="33" t="s">
        <v>419</v>
      </c>
      <c r="G52" s="268">
        <v>0</v>
      </c>
      <c r="H52" s="268">
        <v>55.08</v>
      </c>
      <c r="I52" s="268">
        <v>324</v>
      </c>
      <c r="J52" s="268">
        <f t="shared" si="0"/>
        <v>379.08</v>
      </c>
      <c r="L52" s="269">
        <v>379.08</v>
      </c>
      <c r="N52" s="269">
        <f t="shared" si="1"/>
        <v>0</v>
      </c>
      <c r="S52" s="33">
        <v>3066</v>
      </c>
    </row>
    <row r="53" spans="1:19" ht="14.5" x14ac:dyDescent="0.35">
      <c r="A53" s="33" t="s">
        <v>175</v>
      </c>
      <c r="B53" s="33">
        <v>3383</v>
      </c>
      <c r="C53" s="275">
        <v>8263383</v>
      </c>
      <c r="D53" s="276" t="s">
        <v>175</v>
      </c>
      <c r="E53" s="33" t="s">
        <v>418</v>
      </c>
      <c r="F53" s="33" t="s">
        <v>419</v>
      </c>
      <c r="G53" s="268">
        <v>0</v>
      </c>
      <c r="H53" s="268">
        <v>1230.22</v>
      </c>
      <c r="I53" s="268">
        <v>0</v>
      </c>
      <c r="J53" s="268">
        <f t="shared" si="0"/>
        <v>1230.22</v>
      </c>
      <c r="L53" s="269">
        <v>8466.2199999999993</v>
      </c>
      <c r="N53" s="269">
        <f t="shared" si="1"/>
        <v>7235.9999999999991</v>
      </c>
      <c r="P53" s="33" t="s">
        <v>421</v>
      </c>
      <c r="S53" s="33">
        <v>3383</v>
      </c>
    </row>
    <row r="54" spans="1:19" ht="14.5" x14ac:dyDescent="0.35">
      <c r="A54" s="33" t="s">
        <v>176</v>
      </c>
      <c r="B54" s="33">
        <v>3379</v>
      </c>
      <c r="C54" s="275">
        <v>8263379</v>
      </c>
      <c r="D54" s="276" t="s">
        <v>360</v>
      </c>
      <c r="E54" s="33" t="s">
        <v>418</v>
      </c>
      <c r="F54" s="33" t="s">
        <v>419</v>
      </c>
      <c r="G54" s="268">
        <v>0</v>
      </c>
      <c r="H54" s="268">
        <v>1052.72</v>
      </c>
      <c r="I54" s="268">
        <v>0</v>
      </c>
      <c r="J54" s="268">
        <f t="shared" si="0"/>
        <v>1052.72</v>
      </c>
      <c r="L54" s="269">
        <v>7244.72</v>
      </c>
      <c r="N54" s="269">
        <f t="shared" si="1"/>
        <v>6192</v>
      </c>
      <c r="P54" s="33" t="s">
        <v>421</v>
      </c>
      <c r="S54" s="33">
        <v>3379</v>
      </c>
    </row>
    <row r="55" spans="1:19" ht="14.5" x14ac:dyDescent="0.35">
      <c r="A55" s="33" t="s">
        <v>179</v>
      </c>
      <c r="B55" s="33">
        <v>3058</v>
      </c>
      <c r="C55" s="275">
        <v>8263058</v>
      </c>
      <c r="D55" s="276" t="s">
        <v>434</v>
      </c>
      <c r="E55" s="33" t="s">
        <v>418</v>
      </c>
      <c r="F55" s="33" t="s">
        <v>419</v>
      </c>
      <c r="G55" s="268">
        <v>0</v>
      </c>
      <c r="H55" s="268">
        <v>577.62</v>
      </c>
      <c r="I55" s="268">
        <v>3397.5</v>
      </c>
      <c r="J55" s="268">
        <f t="shared" si="0"/>
        <v>3975.12</v>
      </c>
      <c r="L55" s="269">
        <v>3975.12</v>
      </c>
      <c r="N55" s="269">
        <f t="shared" si="1"/>
        <v>0</v>
      </c>
      <c r="S55" s="33">
        <v>3058</v>
      </c>
    </row>
    <row r="56" spans="1:19" ht="14.5" x14ac:dyDescent="0.35">
      <c r="A56" s="33" t="s">
        <v>180</v>
      </c>
      <c r="B56" s="33">
        <v>3378</v>
      </c>
      <c r="C56" s="275">
        <v>8263378</v>
      </c>
      <c r="D56" s="276" t="s">
        <v>180</v>
      </c>
      <c r="E56" s="33" t="s">
        <v>418</v>
      </c>
      <c r="F56" s="33" t="s">
        <v>419</v>
      </c>
      <c r="G56" s="268">
        <v>0</v>
      </c>
      <c r="H56" s="268">
        <v>1095.57</v>
      </c>
      <c r="I56" s="268">
        <v>0</v>
      </c>
      <c r="J56" s="268">
        <f t="shared" si="0"/>
        <v>1095.57</v>
      </c>
      <c r="L56" s="269">
        <v>7539.57</v>
      </c>
      <c r="N56" s="269">
        <f t="shared" si="1"/>
        <v>6444</v>
      </c>
      <c r="P56" s="33" t="s">
        <v>421</v>
      </c>
      <c r="S56" s="33">
        <v>3378</v>
      </c>
    </row>
    <row r="57" spans="1:19" ht="14.5" x14ac:dyDescent="0.35">
      <c r="A57" s="33" t="s">
        <v>184</v>
      </c>
      <c r="B57" s="33">
        <v>3369</v>
      </c>
      <c r="C57" s="275">
        <v>8263369</v>
      </c>
      <c r="D57" s="276" t="s">
        <v>184</v>
      </c>
      <c r="E57" s="33" t="s">
        <v>418</v>
      </c>
      <c r="F57" s="33" t="s">
        <v>419</v>
      </c>
      <c r="G57" s="268">
        <v>0</v>
      </c>
      <c r="H57" s="268">
        <v>823.21</v>
      </c>
      <c r="I57" s="268">
        <v>0</v>
      </c>
      <c r="J57" s="268">
        <f t="shared" si="0"/>
        <v>823.21</v>
      </c>
      <c r="L57" s="269">
        <v>5665.21</v>
      </c>
      <c r="N57" s="269">
        <f t="shared" si="1"/>
        <v>4842</v>
      </c>
      <c r="P57" s="33" t="s">
        <v>421</v>
      </c>
      <c r="S57" s="33">
        <v>3369</v>
      </c>
    </row>
    <row r="58" spans="1:19" ht="14.5" x14ac:dyDescent="0.35">
      <c r="A58" s="33" t="s">
        <v>185</v>
      </c>
      <c r="B58" s="33">
        <v>2301</v>
      </c>
      <c r="C58" s="275">
        <v>8262301</v>
      </c>
      <c r="D58" s="276" t="s">
        <v>435</v>
      </c>
      <c r="E58" s="33" t="s">
        <v>423</v>
      </c>
      <c r="F58" s="33" t="s">
        <v>419</v>
      </c>
      <c r="G58" s="268">
        <v>0</v>
      </c>
      <c r="H58" s="268">
        <v>884.41</v>
      </c>
      <c r="I58" s="268">
        <v>0</v>
      </c>
      <c r="J58" s="268">
        <f t="shared" si="0"/>
        <v>884.41</v>
      </c>
      <c r="L58" s="269">
        <v>6086.41</v>
      </c>
      <c r="N58" s="269">
        <f t="shared" si="1"/>
        <v>5202</v>
      </c>
      <c r="P58" s="33" t="s">
        <v>421</v>
      </c>
      <c r="S58" s="33">
        <v>2301</v>
      </c>
    </row>
    <row r="59" spans="1:19" ht="14.5" x14ac:dyDescent="0.35">
      <c r="A59" s="33" t="s">
        <v>203</v>
      </c>
      <c r="B59" s="33">
        <v>3006</v>
      </c>
      <c r="C59" s="275">
        <v>8263006</v>
      </c>
      <c r="D59" s="276" t="s">
        <v>436</v>
      </c>
      <c r="E59" s="33" t="s">
        <v>425</v>
      </c>
      <c r="F59" s="33" t="s">
        <v>419</v>
      </c>
      <c r="G59" s="268">
        <v>0</v>
      </c>
      <c r="H59" s="268">
        <v>85.69</v>
      </c>
      <c r="I59" s="268">
        <v>504</v>
      </c>
      <c r="J59" s="268">
        <f t="shared" si="0"/>
        <v>589.69000000000005</v>
      </c>
      <c r="L59" s="269">
        <v>589.69000000000005</v>
      </c>
      <c r="N59" s="269">
        <f t="shared" si="1"/>
        <v>0</v>
      </c>
      <c r="S59" s="33">
        <v>3006</v>
      </c>
    </row>
    <row r="60" spans="1:19" ht="14.5" x14ac:dyDescent="0.35">
      <c r="A60" s="33" t="s">
        <v>186</v>
      </c>
      <c r="B60" s="33">
        <v>2327</v>
      </c>
      <c r="C60" s="275">
        <v>8262327</v>
      </c>
      <c r="D60" s="276" t="s">
        <v>186</v>
      </c>
      <c r="E60" s="33" t="s">
        <v>418</v>
      </c>
      <c r="F60" s="33" t="s">
        <v>419</v>
      </c>
      <c r="G60" s="268">
        <v>0</v>
      </c>
      <c r="H60" s="268">
        <v>1012.94</v>
      </c>
      <c r="I60" s="268">
        <v>5958</v>
      </c>
      <c r="J60" s="268">
        <f t="shared" si="0"/>
        <v>6970.9400000000005</v>
      </c>
      <c r="L60" s="269">
        <v>6970.94</v>
      </c>
      <c r="N60" s="269">
        <f t="shared" si="1"/>
        <v>0</v>
      </c>
      <c r="S60" s="33">
        <v>2327</v>
      </c>
    </row>
    <row r="61" spans="1:19" ht="14.5" x14ac:dyDescent="0.35">
      <c r="A61" s="33" t="s">
        <v>191</v>
      </c>
      <c r="B61" s="33">
        <v>3389</v>
      </c>
      <c r="C61" s="275">
        <v>8263389</v>
      </c>
      <c r="D61" s="276" t="s">
        <v>191</v>
      </c>
      <c r="E61" s="33" t="s">
        <v>418</v>
      </c>
      <c r="F61" s="33" t="s">
        <v>419</v>
      </c>
      <c r="G61" s="268">
        <v>0</v>
      </c>
      <c r="H61" s="268">
        <v>1129.23</v>
      </c>
      <c r="I61" s="268">
        <v>6642</v>
      </c>
      <c r="J61" s="268">
        <f t="shared" si="0"/>
        <v>7771.23</v>
      </c>
      <c r="L61" s="269">
        <v>7771.23</v>
      </c>
      <c r="N61" s="269">
        <f t="shared" si="1"/>
        <v>0</v>
      </c>
      <c r="S61" s="33">
        <v>3389</v>
      </c>
    </row>
    <row r="62" spans="1:19" ht="14.5" x14ac:dyDescent="0.35">
      <c r="A62" s="33" t="s">
        <v>192</v>
      </c>
      <c r="B62" s="33">
        <v>2000</v>
      </c>
      <c r="C62" s="275">
        <v>8262000</v>
      </c>
      <c r="D62" s="276" t="s">
        <v>192</v>
      </c>
      <c r="E62" s="33" t="s">
        <v>418</v>
      </c>
      <c r="F62" s="33" t="s">
        <v>419</v>
      </c>
      <c r="G62" s="268">
        <v>0</v>
      </c>
      <c r="H62" s="268">
        <v>1248.58</v>
      </c>
      <c r="I62" s="268">
        <v>7344</v>
      </c>
      <c r="J62" s="268">
        <f t="shared" si="0"/>
        <v>8592.58</v>
      </c>
      <c r="L62" s="269">
        <v>8592.58</v>
      </c>
      <c r="N62" s="269">
        <f t="shared" si="1"/>
        <v>0</v>
      </c>
      <c r="S62" s="33">
        <v>2000</v>
      </c>
    </row>
    <row r="63" spans="1:19" ht="14.5" x14ac:dyDescent="0.35">
      <c r="A63" s="33" t="s">
        <v>194</v>
      </c>
      <c r="B63" s="33">
        <v>2330</v>
      </c>
      <c r="C63" s="275">
        <v>8262330</v>
      </c>
      <c r="D63" s="276" t="s">
        <v>194</v>
      </c>
      <c r="E63" s="33" t="s">
        <v>418</v>
      </c>
      <c r="F63" s="33" t="s">
        <v>419</v>
      </c>
      <c r="G63" s="268">
        <v>0</v>
      </c>
      <c r="H63" s="268">
        <v>1144.53</v>
      </c>
      <c r="I63" s="268">
        <v>6732</v>
      </c>
      <c r="J63" s="268">
        <f t="shared" si="0"/>
        <v>7876.53</v>
      </c>
      <c r="L63" s="269">
        <v>7876.53</v>
      </c>
      <c r="N63" s="269">
        <f t="shared" si="1"/>
        <v>0</v>
      </c>
      <c r="S63" s="33">
        <v>2330</v>
      </c>
    </row>
    <row r="64" spans="1:19" ht="14.5" x14ac:dyDescent="0.35">
      <c r="A64" s="33" t="s">
        <v>190</v>
      </c>
      <c r="B64" s="33">
        <v>2320</v>
      </c>
      <c r="C64" s="275">
        <v>8262320</v>
      </c>
      <c r="D64" s="276" t="s">
        <v>190</v>
      </c>
      <c r="E64" s="33" t="s">
        <v>425</v>
      </c>
      <c r="F64" s="33" t="s">
        <v>419</v>
      </c>
      <c r="G64" s="268">
        <v>0</v>
      </c>
      <c r="H64" s="268">
        <v>370.29</v>
      </c>
      <c r="I64" s="268">
        <v>2178</v>
      </c>
      <c r="J64" s="268">
        <f t="shared" si="0"/>
        <v>2548.29</v>
      </c>
      <c r="L64" s="269">
        <v>2548.29</v>
      </c>
      <c r="N64" s="269">
        <f t="shared" si="1"/>
        <v>0</v>
      </c>
      <c r="S64" s="33">
        <v>2320</v>
      </c>
    </row>
    <row r="65" spans="1:19" ht="14.5" x14ac:dyDescent="0.35">
      <c r="A65" s="33" t="s">
        <v>195</v>
      </c>
      <c r="B65" s="33">
        <v>2306</v>
      </c>
      <c r="C65" s="275">
        <v>8262306</v>
      </c>
      <c r="D65" s="276" t="s">
        <v>437</v>
      </c>
      <c r="E65" s="33" t="s">
        <v>425</v>
      </c>
      <c r="F65" s="33" t="s">
        <v>419</v>
      </c>
      <c r="G65" s="268">
        <v>0</v>
      </c>
      <c r="H65" s="268">
        <v>205.04</v>
      </c>
      <c r="I65" s="268">
        <v>1206</v>
      </c>
      <c r="J65" s="268">
        <f t="shared" si="0"/>
        <v>1411.04</v>
      </c>
      <c r="L65" s="269">
        <v>1411.04</v>
      </c>
      <c r="N65" s="269">
        <f t="shared" si="1"/>
        <v>0</v>
      </c>
      <c r="S65" s="33">
        <v>2306</v>
      </c>
    </row>
    <row r="66" spans="1:19" ht="14.5" x14ac:dyDescent="0.35">
      <c r="A66" s="33" t="s">
        <v>196</v>
      </c>
      <c r="B66" s="33">
        <v>2122</v>
      </c>
      <c r="C66" s="275">
        <v>8262122</v>
      </c>
      <c r="D66" s="276" t="s">
        <v>196</v>
      </c>
      <c r="E66" s="33" t="s">
        <v>425</v>
      </c>
      <c r="F66" s="33" t="s">
        <v>419</v>
      </c>
      <c r="G66" s="268">
        <v>0</v>
      </c>
      <c r="H66" s="268">
        <v>823.21</v>
      </c>
      <c r="I66" s="268">
        <v>4842</v>
      </c>
      <c r="J66" s="268">
        <f t="shared" si="0"/>
        <v>5665.21</v>
      </c>
      <c r="L66" s="269">
        <v>5665.21</v>
      </c>
      <c r="N66" s="269">
        <f t="shared" si="1"/>
        <v>0</v>
      </c>
      <c r="S66" s="33">
        <v>2122</v>
      </c>
    </row>
    <row r="67" spans="1:19" x14ac:dyDescent="0.25">
      <c r="B67" s="271"/>
    </row>
    <row r="68" spans="1:19" ht="13" thickBot="1" x14ac:dyDescent="0.3">
      <c r="A68" s="271"/>
      <c r="C68" s="271"/>
      <c r="D68" s="271"/>
      <c r="E68" s="271"/>
      <c r="F68" s="271"/>
      <c r="G68" s="277">
        <f>SUM(G7:G67)</f>
        <v>0</v>
      </c>
      <c r="H68" s="277">
        <f>SUM(H7:H67)</f>
        <v>46999.980000000018</v>
      </c>
      <c r="I68" s="277">
        <f>SUM(I7:I67)</f>
        <v>241402.5</v>
      </c>
      <c r="J68" s="277">
        <f>SUM(J7:J67)</f>
        <v>288402.48</v>
      </c>
      <c r="L68" s="277">
        <f>SUM(L7:L67)</f>
        <v>323448.48</v>
      </c>
      <c r="N68" s="277">
        <f>SUM(N7:N67)</f>
        <v>35046</v>
      </c>
    </row>
    <row r="69" spans="1:19" ht="13" x14ac:dyDescent="0.3">
      <c r="B69" s="278"/>
    </row>
    <row r="70" spans="1:19" ht="13" x14ac:dyDescent="0.3">
      <c r="B70" s="278"/>
      <c r="C70" s="278"/>
      <c r="D70" s="278"/>
    </row>
    <row r="71" spans="1:19" ht="13" x14ac:dyDescent="0.3">
      <c r="B71" s="278"/>
      <c r="C71" s="278"/>
      <c r="D71" s="278"/>
    </row>
    <row r="72" spans="1:19" ht="13" x14ac:dyDescent="0.3">
      <c r="C72" s="278"/>
      <c r="D72" s="278"/>
      <c r="I72" s="33">
        <v>1.5133095575587285</v>
      </c>
    </row>
  </sheetData>
  <sheetProtection algorithmName="SHA-512" hashValue="QH1IP5YuTYB+XXXs7vg6p/vz7nFEynGu3B80x7EM0JprCu+EFk145iA/qw2SE8d8+PlsWVjkzitSMuEwSp3cWA==" saltValue="6egY7eya2bjTB5wEUP+1pg==" spinCount="100000" sheet="1" objects="1" scenarios="1" formatColumns="0" formatRows="0"/>
  <conditionalFormatting sqref="F7:F67">
    <cfRule type="cellIs" dxfId="122" priority="1" stopIfTrue="1" operator="equal">
      <formula>"Academy"</formula>
    </cfRule>
  </conditionalFormatting>
  <dataValidations count="2">
    <dataValidation type="list" allowBlank="1" showInputMessage="1" showErrorMessage="1" sqref="E7:E67" xr:uid="{83B83F02-46D9-4B37-AAB0-1F91662A31BA}">
      <formula1>Type</formula1>
    </dataValidation>
    <dataValidation type="list" allowBlank="1" showInputMessage="1" showErrorMessage="1" sqref="F7:F67" xr:uid="{18B1F45D-9E66-478B-9554-D7690DE1D577}">
      <formula1>Status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39997558519241921"/>
  </sheetPr>
  <dimension ref="A1:J35"/>
  <sheetViews>
    <sheetView workbookViewId="0">
      <selection activeCell="B9" sqref="B9"/>
    </sheetView>
  </sheetViews>
  <sheetFormatPr defaultColWidth="9.1796875" defaultRowHeight="12.5" x14ac:dyDescent="0.25"/>
  <cols>
    <col min="1" max="1" width="3.7265625" style="40" customWidth="1"/>
    <col min="2" max="2" width="129.26953125" style="40" customWidth="1"/>
    <col min="3" max="3" width="9.1796875" style="40"/>
    <col min="4" max="7" width="9.1796875" style="40" hidden="1" customWidth="1"/>
    <col min="8" max="14" width="0" style="40" hidden="1" customWidth="1"/>
    <col min="15" max="16384" width="9.1796875" style="40"/>
  </cols>
  <sheetData>
    <row r="1" spans="1:10" s="37" customFormat="1" ht="18" x14ac:dyDescent="0.25">
      <c r="A1" s="399" t="s">
        <v>438</v>
      </c>
      <c r="B1" s="399"/>
    </row>
    <row r="3" spans="1:10" s="36" customFormat="1" ht="15.5" x14ac:dyDescent="0.25">
      <c r="A3" s="398" t="s">
        <v>439</v>
      </c>
      <c r="B3" s="398"/>
      <c r="C3" s="38"/>
      <c r="D3" s="38"/>
      <c r="E3" s="38"/>
      <c r="F3" s="38"/>
      <c r="G3" s="38"/>
      <c r="H3" s="38"/>
      <c r="I3" s="38"/>
      <c r="J3" s="38"/>
    </row>
    <row r="4" spans="1:10" s="36" customFormat="1" ht="15.5" x14ac:dyDescent="0.25">
      <c r="A4" s="265"/>
      <c r="B4" s="265"/>
      <c r="C4" s="38"/>
      <c r="D4" s="38"/>
      <c r="E4" s="38"/>
      <c r="F4" s="38"/>
      <c r="G4" s="38"/>
      <c r="H4" s="38"/>
      <c r="I4" s="38"/>
      <c r="J4" s="38"/>
    </row>
    <row r="5" spans="1:10" s="36" customFormat="1" ht="15.5" x14ac:dyDescent="0.25">
      <c r="A5" s="400" t="s">
        <v>440</v>
      </c>
      <c r="B5" s="400"/>
      <c r="C5" s="38"/>
      <c r="D5" s="38"/>
      <c r="E5" s="38"/>
      <c r="F5" s="38"/>
      <c r="G5" s="38"/>
      <c r="H5" s="38"/>
      <c r="I5" s="38"/>
      <c r="J5" s="38"/>
    </row>
    <row r="6" spans="1:10" s="36" customFormat="1" ht="15.5" x14ac:dyDescent="0.25">
      <c r="A6" s="25"/>
      <c r="B6" s="25"/>
    </row>
    <row r="7" spans="1:10" s="36" customFormat="1" ht="15.5" x14ac:dyDescent="0.25">
      <c r="A7" s="39" t="s">
        <v>441</v>
      </c>
      <c r="B7" s="25"/>
      <c r="E7" s="36" t="s">
        <v>442</v>
      </c>
    </row>
    <row r="8" spans="1:10" s="36" customFormat="1" ht="3" customHeight="1" x14ac:dyDescent="0.25">
      <c r="A8" s="39"/>
      <c r="B8" s="25"/>
    </row>
    <row r="9" spans="1:10" s="36" customFormat="1" ht="25" x14ac:dyDescent="0.25">
      <c r="A9" s="27" t="s">
        <v>443</v>
      </c>
      <c r="B9" s="28" t="s">
        <v>444</v>
      </c>
      <c r="E9" s="25" t="s">
        <v>445</v>
      </c>
    </row>
    <row r="10" spans="1:10" s="36" customFormat="1" ht="15.5" x14ac:dyDescent="0.25">
      <c r="A10" s="27" t="s">
        <v>443</v>
      </c>
      <c r="B10" s="28" t="s">
        <v>446</v>
      </c>
      <c r="E10" s="25"/>
    </row>
    <row r="11" spans="1:10" s="36" customFormat="1" ht="15.5" x14ac:dyDescent="0.25">
      <c r="A11" s="25"/>
      <c r="B11" s="25"/>
    </row>
    <row r="12" spans="1:10" s="36" customFormat="1" ht="15.5" x14ac:dyDescent="0.25">
      <c r="A12" s="39" t="s">
        <v>447</v>
      </c>
      <c r="B12" s="25"/>
    </row>
    <row r="13" spans="1:10" s="36" customFormat="1" ht="3" customHeight="1" x14ac:dyDescent="0.25">
      <c r="A13" s="25"/>
      <c r="B13" s="25"/>
    </row>
    <row r="14" spans="1:10" s="36" customFormat="1" ht="15.5" x14ac:dyDescent="0.25">
      <c r="A14" s="27" t="s">
        <v>443</v>
      </c>
      <c r="B14" s="28" t="s">
        <v>448</v>
      </c>
      <c r="E14" s="25" t="s">
        <v>449</v>
      </c>
    </row>
    <row r="15" spans="1:10" s="36" customFormat="1" ht="15.5" x14ac:dyDescent="0.25">
      <c r="A15" s="27" t="s">
        <v>443</v>
      </c>
      <c r="B15" s="28" t="s">
        <v>446</v>
      </c>
    </row>
    <row r="16" spans="1:10" s="36" customFormat="1" ht="15.5" x14ac:dyDescent="0.25">
      <c r="A16" s="27"/>
      <c r="B16" s="28"/>
    </row>
    <row r="17" spans="1:2" s="36" customFormat="1" ht="15.5" x14ac:dyDescent="0.25">
      <c r="A17" s="39" t="s">
        <v>450</v>
      </c>
      <c r="B17" s="25"/>
    </row>
    <row r="18" spans="1:2" s="36" customFormat="1" ht="3" customHeight="1" x14ac:dyDescent="0.25">
      <c r="A18" s="25"/>
      <c r="B18" s="25"/>
    </row>
    <row r="19" spans="1:2" s="36" customFormat="1" ht="15.5" x14ac:dyDescent="0.25">
      <c r="A19" s="27" t="s">
        <v>443</v>
      </c>
      <c r="B19" s="25" t="s">
        <v>451</v>
      </c>
    </row>
    <row r="20" spans="1:2" s="36" customFormat="1" ht="12.75" customHeight="1" x14ac:dyDescent="0.25">
      <c r="A20" s="25"/>
      <c r="B20" s="25"/>
    </row>
    <row r="21" spans="1:2" s="36" customFormat="1" ht="15.5" x14ac:dyDescent="0.25">
      <c r="A21" s="39" t="s">
        <v>452</v>
      </c>
      <c r="B21" s="25"/>
    </row>
    <row r="22" spans="1:2" s="36" customFormat="1" ht="3" customHeight="1" x14ac:dyDescent="0.25">
      <c r="A22" s="39"/>
      <c r="B22" s="25"/>
    </row>
    <row r="23" spans="1:2" ht="25" x14ac:dyDescent="0.25">
      <c r="A23" s="27" t="s">
        <v>443</v>
      </c>
      <c r="B23" s="28" t="s">
        <v>453</v>
      </c>
    </row>
    <row r="24" spans="1:2" x14ac:dyDescent="0.25">
      <c r="A24" s="25"/>
      <c r="B24" s="25"/>
    </row>
    <row r="25" spans="1:2" s="42" customFormat="1" ht="17.5" x14ac:dyDescent="0.25">
      <c r="A25" s="39" t="s">
        <v>454</v>
      </c>
      <c r="B25" s="41"/>
    </row>
    <row r="26" spans="1:2" s="42" customFormat="1" ht="3" customHeight="1" x14ac:dyDescent="0.25">
      <c r="A26" s="39"/>
      <c r="B26" s="41"/>
    </row>
    <row r="27" spans="1:2" ht="28.5" customHeight="1" x14ac:dyDescent="0.25">
      <c r="A27" s="27" t="s">
        <v>443</v>
      </c>
      <c r="B27" s="28" t="s">
        <v>455</v>
      </c>
    </row>
    <row r="28" spans="1:2" x14ac:dyDescent="0.25">
      <c r="A28" s="27" t="s">
        <v>443</v>
      </c>
      <c r="B28" s="28" t="s">
        <v>456</v>
      </c>
    </row>
    <row r="29" spans="1:2" x14ac:dyDescent="0.25">
      <c r="A29" s="27" t="s">
        <v>443</v>
      </c>
      <c r="B29" s="28" t="s">
        <v>457</v>
      </c>
    </row>
    <row r="30" spans="1:2" s="36" customFormat="1" ht="15.5" x14ac:dyDescent="0.25"/>
    <row r="31" spans="1:2" s="36" customFormat="1" ht="15.5" x14ac:dyDescent="0.25">
      <c r="A31" s="43" t="s">
        <v>458</v>
      </c>
    </row>
    <row r="32" spans="1:2" s="36" customFormat="1" ht="15.5" x14ac:dyDescent="0.25"/>
    <row r="33" spans="1:2" s="36" customFormat="1" ht="25" x14ac:dyDescent="0.25">
      <c r="A33" s="27" t="s">
        <v>443</v>
      </c>
      <c r="B33" s="28" t="s">
        <v>459</v>
      </c>
    </row>
    <row r="34" spans="1:2" s="36" customFormat="1" ht="15.5" x14ac:dyDescent="0.25">
      <c r="A34" s="27" t="s">
        <v>443</v>
      </c>
      <c r="B34" s="28" t="s">
        <v>460</v>
      </c>
    </row>
    <row r="35" spans="1:2" s="36" customFormat="1" ht="15.5" x14ac:dyDescent="0.25"/>
  </sheetData>
  <sheetProtection algorithmName="SHA-512" hashValue="45ThOjHMzxvxI8aahrbGwQ+mrAJ7qU471Fc6SKcQb/cNnKy3C/AyaNdM1Ja00Fgm1WvrI3zz2A10s61vdL0DyA==" saltValue="UmmarI273PRE8YvKxlwhSw==" spinCount="100000" sheet="1" objects="1" scenarios="1" formatColumns="0" formatRows="0"/>
  <mergeCells count="3">
    <mergeCell ref="A3:B3"/>
    <mergeCell ref="A1:B1"/>
    <mergeCell ref="A5:B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5" tint="0.39997558519241921"/>
  </sheetPr>
  <dimension ref="A1:I50"/>
  <sheetViews>
    <sheetView showGridLines="0" workbookViewId="0">
      <selection activeCell="E18" sqref="E18"/>
    </sheetView>
  </sheetViews>
  <sheetFormatPr defaultRowHeight="12.5" x14ac:dyDescent="0.25"/>
  <cols>
    <col min="1" max="1" width="1.7265625" style="8" customWidth="1"/>
    <col min="2" max="2" width="2.81640625" customWidth="1"/>
    <col min="3" max="3" width="89.81640625" customWidth="1"/>
    <col min="7" max="7" width="17.1796875" customWidth="1"/>
    <col min="9" max="9" width="18.26953125" customWidth="1"/>
  </cols>
  <sheetData>
    <row r="1" spans="1:9" ht="18" customHeight="1" x14ac:dyDescent="0.4">
      <c r="A1" s="406" t="s">
        <v>461</v>
      </c>
      <c r="B1" s="406"/>
      <c r="C1" s="406"/>
      <c r="D1" s="2"/>
      <c r="E1" s="2"/>
      <c r="F1" s="2"/>
      <c r="G1" s="2"/>
      <c r="H1" s="2"/>
      <c r="I1" s="2"/>
    </row>
    <row r="2" spans="1:9" ht="12.75" customHeight="1" x14ac:dyDescent="0.4">
      <c r="A2" s="2"/>
      <c r="B2" s="2"/>
      <c r="C2" s="2"/>
      <c r="D2" s="2"/>
      <c r="E2" s="2"/>
      <c r="F2" s="2"/>
      <c r="G2" s="2"/>
      <c r="H2" s="2"/>
      <c r="I2" s="2"/>
    </row>
    <row r="3" spans="1:9" s="1" customFormat="1" ht="13" x14ac:dyDescent="0.3">
      <c r="A3" s="405" t="s">
        <v>462</v>
      </c>
      <c r="B3" s="405"/>
      <c r="C3" s="405"/>
    </row>
    <row r="4" spans="1:9" s="1" customFormat="1" ht="13" x14ac:dyDescent="0.3"/>
    <row r="5" spans="1:9" ht="15.5" x14ac:dyDescent="0.35">
      <c r="A5" s="13" t="s">
        <v>463</v>
      </c>
      <c r="B5" s="13"/>
    </row>
    <row r="6" spans="1:9" x14ac:dyDescent="0.25">
      <c r="A6" s="14"/>
      <c r="B6" s="401" t="s">
        <v>464</v>
      </c>
      <c r="C6" s="401"/>
    </row>
    <row r="7" spans="1:9" ht="36.75" customHeight="1" x14ac:dyDescent="0.25">
      <c r="A7"/>
      <c r="B7" s="404" t="s">
        <v>465</v>
      </c>
      <c r="C7" s="404"/>
      <c r="D7" s="8"/>
      <c r="E7" s="8"/>
      <c r="F7" s="8"/>
      <c r="G7" s="8"/>
      <c r="H7" s="8"/>
      <c r="I7" s="8"/>
    </row>
    <row r="8" spans="1:9" ht="36.75" customHeight="1" x14ac:dyDescent="0.25">
      <c r="A8"/>
      <c r="B8" s="404" t="s">
        <v>466</v>
      </c>
      <c r="C8" s="404"/>
      <c r="D8" s="8"/>
      <c r="E8" s="8"/>
      <c r="F8" s="8"/>
      <c r="G8" s="8"/>
      <c r="H8" s="8"/>
      <c r="I8" s="8"/>
    </row>
    <row r="9" spans="1:9" ht="42" customHeight="1" x14ac:dyDescent="0.25">
      <c r="A9"/>
      <c r="B9" s="404" t="s">
        <v>467</v>
      </c>
      <c r="C9" s="404"/>
      <c r="D9" s="8"/>
      <c r="E9" s="8"/>
      <c r="F9" s="8"/>
      <c r="G9" s="8"/>
      <c r="H9" s="8"/>
      <c r="I9" s="8"/>
    </row>
    <row r="10" spans="1:9" x14ac:dyDescent="0.25">
      <c r="A10"/>
    </row>
    <row r="11" spans="1:9" ht="15.5" x14ac:dyDescent="0.35">
      <c r="A11" s="13" t="s">
        <v>468</v>
      </c>
      <c r="B11" s="13"/>
    </row>
    <row r="12" spans="1:9" x14ac:dyDescent="0.25">
      <c r="A12"/>
      <c r="B12" s="401" t="s">
        <v>469</v>
      </c>
      <c r="C12" s="401"/>
    </row>
    <row r="13" spans="1:9" ht="39.75" customHeight="1" x14ac:dyDescent="0.25">
      <c r="A13"/>
      <c r="B13" s="404" t="s">
        <v>470</v>
      </c>
      <c r="C13" s="404"/>
      <c r="D13" s="8"/>
      <c r="E13" s="8"/>
      <c r="F13" s="8"/>
      <c r="G13" s="8"/>
      <c r="H13" s="8"/>
      <c r="I13" s="8"/>
    </row>
    <row r="14" spans="1:9" ht="27" customHeight="1" x14ac:dyDescent="0.25">
      <c r="A14"/>
      <c r="B14" s="402" t="s">
        <v>471</v>
      </c>
      <c r="C14" s="402"/>
      <c r="D14" s="8"/>
      <c r="E14" s="8"/>
      <c r="F14" s="8"/>
      <c r="G14" s="8"/>
      <c r="H14" s="8"/>
      <c r="I14" s="8"/>
    </row>
    <row r="15" spans="1:9" ht="43.5" customHeight="1" x14ac:dyDescent="0.25">
      <c r="A15"/>
      <c r="B15" s="402" t="s">
        <v>472</v>
      </c>
      <c r="C15" s="402"/>
      <c r="D15" s="8"/>
      <c r="E15" s="8"/>
      <c r="F15" s="8"/>
      <c r="G15" s="8"/>
      <c r="H15" s="8"/>
      <c r="I15" s="8"/>
    </row>
    <row r="16" spans="1:9" x14ac:dyDescent="0.25">
      <c r="A16"/>
    </row>
    <row r="17" spans="1:9" ht="15.5" x14ac:dyDescent="0.35">
      <c r="A17" s="13" t="s">
        <v>473</v>
      </c>
      <c r="B17" s="13"/>
    </row>
    <row r="18" spans="1:9" ht="52.5" customHeight="1" x14ac:dyDescent="0.25">
      <c r="A18"/>
      <c r="B18" s="404" t="s">
        <v>474</v>
      </c>
      <c r="C18" s="404"/>
    </row>
    <row r="19" spans="1:9" ht="26.25" customHeight="1" x14ac:dyDescent="0.25">
      <c r="A19"/>
      <c r="B19" s="404" t="s">
        <v>475</v>
      </c>
      <c r="C19" s="407"/>
    </row>
    <row r="20" spans="1:9" x14ac:dyDescent="0.25">
      <c r="A20"/>
    </row>
    <row r="21" spans="1:9" ht="15.5" x14ac:dyDescent="0.35">
      <c r="A21" s="13" t="s">
        <v>100</v>
      </c>
      <c r="B21" s="13"/>
    </row>
    <row r="22" spans="1:9" x14ac:dyDescent="0.25">
      <c r="A22"/>
      <c r="B22" s="401" t="s">
        <v>464</v>
      </c>
      <c r="C22" s="401"/>
    </row>
    <row r="23" spans="1:9" ht="25.5" hidden="1" customHeight="1" x14ac:dyDescent="0.25">
      <c r="A23"/>
      <c r="B23" s="404" t="s">
        <v>476</v>
      </c>
      <c r="C23" s="404"/>
      <c r="D23" s="8"/>
      <c r="E23" s="8"/>
      <c r="F23" s="8"/>
      <c r="G23" s="8"/>
      <c r="H23" s="8"/>
      <c r="I23" s="8"/>
    </row>
    <row r="24" spans="1:9" x14ac:dyDescent="0.25">
      <c r="A24"/>
      <c r="B24" s="401" t="s">
        <v>477</v>
      </c>
      <c r="C24" s="401"/>
    </row>
    <row r="25" spans="1:9" x14ac:dyDescent="0.25">
      <c r="A25"/>
      <c r="B25" s="401" t="s">
        <v>478</v>
      </c>
      <c r="C25" s="401"/>
    </row>
    <row r="26" spans="1:9" x14ac:dyDescent="0.25">
      <c r="A26"/>
    </row>
    <row r="27" spans="1:9" ht="15.5" x14ac:dyDescent="0.35">
      <c r="A27" s="13" t="s">
        <v>479</v>
      </c>
      <c r="B27" s="13"/>
    </row>
    <row r="28" spans="1:9" x14ac:dyDescent="0.25">
      <c r="A28"/>
      <c r="B28" s="401" t="s">
        <v>469</v>
      </c>
      <c r="C28" s="401"/>
    </row>
    <row r="29" spans="1:9" x14ac:dyDescent="0.25">
      <c r="A29"/>
    </row>
    <row r="30" spans="1:9" ht="15.5" x14ac:dyDescent="0.35">
      <c r="A30" s="13" t="s">
        <v>480</v>
      </c>
      <c r="B30" s="13"/>
    </row>
    <row r="31" spans="1:9" ht="27" customHeight="1" x14ac:dyDescent="0.25">
      <c r="A31"/>
      <c r="B31" s="402" t="s">
        <v>481</v>
      </c>
      <c r="C31" s="402"/>
      <c r="D31" s="8"/>
      <c r="E31" s="8"/>
      <c r="F31" s="8"/>
      <c r="G31" s="8"/>
      <c r="H31" s="8"/>
      <c r="I31" s="8"/>
    </row>
    <row r="32" spans="1:9" x14ac:dyDescent="0.25">
      <c r="A32"/>
      <c r="B32" s="401" t="s">
        <v>482</v>
      </c>
      <c r="C32" s="401"/>
    </row>
    <row r="33" spans="1:9" ht="38" x14ac:dyDescent="0.25">
      <c r="A33"/>
      <c r="C33" s="266" t="s">
        <v>483</v>
      </c>
    </row>
    <row r="34" spans="1:9" ht="27.75" customHeight="1" x14ac:dyDescent="0.25">
      <c r="A34"/>
      <c r="C34" s="15" t="s">
        <v>484</v>
      </c>
    </row>
    <row r="35" spans="1:9" ht="13" x14ac:dyDescent="0.3">
      <c r="A35"/>
      <c r="C35" s="14" t="s">
        <v>485</v>
      </c>
    </row>
    <row r="36" spans="1:9" ht="15" customHeight="1" x14ac:dyDescent="0.3">
      <c r="A36"/>
      <c r="C36" s="14" t="s">
        <v>486</v>
      </c>
    </row>
    <row r="37" spans="1:9" ht="15" customHeight="1" x14ac:dyDescent="0.3">
      <c r="A37"/>
      <c r="C37" s="14" t="s">
        <v>487</v>
      </c>
    </row>
    <row r="38" spans="1:9" x14ac:dyDescent="0.25">
      <c r="A38"/>
      <c r="C38" s="8"/>
      <c r="D38" s="8"/>
      <c r="E38" s="8"/>
      <c r="F38" s="8"/>
      <c r="G38" s="8"/>
      <c r="H38" s="8"/>
      <c r="I38" s="8"/>
    </row>
    <row r="39" spans="1:9" ht="12.75" customHeight="1" x14ac:dyDescent="0.25">
      <c r="A39"/>
      <c r="B39" s="14" t="s">
        <v>488</v>
      </c>
      <c r="C39" s="8"/>
      <c r="D39" s="8"/>
      <c r="E39" s="8"/>
      <c r="F39" s="8"/>
      <c r="G39" s="8"/>
      <c r="H39" s="8"/>
      <c r="I39" s="8"/>
    </row>
    <row r="40" spans="1:9" x14ac:dyDescent="0.25">
      <c r="A40"/>
    </row>
    <row r="41" spans="1:9" ht="15.5" x14ac:dyDescent="0.35">
      <c r="A41" s="13" t="s">
        <v>489</v>
      </c>
      <c r="B41" s="13"/>
    </row>
    <row r="42" spans="1:9" x14ac:dyDescent="0.25">
      <c r="A42" s="3"/>
      <c r="B42" s="402" t="s">
        <v>490</v>
      </c>
      <c r="C42" s="403"/>
      <c r="D42" s="11"/>
      <c r="E42" s="11"/>
      <c r="F42" s="11"/>
      <c r="G42" s="11"/>
      <c r="H42" s="11"/>
      <c r="I42" s="11"/>
    </row>
    <row r="43" spans="1:9" s="4" customFormat="1" x14ac:dyDescent="0.25">
      <c r="A43" s="12"/>
      <c r="B43" s="12"/>
      <c r="C43" s="14" t="s">
        <v>491</v>
      </c>
      <c r="D43" s="12"/>
      <c r="E43" s="12"/>
      <c r="F43" s="12"/>
      <c r="G43" s="12"/>
      <c r="H43" s="12"/>
      <c r="I43" s="12"/>
    </row>
    <row r="44" spans="1:9" s="4" customFormat="1" x14ac:dyDescent="0.25">
      <c r="A44" s="12"/>
      <c r="B44" s="12"/>
      <c r="C44" s="14" t="s">
        <v>492</v>
      </c>
      <c r="D44" s="12"/>
      <c r="E44" s="12"/>
      <c r="F44" s="12"/>
      <c r="G44" s="12"/>
      <c r="H44" s="12"/>
      <c r="I44" s="12"/>
    </row>
    <row r="45" spans="1:9" s="4" customFormat="1" x14ac:dyDescent="0.25">
      <c r="A45" s="12"/>
      <c r="B45" s="12"/>
      <c r="C45" s="14" t="s">
        <v>493</v>
      </c>
      <c r="D45" s="12"/>
      <c r="E45" s="12"/>
      <c r="F45" s="12"/>
      <c r="G45" s="12"/>
      <c r="H45" s="12"/>
      <c r="I45" s="12"/>
    </row>
    <row r="46" spans="1:9" s="4" customFormat="1" x14ac:dyDescent="0.25">
      <c r="A46" s="12"/>
      <c r="B46" s="12"/>
      <c r="C46" s="14" t="s">
        <v>494</v>
      </c>
      <c r="D46" s="12"/>
      <c r="E46" s="12"/>
      <c r="F46" s="12"/>
      <c r="G46" s="12"/>
      <c r="H46" s="12"/>
      <c r="I46" s="12"/>
    </row>
    <row r="47" spans="1:9" x14ac:dyDescent="0.25">
      <c r="A47"/>
    </row>
    <row r="48" spans="1:9" ht="13" x14ac:dyDescent="0.3">
      <c r="A48" s="1"/>
      <c r="B48" s="1" t="s">
        <v>495</v>
      </c>
    </row>
    <row r="50" ht="33" customHeight="1" x14ac:dyDescent="0.25"/>
  </sheetData>
  <sheetProtection algorithmName="SHA-512" hashValue="l3lY5jkgiqeDSvDqsWjiGj2bI0hIIbwePfTdchtKmck+5znjSb+LrKQV/G6X3Pa4VyZSfyKVv0y+LbiyBU5d0A==" saltValue="vzS+r9gPzuKwUaPj75qOMw==" spinCount="100000" sheet="1" objects="1" scenarios="1" formatColumns="0" formatRows="0"/>
  <customSheetViews>
    <customSheetView guid="{3B8BEA06-F9A1-45B5-B1F5-F8EBF54A7F60}" showRuler="0">
      <selection activeCell="A5" sqref="A5"/>
      <pageMargins left="0" right="0" top="0" bottom="0" header="0" footer="0"/>
      <headerFooter alignWithMargins="0"/>
    </customSheetView>
  </customSheetViews>
  <mergeCells count="20">
    <mergeCell ref="B13:C13"/>
    <mergeCell ref="B28:C28"/>
    <mergeCell ref="B31:C31"/>
    <mergeCell ref="A3:C3"/>
    <mergeCell ref="A1:C1"/>
    <mergeCell ref="B6:C6"/>
    <mergeCell ref="B7:C7"/>
    <mergeCell ref="B9:C9"/>
    <mergeCell ref="B12:C12"/>
    <mergeCell ref="B8:C8"/>
    <mergeCell ref="B18:C18"/>
    <mergeCell ref="B19:C19"/>
    <mergeCell ref="B32:C32"/>
    <mergeCell ref="B42:C42"/>
    <mergeCell ref="B14:C14"/>
    <mergeCell ref="B22:C22"/>
    <mergeCell ref="B23:C23"/>
    <mergeCell ref="B24:C24"/>
    <mergeCell ref="B25:C25"/>
    <mergeCell ref="B15:C15"/>
  </mergeCells>
  <phoneticPr fontId="10" type="noConversion"/>
  <pageMargins left="0.15748031496062992" right="0.15748031496062992" top="0.19685039370078741" bottom="0.19685039370078741"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8" tint="0.39997558519241921"/>
    <pageSetUpPr fitToPage="1"/>
  </sheetPr>
  <dimension ref="A1:Z2470"/>
  <sheetViews>
    <sheetView tabSelected="1" zoomScale="90" zoomScaleNormal="90" workbookViewId="0">
      <pane ySplit="7" topLeftCell="A8" activePane="bottomLeft" state="frozen"/>
      <selection activeCell="A5" sqref="A5:E5"/>
      <selection pane="bottomLeft" activeCell="D2" sqref="D2"/>
    </sheetView>
  </sheetViews>
  <sheetFormatPr defaultColWidth="9.1796875" defaultRowHeight="15.5" x14ac:dyDescent="0.35"/>
  <cols>
    <col min="1" max="1" width="2" customWidth="1"/>
    <col min="2" max="2" width="5.1796875" customWidth="1"/>
    <col min="3" max="3" width="64.54296875" bestFit="1" customWidth="1"/>
    <col min="4" max="5" width="15.7265625" customWidth="1"/>
    <col min="6" max="17" width="12.7265625" customWidth="1"/>
    <col min="18" max="18" width="12.7265625" style="1" customWidth="1"/>
    <col min="19" max="19" width="3" customWidth="1"/>
    <col min="20" max="20" width="38.81640625" hidden="1" customWidth="1"/>
    <col min="21" max="21" width="12.7265625" hidden="1" customWidth="1"/>
    <col min="23" max="23" width="29.81640625" style="14" customWidth="1"/>
    <col min="24" max="24" width="24.26953125" customWidth="1"/>
    <col min="25" max="25" width="9.1796875" customWidth="1"/>
    <col min="26" max="26" width="9.1796875" style="19" customWidth="1"/>
  </cols>
  <sheetData>
    <row r="1" spans="1:26" s="14" customFormat="1" ht="23" x14ac:dyDescent="0.5">
      <c r="A1" s="82" t="s">
        <v>496</v>
      </c>
      <c r="B1" s="83"/>
      <c r="C1" s="83"/>
      <c r="D1" s="408" t="s">
        <v>497</v>
      </c>
      <c r="E1" s="408"/>
      <c r="F1" s="408"/>
      <c r="G1" s="408"/>
      <c r="H1" s="408"/>
      <c r="I1" s="408"/>
      <c r="J1" s="408"/>
      <c r="K1" s="408"/>
      <c r="L1" s="408"/>
      <c r="M1" s="408"/>
      <c r="N1" s="408"/>
      <c r="O1" s="408"/>
      <c r="P1" s="408"/>
      <c r="Q1" s="408"/>
      <c r="R1" s="408"/>
      <c r="S1" s="45"/>
      <c r="T1" s="10" t="s">
        <v>498</v>
      </c>
      <c r="W1" s="10" t="s">
        <v>498</v>
      </c>
      <c r="Z1" s="19"/>
    </row>
    <row r="2" spans="1:26" s="14" customFormat="1" ht="49.5" customHeight="1" x14ac:dyDescent="0.4">
      <c r="A2" s="84"/>
      <c r="B2" s="84"/>
      <c r="C2" s="88" t="s">
        <v>499</v>
      </c>
      <c r="D2" s="85"/>
      <c r="E2" s="85"/>
      <c r="F2" s="85"/>
      <c r="G2" s="85"/>
      <c r="H2" s="86"/>
      <c r="I2" s="86"/>
      <c r="J2" s="86"/>
      <c r="K2" s="86"/>
      <c r="L2" s="86"/>
      <c r="M2" s="86"/>
      <c r="N2" s="86"/>
      <c r="O2" s="86"/>
      <c r="P2" s="86"/>
      <c r="Q2" s="86"/>
      <c r="R2" s="87"/>
      <c r="W2" s="37"/>
      <c r="X2" s="393" t="s">
        <v>500</v>
      </c>
      <c r="Z2" s="19"/>
    </row>
    <row r="3" spans="1:26" s="14" customFormat="1" ht="18" customHeight="1" x14ac:dyDescent="0.4">
      <c r="A3" s="84"/>
      <c r="B3" s="84"/>
      <c r="C3" s="88" t="s">
        <v>501</v>
      </c>
      <c r="D3" s="413" t="str">
        <f>'Revised Budget'!D3</f>
        <v/>
      </c>
      <c r="E3" s="413"/>
      <c r="F3" s="413"/>
      <c r="G3" s="413"/>
      <c r="H3" s="88"/>
      <c r="I3" s="86"/>
      <c r="J3" s="89"/>
      <c r="K3" s="89" t="s">
        <v>502</v>
      </c>
      <c r="L3" s="90" t="s">
        <v>503</v>
      </c>
      <c r="M3" s="91"/>
      <c r="N3" s="91"/>
      <c r="O3" s="86"/>
      <c r="P3" s="86"/>
      <c r="Q3" s="86"/>
      <c r="R3" s="87"/>
      <c r="T3" s="9" t="s">
        <v>504</v>
      </c>
      <c r="U3" s="9" t="str">
        <f>IF(LEN(D4)=6,"Yes","No")</f>
        <v>No</v>
      </c>
      <c r="W3" s="9" t="s">
        <v>504</v>
      </c>
      <c r="X3" s="9" t="str">
        <f>IF(LEN(D4)=6,"Yes","No")</f>
        <v>No</v>
      </c>
      <c r="Z3" s="19"/>
    </row>
    <row r="4" spans="1:26" s="14" customFormat="1" ht="18" customHeight="1" thickBot="1" x14ac:dyDescent="0.45">
      <c r="A4" s="84"/>
      <c r="B4" s="84"/>
      <c r="C4" s="88" t="s">
        <v>505</v>
      </c>
      <c r="D4" s="92" t="str">
        <f>'Revised Budget'!D4</f>
        <v/>
      </c>
      <c r="E4" s="93"/>
      <c r="F4" s="86"/>
      <c r="G4" s="86"/>
      <c r="H4" s="86"/>
      <c r="I4" s="86"/>
      <c r="J4" s="86"/>
      <c r="K4" s="86"/>
      <c r="L4" s="86"/>
      <c r="M4" s="94"/>
      <c r="N4" s="94"/>
      <c r="O4" s="86"/>
      <c r="P4" s="86"/>
      <c r="Q4" s="86"/>
      <c r="R4" s="87"/>
      <c r="T4" s="9" t="s">
        <v>506</v>
      </c>
      <c r="U4" s="9" t="str">
        <f>IF(D3="Select School Name Here","No","Yes")</f>
        <v>Yes</v>
      </c>
      <c r="W4" s="9" t="s">
        <v>506</v>
      </c>
      <c r="X4" s="9" t="str">
        <f>IF(D3="","No","Yes")</f>
        <v>No</v>
      </c>
      <c r="Z4" s="19"/>
    </row>
    <row r="5" spans="1:26" s="9" customFormat="1" ht="18" customHeight="1" x14ac:dyDescent="0.35">
      <c r="A5" s="414" t="str">
        <f>IFERROR(IF(X4="yes",IF(X5="yes",IF(X6="yes",IF(X7="Surplus",IF(X2="yes",IF(X3="yes","","Your check boxes are not clear (Column X).  Please correct"),"Your check boxes are not clear (Column X).  Please correct"),"Your check boxes are not clear (Column X).  Please correct"),"Your check boxes are not clear (Column X).  Please correct"),"Your check boxes are not clear (Column X).  Please correct"),"Your check boxes are not clear (Column X).  Please correct"),"")</f>
        <v>Your check boxes are not clear (Column X).  Please correct</v>
      </c>
      <c r="B5" s="415"/>
      <c r="C5" s="415"/>
      <c r="D5" s="415"/>
      <c r="E5" s="95" t="s">
        <v>507</v>
      </c>
      <c r="F5" s="96" t="s">
        <v>508</v>
      </c>
      <c r="G5" s="96" t="s">
        <v>509</v>
      </c>
      <c r="H5" s="96" t="s">
        <v>510</v>
      </c>
      <c r="I5" s="96" t="s">
        <v>511</v>
      </c>
      <c r="J5" s="96" t="s">
        <v>512</v>
      </c>
      <c r="K5" s="96" t="s">
        <v>513</v>
      </c>
      <c r="L5" s="96" t="s">
        <v>514</v>
      </c>
      <c r="M5" s="96" t="s">
        <v>515</v>
      </c>
      <c r="N5" s="96" t="s">
        <v>516</v>
      </c>
      <c r="O5" s="96" t="s">
        <v>517</v>
      </c>
      <c r="P5" s="96" t="s">
        <v>518</v>
      </c>
      <c r="Q5" s="96" t="s">
        <v>519</v>
      </c>
      <c r="R5" s="416" t="s">
        <v>520</v>
      </c>
      <c r="T5" s="9" t="s">
        <v>521</v>
      </c>
      <c r="U5" s="9" t="str">
        <f>IF(AND(R31=0,R68=0,R76=0,R84=0)=TRUE,"Yes","No")</f>
        <v>Yes</v>
      </c>
      <c r="W5" s="9" t="s">
        <v>521</v>
      </c>
      <c r="X5" s="9" t="str">
        <f>IF(AND(R31=0,R68=0,R76=0,R84=0)=TRUE,"Yes","No")</f>
        <v>Yes</v>
      </c>
      <c r="Z5" s="19"/>
    </row>
    <row r="6" spans="1:26" s="14" customFormat="1" ht="18" customHeight="1" x14ac:dyDescent="0.35">
      <c r="A6" s="418"/>
      <c r="B6" s="419"/>
      <c r="C6" s="419"/>
      <c r="D6" s="419"/>
      <c r="E6" s="97" t="s">
        <v>522</v>
      </c>
      <c r="F6" s="86"/>
      <c r="G6" s="86"/>
      <c r="H6" s="86"/>
      <c r="I6" s="86"/>
      <c r="J6" s="86"/>
      <c r="K6" s="86"/>
      <c r="L6" s="86"/>
      <c r="M6" s="86"/>
      <c r="N6" s="86"/>
      <c r="O6" s="86"/>
      <c r="P6" s="86"/>
      <c r="Q6" s="86"/>
      <c r="R6" s="417"/>
      <c r="T6" s="9" t="s">
        <v>523</v>
      </c>
      <c r="U6" s="9" t="str">
        <f>IF(E105&lt;0,"No","Yes")</f>
        <v>Yes</v>
      </c>
      <c r="W6" s="9" t="s">
        <v>523</v>
      </c>
      <c r="X6" s="9" t="str">
        <f>IFERROR(IF(E105&lt;0,"No","Yes"),"")</f>
        <v>Yes</v>
      </c>
      <c r="Z6" s="19"/>
    </row>
    <row r="7" spans="1:26" s="14" customFormat="1" ht="21" customHeight="1" thickBot="1" x14ac:dyDescent="0.45">
      <c r="A7" s="420"/>
      <c r="B7" s="421"/>
      <c r="C7" s="421"/>
      <c r="D7" s="421"/>
      <c r="E7" s="98" t="s">
        <v>524</v>
      </c>
      <c r="F7" s="99" t="s">
        <v>524</v>
      </c>
      <c r="G7" s="99" t="s">
        <v>524</v>
      </c>
      <c r="H7" s="99" t="s">
        <v>524</v>
      </c>
      <c r="I7" s="99" t="s">
        <v>524</v>
      </c>
      <c r="J7" s="99" t="s">
        <v>524</v>
      </c>
      <c r="K7" s="99" t="s">
        <v>524</v>
      </c>
      <c r="L7" s="99" t="s">
        <v>524</v>
      </c>
      <c r="M7" s="99" t="s">
        <v>524</v>
      </c>
      <c r="N7" s="99" t="s">
        <v>524</v>
      </c>
      <c r="O7" s="99" t="s">
        <v>524</v>
      </c>
      <c r="P7" s="99" t="s">
        <v>524</v>
      </c>
      <c r="Q7" s="99" t="s">
        <v>524</v>
      </c>
      <c r="R7" s="100" t="s">
        <v>524</v>
      </c>
      <c r="T7" s="23" t="s">
        <v>525</v>
      </c>
      <c r="U7" s="126" t="str">
        <f>IF(E108&lt;0,"Deficit","Surplus")</f>
        <v>Surplus</v>
      </c>
      <c r="W7" s="23" t="s">
        <v>525</v>
      </c>
      <c r="X7" s="126" t="str">
        <f>IFERROR(IF(E108&lt;0,"Deficit","Surplus"),"")</f>
        <v>Surplus</v>
      </c>
      <c r="Z7" s="19"/>
    </row>
    <row r="8" spans="1:26" s="14" customFormat="1" ht="20" x14ac:dyDescent="0.35">
      <c r="A8" s="72"/>
      <c r="B8" s="73"/>
      <c r="C8" s="74" t="s">
        <v>526</v>
      </c>
      <c r="D8" s="75" t="s">
        <v>527</v>
      </c>
      <c r="E8" s="411"/>
      <c r="F8" s="411"/>
      <c r="G8" s="411"/>
      <c r="H8" s="411"/>
      <c r="I8" s="411"/>
      <c r="J8" s="411"/>
      <c r="K8" s="411"/>
      <c r="L8" s="411"/>
      <c r="M8" s="411"/>
      <c r="N8" s="411"/>
      <c r="O8" s="411"/>
      <c r="P8" s="411"/>
      <c r="Q8" s="411"/>
      <c r="R8" s="412"/>
      <c r="T8" s="29"/>
      <c r="U8" s="24"/>
      <c r="Z8" s="19"/>
    </row>
    <row r="9" spans="1:26" s="14" customFormat="1" x14ac:dyDescent="0.35">
      <c r="A9" s="76"/>
      <c r="B9" s="14" t="s">
        <v>19</v>
      </c>
      <c r="C9" s="7" t="s">
        <v>20</v>
      </c>
      <c r="D9" s="46">
        <v>4190105</v>
      </c>
      <c r="E9" s="300"/>
      <c r="F9" s="364"/>
      <c r="G9" s="364"/>
      <c r="H9" s="364"/>
      <c r="I9" s="364"/>
      <c r="J9" s="364"/>
      <c r="K9" s="364"/>
      <c r="L9" s="364"/>
      <c r="M9" s="364"/>
      <c r="N9" s="364"/>
      <c r="O9" s="364"/>
      <c r="P9" s="364"/>
      <c r="Q9" s="364"/>
      <c r="R9" s="77">
        <f t="shared" ref="R9:R22" si="0">SUM(F9:Q9)-E9</f>
        <v>0</v>
      </c>
      <c r="Z9" s="19"/>
    </row>
    <row r="10" spans="1:26" s="14" customFormat="1" x14ac:dyDescent="0.35">
      <c r="A10" s="76"/>
      <c r="B10" s="14" t="s">
        <v>168</v>
      </c>
      <c r="C10" s="7" t="s">
        <v>169</v>
      </c>
      <c r="D10" s="46">
        <v>4190110</v>
      </c>
      <c r="E10" s="300"/>
      <c r="F10" s="364"/>
      <c r="G10" s="364"/>
      <c r="H10" s="364"/>
      <c r="I10" s="364"/>
      <c r="J10" s="364"/>
      <c r="K10" s="364"/>
      <c r="L10" s="364"/>
      <c r="M10" s="364"/>
      <c r="N10" s="364"/>
      <c r="O10" s="364"/>
      <c r="P10" s="364"/>
      <c r="Q10" s="364"/>
      <c r="R10" s="77">
        <f t="shared" si="0"/>
        <v>0</v>
      </c>
      <c r="Z10" s="19"/>
    </row>
    <row r="11" spans="1:26" s="14" customFormat="1" x14ac:dyDescent="0.35">
      <c r="A11" s="76"/>
      <c r="B11" s="14" t="s">
        <v>21</v>
      </c>
      <c r="C11" s="7" t="s">
        <v>22</v>
      </c>
      <c r="D11" s="46">
        <v>4190120</v>
      </c>
      <c r="E11" s="300"/>
      <c r="F11" s="364"/>
      <c r="G11" s="364"/>
      <c r="H11" s="364"/>
      <c r="I11" s="364"/>
      <c r="J11" s="364"/>
      <c r="K11" s="364"/>
      <c r="L11" s="364"/>
      <c r="M11" s="364"/>
      <c r="N11" s="364"/>
      <c r="O11" s="364"/>
      <c r="P11" s="364"/>
      <c r="Q11" s="364"/>
      <c r="R11" s="77">
        <f t="shared" si="0"/>
        <v>0</v>
      </c>
      <c r="Z11" s="19"/>
    </row>
    <row r="12" spans="1:26" s="14" customFormat="1" x14ac:dyDescent="0.35">
      <c r="A12" s="76"/>
      <c r="B12" s="14" t="s">
        <v>23</v>
      </c>
      <c r="C12" s="7" t="s">
        <v>24</v>
      </c>
      <c r="D12" s="46">
        <v>4190140</v>
      </c>
      <c r="E12" s="300"/>
      <c r="F12" s="364"/>
      <c r="G12" s="364"/>
      <c r="H12" s="364"/>
      <c r="I12" s="364"/>
      <c r="J12" s="364"/>
      <c r="K12" s="364"/>
      <c r="L12" s="364"/>
      <c r="M12" s="364"/>
      <c r="N12" s="364"/>
      <c r="O12" s="364"/>
      <c r="P12" s="364"/>
      <c r="Q12" s="364"/>
      <c r="R12" s="77">
        <f t="shared" si="0"/>
        <v>0</v>
      </c>
      <c r="Z12" s="19"/>
    </row>
    <row r="13" spans="1:26" s="14" customFormat="1" x14ac:dyDescent="0.35">
      <c r="A13" s="76"/>
      <c r="B13" s="14" t="s">
        <v>127</v>
      </c>
      <c r="C13" s="7" t="s">
        <v>128</v>
      </c>
      <c r="D13" s="46">
        <v>4190160</v>
      </c>
      <c r="E13" s="300"/>
      <c r="F13" s="364"/>
      <c r="G13" s="364"/>
      <c r="H13" s="364"/>
      <c r="I13" s="364"/>
      <c r="J13" s="364"/>
      <c r="K13" s="364"/>
      <c r="L13" s="364"/>
      <c r="M13" s="364"/>
      <c r="N13" s="364"/>
      <c r="O13" s="364"/>
      <c r="P13" s="364"/>
      <c r="Q13" s="364"/>
      <c r="R13" s="77">
        <f t="shared" si="0"/>
        <v>0</v>
      </c>
      <c r="Z13" s="19"/>
    </row>
    <row r="14" spans="1:26" s="14" customFormat="1" x14ac:dyDescent="0.35">
      <c r="A14" s="76"/>
      <c r="B14" s="14" t="s">
        <v>25</v>
      </c>
      <c r="C14" s="7" t="s">
        <v>26</v>
      </c>
      <c r="D14" s="46">
        <v>4190390</v>
      </c>
      <c r="E14" s="300"/>
      <c r="F14" s="364"/>
      <c r="G14" s="364"/>
      <c r="H14" s="364"/>
      <c r="I14" s="364"/>
      <c r="J14" s="364"/>
      <c r="K14" s="364"/>
      <c r="L14" s="364"/>
      <c r="M14" s="364"/>
      <c r="N14" s="364"/>
      <c r="O14" s="364"/>
      <c r="P14" s="364"/>
      <c r="Q14" s="364"/>
      <c r="R14" s="77">
        <f t="shared" si="0"/>
        <v>0</v>
      </c>
      <c r="Z14" s="19"/>
    </row>
    <row r="15" spans="1:26" s="14" customFormat="1" x14ac:dyDescent="0.35">
      <c r="A15" s="76"/>
      <c r="B15" s="14" t="s">
        <v>27</v>
      </c>
      <c r="C15" s="7" t="s">
        <v>28</v>
      </c>
      <c r="D15" s="78">
        <v>4191900</v>
      </c>
      <c r="E15" s="300"/>
      <c r="F15" s="364"/>
      <c r="G15" s="364"/>
      <c r="H15" s="364"/>
      <c r="I15" s="364"/>
      <c r="J15" s="364"/>
      <c r="K15" s="364"/>
      <c r="L15" s="364"/>
      <c r="M15" s="364"/>
      <c r="N15" s="364"/>
      <c r="O15" s="364"/>
      <c r="P15" s="364"/>
      <c r="Q15" s="364"/>
      <c r="R15" s="77">
        <f t="shared" si="0"/>
        <v>0</v>
      </c>
      <c r="Z15" s="19"/>
    </row>
    <row r="16" spans="1:26" s="14" customFormat="1" x14ac:dyDescent="0.35">
      <c r="A16" s="76"/>
      <c r="B16" s="14" t="s">
        <v>29</v>
      </c>
      <c r="C16" s="7" t="s">
        <v>30</v>
      </c>
      <c r="D16" s="78">
        <v>4191100</v>
      </c>
      <c r="E16" s="300"/>
      <c r="F16" s="364"/>
      <c r="G16" s="364"/>
      <c r="H16" s="364"/>
      <c r="I16" s="364"/>
      <c r="J16" s="364"/>
      <c r="K16" s="364"/>
      <c r="L16" s="364"/>
      <c r="M16" s="364"/>
      <c r="N16" s="364"/>
      <c r="O16" s="364"/>
      <c r="P16" s="364"/>
      <c r="Q16" s="364"/>
      <c r="R16" s="77">
        <f t="shared" si="0"/>
        <v>0</v>
      </c>
      <c r="Z16" s="19"/>
    </row>
    <row r="17" spans="1:26" s="14" customFormat="1" x14ac:dyDescent="0.35">
      <c r="A17" s="76"/>
      <c r="B17" s="14" t="s">
        <v>31</v>
      </c>
      <c r="C17" s="7" t="s">
        <v>32</v>
      </c>
      <c r="D17" s="46">
        <v>4191110</v>
      </c>
      <c r="E17" s="300"/>
      <c r="F17" s="364"/>
      <c r="G17" s="364"/>
      <c r="H17" s="364"/>
      <c r="I17" s="364"/>
      <c r="J17" s="364"/>
      <c r="K17" s="364"/>
      <c r="L17" s="364"/>
      <c r="M17" s="364"/>
      <c r="N17" s="364"/>
      <c r="O17" s="364"/>
      <c r="P17" s="364"/>
      <c r="Q17" s="364"/>
      <c r="R17" s="77">
        <f t="shared" si="0"/>
        <v>0</v>
      </c>
      <c r="Z17" s="19"/>
    </row>
    <row r="18" spans="1:26" s="14" customFormat="1" x14ac:dyDescent="0.35">
      <c r="A18" s="76"/>
      <c r="B18" s="14" t="s">
        <v>120</v>
      </c>
      <c r="C18" s="7" t="s">
        <v>121</v>
      </c>
      <c r="D18" s="46">
        <v>4191600</v>
      </c>
      <c r="E18" s="300"/>
      <c r="F18" s="364"/>
      <c r="G18" s="364"/>
      <c r="H18" s="364"/>
      <c r="I18" s="364"/>
      <c r="J18" s="364"/>
      <c r="K18" s="364"/>
      <c r="L18" s="364"/>
      <c r="M18" s="364"/>
      <c r="N18" s="364"/>
      <c r="O18" s="364"/>
      <c r="P18" s="364"/>
      <c r="Q18" s="364"/>
      <c r="R18" s="77">
        <f t="shared" si="0"/>
        <v>0</v>
      </c>
      <c r="Z18" s="19"/>
    </row>
    <row r="19" spans="1:26" s="14" customFormat="1" x14ac:dyDescent="0.35">
      <c r="A19" s="76"/>
      <c r="B19" s="14" t="s">
        <v>133</v>
      </c>
      <c r="C19" s="7" t="s">
        <v>134</v>
      </c>
      <c r="D19" s="46">
        <v>4191610</v>
      </c>
      <c r="E19" s="300"/>
      <c r="F19" s="364"/>
      <c r="G19" s="364"/>
      <c r="H19" s="364"/>
      <c r="I19" s="364"/>
      <c r="J19" s="364"/>
      <c r="K19" s="364"/>
      <c r="L19" s="364"/>
      <c r="M19" s="364"/>
      <c r="N19" s="364"/>
      <c r="O19" s="364"/>
      <c r="P19" s="364"/>
      <c r="Q19" s="364"/>
      <c r="R19" s="77">
        <f t="shared" si="0"/>
        <v>0</v>
      </c>
      <c r="Z19" s="19"/>
    </row>
    <row r="20" spans="1:26" s="14" customFormat="1" x14ac:dyDescent="0.35">
      <c r="A20" s="76"/>
      <c r="B20" s="14" t="s">
        <v>33</v>
      </c>
      <c r="C20" s="7" t="s">
        <v>34</v>
      </c>
      <c r="D20" s="46">
        <v>4190410</v>
      </c>
      <c r="E20" s="300"/>
      <c r="F20" s="364"/>
      <c r="G20" s="364"/>
      <c r="H20" s="364"/>
      <c r="I20" s="364"/>
      <c r="J20" s="364"/>
      <c r="K20" s="364"/>
      <c r="L20" s="364"/>
      <c r="M20" s="364"/>
      <c r="N20" s="364"/>
      <c r="O20" s="364"/>
      <c r="P20" s="364"/>
      <c r="Q20" s="364"/>
      <c r="R20" s="77">
        <f t="shared" si="0"/>
        <v>0</v>
      </c>
      <c r="Z20" s="19"/>
    </row>
    <row r="21" spans="1:26" s="14" customFormat="1" x14ac:dyDescent="0.35">
      <c r="A21" s="76"/>
      <c r="B21" s="14" t="s">
        <v>35</v>
      </c>
      <c r="C21" s="7" t="s">
        <v>36</v>
      </c>
      <c r="D21" s="46">
        <v>4190420</v>
      </c>
      <c r="E21" s="300"/>
      <c r="F21" s="364"/>
      <c r="G21" s="364"/>
      <c r="H21" s="364"/>
      <c r="I21" s="364"/>
      <c r="J21" s="364"/>
      <c r="K21" s="364"/>
      <c r="L21" s="364"/>
      <c r="M21" s="364"/>
      <c r="N21" s="364"/>
      <c r="O21" s="364"/>
      <c r="P21" s="364"/>
      <c r="Q21" s="364"/>
      <c r="R21" s="77">
        <f t="shared" si="0"/>
        <v>0</v>
      </c>
      <c r="Z21" s="19"/>
    </row>
    <row r="22" spans="1:26" s="14" customFormat="1" x14ac:dyDescent="0.35">
      <c r="A22" s="76"/>
      <c r="B22" s="14" t="s">
        <v>106</v>
      </c>
      <c r="C22" s="7" t="s">
        <v>107</v>
      </c>
      <c r="D22" s="46">
        <v>4190200</v>
      </c>
      <c r="E22" s="300"/>
      <c r="F22" s="364"/>
      <c r="G22" s="364"/>
      <c r="H22" s="364"/>
      <c r="I22" s="364"/>
      <c r="J22" s="364"/>
      <c r="K22" s="364"/>
      <c r="L22" s="364"/>
      <c r="M22" s="364"/>
      <c r="N22" s="364"/>
      <c r="O22" s="364"/>
      <c r="P22" s="364"/>
      <c r="Q22" s="364"/>
      <c r="R22" s="77">
        <f t="shared" si="0"/>
        <v>0</v>
      </c>
      <c r="Z22" s="19"/>
    </row>
    <row r="23" spans="1:26" s="14" customFormat="1" x14ac:dyDescent="0.35">
      <c r="A23" s="76"/>
      <c r="B23" s="14" t="s">
        <v>172</v>
      </c>
      <c r="C23" s="7" t="s">
        <v>173</v>
      </c>
      <c r="D23" s="46">
        <v>4190386</v>
      </c>
      <c r="E23" s="300"/>
      <c r="F23" s="364"/>
      <c r="G23" s="364"/>
      <c r="H23" s="364"/>
      <c r="I23" s="364"/>
      <c r="J23" s="364"/>
      <c r="K23" s="364"/>
      <c r="L23" s="364"/>
      <c r="M23" s="364"/>
      <c r="N23" s="364"/>
      <c r="O23" s="364"/>
      <c r="P23" s="364"/>
      <c r="Q23" s="364"/>
      <c r="R23" s="77">
        <f t="shared" ref="R23:R25" si="1">SUM(F23:Q23)-E23</f>
        <v>0</v>
      </c>
      <c r="Z23" s="19"/>
    </row>
    <row r="24" spans="1:26" s="14" customFormat="1" x14ac:dyDescent="0.35">
      <c r="A24" s="76"/>
      <c r="B24" s="14" t="s">
        <v>129</v>
      </c>
      <c r="C24" s="7" t="s">
        <v>130</v>
      </c>
      <c r="D24" s="46">
        <v>4190387</v>
      </c>
      <c r="E24" s="300"/>
      <c r="F24" s="364"/>
      <c r="G24" s="364"/>
      <c r="H24" s="364"/>
      <c r="I24" s="364"/>
      <c r="J24" s="364"/>
      <c r="K24" s="364"/>
      <c r="L24" s="364"/>
      <c r="M24" s="364"/>
      <c r="N24" s="364"/>
      <c r="O24" s="364"/>
      <c r="P24" s="364"/>
      <c r="Q24" s="364"/>
      <c r="R24" s="77">
        <f t="shared" si="1"/>
        <v>0</v>
      </c>
      <c r="Z24" s="19"/>
    </row>
    <row r="25" spans="1:26" s="14" customFormat="1" x14ac:dyDescent="0.35">
      <c r="A25" s="76"/>
      <c r="B25" s="14" t="s">
        <v>37</v>
      </c>
      <c r="C25" s="7" t="s">
        <v>38</v>
      </c>
      <c r="D25" s="46">
        <v>4190388</v>
      </c>
      <c r="E25" s="300"/>
      <c r="F25" s="364"/>
      <c r="G25" s="364"/>
      <c r="H25" s="364"/>
      <c r="I25" s="364"/>
      <c r="J25" s="364"/>
      <c r="K25" s="364"/>
      <c r="L25" s="364"/>
      <c r="M25" s="364"/>
      <c r="N25" s="364"/>
      <c r="O25" s="364"/>
      <c r="P25" s="364"/>
      <c r="Q25" s="364"/>
      <c r="R25" s="77">
        <f t="shared" si="1"/>
        <v>0</v>
      </c>
      <c r="Z25" s="19"/>
    </row>
    <row r="26" spans="1:26" s="14" customFormat="1" x14ac:dyDescent="0.35">
      <c r="A26" s="76"/>
      <c r="B26" s="14" t="s">
        <v>39</v>
      </c>
      <c r="C26" s="7" t="s">
        <v>40</v>
      </c>
      <c r="D26" s="46">
        <v>4190380</v>
      </c>
      <c r="E26" s="300"/>
      <c r="F26" s="364"/>
      <c r="G26" s="364"/>
      <c r="H26" s="364"/>
      <c r="I26" s="364"/>
      <c r="J26" s="364"/>
      <c r="K26" s="364"/>
      <c r="L26" s="364"/>
      <c r="M26" s="364"/>
      <c r="N26" s="364"/>
      <c r="O26" s="364"/>
      <c r="P26" s="364"/>
      <c r="Q26" s="364"/>
      <c r="R26" s="77">
        <f>SUM(F26:Q26)-E26</f>
        <v>0</v>
      </c>
      <c r="Z26" s="19"/>
    </row>
    <row r="27" spans="1:26" s="14" customFormat="1" ht="3" customHeight="1" x14ac:dyDescent="0.35">
      <c r="A27" s="76"/>
      <c r="C27" s="7"/>
      <c r="D27" s="46"/>
      <c r="E27" s="56"/>
      <c r="F27" s="56"/>
      <c r="G27" s="56"/>
      <c r="H27" s="56"/>
      <c r="I27" s="56"/>
      <c r="J27" s="56"/>
      <c r="K27" s="56"/>
      <c r="L27" s="56"/>
      <c r="M27" s="56"/>
      <c r="N27" s="56"/>
      <c r="O27" s="56"/>
      <c r="P27" s="56"/>
      <c r="Q27" s="56"/>
      <c r="R27" s="79"/>
      <c r="Z27" s="19"/>
    </row>
    <row r="28" spans="1:26" s="14" customFormat="1" x14ac:dyDescent="0.35">
      <c r="A28" s="76"/>
      <c r="B28" s="14" t="s">
        <v>141</v>
      </c>
      <c r="C28" s="7" t="s">
        <v>142</v>
      </c>
      <c r="D28" s="46">
        <v>4190205</v>
      </c>
      <c r="E28" s="302"/>
      <c r="F28" s="364"/>
      <c r="G28" s="364"/>
      <c r="H28" s="364"/>
      <c r="I28" s="364"/>
      <c r="J28" s="364"/>
      <c r="K28" s="364"/>
      <c r="L28" s="364"/>
      <c r="M28" s="364"/>
      <c r="N28" s="364"/>
      <c r="O28" s="364"/>
      <c r="P28" s="364"/>
      <c r="Q28" s="364"/>
      <c r="R28" s="77">
        <f>SUM(F28:Q28)-E28</f>
        <v>0</v>
      </c>
      <c r="Z28" s="19"/>
    </row>
    <row r="29" spans="1:26" s="14" customFormat="1" ht="16" thickBot="1" x14ac:dyDescent="0.4">
      <c r="A29" s="76"/>
      <c r="B29" s="14" t="s">
        <v>41</v>
      </c>
      <c r="C29" s="7" t="s">
        <v>42</v>
      </c>
      <c r="D29" s="46">
        <v>4190210</v>
      </c>
      <c r="E29" s="301"/>
      <c r="F29" s="364"/>
      <c r="G29" s="364"/>
      <c r="H29" s="364"/>
      <c r="I29" s="364"/>
      <c r="J29" s="364"/>
      <c r="K29" s="364"/>
      <c r="L29" s="364"/>
      <c r="M29" s="364"/>
      <c r="N29" s="364"/>
      <c r="O29" s="364"/>
      <c r="P29" s="364"/>
      <c r="Q29" s="364"/>
      <c r="R29" s="101">
        <f>SUM(F29:Q29)-E29</f>
        <v>0</v>
      </c>
      <c r="Z29" s="19"/>
    </row>
    <row r="30" spans="1:26" s="14" customFormat="1" ht="3" customHeight="1" x14ac:dyDescent="0.35">
      <c r="A30" s="116"/>
      <c r="B30" s="133"/>
      <c r="C30" s="134"/>
      <c r="D30" s="118"/>
      <c r="E30" s="119"/>
      <c r="F30" s="368"/>
      <c r="G30" s="368"/>
      <c r="H30" s="368"/>
      <c r="I30" s="368"/>
      <c r="J30" s="368"/>
      <c r="K30" s="368"/>
      <c r="L30" s="368"/>
      <c r="M30" s="368"/>
      <c r="N30" s="368"/>
      <c r="O30" s="368"/>
      <c r="P30" s="368"/>
      <c r="Q30" s="368"/>
      <c r="R30" s="135"/>
      <c r="Z30" s="19"/>
    </row>
    <row r="31" spans="1:26" s="14" customFormat="1" ht="16" thickBot="1" x14ac:dyDescent="0.4">
      <c r="A31" s="136"/>
      <c r="B31" s="137" t="s">
        <v>528</v>
      </c>
      <c r="C31" s="137"/>
      <c r="D31" s="138"/>
      <c r="E31" s="369">
        <f>ROUND(SUM(E9:E29),2)</f>
        <v>0</v>
      </c>
      <c r="F31" s="370">
        <f>SUM(F9:F29)</f>
        <v>0</v>
      </c>
      <c r="G31" s="370">
        <f t="shared" ref="G31:Q31" si="2">SUM(G9:G29)</f>
        <v>0</v>
      </c>
      <c r="H31" s="370">
        <f t="shared" si="2"/>
        <v>0</v>
      </c>
      <c r="I31" s="370">
        <f t="shared" si="2"/>
        <v>0</v>
      </c>
      <c r="J31" s="370">
        <f t="shared" si="2"/>
        <v>0</v>
      </c>
      <c r="K31" s="370">
        <f t="shared" si="2"/>
        <v>0</v>
      </c>
      <c r="L31" s="370">
        <f t="shared" si="2"/>
        <v>0</v>
      </c>
      <c r="M31" s="370">
        <f t="shared" si="2"/>
        <v>0</v>
      </c>
      <c r="N31" s="370">
        <f t="shared" si="2"/>
        <v>0</v>
      </c>
      <c r="O31" s="370">
        <f t="shared" si="2"/>
        <v>0</v>
      </c>
      <c r="P31" s="370">
        <f t="shared" si="2"/>
        <v>0</v>
      </c>
      <c r="Q31" s="370">
        <f t="shared" si="2"/>
        <v>0</v>
      </c>
      <c r="R31" s="139">
        <f>SUM(R9:R30)</f>
        <v>0</v>
      </c>
      <c r="Z31" s="19"/>
    </row>
    <row r="32" spans="1:26" s="14" customFormat="1" ht="12" customHeight="1" x14ac:dyDescent="0.35">
      <c r="A32" s="72"/>
      <c r="B32" s="73"/>
      <c r="C32" s="102"/>
      <c r="D32" s="103"/>
      <c r="E32" s="112"/>
      <c r="F32" s="371"/>
      <c r="G32" s="371"/>
      <c r="H32" s="371"/>
      <c r="I32" s="371"/>
      <c r="J32" s="371"/>
      <c r="K32" s="371"/>
      <c r="L32" s="371"/>
      <c r="M32" s="371"/>
      <c r="N32" s="371"/>
      <c r="O32" s="371"/>
      <c r="P32" s="371"/>
      <c r="Q32" s="371"/>
      <c r="R32" s="105"/>
      <c r="Z32" s="19"/>
    </row>
    <row r="33" spans="1:26" s="14" customFormat="1" x14ac:dyDescent="0.35">
      <c r="A33" s="76"/>
      <c r="B33" s="56" t="s">
        <v>529</v>
      </c>
      <c r="C33" s="56"/>
      <c r="D33" s="46"/>
      <c r="E33" s="61"/>
      <c r="F33" s="35"/>
      <c r="G33" s="35"/>
      <c r="H33" s="35"/>
      <c r="I33" s="35"/>
      <c r="J33" s="35"/>
      <c r="K33" s="35"/>
      <c r="L33" s="35"/>
      <c r="M33" s="35"/>
      <c r="N33" s="35"/>
      <c r="O33" s="35"/>
      <c r="P33" s="35"/>
      <c r="Q33" s="35"/>
      <c r="R33" s="106"/>
      <c r="Z33" s="19"/>
    </row>
    <row r="34" spans="1:26" s="14" customFormat="1" x14ac:dyDescent="0.35">
      <c r="A34" s="76"/>
      <c r="B34" s="14" t="s">
        <v>43</v>
      </c>
      <c r="C34" s="7" t="s">
        <v>44</v>
      </c>
      <c r="D34" s="46">
        <v>6110000</v>
      </c>
      <c r="E34" s="302"/>
      <c r="F34" s="364"/>
      <c r="G34" s="364"/>
      <c r="H34" s="364"/>
      <c r="I34" s="364"/>
      <c r="J34" s="364"/>
      <c r="K34" s="364"/>
      <c r="L34" s="364"/>
      <c r="M34" s="364"/>
      <c r="N34" s="364"/>
      <c r="O34" s="364"/>
      <c r="P34" s="364"/>
      <c r="Q34" s="364"/>
      <c r="R34" s="77">
        <f t="shared" ref="R34:R63" si="3">SUM(F34:Q34)-E34</f>
        <v>0</v>
      </c>
      <c r="Z34" s="19"/>
    </row>
    <row r="35" spans="1:26" s="14" customFormat="1" x14ac:dyDescent="0.35">
      <c r="A35" s="76"/>
      <c r="B35" s="14" t="s">
        <v>123</v>
      </c>
      <c r="C35" s="7" t="s">
        <v>124</v>
      </c>
      <c r="D35" s="46">
        <v>6110020</v>
      </c>
      <c r="E35" s="302"/>
      <c r="F35" s="364"/>
      <c r="G35" s="364"/>
      <c r="H35" s="364"/>
      <c r="I35" s="364"/>
      <c r="J35" s="364"/>
      <c r="K35" s="364"/>
      <c r="L35" s="364"/>
      <c r="M35" s="364"/>
      <c r="N35" s="364"/>
      <c r="O35" s="364"/>
      <c r="P35" s="364"/>
      <c r="Q35" s="364"/>
      <c r="R35" s="77">
        <f t="shared" si="3"/>
        <v>0</v>
      </c>
      <c r="Z35" s="19"/>
    </row>
    <row r="36" spans="1:26" s="14" customFormat="1" x14ac:dyDescent="0.35">
      <c r="A36" s="76"/>
      <c r="B36" s="14" t="s">
        <v>45</v>
      </c>
      <c r="C36" s="7" t="s">
        <v>46</v>
      </c>
      <c r="D36" s="46">
        <v>6110600</v>
      </c>
      <c r="E36" s="302"/>
      <c r="F36" s="364"/>
      <c r="G36" s="364"/>
      <c r="H36" s="364"/>
      <c r="I36" s="364"/>
      <c r="J36" s="364"/>
      <c r="K36" s="364"/>
      <c r="L36" s="364"/>
      <c r="M36" s="364"/>
      <c r="N36" s="364"/>
      <c r="O36" s="364"/>
      <c r="P36" s="364"/>
      <c r="Q36" s="364"/>
      <c r="R36" s="77">
        <f t="shared" si="3"/>
        <v>0</v>
      </c>
      <c r="Z36" s="19"/>
    </row>
    <row r="37" spans="1:26" s="14" customFormat="1" x14ac:dyDescent="0.35">
      <c r="A37" s="76"/>
      <c r="B37" s="14" t="s">
        <v>47</v>
      </c>
      <c r="C37" s="7" t="s">
        <v>48</v>
      </c>
      <c r="D37" s="78">
        <v>6110720</v>
      </c>
      <c r="E37" s="302"/>
      <c r="F37" s="364"/>
      <c r="G37" s="364"/>
      <c r="H37" s="364"/>
      <c r="I37" s="364"/>
      <c r="J37" s="364"/>
      <c r="K37" s="364"/>
      <c r="L37" s="364"/>
      <c r="M37" s="364"/>
      <c r="N37" s="364"/>
      <c r="O37" s="364"/>
      <c r="P37" s="364"/>
      <c r="Q37" s="364"/>
      <c r="R37" s="77">
        <f t="shared" si="3"/>
        <v>0</v>
      </c>
      <c r="Z37" s="19"/>
    </row>
    <row r="38" spans="1:26" s="14" customFormat="1" x14ac:dyDescent="0.35">
      <c r="A38" s="76"/>
      <c r="B38" s="14" t="s">
        <v>49</v>
      </c>
      <c r="C38" s="7" t="s">
        <v>50</v>
      </c>
      <c r="D38" s="46">
        <v>6110860</v>
      </c>
      <c r="E38" s="302"/>
      <c r="F38" s="364"/>
      <c r="G38" s="364"/>
      <c r="H38" s="364"/>
      <c r="I38" s="364"/>
      <c r="J38" s="364"/>
      <c r="K38" s="364"/>
      <c r="L38" s="364"/>
      <c r="M38" s="364"/>
      <c r="N38" s="364"/>
      <c r="O38" s="364"/>
      <c r="P38" s="364"/>
      <c r="Q38" s="364"/>
      <c r="R38" s="77">
        <f t="shared" si="3"/>
        <v>0</v>
      </c>
      <c r="Z38" s="19"/>
    </row>
    <row r="39" spans="1:26" s="14" customFormat="1" x14ac:dyDescent="0.35">
      <c r="A39" s="76"/>
      <c r="B39" s="14" t="s">
        <v>51</v>
      </c>
      <c r="C39" s="7" t="s">
        <v>52</v>
      </c>
      <c r="D39" s="46">
        <v>6110800</v>
      </c>
      <c r="E39" s="302"/>
      <c r="F39" s="364"/>
      <c r="G39" s="364"/>
      <c r="H39" s="364"/>
      <c r="I39" s="364"/>
      <c r="J39" s="364"/>
      <c r="K39" s="364"/>
      <c r="L39" s="364"/>
      <c r="M39" s="364"/>
      <c r="N39" s="364"/>
      <c r="O39" s="364"/>
      <c r="P39" s="364"/>
      <c r="Q39" s="364"/>
      <c r="R39" s="77">
        <f t="shared" si="3"/>
        <v>0</v>
      </c>
      <c r="Z39" s="19"/>
    </row>
    <row r="40" spans="1:26" s="14" customFormat="1" x14ac:dyDescent="0.35">
      <c r="A40" s="76"/>
      <c r="B40" s="14" t="s">
        <v>53</v>
      </c>
      <c r="C40" s="7" t="s">
        <v>54</v>
      </c>
      <c r="D40" s="46">
        <v>6110640</v>
      </c>
      <c r="E40" s="302"/>
      <c r="F40" s="364"/>
      <c r="G40" s="364"/>
      <c r="H40" s="364"/>
      <c r="I40" s="364"/>
      <c r="J40" s="364"/>
      <c r="K40" s="364"/>
      <c r="L40" s="364"/>
      <c r="M40" s="364"/>
      <c r="N40" s="364"/>
      <c r="O40" s="364"/>
      <c r="P40" s="364"/>
      <c r="Q40" s="364"/>
      <c r="R40" s="77">
        <f t="shared" si="3"/>
        <v>0</v>
      </c>
      <c r="Z40" s="19"/>
    </row>
    <row r="41" spans="1:26" s="14" customFormat="1" x14ac:dyDescent="0.35">
      <c r="A41" s="76"/>
      <c r="B41" s="14" t="s">
        <v>55</v>
      </c>
      <c r="C41" s="7" t="s">
        <v>56</v>
      </c>
      <c r="D41" s="78">
        <v>6116300</v>
      </c>
      <c r="E41" s="302"/>
      <c r="F41" s="364"/>
      <c r="G41" s="364"/>
      <c r="H41" s="364"/>
      <c r="I41" s="364"/>
      <c r="J41" s="364"/>
      <c r="K41" s="364"/>
      <c r="L41" s="364"/>
      <c r="M41" s="364"/>
      <c r="N41" s="364"/>
      <c r="O41" s="364"/>
      <c r="P41" s="364"/>
      <c r="Q41" s="364"/>
      <c r="R41" s="77">
        <f t="shared" si="3"/>
        <v>0</v>
      </c>
      <c r="Z41" s="19"/>
    </row>
    <row r="42" spans="1:26" s="14" customFormat="1" x14ac:dyDescent="0.35">
      <c r="A42" s="76"/>
      <c r="B42" s="14" t="s">
        <v>57</v>
      </c>
      <c r="C42" s="7" t="s">
        <v>58</v>
      </c>
      <c r="D42" s="46">
        <v>6116200</v>
      </c>
      <c r="E42" s="302"/>
      <c r="F42" s="364"/>
      <c r="G42" s="364"/>
      <c r="H42" s="364"/>
      <c r="I42" s="364"/>
      <c r="J42" s="364"/>
      <c r="K42" s="364"/>
      <c r="L42" s="364"/>
      <c r="M42" s="364"/>
      <c r="N42" s="364"/>
      <c r="O42" s="364"/>
      <c r="P42" s="364"/>
      <c r="Q42" s="364"/>
      <c r="R42" s="77">
        <f t="shared" si="3"/>
        <v>0</v>
      </c>
      <c r="Z42" s="19"/>
    </row>
    <row r="43" spans="1:26" s="14" customFormat="1" x14ac:dyDescent="0.35">
      <c r="A43" s="76"/>
      <c r="B43" s="14" t="s">
        <v>59</v>
      </c>
      <c r="C43" s="7" t="s">
        <v>60</v>
      </c>
      <c r="D43" s="46">
        <v>6116610</v>
      </c>
      <c r="E43" s="302"/>
      <c r="F43" s="364"/>
      <c r="G43" s="364"/>
      <c r="H43" s="364"/>
      <c r="I43" s="364"/>
      <c r="J43" s="364"/>
      <c r="K43" s="364"/>
      <c r="L43" s="364"/>
      <c r="M43" s="364"/>
      <c r="N43" s="364"/>
      <c r="O43" s="364"/>
      <c r="P43" s="364"/>
      <c r="Q43" s="364"/>
      <c r="R43" s="77">
        <f t="shared" si="3"/>
        <v>0</v>
      </c>
      <c r="Z43" s="19"/>
    </row>
    <row r="44" spans="1:26" s="14" customFormat="1" x14ac:dyDescent="0.35">
      <c r="A44" s="76"/>
      <c r="B44" s="14" t="s">
        <v>61</v>
      </c>
      <c r="C44" s="7" t="s">
        <v>62</v>
      </c>
      <c r="D44" s="46">
        <v>6116600</v>
      </c>
      <c r="E44" s="302"/>
      <c r="F44" s="364"/>
      <c r="G44" s="364"/>
      <c r="H44" s="364"/>
      <c r="I44" s="364"/>
      <c r="J44" s="364"/>
      <c r="K44" s="364"/>
      <c r="L44" s="364"/>
      <c r="M44" s="364"/>
      <c r="N44" s="364"/>
      <c r="O44" s="364"/>
      <c r="P44" s="364"/>
      <c r="Q44" s="364"/>
      <c r="R44" s="77">
        <f t="shared" si="3"/>
        <v>0</v>
      </c>
      <c r="Z44" s="19"/>
    </row>
    <row r="45" spans="1:26" s="14" customFormat="1" x14ac:dyDescent="0.35">
      <c r="A45" s="76"/>
      <c r="B45" s="14" t="s">
        <v>63</v>
      </c>
      <c r="C45" s="7" t="s">
        <v>64</v>
      </c>
      <c r="D45" s="46">
        <v>6121000</v>
      </c>
      <c r="E45" s="302"/>
      <c r="F45" s="364"/>
      <c r="G45" s="364"/>
      <c r="H45" s="364"/>
      <c r="I45" s="364"/>
      <c r="J45" s="364"/>
      <c r="K45" s="364"/>
      <c r="L45" s="364"/>
      <c r="M45" s="364"/>
      <c r="N45" s="364"/>
      <c r="O45" s="364"/>
      <c r="P45" s="364"/>
      <c r="Q45" s="364"/>
      <c r="R45" s="77">
        <f t="shared" si="3"/>
        <v>0</v>
      </c>
      <c r="Z45" s="19"/>
    </row>
    <row r="46" spans="1:26" s="14" customFormat="1" x14ac:dyDescent="0.35">
      <c r="A46" s="76"/>
      <c r="B46" s="14" t="s">
        <v>65</v>
      </c>
      <c r="C46" s="7" t="s">
        <v>66</v>
      </c>
      <c r="D46" s="46">
        <v>6122310</v>
      </c>
      <c r="E46" s="302"/>
      <c r="F46" s="364"/>
      <c r="G46" s="364"/>
      <c r="H46" s="364"/>
      <c r="I46" s="364"/>
      <c r="J46" s="364"/>
      <c r="K46" s="364"/>
      <c r="L46" s="364"/>
      <c r="M46" s="364"/>
      <c r="N46" s="364"/>
      <c r="O46" s="364"/>
      <c r="P46" s="364"/>
      <c r="Q46" s="364"/>
      <c r="R46" s="77">
        <f t="shared" si="3"/>
        <v>0</v>
      </c>
      <c r="Z46" s="19"/>
    </row>
    <row r="47" spans="1:26" s="14" customFormat="1" x14ac:dyDescent="0.35">
      <c r="A47" s="76"/>
      <c r="B47" s="14" t="s">
        <v>67</v>
      </c>
      <c r="C47" s="7" t="s">
        <v>68</v>
      </c>
      <c r="D47" s="46">
        <v>6122110</v>
      </c>
      <c r="E47" s="302"/>
      <c r="F47" s="364"/>
      <c r="G47" s="364"/>
      <c r="H47" s="364"/>
      <c r="I47" s="364"/>
      <c r="J47" s="364"/>
      <c r="K47" s="364"/>
      <c r="L47" s="364"/>
      <c r="M47" s="364"/>
      <c r="N47" s="364"/>
      <c r="O47" s="364"/>
      <c r="P47" s="364"/>
      <c r="Q47" s="364"/>
      <c r="R47" s="77">
        <f t="shared" si="3"/>
        <v>0</v>
      </c>
      <c r="Z47" s="19"/>
    </row>
    <row r="48" spans="1:26" s="14" customFormat="1" x14ac:dyDescent="0.35">
      <c r="A48" s="76"/>
      <c r="B48" s="14" t="s">
        <v>69</v>
      </c>
      <c r="C48" s="7" t="s">
        <v>70</v>
      </c>
      <c r="D48" s="46">
        <v>6120800</v>
      </c>
      <c r="E48" s="302"/>
      <c r="F48" s="364"/>
      <c r="G48" s="364"/>
      <c r="H48" s="364"/>
      <c r="I48" s="364"/>
      <c r="J48" s="364"/>
      <c r="K48" s="364"/>
      <c r="L48" s="364"/>
      <c r="M48" s="364"/>
      <c r="N48" s="364"/>
      <c r="O48" s="364"/>
      <c r="P48" s="364"/>
      <c r="Q48" s="364"/>
      <c r="R48" s="77">
        <f t="shared" si="3"/>
        <v>0</v>
      </c>
      <c r="Z48" s="19"/>
    </row>
    <row r="49" spans="1:26" s="14" customFormat="1" x14ac:dyDescent="0.35">
      <c r="A49" s="76"/>
      <c r="B49" s="14" t="s">
        <v>71</v>
      </c>
      <c r="C49" s="7" t="s">
        <v>72</v>
      </c>
      <c r="D49" s="46">
        <v>6120220</v>
      </c>
      <c r="E49" s="302"/>
      <c r="F49" s="364"/>
      <c r="G49" s="364"/>
      <c r="H49" s="364"/>
      <c r="I49" s="364"/>
      <c r="J49" s="364"/>
      <c r="K49" s="364"/>
      <c r="L49" s="364"/>
      <c r="M49" s="364"/>
      <c r="N49" s="364"/>
      <c r="O49" s="364"/>
      <c r="P49" s="364"/>
      <c r="Q49" s="364"/>
      <c r="R49" s="77">
        <f t="shared" si="3"/>
        <v>0</v>
      </c>
      <c r="Z49" s="19"/>
    </row>
    <row r="50" spans="1:26" s="14" customFormat="1" x14ac:dyDescent="0.35">
      <c r="A50" s="76"/>
      <c r="B50" s="14" t="s">
        <v>73</v>
      </c>
      <c r="C50" s="7" t="s">
        <v>74</v>
      </c>
      <c r="D50" s="46">
        <v>6120600</v>
      </c>
      <c r="E50" s="302"/>
      <c r="F50" s="364"/>
      <c r="G50" s="364"/>
      <c r="H50" s="364"/>
      <c r="I50" s="364"/>
      <c r="J50" s="364"/>
      <c r="K50" s="364"/>
      <c r="L50" s="364"/>
      <c r="M50" s="364"/>
      <c r="N50" s="364"/>
      <c r="O50" s="364"/>
      <c r="P50" s="364"/>
      <c r="Q50" s="364"/>
      <c r="R50" s="77">
        <f t="shared" si="3"/>
        <v>0</v>
      </c>
      <c r="Z50" s="19"/>
    </row>
    <row r="51" spans="1:26" s="14" customFormat="1" x14ac:dyDescent="0.35">
      <c r="A51" s="76"/>
      <c r="B51" s="14" t="s">
        <v>75</v>
      </c>
      <c r="C51" s="7" t="s">
        <v>76</v>
      </c>
      <c r="D51" s="46">
        <v>6120400</v>
      </c>
      <c r="E51" s="302"/>
      <c r="F51" s="364"/>
      <c r="G51" s="364"/>
      <c r="H51" s="364"/>
      <c r="I51" s="364"/>
      <c r="J51" s="364"/>
      <c r="K51" s="364"/>
      <c r="L51" s="364"/>
      <c r="M51" s="364"/>
      <c r="N51" s="364"/>
      <c r="O51" s="364"/>
      <c r="P51" s="364"/>
      <c r="Q51" s="364"/>
      <c r="R51" s="77">
        <f t="shared" si="3"/>
        <v>0</v>
      </c>
      <c r="Z51" s="19"/>
    </row>
    <row r="52" spans="1:26" s="14" customFormat="1" x14ac:dyDescent="0.35">
      <c r="A52" s="76"/>
      <c r="B52" s="14" t="s">
        <v>77</v>
      </c>
      <c r="C52" s="7" t="s">
        <v>78</v>
      </c>
      <c r="D52" s="46">
        <v>6140130</v>
      </c>
      <c r="E52" s="302"/>
      <c r="F52" s="364"/>
      <c r="G52" s="364"/>
      <c r="H52" s="364"/>
      <c r="I52" s="364"/>
      <c r="J52" s="364"/>
      <c r="K52" s="364"/>
      <c r="L52" s="364"/>
      <c r="M52" s="364"/>
      <c r="N52" s="364"/>
      <c r="O52" s="364"/>
      <c r="P52" s="364"/>
      <c r="Q52" s="364"/>
      <c r="R52" s="77">
        <f t="shared" si="3"/>
        <v>0</v>
      </c>
      <c r="Z52" s="19"/>
    </row>
    <row r="53" spans="1:26" s="14" customFormat="1" x14ac:dyDescent="0.35">
      <c r="A53" s="76"/>
      <c r="B53" s="14" t="s">
        <v>79</v>
      </c>
      <c r="C53" s="7" t="s">
        <v>80</v>
      </c>
      <c r="D53" s="46">
        <v>6142430</v>
      </c>
      <c r="E53" s="302"/>
      <c r="F53" s="364"/>
      <c r="G53" s="364"/>
      <c r="H53" s="364"/>
      <c r="I53" s="364"/>
      <c r="J53" s="364"/>
      <c r="K53" s="364"/>
      <c r="L53" s="364"/>
      <c r="M53" s="364"/>
      <c r="N53" s="364"/>
      <c r="O53" s="364"/>
      <c r="P53" s="364"/>
      <c r="Q53" s="364"/>
      <c r="R53" s="77">
        <f t="shared" si="3"/>
        <v>0</v>
      </c>
      <c r="Z53" s="19"/>
    </row>
    <row r="54" spans="1:26" s="14" customFormat="1" x14ac:dyDescent="0.35">
      <c r="A54" s="76"/>
      <c r="B54" s="14" t="s">
        <v>182</v>
      </c>
      <c r="C54" s="7" t="s">
        <v>183</v>
      </c>
      <c r="D54" s="46">
        <v>6146100</v>
      </c>
      <c r="E54" s="302"/>
      <c r="F54" s="364"/>
      <c r="G54" s="364"/>
      <c r="H54" s="364"/>
      <c r="I54" s="364"/>
      <c r="J54" s="364"/>
      <c r="K54" s="364"/>
      <c r="L54" s="364"/>
      <c r="M54" s="364"/>
      <c r="N54" s="364"/>
      <c r="O54" s="364"/>
      <c r="P54" s="364"/>
      <c r="Q54" s="364"/>
      <c r="R54" s="77">
        <f t="shared" si="3"/>
        <v>0</v>
      </c>
      <c r="Z54" s="19"/>
    </row>
    <row r="55" spans="1:26" s="14" customFormat="1" x14ac:dyDescent="0.35">
      <c r="A55" s="76"/>
      <c r="B55" s="14" t="s">
        <v>81</v>
      </c>
      <c r="C55" s="7" t="s">
        <v>82</v>
      </c>
      <c r="D55" s="46">
        <v>6140000</v>
      </c>
      <c r="E55" s="302"/>
      <c r="F55" s="364"/>
      <c r="G55" s="364"/>
      <c r="H55" s="364"/>
      <c r="I55" s="364"/>
      <c r="J55" s="364"/>
      <c r="K55" s="364"/>
      <c r="L55" s="364"/>
      <c r="M55" s="364"/>
      <c r="N55" s="364"/>
      <c r="O55" s="364"/>
      <c r="P55" s="364"/>
      <c r="Q55" s="364"/>
      <c r="R55" s="77">
        <f t="shared" si="3"/>
        <v>0</v>
      </c>
      <c r="Z55" s="19"/>
    </row>
    <row r="56" spans="1:26" s="14" customFormat="1" x14ac:dyDescent="0.35">
      <c r="A56" s="76"/>
      <c r="B56" s="14" t="s">
        <v>83</v>
      </c>
      <c r="C56" s="7" t="s">
        <v>84</v>
      </c>
      <c r="D56" s="46">
        <v>6121600</v>
      </c>
      <c r="E56" s="302"/>
      <c r="F56" s="364"/>
      <c r="G56" s="364"/>
      <c r="H56" s="364"/>
      <c r="I56" s="364"/>
      <c r="J56" s="364"/>
      <c r="K56" s="364"/>
      <c r="L56" s="364"/>
      <c r="M56" s="364"/>
      <c r="N56" s="364"/>
      <c r="O56" s="364"/>
      <c r="P56" s="364"/>
      <c r="Q56" s="364"/>
      <c r="R56" s="77">
        <f t="shared" si="3"/>
        <v>0</v>
      </c>
      <c r="Z56" s="19"/>
    </row>
    <row r="57" spans="1:26" s="14" customFormat="1" x14ac:dyDescent="0.35">
      <c r="A57" s="76"/>
      <c r="B57" s="14" t="s">
        <v>113</v>
      </c>
      <c r="C57" s="7" t="s">
        <v>114</v>
      </c>
      <c r="D57" s="78">
        <v>6151110</v>
      </c>
      <c r="E57" s="302"/>
      <c r="F57" s="364"/>
      <c r="G57" s="364"/>
      <c r="H57" s="364"/>
      <c r="I57" s="364"/>
      <c r="J57" s="364"/>
      <c r="K57" s="364"/>
      <c r="L57" s="364"/>
      <c r="M57" s="364"/>
      <c r="N57" s="364"/>
      <c r="O57" s="364"/>
      <c r="P57" s="364"/>
      <c r="Q57" s="364"/>
      <c r="R57" s="77">
        <f t="shared" si="3"/>
        <v>0</v>
      </c>
      <c r="Z57" s="19"/>
    </row>
    <row r="58" spans="1:26" s="14" customFormat="1" x14ac:dyDescent="0.35">
      <c r="A58" s="76"/>
      <c r="B58" s="14" t="s">
        <v>85</v>
      </c>
      <c r="C58" s="7" t="s">
        <v>86</v>
      </c>
      <c r="D58" s="46">
        <v>6140200</v>
      </c>
      <c r="E58" s="302"/>
      <c r="F58" s="302"/>
      <c r="G58" s="364"/>
      <c r="H58" s="364"/>
      <c r="I58" s="364"/>
      <c r="J58" s="364"/>
      <c r="K58" s="364"/>
      <c r="L58" s="364"/>
      <c r="M58" s="364"/>
      <c r="N58" s="364"/>
      <c r="O58" s="364"/>
      <c r="P58" s="364"/>
      <c r="Q58" s="364"/>
      <c r="R58" s="77">
        <f t="shared" si="3"/>
        <v>0</v>
      </c>
      <c r="Z58" s="19"/>
    </row>
    <row r="59" spans="1:26" s="14" customFormat="1" x14ac:dyDescent="0.35">
      <c r="A59" s="76"/>
      <c r="B59" s="14" t="s">
        <v>87</v>
      </c>
      <c r="C59" s="7" t="s">
        <v>88</v>
      </c>
      <c r="D59" s="46">
        <v>6111000</v>
      </c>
      <c r="E59" s="302"/>
      <c r="F59" s="364"/>
      <c r="G59" s="364"/>
      <c r="H59" s="364"/>
      <c r="I59" s="364"/>
      <c r="J59" s="364"/>
      <c r="K59" s="364"/>
      <c r="L59" s="364"/>
      <c r="M59" s="364"/>
      <c r="N59" s="364"/>
      <c r="O59" s="364"/>
      <c r="P59" s="364"/>
      <c r="Q59" s="364"/>
      <c r="R59" s="77">
        <f t="shared" si="3"/>
        <v>0</v>
      </c>
      <c r="Z59" s="19"/>
    </row>
    <row r="60" spans="1:26" s="14" customFormat="1" x14ac:dyDescent="0.35">
      <c r="A60" s="76"/>
      <c r="B60" s="14" t="s">
        <v>89</v>
      </c>
      <c r="C60" s="7" t="s">
        <v>90</v>
      </c>
      <c r="D60" s="46">
        <v>6170100</v>
      </c>
      <c r="E60" s="302"/>
      <c r="F60" s="364"/>
      <c r="G60" s="364"/>
      <c r="H60" s="364"/>
      <c r="I60" s="364"/>
      <c r="J60" s="364"/>
      <c r="K60" s="364"/>
      <c r="L60" s="364"/>
      <c r="M60" s="364"/>
      <c r="N60" s="364"/>
      <c r="O60" s="364"/>
      <c r="P60" s="364"/>
      <c r="Q60" s="364"/>
      <c r="R60" s="77">
        <f t="shared" si="3"/>
        <v>0</v>
      </c>
      <c r="Z60" s="19"/>
    </row>
    <row r="61" spans="1:26" s="14" customFormat="1" x14ac:dyDescent="0.35">
      <c r="A61" s="76"/>
      <c r="B61" s="14" t="s">
        <v>91</v>
      </c>
      <c r="C61" s="7" t="s">
        <v>92</v>
      </c>
      <c r="D61" s="46">
        <v>6170110</v>
      </c>
      <c r="E61" s="302"/>
      <c r="F61" s="364"/>
      <c r="G61" s="364"/>
      <c r="H61" s="364"/>
      <c r="I61" s="364"/>
      <c r="J61" s="364"/>
      <c r="K61" s="364"/>
      <c r="L61" s="364"/>
      <c r="M61" s="364"/>
      <c r="N61" s="364"/>
      <c r="O61" s="364"/>
      <c r="P61" s="364"/>
      <c r="Q61" s="364"/>
      <c r="R61" s="77">
        <f t="shared" si="3"/>
        <v>0</v>
      </c>
      <c r="Z61" s="19"/>
    </row>
    <row r="62" spans="1:26" s="14" customFormat="1" x14ac:dyDescent="0.35">
      <c r="A62" s="76"/>
      <c r="B62" s="14" t="s">
        <v>530</v>
      </c>
      <c r="C62" s="7" t="s">
        <v>531</v>
      </c>
      <c r="D62" s="46">
        <v>6181400</v>
      </c>
      <c r="E62" s="302"/>
      <c r="F62" s="364"/>
      <c r="G62" s="364"/>
      <c r="H62" s="364"/>
      <c r="I62" s="364"/>
      <c r="J62" s="364"/>
      <c r="K62" s="364"/>
      <c r="L62" s="364"/>
      <c r="M62" s="364"/>
      <c r="N62" s="364"/>
      <c r="O62" s="364"/>
      <c r="P62" s="364"/>
      <c r="Q62" s="364"/>
      <c r="R62" s="77">
        <f t="shared" si="3"/>
        <v>0</v>
      </c>
      <c r="Z62" s="19"/>
    </row>
    <row r="63" spans="1:26" s="14" customFormat="1" x14ac:dyDescent="0.35">
      <c r="A63" s="76"/>
      <c r="B63" s="25" t="s">
        <v>93</v>
      </c>
      <c r="C63" s="107" t="s">
        <v>532</v>
      </c>
      <c r="D63" s="46">
        <v>6181500</v>
      </c>
      <c r="E63" s="302"/>
      <c r="F63" s="364"/>
      <c r="G63" s="364"/>
      <c r="H63" s="364"/>
      <c r="I63" s="364"/>
      <c r="J63" s="364"/>
      <c r="K63" s="364"/>
      <c r="L63" s="364"/>
      <c r="M63" s="364"/>
      <c r="N63" s="364"/>
      <c r="O63" s="364"/>
      <c r="P63" s="364"/>
      <c r="Q63" s="364"/>
      <c r="R63" s="77">
        <f t="shared" si="3"/>
        <v>0</v>
      </c>
      <c r="S63" s="25"/>
      <c r="Z63" s="19"/>
    </row>
    <row r="64" spans="1:26" s="14" customFormat="1" ht="3" customHeight="1" x14ac:dyDescent="0.35">
      <c r="A64" s="76"/>
      <c r="B64" s="25"/>
      <c r="C64" s="107"/>
      <c r="D64" s="46"/>
      <c r="E64" s="302"/>
      <c r="F64" s="372"/>
      <c r="G64" s="372"/>
      <c r="H64" s="372"/>
      <c r="I64" s="372"/>
      <c r="J64" s="372"/>
      <c r="K64" s="372"/>
      <c r="L64" s="372"/>
      <c r="M64" s="372"/>
      <c r="N64" s="372"/>
      <c r="O64" s="372"/>
      <c r="P64" s="372"/>
      <c r="Q64" s="372"/>
      <c r="R64" s="80"/>
      <c r="S64" s="25"/>
      <c r="Z64" s="19"/>
    </row>
    <row r="65" spans="1:26" s="14" customFormat="1" x14ac:dyDescent="0.35">
      <c r="A65" s="76"/>
      <c r="B65" s="14" t="s">
        <v>95</v>
      </c>
      <c r="C65" s="107" t="s">
        <v>96</v>
      </c>
      <c r="D65" s="46">
        <v>6110610</v>
      </c>
      <c r="E65" s="302"/>
      <c r="F65" s="365"/>
      <c r="G65" s="211"/>
      <c r="H65" s="211"/>
      <c r="I65" s="211"/>
      <c r="J65" s="211"/>
      <c r="K65" s="211"/>
      <c r="L65" s="211"/>
      <c r="M65" s="211"/>
      <c r="N65" s="211"/>
      <c r="O65" s="211"/>
      <c r="P65" s="211"/>
      <c r="Q65" s="211"/>
      <c r="R65" s="77">
        <f>SUM(F65:Q65)-E65</f>
        <v>0</v>
      </c>
      <c r="S65" s="25"/>
      <c r="Z65" s="19"/>
    </row>
    <row r="66" spans="1:26" s="14" customFormat="1" ht="16" thickBot="1" x14ac:dyDescent="0.4">
      <c r="A66" s="76"/>
      <c r="B66" s="25" t="s">
        <v>97</v>
      </c>
      <c r="C66" s="107" t="s">
        <v>98</v>
      </c>
      <c r="D66" s="46">
        <v>6122340</v>
      </c>
      <c r="E66" s="302"/>
      <c r="F66" s="366"/>
      <c r="G66" s="367"/>
      <c r="H66" s="367"/>
      <c r="I66" s="367"/>
      <c r="J66" s="367"/>
      <c r="K66" s="367"/>
      <c r="L66" s="367"/>
      <c r="M66" s="367"/>
      <c r="N66" s="367"/>
      <c r="O66" s="367"/>
      <c r="P66" s="367"/>
      <c r="Q66" s="367"/>
      <c r="R66" s="101">
        <f>SUM(F66:Q66)-E66</f>
        <v>0</v>
      </c>
      <c r="S66" s="25"/>
      <c r="Z66" s="19"/>
    </row>
    <row r="67" spans="1:26" s="14" customFormat="1" ht="3" customHeight="1" x14ac:dyDescent="0.35">
      <c r="A67" s="116"/>
      <c r="B67" s="133"/>
      <c r="C67" s="134"/>
      <c r="D67" s="118"/>
      <c r="E67" s="119"/>
      <c r="F67" s="373"/>
      <c r="G67" s="373"/>
      <c r="H67" s="373"/>
      <c r="I67" s="373"/>
      <c r="J67" s="373"/>
      <c r="K67" s="373"/>
      <c r="L67" s="373"/>
      <c r="M67" s="373"/>
      <c r="N67" s="373"/>
      <c r="O67" s="373"/>
      <c r="P67" s="373"/>
      <c r="Q67" s="373"/>
      <c r="R67" s="120"/>
      <c r="Z67" s="19"/>
    </row>
    <row r="68" spans="1:26" s="14" customFormat="1" ht="16" thickBot="1" x14ac:dyDescent="0.4">
      <c r="A68" s="136"/>
      <c r="B68" s="137" t="s">
        <v>533</v>
      </c>
      <c r="C68" s="137"/>
      <c r="D68" s="138"/>
      <c r="E68" s="369">
        <f>ROUND(SUM(E34:E67),2)</f>
        <v>0</v>
      </c>
      <c r="F68" s="374">
        <f>SUM(F34:F67)</f>
        <v>0</v>
      </c>
      <c r="G68" s="374">
        <f t="shared" ref="G68:R68" si="4">SUM(G34:G67)</f>
        <v>0</v>
      </c>
      <c r="H68" s="374">
        <f t="shared" si="4"/>
        <v>0</v>
      </c>
      <c r="I68" s="374">
        <f t="shared" si="4"/>
        <v>0</v>
      </c>
      <c r="J68" s="374">
        <f t="shared" si="4"/>
        <v>0</v>
      </c>
      <c r="K68" s="374">
        <f t="shared" si="4"/>
        <v>0</v>
      </c>
      <c r="L68" s="374">
        <f t="shared" si="4"/>
        <v>0</v>
      </c>
      <c r="M68" s="374">
        <f t="shared" si="4"/>
        <v>0</v>
      </c>
      <c r="N68" s="374">
        <f t="shared" si="4"/>
        <v>0</v>
      </c>
      <c r="O68" s="374">
        <f t="shared" si="4"/>
        <v>0</v>
      </c>
      <c r="P68" s="374">
        <f t="shared" si="4"/>
        <v>0</v>
      </c>
      <c r="Q68" s="374">
        <f t="shared" si="4"/>
        <v>0</v>
      </c>
      <c r="R68" s="139">
        <f t="shared" si="4"/>
        <v>0</v>
      </c>
      <c r="Z68" s="19"/>
    </row>
    <row r="69" spans="1:26" s="14" customFormat="1" ht="12" customHeight="1" thickBot="1" x14ac:dyDescent="0.4">
      <c r="C69" s="7"/>
      <c r="D69" s="46"/>
      <c r="E69" s="61"/>
      <c r="F69" s="35"/>
      <c r="G69" s="35"/>
      <c r="H69" s="35"/>
      <c r="I69" s="35"/>
      <c r="J69" s="35"/>
      <c r="K69" s="35"/>
      <c r="L69" s="35"/>
      <c r="M69" s="35"/>
      <c r="N69" s="35"/>
      <c r="O69" s="35"/>
      <c r="P69" s="35"/>
      <c r="Q69" s="35"/>
      <c r="R69" s="5"/>
      <c r="Z69" s="19"/>
    </row>
    <row r="70" spans="1:26" s="14" customFormat="1" ht="12" hidden="1" customHeight="1" thickBot="1" x14ac:dyDescent="0.4">
      <c r="C70" s="7"/>
      <c r="D70" s="46"/>
      <c r="E70" s="61"/>
      <c r="F70" s="35"/>
      <c r="G70" s="35"/>
      <c r="H70" s="35"/>
      <c r="I70" s="35"/>
      <c r="J70" s="35"/>
      <c r="K70" s="35"/>
      <c r="L70" s="35"/>
      <c r="M70" s="35"/>
      <c r="N70" s="35"/>
      <c r="O70" s="35"/>
      <c r="P70" s="35"/>
      <c r="Q70" s="35"/>
      <c r="R70" s="5"/>
      <c r="Z70" s="19"/>
    </row>
    <row r="71" spans="1:26" s="14" customFormat="1" ht="18.649999999999999" customHeight="1" x14ac:dyDescent="0.35">
      <c r="A71" s="72"/>
      <c r="B71" s="109" t="s">
        <v>534</v>
      </c>
      <c r="C71" s="109"/>
      <c r="D71" s="103"/>
      <c r="E71" s="112"/>
      <c r="F71" s="371"/>
      <c r="G71" s="371"/>
      <c r="H71" s="371"/>
      <c r="I71" s="371"/>
      <c r="J71" s="371"/>
      <c r="K71" s="371"/>
      <c r="L71" s="371"/>
      <c r="M71" s="371"/>
      <c r="N71" s="371"/>
      <c r="O71" s="371"/>
      <c r="P71" s="371"/>
      <c r="Q71" s="371"/>
      <c r="R71" s="105"/>
      <c r="Z71" s="19"/>
    </row>
    <row r="72" spans="1:26" s="14" customFormat="1" x14ac:dyDescent="0.35">
      <c r="A72" s="76"/>
      <c r="B72" s="14" t="s">
        <v>99</v>
      </c>
      <c r="C72" s="110" t="s">
        <v>100</v>
      </c>
      <c r="D72" s="46">
        <v>4190170</v>
      </c>
      <c r="E72" s="304"/>
      <c r="F72" s="364"/>
      <c r="G72" s="364"/>
      <c r="H72" s="364"/>
      <c r="I72" s="364"/>
      <c r="J72" s="364"/>
      <c r="K72" s="364"/>
      <c r="L72" s="364"/>
      <c r="M72" s="364"/>
      <c r="N72" s="364"/>
      <c r="O72" s="364"/>
      <c r="P72" s="364"/>
      <c r="Q72" s="364"/>
      <c r="R72" s="77">
        <f>SUM(F72:Q72)-E72</f>
        <v>0</v>
      </c>
      <c r="Z72" s="19"/>
    </row>
    <row r="73" spans="1:26" s="14" customFormat="1" x14ac:dyDescent="0.35">
      <c r="A73" s="76"/>
      <c r="B73" s="14" t="s">
        <v>177</v>
      </c>
      <c r="C73" s="110" t="s">
        <v>178</v>
      </c>
      <c r="D73" s="46">
        <v>4190430</v>
      </c>
      <c r="E73" s="302"/>
      <c r="F73" s="364"/>
      <c r="G73" s="364"/>
      <c r="H73" s="364"/>
      <c r="I73" s="364"/>
      <c r="J73" s="364"/>
      <c r="K73" s="364"/>
      <c r="L73" s="364"/>
      <c r="M73" s="364"/>
      <c r="N73" s="364"/>
      <c r="O73" s="364"/>
      <c r="P73" s="364"/>
      <c r="Q73" s="364"/>
      <c r="R73" s="77">
        <f>SUM(F73:Q73)-E73</f>
        <v>0</v>
      </c>
      <c r="Z73" s="19"/>
    </row>
    <row r="74" spans="1:26" s="14" customFormat="1" ht="16" thickBot="1" x14ac:dyDescent="0.4">
      <c r="A74" s="76"/>
      <c r="B74" s="14" t="s">
        <v>101</v>
      </c>
      <c r="C74" s="107" t="s">
        <v>535</v>
      </c>
      <c r="D74" s="46">
        <v>6181510</v>
      </c>
      <c r="E74" s="61">
        <f>-E63</f>
        <v>0</v>
      </c>
      <c r="F74" s="364"/>
      <c r="G74" s="364"/>
      <c r="H74" s="364"/>
      <c r="I74" s="364"/>
      <c r="J74" s="364"/>
      <c r="K74" s="364"/>
      <c r="L74" s="364"/>
      <c r="M74" s="364"/>
      <c r="N74" s="364"/>
      <c r="O74" s="364"/>
      <c r="P74" s="364"/>
      <c r="Q74" s="364"/>
      <c r="R74" s="101">
        <f>SUM(F74:Q74)-E74</f>
        <v>0</v>
      </c>
      <c r="Z74" s="19"/>
    </row>
    <row r="75" spans="1:26" s="14" customFormat="1" ht="3" customHeight="1" x14ac:dyDescent="0.35">
      <c r="A75" s="116"/>
      <c r="B75" s="133"/>
      <c r="C75" s="134"/>
      <c r="D75" s="118"/>
      <c r="E75" s="119"/>
      <c r="F75" s="373"/>
      <c r="G75" s="373"/>
      <c r="H75" s="373"/>
      <c r="I75" s="373"/>
      <c r="J75" s="373"/>
      <c r="K75" s="373"/>
      <c r="L75" s="373"/>
      <c r="M75" s="373"/>
      <c r="N75" s="373"/>
      <c r="O75" s="373"/>
      <c r="P75" s="373"/>
      <c r="Q75" s="373"/>
      <c r="R75" s="120"/>
      <c r="Z75" s="19"/>
    </row>
    <row r="76" spans="1:26" s="14" customFormat="1" ht="16" thickBot="1" x14ac:dyDescent="0.4">
      <c r="A76" s="136"/>
      <c r="B76" s="137" t="s">
        <v>536</v>
      </c>
      <c r="C76" s="137"/>
      <c r="D76" s="138"/>
      <c r="E76" s="369">
        <f>ROUND(SUM(E72:E74),2)</f>
        <v>0</v>
      </c>
      <c r="F76" s="374">
        <f>SUM(F72:F74)</f>
        <v>0</v>
      </c>
      <c r="G76" s="374">
        <f t="shared" ref="G76:R76" si="5">SUM(G72:G74)</f>
        <v>0</v>
      </c>
      <c r="H76" s="374">
        <f t="shared" si="5"/>
        <v>0</v>
      </c>
      <c r="I76" s="374">
        <f t="shared" si="5"/>
        <v>0</v>
      </c>
      <c r="J76" s="374">
        <f t="shared" si="5"/>
        <v>0</v>
      </c>
      <c r="K76" s="374">
        <f t="shared" si="5"/>
        <v>0</v>
      </c>
      <c r="L76" s="374">
        <f t="shared" si="5"/>
        <v>0</v>
      </c>
      <c r="M76" s="374">
        <f t="shared" si="5"/>
        <v>0</v>
      </c>
      <c r="N76" s="374">
        <f t="shared" si="5"/>
        <v>0</v>
      </c>
      <c r="O76" s="374">
        <f t="shared" si="5"/>
        <v>0</v>
      </c>
      <c r="P76" s="374">
        <f t="shared" si="5"/>
        <v>0</v>
      </c>
      <c r="Q76" s="374">
        <f t="shared" si="5"/>
        <v>0</v>
      </c>
      <c r="R76" s="139">
        <f t="shared" si="5"/>
        <v>0</v>
      </c>
      <c r="Z76" s="19"/>
    </row>
    <row r="77" spans="1:26" s="14" customFormat="1" ht="12" customHeight="1" thickBot="1" x14ac:dyDescent="0.4">
      <c r="B77" s="56"/>
      <c r="C77" s="7"/>
      <c r="D77" s="46"/>
      <c r="E77" s="61"/>
      <c r="F77" s="61"/>
      <c r="G77" s="61"/>
      <c r="H77" s="61"/>
      <c r="I77" s="61"/>
      <c r="J77" s="61"/>
      <c r="K77" s="61"/>
      <c r="L77" s="61"/>
      <c r="M77" s="61"/>
      <c r="N77" s="61"/>
      <c r="O77" s="61"/>
      <c r="P77" s="61"/>
      <c r="Q77" s="61"/>
      <c r="R77" s="61"/>
      <c r="Z77" s="19"/>
    </row>
    <row r="78" spans="1:26" s="14" customFormat="1" x14ac:dyDescent="0.35">
      <c r="A78" s="72"/>
      <c r="B78" s="109" t="s">
        <v>537</v>
      </c>
      <c r="C78" s="109"/>
      <c r="D78" s="103"/>
      <c r="E78" s="112"/>
      <c r="F78" s="371"/>
      <c r="G78" s="371"/>
      <c r="H78" s="371"/>
      <c r="I78" s="371"/>
      <c r="J78" s="371"/>
      <c r="K78" s="371"/>
      <c r="L78" s="371"/>
      <c r="M78" s="371"/>
      <c r="N78" s="371"/>
      <c r="O78" s="371"/>
      <c r="P78" s="371"/>
      <c r="Q78" s="371"/>
      <c r="R78" s="108"/>
      <c r="Z78" s="19"/>
    </row>
    <row r="79" spans="1:26" s="14" customFormat="1" x14ac:dyDescent="0.35">
      <c r="A79" s="76"/>
      <c r="B79" s="14" t="s">
        <v>187</v>
      </c>
      <c r="C79" s="7" t="s">
        <v>188</v>
      </c>
      <c r="D79" s="46">
        <v>6180210</v>
      </c>
      <c r="E79" s="300"/>
      <c r="F79" s="364"/>
      <c r="G79" s="364"/>
      <c r="H79" s="364"/>
      <c r="I79" s="364"/>
      <c r="J79" s="364"/>
      <c r="K79" s="364"/>
      <c r="L79" s="364"/>
      <c r="M79" s="364"/>
      <c r="N79" s="364"/>
      <c r="O79" s="364"/>
      <c r="P79" s="364"/>
      <c r="Q79" s="364"/>
      <c r="R79" s="77">
        <f>SUM(F79:Q79)-E79</f>
        <v>0</v>
      </c>
      <c r="Z79" s="19"/>
    </row>
    <row r="80" spans="1:26" s="14" customFormat="1" x14ac:dyDescent="0.35">
      <c r="A80" s="76"/>
      <c r="B80" s="14" t="s">
        <v>103</v>
      </c>
      <c r="C80" s="7" t="s">
        <v>104</v>
      </c>
      <c r="D80" s="46">
        <v>6180200</v>
      </c>
      <c r="E80" s="301"/>
      <c r="F80" s="364"/>
      <c r="G80" s="364"/>
      <c r="H80" s="364"/>
      <c r="I80" s="364"/>
      <c r="J80" s="364"/>
      <c r="K80" s="364"/>
      <c r="L80" s="364"/>
      <c r="M80" s="364"/>
      <c r="N80" s="364"/>
      <c r="O80" s="364"/>
      <c r="P80" s="364"/>
      <c r="Q80" s="364"/>
      <c r="R80" s="77">
        <f>SUM(F80:Q80)-E80</f>
        <v>0</v>
      </c>
      <c r="Z80" s="19"/>
    </row>
    <row r="81" spans="1:26" s="14" customFormat="1" x14ac:dyDescent="0.35">
      <c r="A81" s="76"/>
      <c r="B81" s="14" t="s">
        <v>108</v>
      </c>
      <c r="C81" s="7" t="s">
        <v>109</v>
      </c>
      <c r="D81" s="78">
        <v>6180230</v>
      </c>
      <c r="E81" s="301"/>
      <c r="F81" s="364"/>
      <c r="G81" s="364"/>
      <c r="H81" s="364"/>
      <c r="I81" s="364"/>
      <c r="J81" s="364"/>
      <c r="K81" s="364"/>
      <c r="L81" s="364"/>
      <c r="M81" s="364"/>
      <c r="N81" s="364"/>
      <c r="O81" s="364"/>
      <c r="P81" s="364"/>
      <c r="Q81" s="364"/>
      <c r="R81" s="77">
        <f>SUM(F81:Q81)-E81</f>
        <v>0</v>
      </c>
      <c r="Z81" s="19"/>
    </row>
    <row r="82" spans="1:26" s="14" customFormat="1" ht="16" thickBot="1" x14ac:dyDescent="0.4">
      <c r="A82" s="76"/>
      <c r="B82" s="14" t="s">
        <v>110</v>
      </c>
      <c r="C82" s="7" t="s">
        <v>111</v>
      </c>
      <c r="D82" s="46">
        <v>6180260</v>
      </c>
      <c r="E82" s="305"/>
      <c r="F82" s="364"/>
      <c r="G82" s="364"/>
      <c r="H82" s="364"/>
      <c r="I82" s="364"/>
      <c r="J82" s="364"/>
      <c r="K82" s="364"/>
      <c r="L82" s="364"/>
      <c r="M82" s="364"/>
      <c r="N82" s="364"/>
      <c r="O82" s="364"/>
      <c r="P82" s="364"/>
      <c r="Q82" s="364"/>
      <c r="R82" s="101">
        <f>SUM(F82:Q82)-E82</f>
        <v>0</v>
      </c>
      <c r="Z82" s="19"/>
    </row>
    <row r="83" spans="1:26" s="14" customFormat="1" ht="3" customHeight="1" x14ac:dyDescent="0.35">
      <c r="A83" s="116"/>
      <c r="B83" s="133"/>
      <c r="C83" s="134"/>
      <c r="D83" s="118"/>
      <c r="E83" s="119"/>
      <c r="F83" s="373"/>
      <c r="G83" s="373"/>
      <c r="H83" s="373"/>
      <c r="I83" s="373"/>
      <c r="J83" s="373"/>
      <c r="K83" s="373"/>
      <c r="L83" s="373"/>
      <c r="M83" s="373"/>
      <c r="N83" s="373"/>
      <c r="O83" s="373"/>
      <c r="P83" s="373"/>
      <c r="Q83" s="373"/>
      <c r="R83" s="120"/>
      <c r="Z83" s="19"/>
    </row>
    <row r="84" spans="1:26" s="14" customFormat="1" ht="16" thickBot="1" x14ac:dyDescent="0.4">
      <c r="A84" s="136"/>
      <c r="B84" s="137" t="s">
        <v>538</v>
      </c>
      <c r="C84" s="137"/>
      <c r="D84" s="138"/>
      <c r="E84" s="369">
        <f>ROUND(SUM(E79:E82),2)</f>
        <v>0</v>
      </c>
      <c r="F84" s="374">
        <f>SUM(F79:F82)</f>
        <v>0</v>
      </c>
      <c r="G84" s="374">
        <f t="shared" ref="G84:R84" si="6">SUM(G79:G82)</f>
        <v>0</v>
      </c>
      <c r="H84" s="374">
        <f t="shared" si="6"/>
        <v>0</v>
      </c>
      <c r="I84" s="374">
        <f t="shared" si="6"/>
        <v>0</v>
      </c>
      <c r="J84" s="374">
        <f t="shared" si="6"/>
        <v>0</v>
      </c>
      <c r="K84" s="374">
        <f t="shared" si="6"/>
        <v>0</v>
      </c>
      <c r="L84" s="374">
        <f t="shared" si="6"/>
        <v>0</v>
      </c>
      <c r="M84" s="374">
        <f t="shared" si="6"/>
        <v>0</v>
      </c>
      <c r="N84" s="374">
        <f t="shared" si="6"/>
        <v>0</v>
      </c>
      <c r="O84" s="374">
        <f t="shared" si="6"/>
        <v>0</v>
      </c>
      <c r="P84" s="374">
        <f t="shared" si="6"/>
        <v>0</v>
      </c>
      <c r="Q84" s="374">
        <f t="shared" si="6"/>
        <v>0</v>
      </c>
      <c r="R84" s="139">
        <f t="shared" si="6"/>
        <v>0</v>
      </c>
      <c r="Z84" s="19"/>
    </row>
    <row r="85" spans="1:26" s="14" customFormat="1" ht="12" customHeight="1" thickBot="1" x14ac:dyDescent="0.4">
      <c r="B85" s="56"/>
      <c r="C85" s="7"/>
      <c r="D85" s="46"/>
      <c r="E85" s="61"/>
      <c r="F85" s="35"/>
      <c r="G85" s="35"/>
      <c r="H85" s="35"/>
      <c r="I85" s="35"/>
      <c r="J85" s="35"/>
      <c r="K85" s="35"/>
      <c r="L85" s="35"/>
      <c r="M85" s="35"/>
      <c r="N85" s="35"/>
      <c r="O85" s="35"/>
      <c r="P85" s="35"/>
      <c r="Q85" s="35"/>
      <c r="R85" s="1"/>
      <c r="Z85" s="19"/>
    </row>
    <row r="86" spans="1:26" s="14" customFormat="1" ht="16" thickBot="1" x14ac:dyDescent="0.4">
      <c r="A86" s="148"/>
      <c r="B86" s="149" t="s">
        <v>539</v>
      </c>
      <c r="C86" s="149"/>
      <c r="D86" s="150"/>
      <c r="E86" s="151"/>
      <c r="F86" s="152"/>
      <c r="G86" s="152"/>
      <c r="H86" s="152"/>
      <c r="I86" s="152"/>
      <c r="J86" s="152"/>
      <c r="K86" s="152"/>
      <c r="L86" s="152"/>
      <c r="M86" s="152"/>
      <c r="N86" s="152"/>
      <c r="O86" s="152"/>
      <c r="P86" s="152"/>
      <c r="Q86" s="152"/>
      <c r="R86" s="153"/>
      <c r="Z86" s="19"/>
    </row>
    <row r="87" spans="1:26" s="14" customFormat="1" x14ac:dyDescent="0.35">
      <c r="A87" s="72"/>
      <c r="B87" s="73" t="s">
        <v>208</v>
      </c>
      <c r="C87" s="102" t="s">
        <v>540</v>
      </c>
      <c r="D87" s="103"/>
      <c r="E87" s="112"/>
      <c r="F87" s="112"/>
      <c r="G87" s="112"/>
      <c r="H87" s="112"/>
      <c r="I87" s="112"/>
      <c r="J87" s="112"/>
      <c r="K87" s="112"/>
      <c r="L87" s="112"/>
      <c r="M87" s="112"/>
      <c r="N87" s="112"/>
      <c r="O87" s="112"/>
      <c r="P87" s="112"/>
      <c r="Q87" s="112"/>
      <c r="R87" s="108"/>
      <c r="Z87" s="19"/>
    </row>
    <row r="88" spans="1:26" s="14" customFormat="1" x14ac:dyDescent="0.35">
      <c r="A88" s="76"/>
      <c r="B88" s="14" t="s">
        <v>209</v>
      </c>
      <c r="C88" s="7" t="s">
        <v>541</v>
      </c>
      <c r="D88" s="46"/>
      <c r="E88" s="61"/>
      <c r="F88" s="61"/>
      <c r="G88" s="61"/>
      <c r="H88" s="61"/>
      <c r="I88" s="61"/>
      <c r="J88" s="61"/>
      <c r="K88" s="61"/>
      <c r="L88" s="61"/>
      <c r="M88" s="61"/>
      <c r="N88" s="61"/>
      <c r="O88" s="61"/>
      <c r="P88" s="61"/>
      <c r="Q88" s="61"/>
      <c r="R88" s="79"/>
      <c r="Z88" s="19"/>
    </row>
    <row r="89" spans="1:26" s="14" customFormat="1" x14ac:dyDescent="0.35">
      <c r="A89" s="141"/>
      <c r="B89" s="142" t="s">
        <v>212</v>
      </c>
      <c r="C89" s="143" t="s">
        <v>542</v>
      </c>
      <c r="D89" s="144"/>
      <c r="E89" s="145"/>
      <c r="F89" s="145"/>
      <c r="G89" s="145"/>
      <c r="H89" s="145"/>
      <c r="I89" s="145"/>
      <c r="J89" s="145"/>
      <c r="K89" s="145"/>
      <c r="L89" s="145"/>
      <c r="M89" s="145"/>
      <c r="N89" s="145"/>
      <c r="O89" s="145"/>
      <c r="P89" s="145"/>
      <c r="Q89" s="145"/>
      <c r="R89" s="146"/>
      <c r="Z89" s="19"/>
    </row>
    <row r="90" spans="1:26" s="1" customFormat="1" ht="16" thickBot="1" x14ac:dyDescent="0.4">
      <c r="A90" s="121"/>
      <c r="B90" s="113" t="s">
        <v>543</v>
      </c>
      <c r="C90" s="122"/>
      <c r="D90" s="81"/>
      <c r="E90" s="123">
        <f>SUM(E87:E89)</f>
        <v>0</v>
      </c>
      <c r="F90" s="123"/>
      <c r="G90" s="123"/>
      <c r="H90" s="123"/>
      <c r="I90" s="123"/>
      <c r="J90" s="123"/>
      <c r="K90" s="123"/>
      <c r="L90" s="123"/>
      <c r="M90" s="123"/>
      <c r="N90" s="123"/>
      <c r="O90" s="123"/>
      <c r="P90" s="123"/>
      <c r="Q90" s="123"/>
      <c r="R90" s="114"/>
      <c r="Z90" s="20"/>
    </row>
    <row r="91" spans="1:26" s="14" customFormat="1" ht="3" customHeight="1" thickBot="1" x14ac:dyDescent="0.4">
      <c r="A91" s="76"/>
      <c r="B91" s="1"/>
      <c r="C91" s="7"/>
      <c r="D91" s="46"/>
      <c r="E91" s="61"/>
      <c r="F91" s="61"/>
      <c r="G91" s="61"/>
      <c r="H91" s="61"/>
      <c r="I91" s="61"/>
      <c r="J91" s="61"/>
      <c r="K91" s="61"/>
      <c r="L91" s="61"/>
      <c r="M91" s="61"/>
      <c r="N91" s="61"/>
      <c r="O91" s="61"/>
      <c r="P91" s="61"/>
      <c r="Q91" s="61"/>
      <c r="R91" s="79"/>
      <c r="Z91" s="19"/>
    </row>
    <row r="92" spans="1:26" s="14" customFormat="1" x14ac:dyDescent="0.35">
      <c r="A92" s="72"/>
      <c r="B92" s="115" t="s">
        <v>210</v>
      </c>
      <c r="C92" s="102" t="s">
        <v>544</v>
      </c>
      <c r="D92" s="103"/>
      <c r="E92" s="112"/>
      <c r="F92" s="112"/>
      <c r="G92" s="112"/>
      <c r="H92" s="112"/>
      <c r="I92" s="112"/>
      <c r="J92" s="112"/>
      <c r="K92" s="112"/>
      <c r="L92" s="112"/>
      <c r="M92" s="112"/>
      <c r="N92" s="112"/>
      <c r="O92" s="112"/>
      <c r="P92" s="112"/>
      <c r="Q92" s="112"/>
      <c r="R92" s="108"/>
      <c r="Z92" s="19"/>
    </row>
    <row r="93" spans="1:26" s="14" customFormat="1" x14ac:dyDescent="0.35">
      <c r="A93" s="141"/>
      <c r="B93" s="147" t="s">
        <v>211</v>
      </c>
      <c r="C93" s="143" t="s">
        <v>545</v>
      </c>
      <c r="D93" s="144"/>
      <c r="E93" s="145"/>
      <c r="F93" s="145"/>
      <c r="G93" s="145"/>
      <c r="H93" s="145"/>
      <c r="I93" s="145"/>
      <c r="J93" s="145"/>
      <c r="K93" s="145"/>
      <c r="L93" s="145"/>
      <c r="M93" s="145"/>
      <c r="N93" s="145"/>
      <c r="O93" s="145"/>
      <c r="P93" s="145"/>
      <c r="Q93" s="145"/>
      <c r="R93" s="146"/>
      <c r="Z93" s="19"/>
    </row>
    <row r="94" spans="1:26" s="1" customFormat="1" ht="16" thickBot="1" x14ac:dyDescent="0.4">
      <c r="A94" s="121"/>
      <c r="B94" s="113" t="s">
        <v>546</v>
      </c>
      <c r="C94" s="122"/>
      <c r="D94" s="81"/>
      <c r="E94" s="123">
        <f>SUM(E92:E93)</f>
        <v>0</v>
      </c>
      <c r="F94" s="123"/>
      <c r="G94" s="123"/>
      <c r="H94" s="123"/>
      <c r="I94" s="123"/>
      <c r="J94" s="123"/>
      <c r="K94" s="123"/>
      <c r="L94" s="123"/>
      <c r="M94" s="123"/>
      <c r="N94" s="123"/>
      <c r="O94" s="123"/>
      <c r="P94" s="123"/>
      <c r="Q94" s="123"/>
      <c r="R94" s="114"/>
      <c r="Z94" s="20"/>
    </row>
    <row r="95" spans="1:26" s="14" customFormat="1" ht="3" customHeight="1" x14ac:dyDescent="0.35">
      <c r="A95" s="116"/>
      <c r="B95" s="140"/>
      <c r="C95" s="134"/>
      <c r="D95" s="118"/>
      <c r="E95" s="119"/>
      <c r="F95" s="119"/>
      <c r="G95" s="119"/>
      <c r="H95" s="119"/>
      <c r="I95" s="119"/>
      <c r="J95" s="119"/>
      <c r="K95" s="119"/>
      <c r="L95" s="119"/>
      <c r="M95" s="119"/>
      <c r="N95" s="119"/>
      <c r="O95" s="119"/>
      <c r="P95" s="119"/>
      <c r="Q95" s="119"/>
      <c r="R95" s="120"/>
      <c r="Z95" s="19"/>
    </row>
    <row r="96" spans="1:26" s="1" customFormat="1" ht="16" thickBot="1" x14ac:dyDescent="0.4">
      <c r="A96" s="154"/>
      <c r="B96" s="155" t="s">
        <v>547</v>
      </c>
      <c r="C96" s="156"/>
      <c r="D96" s="157"/>
      <c r="E96" s="158">
        <f>E90+E94</f>
        <v>0</v>
      </c>
      <c r="F96" s="158"/>
      <c r="G96" s="158"/>
      <c r="H96" s="158"/>
      <c r="I96" s="158"/>
      <c r="J96" s="158"/>
      <c r="K96" s="158"/>
      <c r="L96" s="158"/>
      <c r="M96" s="158"/>
      <c r="N96" s="158"/>
      <c r="O96" s="158"/>
      <c r="P96" s="158"/>
      <c r="Q96" s="158"/>
      <c r="R96" s="159"/>
      <c r="Z96" s="20"/>
    </row>
    <row r="97" spans="1:26" s="14" customFormat="1" ht="16" thickBot="1" x14ac:dyDescent="0.4">
      <c r="B97" s="1"/>
      <c r="C97" s="7"/>
      <c r="D97" s="46"/>
      <c r="E97" s="61"/>
      <c r="F97" s="61"/>
      <c r="G97" s="61"/>
      <c r="H97" s="61"/>
      <c r="I97" s="61"/>
      <c r="J97" s="61"/>
      <c r="K97" s="61"/>
      <c r="L97" s="61"/>
      <c r="M97" s="61"/>
      <c r="N97" s="61"/>
      <c r="O97" s="61"/>
      <c r="P97" s="61"/>
      <c r="Q97" s="61"/>
      <c r="R97" s="1"/>
      <c r="Z97" s="19"/>
    </row>
    <row r="98" spans="1:26" s="14" customFormat="1" ht="16" thickBot="1" x14ac:dyDescent="0.4">
      <c r="A98" s="116"/>
      <c r="B98" s="117" t="s">
        <v>548</v>
      </c>
      <c r="C98" s="117"/>
      <c r="D98" s="118"/>
      <c r="E98" s="119"/>
      <c r="F98" s="119"/>
      <c r="G98" s="119"/>
      <c r="H98" s="119"/>
      <c r="I98" s="119"/>
      <c r="J98" s="119"/>
      <c r="K98" s="119"/>
      <c r="L98" s="119"/>
      <c r="M98" s="119"/>
      <c r="N98" s="119"/>
      <c r="O98" s="119"/>
      <c r="P98" s="119"/>
      <c r="Q98" s="119"/>
      <c r="R98" s="120"/>
      <c r="Z98" s="19"/>
    </row>
    <row r="99" spans="1:26" s="14" customFormat="1" x14ac:dyDescent="0.35">
      <c r="A99" s="72"/>
      <c r="B99" s="73" t="s">
        <v>208</v>
      </c>
      <c r="C99" s="102" t="s">
        <v>540</v>
      </c>
      <c r="D99" s="103"/>
      <c r="E99" s="112">
        <v>0</v>
      </c>
      <c r="F99" s="112"/>
      <c r="G99" s="112"/>
      <c r="H99" s="112"/>
      <c r="I99" s="112"/>
      <c r="J99" s="112"/>
      <c r="K99" s="112"/>
      <c r="L99" s="112"/>
      <c r="M99" s="112"/>
      <c r="N99" s="112"/>
      <c r="O99" s="112"/>
      <c r="P99" s="112"/>
      <c r="Q99" s="112"/>
      <c r="R99" s="108"/>
      <c r="Z99" s="19"/>
    </row>
    <row r="100" spans="1:26" s="14" customFormat="1" x14ac:dyDescent="0.35">
      <c r="A100" s="76"/>
      <c r="B100" s="14" t="s">
        <v>209</v>
      </c>
      <c r="C100" s="7" t="str">
        <f>IF(E100&lt;0,"Uncommitted Revenue - THIS IS A DEFICIT BALANCE","Uncommitted Revenue")</f>
        <v>Uncommitted Revenue</v>
      </c>
      <c r="D100" s="46"/>
      <c r="E100" s="61">
        <f>IFERROR(-SUM(E90)-SUM(E31+E68)-E101,"")</f>
        <v>0</v>
      </c>
      <c r="F100" s="61"/>
      <c r="G100" s="61"/>
      <c r="H100" s="61"/>
      <c r="I100" s="61"/>
      <c r="J100" s="61"/>
      <c r="K100" s="61"/>
      <c r="L100" s="61"/>
      <c r="M100" s="61"/>
      <c r="N100" s="61"/>
      <c r="O100" s="61"/>
      <c r="P100" s="61"/>
      <c r="Q100" s="61"/>
      <c r="R100" s="79"/>
      <c r="Z100" s="19"/>
    </row>
    <row r="101" spans="1:26" s="14" customFormat="1" x14ac:dyDescent="0.35">
      <c r="A101" s="141"/>
      <c r="B101" s="142" t="s">
        <v>212</v>
      </c>
      <c r="C101" s="143" t="s">
        <v>542</v>
      </c>
      <c r="D101" s="144"/>
      <c r="E101" s="145">
        <f>IFERROR(-SUM(E89+E28+E29+E65+E66),"")</f>
        <v>0</v>
      </c>
      <c r="F101" s="145"/>
      <c r="G101" s="145"/>
      <c r="H101" s="145"/>
      <c r="I101" s="145"/>
      <c r="J101" s="145"/>
      <c r="K101" s="145"/>
      <c r="L101" s="145"/>
      <c r="M101" s="145"/>
      <c r="N101" s="145"/>
      <c r="O101" s="145"/>
      <c r="P101" s="145"/>
      <c r="Q101" s="145"/>
      <c r="R101" s="146"/>
      <c r="Z101" s="19"/>
    </row>
    <row r="102" spans="1:26" s="1" customFormat="1" ht="16" thickBot="1" x14ac:dyDescent="0.4">
      <c r="A102" s="121"/>
      <c r="B102" s="113" t="s">
        <v>543</v>
      </c>
      <c r="C102" s="122"/>
      <c r="D102" s="81"/>
      <c r="E102" s="123">
        <f>SUM(E100:E101)</f>
        <v>0</v>
      </c>
      <c r="F102" s="123"/>
      <c r="G102" s="123"/>
      <c r="H102" s="123"/>
      <c r="I102" s="123"/>
      <c r="J102" s="123"/>
      <c r="K102" s="123"/>
      <c r="L102" s="123"/>
      <c r="M102" s="123"/>
      <c r="N102" s="123"/>
      <c r="O102" s="123"/>
      <c r="P102" s="123"/>
      <c r="Q102" s="123"/>
      <c r="R102" s="114"/>
      <c r="Z102" s="20"/>
    </row>
    <row r="103" spans="1:26" s="14" customFormat="1" ht="3" customHeight="1" thickBot="1" x14ac:dyDescent="0.4">
      <c r="A103" s="76"/>
      <c r="B103" s="1"/>
      <c r="C103" s="7"/>
      <c r="D103" s="46"/>
      <c r="E103" s="61"/>
      <c r="F103" s="61"/>
      <c r="G103" s="61"/>
      <c r="H103" s="61"/>
      <c r="I103" s="61"/>
      <c r="J103" s="61"/>
      <c r="K103" s="61"/>
      <c r="L103" s="61"/>
      <c r="M103" s="61"/>
      <c r="N103" s="61"/>
      <c r="O103" s="61"/>
      <c r="P103" s="61"/>
      <c r="Q103" s="61"/>
      <c r="R103" s="79"/>
      <c r="Z103" s="19"/>
    </row>
    <row r="104" spans="1:26" s="14" customFormat="1" x14ac:dyDescent="0.35">
      <c r="A104" s="72"/>
      <c r="B104" s="115" t="s">
        <v>210</v>
      </c>
      <c r="C104" s="102" t="str">
        <f>IF(E104&gt;-0.1,"Devolved Formula Capital","Devolved Formula Capital - THIS CANNOT BE A DEFICIT FIGURE")</f>
        <v>Devolved Formula Capital</v>
      </c>
      <c r="D104" s="103"/>
      <c r="E104" s="112">
        <f>IFERROR(IF(-SUM(E92+E72)&lt;E84,0,-SUM(E92+E72+E84)),"")</f>
        <v>0</v>
      </c>
      <c r="F104" s="112"/>
      <c r="G104" s="112"/>
      <c r="H104" s="112"/>
      <c r="I104" s="112"/>
      <c r="J104" s="112"/>
      <c r="K104" s="112"/>
      <c r="L104" s="112"/>
      <c r="M104" s="112"/>
      <c r="N104" s="112"/>
      <c r="O104" s="112"/>
      <c r="P104" s="112"/>
      <c r="Q104" s="112"/>
      <c r="R104" s="108"/>
      <c r="Z104" s="19"/>
    </row>
    <row r="105" spans="1:26" s="14" customFormat="1" x14ac:dyDescent="0.35">
      <c r="A105" s="141"/>
      <c r="B105" s="147" t="s">
        <v>211</v>
      </c>
      <c r="C105" s="143" t="str">
        <f>IF(E105&lt;0,"Other Capital - THIS CANNOT BE A DEFICIT - PLEASE CORRECT","Other Capital")</f>
        <v>Other Capital</v>
      </c>
      <c r="D105" s="144"/>
      <c r="E105" s="145">
        <f>IFERROR(-SUM(E94+E76+E84+E104),"")</f>
        <v>0</v>
      </c>
      <c r="F105" s="145"/>
      <c r="G105" s="145"/>
      <c r="H105" s="145"/>
      <c r="I105" s="145"/>
      <c r="J105" s="145"/>
      <c r="K105" s="145"/>
      <c r="L105" s="145"/>
      <c r="M105" s="145"/>
      <c r="N105" s="145"/>
      <c r="O105" s="145"/>
      <c r="P105" s="145"/>
      <c r="Q105" s="145"/>
      <c r="R105" s="146"/>
      <c r="Z105" s="19"/>
    </row>
    <row r="106" spans="1:26" s="1" customFormat="1" ht="16" thickBot="1" x14ac:dyDescent="0.4">
      <c r="A106" s="121"/>
      <c r="B106" s="113" t="s">
        <v>546</v>
      </c>
      <c r="C106" s="122"/>
      <c r="D106" s="81"/>
      <c r="E106" s="123">
        <f>SUM(E104:E105)</f>
        <v>0</v>
      </c>
      <c r="F106" s="123"/>
      <c r="G106" s="123"/>
      <c r="H106" s="123"/>
      <c r="I106" s="123"/>
      <c r="J106" s="123"/>
      <c r="K106" s="123"/>
      <c r="L106" s="123"/>
      <c r="M106" s="123"/>
      <c r="N106" s="123"/>
      <c r="O106" s="123"/>
      <c r="P106" s="123"/>
      <c r="Q106" s="123"/>
      <c r="R106" s="114"/>
      <c r="Z106" s="20"/>
    </row>
    <row r="107" spans="1:26" s="14" customFormat="1" ht="3" customHeight="1" x14ac:dyDescent="0.35">
      <c r="A107" s="72"/>
      <c r="B107" s="115"/>
      <c r="C107" s="102"/>
      <c r="D107" s="103"/>
      <c r="E107" s="112"/>
      <c r="F107" s="112"/>
      <c r="G107" s="112"/>
      <c r="H107" s="112"/>
      <c r="I107" s="112"/>
      <c r="J107" s="112"/>
      <c r="K107" s="112"/>
      <c r="L107" s="112"/>
      <c r="M107" s="112"/>
      <c r="N107" s="112"/>
      <c r="O107" s="112"/>
      <c r="P107" s="112"/>
      <c r="Q107" s="112"/>
      <c r="R107" s="108"/>
      <c r="Z107" s="19"/>
    </row>
    <row r="108" spans="1:26" s="124" customFormat="1" ht="25.9" customHeight="1" thickBot="1" x14ac:dyDescent="0.3">
      <c r="A108" s="127"/>
      <c r="B108" s="128" t="str">
        <f>IF(E108&lt;0,"DEFICIT BALANCE CARRIED FORWARD","SURPLUS BALANCE CARRIED FORWARD")</f>
        <v>SURPLUS BALANCE CARRIED FORWARD</v>
      </c>
      <c r="C108" s="129"/>
      <c r="D108" s="130"/>
      <c r="E108" s="131">
        <f>E102+E106</f>
        <v>0</v>
      </c>
      <c r="F108" s="131"/>
      <c r="G108" s="131"/>
      <c r="H108" s="131"/>
      <c r="I108" s="131"/>
      <c r="J108" s="131"/>
      <c r="K108" s="131"/>
      <c r="L108" s="131"/>
      <c r="M108" s="131"/>
      <c r="N108" s="131"/>
      <c r="O108" s="131"/>
      <c r="P108" s="131"/>
      <c r="Q108" s="131"/>
      <c r="R108" s="132"/>
      <c r="Z108" s="125"/>
    </row>
    <row r="109" spans="1:26" s="14" customFormat="1" x14ac:dyDescent="0.35">
      <c r="B109" s="1"/>
      <c r="C109" s="7"/>
      <c r="D109" s="46"/>
      <c r="E109" s="61"/>
      <c r="F109" s="35"/>
      <c r="G109" s="35"/>
      <c r="H109" s="35"/>
      <c r="I109" s="35"/>
      <c r="J109" s="35"/>
      <c r="K109" s="35"/>
      <c r="L109" s="35"/>
      <c r="M109" s="35"/>
      <c r="N109" s="35"/>
      <c r="O109" s="35"/>
      <c r="P109" s="35"/>
      <c r="Q109" s="35"/>
      <c r="R109" s="1"/>
      <c r="Z109" s="19"/>
    </row>
    <row r="110" spans="1:26" s="14" customFormat="1" ht="12" customHeight="1" x14ac:dyDescent="0.4">
      <c r="B110" s="63"/>
      <c r="C110" s="7"/>
      <c r="D110" s="7"/>
      <c r="E110" s="34"/>
      <c r="F110" s="35"/>
      <c r="G110" s="35"/>
      <c r="H110" s="35"/>
      <c r="I110" s="35"/>
      <c r="J110" s="35"/>
      <c r="K110" s="35"/>
      <c r="L110" s="35"/>
      <c r="M110" s="35"/>
      <c r="N110" s="35"/>
      <c r="O110" s="35"/>
      <c r="P110" s="35"/>
      <c r="Q110" s="35"/>
      <c r="R110" s="1"/>
      <c r="Z110" s="19"/>
    </row>
    <row r="111" spans="1:26" s="14" customFormat="1" x14ac:dyDescent="0.35">
      <c r="C111" s="7"/>
      <c r="D111" s="7"/>
      <c r="E111" s="64" t="s">
        <v>549</v>
      </c>
      <c r="F111" s="35"/>
      <c r="G111" s="35"/>
      <c r="H111" s="35"/>
      <c r="I111" s="35"/>
      <c r="J111" s="35"/>
      <c r="K111" s="35"/>
      <c r="L111" s="62" t="s">
        <v>550</v>
      </c>
      <c r="M111" s="62"/>
      <c r="N111" s="62"/>
      <c r="O111" s="62"/>
      <c r="P111" s="62"/>
      <c r="Q111" s="35"/>
      <c r="R111" s="1"/>
      <c r="Z111" s="19"/>
    </row>
    <row r="112" spans="1:26" s="14" customFormat="1" ht="25" customHeight="1" x14ac:dyDescent="0.35">
      <c r="C112" s="65" t="s">
        <v>551</v>
      </c>
      <c r="D112" s="66"/>
      <c r="E112" s="409"/>
      <c r="F112" s="409"/>
      <c r="G112" s="409"/>
      <c r="H112" s="409"/>
      <c r="I112" s="35"/>
      <c r="J112" s="67" t="s">
        <v>552</v>
      </c>
      <c r="K112" s="67"/>
      <c r="L112" s="409"/>
      <c r="M112" s="409"/>
      <c r="N112" s="409"/>
      <c r="O112" s="409"/>
      <c r="P112" s="409"/>
      <c r="Q112" s="35"/>
      <c r="R112" s="1"/>
      <c r="Z112" s="19"/>
    </row>
    <row r="113" spans="1:26" s="14" customFormat="1" ht="25" customHeight="1" x14ac:dyDescent="0.35">
      <c r="C113" s="65" t="s">
        <v>553</v>
      </c>
      <c r="D113" s="66"/>
      <c r="E113" s="410"/>
      <c r="F113" s="410"/>
      <c r="G113" s="410"/>
      <c r="H113" s="410"/>
      <c r="I113" s="35"/>
      <c r="J113" s="67" t="s">
        <v>553</v>
      </c>
      <c r="K113" s="67"/>
      <c r="L113" s="410"/>
      <c r="M113" s="410"/>
      <c r="N113" s="410"/>
      <c r="O113" s="410"/>
      <c r="P113" s="410"/>
      <c r="Q113" s="35"/>
      <c r="R113" s="1"/>
      <c r="Z113" s="19"/>
    </row>
    <row r="114" spans="1:26" s="14" customFormat="1" ht="25" customHeight="1" x14ac:dyDescent="0.35">
      <c r="C114" s="65" t="s">
        <v>554</v>
      </c>
      <c r="D114" s="66"/>
      <c r="E114" s="409"/>
      <c r="F114" s="409"/>
      <c r="G114" s="409"/>
      <c r="H114" s="409"/>
      <c r="I114" s="35"/>
      <c r="J114" s="67" t="s">
        <v>554</v>
      </c>
      <c r="K114" s="67"/>
      <c r="L114" s="409"/>
      <c r="M114" s="409"/>
      <c r="N114" s="409"/>
      <c r="O114" s="409"/>
      <c r="P114" s="409"/>
      <c r="Q114" s="35"/>
      <c r="R114" s="1"/>
      <c r="Z114" s="19"/>
    </row>
    <row r="115" spans="1:26" s="14" customFormat="1" ht="25" customHeight="1" x14ac:dyDescent="0.35">
      <c r="C115" s="65" t="s">
        <v>555</v>
      </c>
      <c r="D115" s="66"/>
      <c r="E115" s="409"/>
      <c r="F115" s="409"/>
      <c r="G115" s="409"/>
      <c r="H115" s="409"/>
      <c r="I115" s="35"/>
      <c r="J115" s="67" t="s">
        <v>555</v>
      </c>
      <c r="K115" s="67"/>
      <c r="L115" s="409"/>
      <c r="M115" s="409"/>
      <c r="N115" s="409"/>
      <c r="O115" s="409"/>
      <c r="P115" s="409"/>
      <c r="Q115" s="35"/>
      <c r="R115" s="1"/>
      <c r="Z115" s="19"/>
    </row>
    <row r="116" spans="1:26" s="14" customFormat="1" ht="25" customHeight="1" x14ac:dyDescent="0.35">
      <c r="C116" s="65"/>
      <c r="D116" s="66"/>
      <c r="E116" s="65"/>
      <c r="F116" s="65"/>
      <c r="G116" s="65"/>
      <c r="H116" s="65"/>
      <c r="I116" s="65"/>
      <c r="J116" s="65"/>
      <c r="K116" s="65"/>
      <c r="L116" s="65"/>
      <c r="M116" s="65"/>
      <c r="N116" s="65"/>
      <c r="O116" s="65"/>
      <c r="P116" s="65"/>
      <c r="Q116" s="65"/>
      <c r="R116" s="1"/>
      <c r="Z116" s="19"/>
    </row>
    <row r="117" spans="1:26" s="14" customFormat="1" ht="18" x14ac:dyDescent="0.4">
      <c r="A117" s="68" t="s">
        <v>556</v>
      </c>
      <c r="C117" s="69"/>
      <c r="D117" s="69"/>
      <c r="E117" s="70"/>
      <c r="F117" s="35"/>
      <c r="G117" s="35"/>
      <c r="H117" s="35"/>
      <c r="I117" s="35"/>
      <c r="J117" s="17"/>
      <c r="K117" s="35"/>
      <c r="L117" s="35"/>
      <c r="M117" s="35"/>
      <c r="N117" s="35"/>
      <c r="O117" s="35"/>
      <c r="P117" s="35"/>
      <c r="Q117" s="35"/>
      <c r="R117" s="1"/>
      <c r="Z117" s="19"/>
    </row>
    <row r="118" spans="1:26" s="14" customFormat="1" ht="18" x14ac:dyDescent="0.4">
      <c r="A118" s="68"/>
      <c r="B118" s="71"/>
      <c r="C118" s="69"/>
      <c r="D118" s="69"/>
      <c r="E118" s="70"/>
      <c r="F118" s="35"/>
      <c r="G118" s="35"/>
      <c r="H118" s="35"/>
      <c r="I118" s="35"/>
      <c r="J118" s="17"/>
      <c r="K118" s="35"/>
      <c r="L118" s="35"/>
      <c r="M118" s="35"/>
      <c r="N118" s="35"/>
      <c r="O118" s="35"/>
      <c r="P118" s="35"/>
      <c r="Q118" s="35"/>
      <c r="R118" s="1"/>
      <c r="Z118" s="19"/>
    </row>
    <row r="119" spans="1:26" s="14" customFormat="1" ht="18" x14ac:dyDescent="0.4">
      <c r="A119" s="68" t="s">
        <v>557</v>
      </c>
      <c r="C119" s="69"/>
      <c r="D119" s="69"/>
      <c r="E119" s="70"/>
      <c r="F119" s="35"/>
      <c r="G119" s="35"/>
      <c r="H119" s="35"/>
      <c r="I119" s="35"/>
      <c r="J119" s="17"/>
      <c r="K119" s="35"/>
      <c r="L119" s="35"/>
      <c r="M119" s="35"/>
      <c r="N119" s="35"/>
      <c r="O119" s="35"/>
      <c r="P119" s="35"/>
      <c r="Q119" s="35"/>
      <c r="R119" s="1"/>
      <c r="Z119" s="20"/>
    </row>
    <row r="120" spans="1:26" s="1" customFormat="1" ht="12" customHeight="1" x14ac:dyDescent="0.35">
      <c r="G120" s="5"/>
      <c r="H120" s="6"/>
      <c r="I120" s="5"/>
      <c r="J120" s="5"/>
      <c r="L120" s="6"/>
      <c r="M120" s="6"/>
      <c r="N120" s="6"/>
      <c r="O120" s="6"/>
      <c r="P120" s="5"/>
      <c r="Q120" s="5"/>
      <c r="Z120" s="19"/>
    </row>
    <row r="121" spans="1:26" s="14" customFormat="1" ht="12" customHeight="1" x14ac:dyDescent="0.35">
      <c r="C121" s="7"/>
      <c r="D121" s="7"/>
      <c r="E121" s="34"/>
      <c r="F121" s="35"/>
      <c r="G121" s="35"/>
      <c r="H121" s="35"/>
      <c r="I121" s="35"/>
      <c r="J121" s="35"/>
      <c r="K121" s="35"/>
      <c r="L121" s="35"/>
      <c r="M121" s="35"/>
      <c r="N121" s="35"/>
      <c r="O121" s="35"/>
      <c r="P121" s="35"/>
      <c r="Q121" s="35"/>
      <c r="R121" s="1"/>
      <c r="Z121" s="19"/>
    </row>
    <row r="122" spans="1:26" s="14" customFormat="1" ht="12" customHeight="1" x14ac:dyDescent="0.35">
      <c r="R122" s="1"/>
      <c r="Z122" s="19"/>
    </row>
    <row r="123" spans="1:26" s="14" customFormat="1" ht="12" customHeight="1" x14ac:dyDescent="0.35">
      <c r="R123" s="1"/>
      <c r="Z123" s="19"/>
    </row>
    <row r="124" spans="1:26" s="14" customFormat="1" ht="12" customHeight="1" x14ac:dyDescent="0.35">
      <c r="R124" s="1"/>
      <c r="Z124" s="19"/>
    </row>
    <row r="125" spans="1:26" s="14" customFormat="1" ht="12" customHeight="1" x14ac:dyDescent="0.35">
      <c r="R125" s="1"/>
      <c r="Z125" s="19"/>
    </row>
    <row r="126" spans="1:26" s="14" customFormat="1" ht="12" customHeight="1" x14ac:dyDescent="0.35">
      <c r="R126" s="1"/>
      <c r="Z126" s="19"/>
    </row>
    <row r="127" spans="1:26" s="14" customFormat="1" ht="12" customHeight="1" x14ac:dyDescent="0.35">
      <c r="R127" s="1"/>
      <c r="Z127" s="19"/>
    </row>
    <row r="128" spans="1:26" s="14" customFormat="1" ht="12" customHeight="1" x14ac:dyDescent="0.35">
      <c r="R128" s="1"/>
      <c r="Z128" s="19"/>
    </row>
    <row r="129" spans="18:26" s="14" customFormat="1" ht="12" customHeight="1" x14ac:dyDescent="0.35">
      <c r="R129" s="1"/>
      <c r="Z129" s="19"/>
    </row>
    <row r="130" spans="18:26" s="14" customFormat="1" ht="12" customHeight="1" x14ac:dyDescent="0.35">
      <c r="R130" s="1"/>
      <c r="Z130" s="19"/>
    </row>
    <row r="131" spans="18:26" s="14" customFormat="1" ht="12" customHeight="1" x14ac:dyDescent="0.35">
      <c r="R131" s="1"/>
      <c r="Z131" s="19"/>
    </row>
    <row r="132" spans="18:26" s="14" customFormat="1" ht="12" customHeight="1" x14ac:dyDescent="0.35">
      <c r="R132" s="1"/>
      <c r="Z132" s="19"/>
    </row>
    <row r="133" spans="18:26" s="14" customFormat="1" ht="12" customHeight="1" x14ac:dyDescent="0.35">
      <c r="R133" s="1"/>
      <c r="Z133" s="19"/>
    </row>
    <row r="134" spans="18:26" s="14" customFormat="1" ht="12" customHeight="1" x14ac:dyDescent="0.35">
      <c r="R134" s="1"/>
      <c r="Z134" s="19"/>
    </row>
    <row r="135" spans="18:26" s="14" customFormat="1" ht="12" customHeight="1" x14ac:dyDescent="0.35">
      <c r="R135" s="1"/>
      <c r="Z135" s="19"/>
    </row>
    <row r="136" spans="18:26" s="14" customFormat="1" ht="12" customHeight="1" x14ac:dyDescent="0.35">
      <c r="R136" s="1"/>
      <c r="Z136" s="19"/>
    </row>
    <row r="137" spans="18:26" s="14" customFormat="1" ht="12" customHeight="1" x14ac:dyDescent="0.35">
      <c r="R137" s="1"/>
      <c r="Z137" s="19"/>
    </row>
    <row r="138" spans="18:26" s="14" customFormat="1" ht="12" customHeight="1" x14ac:dyDescent="0.35">
      <c r="R138" s="1"/>
      <c r="Z138" s="19"/>
    </row>
    <row r="139" spans="18:26" s="14" customFormat="1" ht="12" customHeight="1" x14ac:dyDescent="0.35">
      <c r="R139" s="1"/>
      <c r="Z139" s="19"/>
    </row>
    <row r="140" spans="18:26" s="14" customFormat="1" ht="12" customHeight="1" x14ac:dyDescent="0.35">
      <c r="R140" s="1"/>
      <c r="Z140" s="19"/>
    </row>
    <row r="141" spans="18:26" s="14" customFormat="1" ht="12" customHeight="1" x14ac:dyDescent="0.35">
      <c r="R141" s="1"/>
      <c r="Z141" s="19"/>
    </row>
    <row r="142" spans="18:26" ht="12" customHeight="1" x14ac:dyDescent="0.35"/>
    <row r="143" spans="18:26" ht="12" customHeight="1" x14ac:dyDescent="0.35"/>
    <row r="144" spans="18:26" ht="12" customHeight="1" x14ac:dyDescent="0.35"/>
    <row r="145" ht="12" customHeight="1" x14ac:dyDescent="0.35"/>
    <row r="146" ht="12" customHeight="1" x14ac:dyDescent="0.35"/>
    <row r="147" ht="12" customHeight="1" x14ac:dyDescent="0.35"/>
    <row r="148" ht="12" customHeight="1" x14ac:dyDescent="0.35"/>
    <row r="149" ht="12" customHeight="1" x14ac:dyDescent="0.35"/>
    <row r="150" ht="12" customHeight="1" x14ac:dyDescent="0.35"/>
    <row r="151" ht="12" customHeight="1" x14ac:dyDescent="0.35"/>
    <row r="152" ht="12" customHeight="1" x14ac:dyDescent="0.35"/>
    <row r="153" ht="12" customHeight="1" x14ac:dyDescent="0.35"/>
    <row r="154" ht="12" customHeight="1" x14ac:dyDescent="0.35"/>
    <row r="155" ht="12" customHeight="1" x14ac:dyDescent="0.35"/>
    <row r="156" ht="12" customHeight="1" x14ac:dyDescent="0.35"/>
    <row r="157" ht="12" customHeight="1" x14ac:dyDescent="0.35"/>
    <row r="158" ht="12" customHeight="1" x14ac:dyDescent="0.35"/>
    <row r="159" ht="12" customHeight="1" x14ac:dyDescent="0.35"/>
    <row r="160" ht="12" customHeight="1" x14ac:dyDescent="0.35"/>
    <row r="161" ht="12" customHeight="1" x14ac:dyDescent="0.35"/>
    <row r="162" ht="12" customHeight="1" x14ac:dyDescent="0.35"/>
    <row r="163" ht="12" customHeight="1" x14ac:dyDescent="0.35"/>
    <row r="164" ht="12" customHeight="1" x14ac:dyDescent="0.35"/>
    <row r="165" ht="12" customHeight="1" x14ac:dyDescent="0.35"/>
    <row r="166" ht="12" customHeight="1" x14ac:dyDescent="0.35"/>
    <row r="167" ht="12" customHeight="1" x14ac:dyDescent="0.35"/>
    <row r="168" ht="12" customHeight="1" x14ac:dyDescent="0.35"/>
    <row r="169" ht="12" customHeight="1" x14ac:dyDescent="0.35"/>
    <row r="170" ht="12" customHeight="1" x14ac:dyDescent="0.35"/>
    <row r="171" ht="12" customHeight="1" x14ac:dyDescent="0.35"/>
    <row r="172" ht="12" customHeight="1" x14ac:dyDescent="0.35"/>
    <row r="173" ht="12" customHeight="1" x14ac:dyDescent="0.35"/>
    <row r="174" ht="12" customHeight="1" x14ac:dyDescent="0.35"/>
    <row r="175" ht="12" customHeight="1" x14ac:dyDescent="0.35"/>
    <row r="176" ht="12" customHeight="1" x14ac:dyDescent="0.35"/>
    <row r="177" ht="12" customHeight="1" x14ac:dyDescent="0.35"/>
    <row r="178" ht="12" customHeight="1" x14ac:dyDescent="0.35"/>
    <row r="179" ht="12" customHeight="1" x14ac:dyDescent="0.35"/>
    <row r="180" ht="12" customHeight="1" x14ac:dyDescent="0.35"/>
    <row r="181" ht="12" customHeight="1" x14ac:dyDescent="0.35"/>
    <row r="182" ht="12" customHeight="1" x14ac:dyDescent="0.35"/>
    <row r="183" ht="12" customHeight="1" x14ac:dyDescent="0.35"/>
    <row r="184" ht="12" customHeight="1" x14ac:dyDescent="0.35"/>
    <row r="185" ht="12" customHeight="1" x14ac:dyDescent="0.35"/>
    <row r="186" ht="12" customHeight="1" x14ac:dyDescent="0.35"/>
    <row r="187" ht="12" customHeight="1" x14ac:dyDescent="0.35"/>
    <row r="188" ht="12" customHeight="1" x14ac:dyDescent="0.35"/>
    <row r="189" ht="12" customHeight="1" x14ac:dyDescent="0.35"/>
    <row r="190" ht="12" customHeight="1" x14ac:dyDescent="0.35"/>
    <row r="191" ht="12" customHeight="1" x14ac:dyDescent="0.35"/>
    <row r="192" ht="12" customHeight="1" x14ac:dyDescent="0.35"/>
    <row r="193" ht="12" customHeight="1" x14ac:dyDescent="0.35"/>
    <row r="194" ht="12" customHeight="1" x14ac:dyDescent="0.35"/>
    <row r="195" ht="12" customHeight="1" x14ac:dyDescent="0.35"/>
    <row r="196" ht="12" customHeight="1" x14ac:dyDescent="0.35"/>
    <row r="197" ht="12" customHeight="1" x14ac:dyDescent="0.35"/>
    <row r="198" ht="12" customHeight="1" x14ac:dyDescent="0.35"/>
    <row r="199" ht="12" customHeight="1" x14ac:dyDescent="0.35"/>
    <row r="200" ht="12" customHeight="1" x14ac:dyDescent="0.35"/>
    <row r="201" ht="12" customHeight="1" x14ac:dyDescent="0.35"/>
    <row r="202" ht="12" customHeight="1" x14ac:dyDescent="0.35"/>
    <row r="203" ht="12" customHeight="1" x14ac:dyDescent="0.35"/>
    <row r="204" ht="12" customHeight="1" x14ac:dyDescent="0.35"/>
    <row r="205" ht="12" customHeight="1" x14ac:dyDescent="0.35"/>
    <row r="206" ht="12" customHeight="1" x14ac:dyDescent="0.35"/>
    <row r="207" ht="12" customHeight="1" x14ac:dyDescent="0.35"/>
    <row r="208" ht="12" customHeight="1" x14ac:dyDescent="0.35"/>
    <row r="209" ht="12" customHeight="1" x14ac:dyDescent="0.35"/>
    <row r="210" ht="12" customHeight="1" x14ac:dyDescent="0.35"/>
    <row r="211" ht="12" customHeight="1" x14ac:dyDescent="0.35"/>
    <row r="212" ht="12" customHeight="1" x14ac:dyDescent="0.35"/>
    <row r="213" ht="12" customHeight="1" x14ac:dyDescent="0.35"/>
    <row r="214" ht="12" customHeight="1" x14ac:dyDescent="0.35"/>
    <row r="215" ht="12" customHeight="1" x14ac:dyDescent="0.35"/>
    <row r="216" ht="12" customHeight="1" x14ac:dyDescent="0.35"/>
    <row r="217" ht="12" customHeight="1" x14ac:dyDescent="0.35"/>
    <row r="218" ht="12" customHeight="1" x14ac:dyDescent="0.35"/>
    <row r="219" ht="12" customHeight="1" x14ac:dyDescent="0.35"/>
    <row r="220" ht="12" customHeight="1" x14ac:dyDescent="0.35"/>
    <row r="221" ht="12" customHeight="1" x14ac:dyDescent="0.35"/>
    <row r="222" ht="12" customHeight="1" x14ac:dyDescent="0.35"/>
    <row r="223" ht="12" customHeight="1" x14ac:dyDescent="0.35"/>
    <row r="224" ht="12" customHeight="1" x14ac:dyDescent="0.35"/>
    <row r="225" ht="12" customHeight="1" x14ac:dyDescent="0.35"/>
    <row r="226" ht="12" customHeight="1" x14ac:dyDescent="0.35"/>
    <row r="227" ht="12" customHeight="1" x14ac:dyDescent="0.35"/>
    <row r="228" ht="12" customHeight="1" x14ac:dyDescent="0.35"/>
    <row r="229" ht="12" customHeight="1" x14ac:dyDescent="0.35"/>
    <row r="230" ht="12" customHeight="1" x14ac:dyDescent="0.35"/>
    <row r="231" ht="12" customHeight="1" x14ac:dyDescent="0.35"/>
    <row r="232" ht="12" customHeight="1" x14ac:dyDescent="0.35"/>
    <row r="233" ht="12" customHeight="1" x14ac:dyDescent="0.35"/>
    <row r="234" ht="12" customHeight="1" x14ac:dyDescent="0.35"/>
    <row r="235" ht="12" customHeight="1" x14ac:dyDescent="0.35"/>
    <row r="236" ht="12" customHeight="1" x14ac:dyDescent="0.35"/>
    <row r="237" ht="12" customHeight="1" x14ac:dyDescent="0.35"/>
    <row r="238" ht="12" customHeight="1" x14ac:dyDescent="0.35"/>
    <row r="239" ht="12" customHeight="1" x14ac:dyDescent="0.35"/>
    <row r="240" ht="12" customHeight="1" x14ac:dyDescent="0.35"/>
    <row r="241" ht="12" customHeight="1" x14ac:dyDescent="0.35"/>
    <row r="242" ht="12" customHeight="1" x14ac:dyDescent="0.35"/>
    <row r="243" ht="12" customHeight="1" x14ac:dyDescent="0.35"/>
    <row r="244" ht="12" customHeight="1" x14ac:dyDescent="0.35"/>
    <row r="245" ht="12" customHeight="1" x14ac:dyDescent="0.35"/>
    <row r="246" ht="12" customHeight="1" x14ac:dyDescent="0.35"/>
    <row r="247" ht="12" customHeight="1" x14ac:dyDescent="0.35"/>
    <row r="248" ht="12" customHeight="1" x14ac:dyDescent="0.35"/>
    <row r="249" ht="12" customHeight="1" x14ac:dyDescent="0.35"/>
    <row r="250" ht="12" customHeight="1" x14ac:dyDescent="0.35"/>
    <row r="251" ht="12" customHeight="1" x14ac:dyDescent="0.35"/>
    <row r="252" ht="12" customHeight="1" x14ac:dyDescent="0.35"/>
    <row r="253" ht="12" customHeight="1" x14ac:dyDescent="0.35"/>
    <row r="254" ht="12" customHeight="1" x14ac:dyDescent="0.35"/>
    <row r="255" ht="12" customHeight="1" x14ac:dyDescent="0.35"/>
    <row r="256" ht="12" customHeight="1" x14ac:dyDescent="0.35"/>
    <row r="257" ht="12" customHeight="1" x14ac:dyDescent="0.35"/>
    <row r="258" ht="12" customHeight="1" x14ac:dyDescent="0.35"/>
    <row r="259" ht="12" customHeight="1" x14ac:dyDescent="0.35"/>
    <row r="260" ht="12" customHeight="1" x14ac:dyDescent="0.35"/>
    <row r="261" ht="12" customHeight="1" x14ac:dyDescent="0.35"/>
    <row r="262" ht="12" customHeight="1" x14ac:dyDescent="0.35"/>
    <row r="263" ht="12" customHeight="1" x14ac:dyDescent="0.35"/>
    <row r="264" ht="12" customHeight="1" x14ac:dyDescent="0.35"/>
    <row r="265" ht="12" customHeight="1" x14ac:dyDescent="0.35"/>
    <row r="266" ht="12" customHeight="1" x14ac:dyDescent="0.35"/>
    <row r="267" ht="12" customHeight="1" x14ac:dyDescent="0.35"/>
    <row r="268" ht="12" customHeight="1" x14ac:dyDescent="0.35"/>
    <row r="269" ht="12" customHeight="1" x14ac:dyDescent="0.35"/>
    <row r="270" ht="12" customHeight="1" x14ac:dyDescent="0.35"/>
    <row r="271" ht="12" customHeight="1" x14ac:dyDescent="0.35"/>
    <row r="272" ht="12" customHeight="1" x14ac:dyDescent="0.35"/>
    <row r="273" ht="12" customHeight="1" x14ac:dyDescent="0.35"/>
    <row r="274" ht="12" customHeight="1" x14ac:dyDescent="0.35"/>
    <row r="275" ht="12" customHeight="1" x14ac:dyDescent="0.35"/>
    <row r="276" ht="12" customHeight="1" x14ac:dyDescent="0.35"/>
    <row r="277" ht="12" customHeight="1" x14ac:dyDescent="0.35"/>
    <row r="278" ht="12" customHeight="1" x14ac:dyDescent="0.35"/>
    <row r="279" ht="12" customHeight="1" x14ac:dyDescent="0.35"/>
    <row r="280" ht="12" customHeight="1" x14ac:dyDescent="0.35"/>
    <row r="281" ht="12" customHeight="1" x14ac:dyDescent="0.35"/>
    <row r="282" ht="12" customHeight="1" x14ac:dyDescent="0.35"/>
    <row r="283" ht="12" customHeight="1" x14ac:dyDescent="0.35"/>
    <row r="284" ht="12" customHeight="1" x14ac:dyDescent="0.35"/>
    <row r="285" ht="12" customHeight="1" x14ac:dyDescent="0.35"/>
    <row r="286" ht="12" customHeight="1" x14ac:dyDescent="0.35"/>
    <row r="287" ht="12" customHeight="1" x14ac:dyDescent="0.35"/>
    <row r="288" ht="12" customHeight="1" x14ac:dyDescent="0.35"/>
    <row r="289" ht="12" customHeight="1" x14ac:dyDescent="0.35"/>
    <row r="290" ht="12" customHeight="1" x14ac:dyDescent="0.35"/>
    <row r="291" ht="12" customHeight="1" x14ac:dyDescent="0.35"/>
    <row r="292" ht="12" customHeight="1" x14ac:dyDescent="0.35"/>
    <row r="293" ht="12" customHeight="1" x14ac:dyDescent="0.35"/>
    <row r="294" ht="12" customHeight="1" x14ac:dyDescent="0.35"/>
    <row r="295" ht="12" customHeight="1" x14ac:dyDescent="0.35"/>
    <row r="296" ht="12" customHeight="1" x14ac:dyDescent="0.35"/>
    <row r="297" ht="12" customHeight="1" x14ac:dyDescent="0.35"/>
    <row r="298" ht="12" customHeight="1" x14ac:dyDescent="0.35"/>
    <row r="299" ht="12" customHeight="1" x14ac:dyDescent="0.35"/>
    <row r="300" ht="12" customHeight="1" x14ac:dyDescent="0.35"/>
    <row r="301" ht="12" customHeight="1" x14ac:dyDescent="0.35"/>
    <row r="302" ht="12" customHeight="1" x14ac:dyDescent="0.35"/>
    <row r="303" ht="12" customHeight="1" x14ac:dyDescent="0.35"/>
    <row r="304" ht="12" customHeight="1" x14ac:dyDescent="0.35"/>
    <row r="305" ht="12" customHeight="1" x14ac:dyDescent="0.35"/>
    <row r="306" ht="12" customHeight="1" x14ac:dyDescent="0.35"/>
    <row r="307" ht="12" customHeight="1" x14ac:dyDescent="0.35"/>
    <row r="308" ht="12" customHeight="1" x14ac:dyDescent="0.35"/>
    <row r="309" ht="12" customHeight="1" x14ac:dyDescent="0.35"/>
    <row r="310" ht="12" customHeight="1" x14ac:dyDescent="0.35"/>
    <row r="311" ht="12" customHeight="1" x14ac:dyDescent="0.35"/>
    <row r="312" ht="12" customHeight="1" x14ac:dyDescent="0.35"/>
    <row r="313" ht="12" customHeight="1" x14ac:dyDescent="0.35"/>
    <row r="314" ht="12" customHeight="1" x14ac:dyDescent="0.35"/>
    <row r="315" ht="12" customHeight="1" x14ac:dyDescent="0.35"/>
    <row r="316" ht="12" customHeight="1" x14ac:dyDescent="0.35"/>
    <row r="317" ht="12" customHeight="1" x14ac:dyDescent="0.35"/>
    <row r="318" ht="12" customHeight="1" x14ac:dyDescent="0.35"/>
    <row r="319" ht="12" customHeight="1" x14ac:dyDescent="0.35"/>
    <row r="320" ht="12" customHeight="1" x14ac:dyDescent="0.35"/>
    <row r="321" ht="12" customHeight="1" x14ac:dyDescent="0.35"/>
    <row r="322" ht="12" customHeight="1" x14ac:dyDescent="0.35"/>
    <row r="323" ht="12" customHeight="1" x14ac:dyDescent="0.35"/>
    <row r="324" ht="12" customHeight="1" x14ac:dyDescent="0.35"/>
    <row r="325" ht="12" customHeight="1" x14ac:dyDescent="0.35"/>
    <row r="326" ht="12" customHeight="1" x14ac:dyDescent="0.35"/>
    <row r="327" ht="12" customHeight="1" x14ac:dyDescent="0.35"/>
    <row r="328" ht="12" customHeight="1" x14ac:dyDescent="0.35"/>
    <row r="329" ht="12" customHeight="1" x14ac:dyDescent="0.35"/>
    <row r="330" ht="12" customHeight="1" x14ac:dyDescent="0.35"/>
    <row r="331" ht="12" customHeight="1" x14ac:dyDescent="0.35"/>
    <row r="332" ht="12" customHeight="1" x14ac:dyDescent="0.35"/>
    <row r="333" ht="12" customHeight="1" x14ac:dyDescent="0.35"/>
    <row r="334" ht="12" customHeight="1" x14ac:dyDescent="0.35"/>
    <row r="335" ht="12" customHeight="1" x14ac:dyDescent="0.35"/>
    <row r="336" ht="12" customHeight="1" x14ac:dyDescent="0.35"/>
    <row r="337" ht="12" customHeight="1" x14ac:dyDescent="0.35"/>
    <row r="338" ht="12" customHeight="1" x14ac:dyDescent="0.35"/>
    <row r="339" ht="12" customHeight="1" x14ac:dyDescent="0.35"/>
    <row r="340" ht="12" customHeight="1" x14ac:dyDescent="0.35"/>
    <row r="341" ht="12" customHeight="1" x14ac:dyDescent="0.35"/>
    <row r="342" ht="12" customHeight="1" x14ac:dyDescent="0.35"/>
    <row r="343" ht="12" customHeight="1" x14ac:dyDescent="0.35"/>
    <row r="344" ht="12" customHeight="1" x14ac:dyDescent="0.35"/>
    <row r="345" ht="12" customHeight="1" x14ac:dyDescent="0.35"/>
    <row r="346" ht="12" customHeight="1" x14ac:dyDescent="0.35"/>
    <row r="347" ht="12" customHeight="1" x14ac:dyDescent="0.35"/>
    <row r="348" ht="12" customHeight="1" x14ac:dyDescent="0.35"/>
    <row r="349" ht="12" customHeight="1" x14ac:dyDescent="0.35"/>
    <row r="350" ht="12" customHeight="1" x14ac:dyDescent="0.35"/>
    <row r="351" ht="12" customHeight="1" x14ac:dyDescent="0.35"/>
    <row r="352" ht="12" customHeight="1" x14ac:dyDescent="0.35"/>
    <row r="353" ht="12" customHeight="1" x14ac:dyDescent="0.35"/>
    <row r="354" ht="12" customHeight="1" x14ac:dyDescent="0.35"/>
    <row r="355" ht="12" customHeight="1" x14ac:dyDescent="0.35"/>
    <row r="356" ht="12" customHeight="1" x14ac:dyDescent="0.35"/>
    <row r="357" ht="12" customHeight="1" x14ac:dyDescent="0.35"/>
    <row r="358" ht="12" customHeight="1" x14ac:dyDescent="0.35"/>
    <row r="359" ht="12" customHeight="1" x14ac:dyDescent="0.35"/>
    <row r="360" ht="12" customHeight="1" x14ac:dyDescent="0.35"/>
    <row r="361" ht="12" customHeight="1" x14ac:dyDescent="0.35"/>
    <row r="362" ht="12" customHeight="1" x14ac:dyDescent="0.35"/>
    <row r="363" ht="12" customHeight="1" x14ac:dyDescent="0.35"/>
    <row r="364" ht="12" customHeight="1" x14ac:dyDescent="0.35"/>
    <row r="365" ht="12" customHeight="1" x14ac:dyDescent="0.35"/>
    <row r="366" ht="12" customHeight="1" x14ac:dyDescent="0.35"/>
    <row r="367" ht="12" customHeight="1" x14ac:dyDescent="0.35"/>
    <row r="368" ht="12" customHeight="1" x14ac:dyDescent="0.35"/>
    <row r="369" ht="12" customHeight="1" x14ac:dyDescent="0.35"/>
    <row r="370" ht="12" customHeight="1" x14ac:dyDescent="0.35"/>
    <row r="371" ht="12" customHeight="1" x14ac:dyDescent="0.35"/>
    <row r="372" ht="12" customHeight="1" x14ac:dyDescent="0.35"/>
    <row r="373" ht="12" customHeight="1" x14ac:dyDescent="0.35"/>
    <row r="374" ht="12" customHeight="1" x14ac:dyDescent="0.35"/>
    <row r="375" ht="12" customHeight="1" x14ac:dyDescent="0.35"/>
    <row r="376" ht="12" customHeight="1" x14ac:dyDescent="0.35"/>
    <row r="377" ht="12" customHeight="1" x14ac:dyDescent="0.35"/>
    <row r="378" ht="12" customHeight="1" x14ac:dyDescent="0.35"/>
    <row r="379" ht="12" customHeight="1" x14ac:dyDescent="0.35"/>
    <row r="380" ht="12" customHeight="1" x14ac:dyDescent="0.35"/>
    <row r="381" ht="12" customHeight="1" x14ac:dyDescent="0.35"/>
    <row r="382" ht="12" customHeight="1" x14ac:dyDescent="0.35"/>
    <row r="383" ht="12" customHeight="1" x14ac:dyDescent="0.35"/>
    <row r="384" ht="12" customHeight="1" x14ac:dyDescent="0.35"/>
    <row r="385" ht="12" customHeight="1" x14ac:dyDescent="0.35"/>
    <row r="386" ht="12" customHeight="1" x14ac:dyDescent="0.35"/>
    <row r="387" ht="12" customHeight="1" x14ac:dyDescent="0.35"/>
    <row r="388" ht="12" customHeight="1" x14ac:dyDescent="0.35"/>
    <row r="389" ht="12" customHeight="1" x14ac:dyDescent="0.35"/>
    <row r="390" ht="12" customHeight="1" x14ac:dyDescent="0.35"/>
    <row r="391" ht="12" customHeight="1" x14ac:dyDescent="0.35"/>
    <row r="392" ht="12" customHeight="1" x14ac:dyDescent="0.35"/>
    <row r="393" ht="12" customHeight="1" x14ac:dyDescent="0.35"/>
    <row r="394" ht="12" customHeight="1" x14ac:dyDescent="0.35"/>
    <row r="395" ht="12" customHeight="1" x14ac:dyDescent="0.35"/>
    <row r="396" ht="12" customHeight="1" x14ac:dyDescent="0.35"/>
    <row r="397" ht="12" customHeight="1" x14ac:dyDescent="0.35"/>
    <row r="398" ht="12" customHeight="1" x14ac:dyDescent="0.35"/>
    <row r="399" ht="12" customHeight="1" x14ac:dyDescent="0.35"/>
    <row r="400" ht="12" customHeight="1" x14ac:dyDescent="0.35"/>
    <row r="401" ht="12" customHeight="1" x14ac:dyDescent="0.35"/>
    <row r="402" ht="12" customHeight="1" x14ac:dyDescent="0.35"/>
    <row r="403" ht="12" customHeight="1" x14ac:dyDescent="0.35"/>
    <row r="404" ht="12" customHeight="1" x14ac:dyDescent="0.35"/>
    <row r="405" ht="12" customHeight="1" x14ac:dyDescent="0.35"/>
    <row r="406" ht="12" customHeight="1" x14ac:dyDescent="0.35"/>
    <row r="407" ht="12" customHeight="1" x14ac:dyDescent="0.35"/>
    <row r="408" ht="12" customHeight="1" x14ac:dyDescent="0.35"/>
    <row r="409" ht="12" customHeight="1" x14ac:dyDescent="0.35"/>
    <row r="410" ht="12" customHeight="1" x14ac:dyDescent="0.35"/>
    <row r="411" ht="12" customHeight="1" x14ac:dyDescent="0.35"/>
    <row r="412" ht="12" customHeight="1" x14ac:dyDescent="0.35"/>
    <row r="413" ht="12" customHeight="1" x14ac:dyDescent="0.35"/>
    <row r="414" ht="12" customHeight="1" x14ac:dyDescent="0.35"/>
    <row r="415" ht="12" customHeight="1" x14ac:dyDescent="0.35"/>
    <row r="416" ht="12" customHeight="1" x14ac:dyDescent="0.35"/>
    <row r="417" ht="12" customHeight="1" x14ac:dyDescent="0.35"/>
    <row r="418" ht="12" customHeight="1" x14ac:dyDescent="0.35"/>
    <row r="419" ht="12" customHeight="1" x14ac:dyDescent="0.35"/>
    <row r="420" ht="12" customHeight="1" x14ac:dyDescent="0.35"/>
    <row r="421" ht="12" customHeight="1" x14ac:dyDescent="0.35"/>
    <row r="422" ht="12" customHeight="1" x14ac:dyDescent="0.35"/>
    <row r="423" ht="12" customHeight="1" x14ac:dyDescent="0.35"/>
    <row r="424" ht="12" customHeight="1" x14ac:dyDescent="0.35"/>
    <row r="425" ht="12" customHeight="1" x14ac:dyDescent="0.35"/>
    <row r="426" ht="12" customHeight="1" x14ac:dyDescent="0.35"/>
    <row r="427" ht="12" customHeight="1" x14ac:dyDescent="0.35"/>
    <row r="428" ht="12" customHeight="1" x14ac:dyDescent="0.35"/>
    <row r="429" ht="12" customHeight="1" x14ac:dyDescent="0.35"/>
    <row r="430" ht="12" customHeight="1" x14ac:dyDescent="0.35"/>
    <row r="431" ht="12" customHeight="1" x14ac:dyDescent="0.35"/>
    <row r="432" ht="12" customHeight="1" x14ac:dyDescent="0.35"/>
    <row r="433" ht="12" customHeight="1" x14ac:dyDescent="0.35"/>
    <row r="434" ht="12" customHeight="1" x14ac:dyDescent="0.35"/>
    <row r="435" ht="12" customHeight="1" x14ac:dyDescent="0.35"/>
    <row r="436" ht="12" customHeight="1" x14ac:dyDescent="0.35"/>
    <row r="437" ht="12" customHeight="1" x14ac:dyDescent="0.35"/>
    <row r="438" ht="12" customHeight="1" x14ac:dyDescent="0.35"/>
    <row r="439" ht="12" customHeight="1" x14ac:dyDescent="0.35"/>
    <row r="440" ht="12" customHeight="1" x14ac:dyDescent="0.35"/>
    <row r="441" ht="12" customHeight="1" x14ac:dyDescent="0.35"/>
    <row r="442" ht="12" customHeight="1" x14ac:dyDescent="0.35"/>
    <row r="443" ht="12" customHeight="1" x14ac:dyDescent="0.35"/>
    <row r="444" ht="12" customHeight="1" x14ac:dyDescent="0.35"/>
    <row r="445" ht="12" customHeight="1" x14ac:dyDescent="0.35"/>
    <row r="446" ht="12" customHeight="1" x14ac:dyDescent="0.35"/>
    <row r="447" ht="12" customHeight="1" x14ac:dyDescent="0.35"/>
    <row r="448" ht="12" customHeight="1" x14ac:dyDescent="0.35"/>
    <row r="449" ht="12" customHeight="1" x14ac:dyDescent="0.35"/>
    <row r="450" ht="12" customHeight="1" x14ac:dyDescent="0.35"/>
    <row r="451" ht="12" customHeight="1" x14ac:dyDescent="0.35"/>
    <row r="452" ht="12" customHeight="1" x14ac:dyDescent="0.35"/>
    <row r="453" ht="12" customHeight="1" x14ac:dyDescent="0.35"/>
    <row r="454" ht="12" customHeight="1" x14ac:dyDescent="0.35"/>
    <row r="455" ht="12" customHeight="1" x14ac:dyDescent="0.35"/>
    <row r="456" ht="12" customHeight="1" x14ac:dyDescent="0.35"/>
    <row r="457" ht="12" customHeight="1" x14ac:dyDescent="0.35"/>
    <row r="458" ht="12" customHeight="1" x14ac:dyDescent="0.35"/>
    <row r="459" ht="12" customHeight="1" x14ac:dyDescent="0.35"/>
    <row r="460" ht="12" customHeight="1" x14ac:dyDescent="0.35"/>
    <row r="461" ht="12" customHeight="1" x14ac:dyDescent="0.35"/>
    <row r="462" ht="12" customHeight="1" x14ac:dyDescent="0.35"/>
    <row r="463" ht="12" customHeight="1" x14ac:dyDescent="0.35"/>
    <row r="464" ht="12" customHeight="1" x14ac:dyDescent="0.35"/>
    <row r="465" ht="12" customHeight="1" x14ac:dyDescent="0.35"/>
    <row r="466" ht="12" customHeight="1" x14ac:dyDescent="0.35"/>
    <row r="467" ht="12" customHeight="1" x14ac:dyDescent="0.35"/>
    <row r="468" ht="12" customHeight="1" x14ac:dyDescent="0.35"/>
    <row r="469" ht="12" customHeight="1" x14ac:dyDescent="0.35"/>
    <row r="470" ht="12" customHeight="1" x14ac:dyDescent="0.35"/>
    <row r="471" ht="12" customHeight="1" x14ac:dyDescent="0.35"/>
    <row r="472" ht="12" customHeight="1" x14ac:dyDescent="0.35"/>
    <row r="473" ht="12" customHeight="1" x14ac:dyDescent="0.35"/>
    <row r="474" ht="12" customHeight="1" x14ac:dyDescent="0.35"/>
    <row r="475" ht="12" customHeight="1" x14ac:dyDescent="0.35"/>
    <row r="476" ht="12" customHeight="1" x14ac:dyDescent="0.35"/>
    <row r="477" ht="12" customHeight="1" x14ac:dyDescent="0.35"/>
    <row r="478" ht="12" customHeight="1" x14ac:dyDescent="0.35"/>
    <row r="479" ht="12" customHeight="1" x14ac:dyDescent="0.35"/>
    <row r="480" ht="12" customHeight="1" x14ac:dyDescent="0.35"/>
    <row r="481" ht="12" customHeight="1" x14ac:dyDescent="0.35"/>
    <row r="482" ht="12" customHeight="1" x14ac:dyDescent="0.35"/>
    <row r="483" ht="12" customHeight="1" x14ac:dyDescent="0.35"/>
    <row r="484" ht="12" customHeight="1" x14ac:dyDescent="0.35"/>
    <row r="485" ht="12" customHeight="1" x14ac:dyDescent="0.35"/>
    <row r="486" ht="12" customHeight="1" x14ac:dyDescent="0.35"/>
    <row r="487" ht="12" customHeight="1" x14ac:dyDescent="0.35"/>
    <row r="488" ht="12" customHeight="1" x14ac:dyDescent="0.35"/>
    <row r="489" ht="12" customHeight="1" x14ac:dyDescent="0.35"/>
    <row r="490" ht="12" customHeight="1" x14ac:dyDescent="0.35"/>
    <row r="491" ht="12" customHeight="1" x14ac:dyDescent="0.35"/>
    <row r="492" ht="12" customHeight="1" x14ac:dyDescent="0.35"/>
    <row r="493" ht="12" customHeight="1" x14ac:dyDescent="0.35"/>
    <row r="494" ht="12" customHeight="1" x14ac:dyDescent="0.35"/>
    <row r="495" ht="12" customHeight="1" x14ac:dyDescent="0.35"/>
    <row r="496" ht="12" customHeight="1" x14ac:dyDescent="0.35"/>
    <row r="497" ht="12" customHeight="1" x14ac:dyDescent="0.35"/>
    <row r="498" ht="12" customHeight="1" x14ac:dyDescent="0.35"/>
    <row r="499" ht="12" customHeight="1" x14ac:dyDescent="0.35"/>
    <row r="500" ht="12" customHeight="1" x14ac:dyDescent="0.35"/>
    <row r="501" ht="12" customHeight="1" x14ac:dyDescent="0.35"/>
    <row r="502" ht="12" customHeight="1" x14ac:dyDescent="0.35"/>
    <row r="503" ht="12" customHeight="1" x14ac:dyDescent="0.35"/>
    <row r="504" ht="12" customHeight="1" x14ac:dyDescent="0.35"/>
    <row r="505" ht="12" customHeight="1" x14ac:dyDescent="0.35"/>
    <row r="506" ht="12" customHeight="1" x14ac:dyDescent="0.35"/>
    <row r="507" ht="12" customHeight="1" x14ac:dyDescent="0.35"/>
    <row r="508" ht="12" customHeight="1" x14ac:dyDescent="0.35"/>
    <row r="509" ht="12" customHeight="1" x14ac:dyDescent="0.35"/>
    <row r="510" ht="12" customHeight="1" x14ac:dyDescent="0.35"/>
    <row r="511" ht="12" customHeight="1" x14ac:dyDescent="0.35"/>
    <row r="512" ht="12" customHeight="1" x14ac:dyDescent="0.35"/>
    <row r="513" ht="12" customHeight="1" x14ac:dyDescent="0.35"/>
    <row r="514" ht="12" customHeight="1" x14ac:dyDescent="0.35"/>
    <row r="515" ht="12" customHeight="1" x14ac:dyDescent="0.35"/>
    <row r="516" ht="12" customHeight="1" x14ac:dyDescent="0.35"/>
    <row r="517" ht="12" customHeight="1" x14ac:dyDescent="0.35"/>
    <row r="518" ht="12" customHeight="1" x14ac:dyDescent="0.35"/>
    <row r="519" ht="12" customHeight="1" x14ac:dyDescent="0.35"/>
    <row r="520" ht="12" customHeight="1" x14ac:dyDescent="0.35"/>
    <row r="521" ht="12" customHeight="1" x14ac:dyDescent="0.35"/>
    <row r="522" ht="12" customHeight="1" x14ac:dyDescent="0.35"/>
    <row r="523" ht="12" customHeight="1" x14ac:dyDescent="0.35"/>
    <row r="524" ht="12" customHeight="1" x14ac:dyDescent="0.35"/>
    <row r="525" ht="12" customHeight="1" x14ac:dyDescent="0.35"/>
    <row r="526" ht="12" customHeight="1" x14ac:dyDescent="0.35"/>
    <row r="527" ht="12" customHeight="1" x14ac:dyDescent="0.35"/>
    <row r="528" ht="12" customHeight="1" x14ac:dyDescent="0.35"/>
    <row r="529" ht="12" customHeight="1" x14ac:dyDescent="0.35"/>
    <row r="530" ht="12" customHeight="1" x14ac:dyDescent="0.35"/>
    <row r="531" ht="12" customHeight="1" x14ac:dyDescent="0.35"/>
    <row r="532" ht="12" customHeight="1" x14ac:dyDescent="0.35"/>
    <row r="533" ht="12" customHeight="1" x14ac:dyDescent="0.35"/>
    <row r="534" ht="12" customHeight="1" x14ac:dyDescent="0.35"/>
    <row r="535" ht="12" customHeight="1" x14ac:dyDescent="0.35"/>
    <row r="536" ht="12" customHeight="1" x14ac:dyDescent="0.35"/>
    <row r="537" ht="12" customHeight="1" x14ac:dyDescent="0.35"/>
    <row r="538" ht="12" customHeight="1" x14ac:dyDescent="0.35"/>
    <row r="539" ht="12" customHeight="1" x14ac:dyDescent="0.35"/>
    <row r="540" ht="12" customHeight="1" x14ac:dyDescent="0.35"/>
    <row r="541" ht="12" customHeight="1" x14ac:dyDescent="0.35"/>
    <row r="542" ht="12" customHeight="1" x14ac:dyDescent="0.35"/>
    <row r="543" ht="12" customHeight="1" x14ac:dyDescent="0.35"/>
    <row r="544" ht="12" customHeight="1" x14ac:dyDescent="0.35"/>
    <row r="545" ht="12" customHeight="1" x14ac:dyDescent="0.35"/>
    <row r="546" ht="12" customHeight="1" x14ac:dyDescent="0.35"/>
    <row r="547" ht="12" customHeight="1" x14ac:dyDescent="0.35"/>
    <row r="548" ht="12" customHeight="1" x14ac:dyDescent="0.35"/>
    <row r="549" ht="12" customHeight="1" x14ac:dyDescent="0.35"/>
    <row r="550" ht="12" customHeight="1" x14ac:dyDescent="0.35"/>
    <row r="551" ht="12" customHeight="1" x14ac:dyDescent="0.35"/>
    <row r="552" ht="12" customHeight="1" x14ac:dyDescent="0.35"/>
    <row r="553" ht="12" customHeight="1" x14ac:dyDescent="0.35"/>
    <row r="554" ht="12" customHeight="1" x14ac:dyDescent="0.35"/>
    <row r="555" ht="12" customHeight="1" x14ac:dyDescent="0.35"/>
    <row r="556" ht="12" customHeight="1" x14ac:dyDescent="0.35"/>
    <row r="557" ht="12" customHeight="1" x14ac:dyDescent="0.35"/>
    <row r="558" ht="12" customHeight="1" x14ac:dyDescent="0.35"/>
    <row r="559" ht="12" customHeight="1" x14ac:dyDescent="0.35"/>
    <row r="560" ht="12" customHeight="1" x14ac:dyDescent="0.35"/>
    <row r="561" ht="12" customHeight="1" x14ac:dyDescent="0.35"/>
    <row r="562" ht="12" customHeight="1" x14ac:dyDescent="0.35"/>
    <row r="563" ht="12" customHeight="1" x14ac:dyDescent="0.35"/>
    <row r="564" ht="12" customHeight="1" x14ac:dyDescent="0.35"/>
    <row r="565" ht="12" customHeight="1" x14ac:dyDescent="0.35"/>
    <row r="566" ht="12" customHeight="1" x14ac:dyDescent="0.35"/>
    <row r="567" ht="12" customHeight="1" x14ac:dyDescent="0.35"/>
    <row r="568" ht="12" customHeight="1" x14ac:dyDescent="0.35"/>
    <row r="569" ht="12" customHeight="1" x14ac:dyDescent="0.35"/>
    <row r="570" ht="12" customHeight="1" x14ac:dyDescent="0.35"/>
    <row r="571" ht="12" customHeight="1" x14ac:dyDescent="0.35"/>
    <row r="572" ht="12" customHeight="1" x14ac:dyDescent="0.35"/>
    <row r="573" ht="12" customHeight="1" x14ac:dyDescent="0.35"/>
    <row r="574" ht="12" customHeight="1" x14ac:dyDescent="0.35"/>
    <row r="575" ht="12" customHeight="1" x14ac:dyDescent="0.35"/>
    <row r="576" ht="12" customHeight="1" x14ac:dyDescent="0.35"/>
    <row r="577" ht="12" customHeight="1" x14ac:dyDescent="0.35"/>
    <row r="578" ht="12" customHeight="1" x14ac:dyDescent="0.35"/>
    <row r="579" ht="12" customHeight="1" x14ac:dyDescent="0.35"/>
    <row r="580" ht="12" customHeight="1" x14ac:dyDescent="0.35"/>
    <row r="581" ht="12" customHeight="1" x14ac:dyDescent="0.35"/>
    <row r="582" ht="12" customHeight="1" x14ac:dyDescent="0.35"/>
    <row r="583" ht="12" customHeight="1" x14ac:dyDescent="0.35"/>
    <row r="584" ht="12" customHeight="1" x14ac:dyDescent="0.35"/>
    <row r="585" ht="12" customHeight="1" x14ac:dyDescent="0.35"/>
    <row r="586" ht="12" customHeight="1" x14ac:dyDescent="0.35"/>
    <row r="587" ht="12" customHeight="1" x14ac:dyDescent="0.35"/>
    <row r="588" ht="12" customHeight="1" x14ac:dyDescent="0.35"/>
    <row r="589" ht="12" customHeight="1" x14ac:dyDescent="0.35"/>
    <row r="590" ht="12" customHeight="1" x14ac:dyDescent="0.35"/>
    <row r="591" ht="12" customHeight="1" x14ac:dyDescent="0.35"/>
    <row r="592" ht="12" customHeight="1" x14ac:dyDescent="0.35"/>
    <row r="593" ht="12" customHeight="1" x14ac:dyDescent="0.35"/>
    <row r="594" ht="12" customHeight="1" x14ac:dyDescent="0.35"/>
    <row r="595" ht="12" customHeight="1" x14ac:dyDescent="0.35"/>
    <row r="596" ht="12" customHeight="1" x14ac:dyDescent="0.35"/>
    <row r="597" ht="12" customHeight="1" x14ac:dyDescent="0.35"/>
    <row r="598" ht="12" customHeight="1" x14ac:dyDescent="0.35"/>
    <row r="599" ht="12" customHeight="1" x14ac:dyDescent="0.35"/>
    <row r="600" ht="12" customHeight="1" x14ac:dyDescent="0.35"/>
    <row r="601" ht="12" customHeight="1" x14ac:dyDescent="0.35"/>
    <row r="602" ht="12" customHeight="1" x14ac:dyDescent="0.35"/>
    <row r="603" ht="12" customHeight="1" x14ac:dyDescent="0.35"/>
    <row r="604" ht="12" customHeight="1" x14ac:dyDescent="0.35"/>
    <row r="605" ht="12" customHeight="1" x14ac:dyDescent="0.35"/>
    <row r="606" ht="12" customHeight="1" x14ac:dyDescent="0.35"/>
    <row r="607" ht="12" customHeight="1" x14ac:dyDescent="0.35"/>
    <row r="608" ht="12" customHeight="1" x14ac:dyDescent="0.35"/>
    <row r="609" ht="12" customHeight="1" x14ac:dyDescent="0.35"/>
    <row r="610" ht="12" customHeight="1" x14ac:dyDescent="0.35"/>
    <row r="611" ht="12" customHeight="1" x14ac:dyDescent="0.35"/>
    <row r="612" ht="12" customHeight="1" x14ac:dyDescent="0.35"/>
    <row r="613" ht="12" customHeight="1" x14ac:dyDescent="0.35"/>
    <row r="614" ht="12" customHeight="1" x14ac:dyDescent="0.35"/>
    <row r="615" ht="12" customHeight="1" x14ac:dyDescent="0.35"/>
    <row r="616" ht="12" customHeight="1" x14ac:dyDescent="0.35"/>
    <row r="617" ht="12" customHeight="1" x14ac:dyDescent="0.35"/>
    <row r="618" ht="12" customHeight="1" x14ac:dyDescent="0.35"/>
    <row r="619" ht="12" customHeight="1" x14ac:dyDescent="0.35"/>
    <row r="620" ht="12" customHeight="1" x14ac:dyDescent="0.35"/>
    <row r="621" ht="12" customHeight="1" x14ac:dyDescent="0.35"/>
    <row r="622" ht="12" customHeight="1" x14ac:dyDescent="0.35"/>
    <row r="623" ht="12" customHeight="1" x14ac:dyDescent="0.35"/>
    <row r="624" ht="12" customHeight="1" x14ac:dyDescent="0.35"/>
    <row r="625" ht="12" customHeight="1" x14ac:dyDescent="0.35"/>
    <row r="626" ht="12" customHeight="1" x14ac:dyDescent="0.35"/>
    <row r="627" ht="12" customHeight="1" x14ac:dyDescent="0.35"/>
    <row r="628" ht="12" customHeight="1" x14ac:dyDescent="0.35"/>
    <row r="629" ht="12" customHeight="1" x14ac:dyDescent="0.35"/>
    <row r="630" ht="12" customHeight="1" x14ac:dyDescent="0.35"/>
    <row r="631" ht="12" customHeight="1" x14ac:dyDescent="0.35"/>
    <row r="632" ht="12" customHeight="1" x14ac:dyDescent="0.35"/>
    <row r="633" ht="12" customHeight="1" x14ac:dyDescent="0.35"/>
    <row r="634" ht="12" customHeight="1" x14ac:dyDescent="0.35"/>
    <row r="635" ht="12" customHeight="1" x14ac:dyDescent="0.35"/>
    <row r="636" ht="12" customHeight="1" x14ac:dyDescent="0.35"/>
    <row r="637" ht="12" customHeight="1" x14ac:dyDescent="0.35"/>
    <row r="638" ht="12" customHeight="1" x14ac:dyDescent="0.35"/>
    <row r="639" ht="12" customHeight="1" x14ac:dyDescent="0.35"/>
    <row r="640" ht="12" customHeight="1" x14ac:dyDescent="0.35"/>
    <row r="641" ht="12" customHeight="1" x14ac:dyDescent="0.35"/>
    <row r="642" ht="12" customHeight="1" x14ac:dyDescent="0.35"/>
    <row r="643" ht="12" customHeight="1" x14ac:dyDescent="0.35"/>
    <row r="644" ht="12" customHeight="1" x14ac:dyDescent="0.35"/>
    <row r="645" ht="12" customHeight="1" x14ac:dyDescent="0.35"/>
    <row r="646" ht="12" customHeight="1" x14ac:dyDescent="0.35"/>
    <row r="647" ht="12" customHeight="1" x14ac:dyDescent="0.35"/>
    <row r="648" ht="12" customHeight="1" x14ac:dyDescent="0.35"/>
    <row r="649" ht="12" customHeight="1" x14ac:dyDescent="0.35"/>
    <row r="650" ht="12" customHeight="1" x14ac:dyDescent="0.35"/>
    <row r="651" ht="12" customHeight="1" x14ac:dyDescent="0.35"/>
    <row r="652" ht="12" customHeight="1" x14ac:dyDescent="0.35"/>
    <row r="653" ht="12" customHeight="1" x14ac:dyDescent="0.35"/>
    <row r="654" ht="12" customHeight="1" x14ac:dyDescent="0.35"/>
    <row r="655" ht="12" customHeight="1" x14ac:dyDescent="0.35"/>
    <row r="656" ht="12" customHeight="1" x14ac:dyDescent="0.35"/>
    <row r="657" ht="12" customHeight="1" x14ac:dyDescent="0.35"/>
    <row r="658" ht="12" customHeight="1" x14ac:dyDescent="0.35"/>
    <row r="659" ht="12" customHeight="1" x14ac:dyDescent="0.35"/>
    <row r="660" ht="12" customHeight="1" x14ac:dyDescent="0.35"/>
    <row r="661" ht="12" customHeight="1" x14ac:dyDescent="0.35"/>
    <row r="662" ht="12" customHeight="1" x14ac:dyDescent="0.35"/>
    <row r="663" ht="12" customHeight="1" x14ac:dyDescent="0.35"/>
    <row r="664" ht="12" customHeight="1" x14ac:dyDescent="0.35"/>
    <row r="665" ht="12" customHeight="1" x14ac:dyDescent="0.35"/>
    <row r="666" ht="12" customHeight="1" x14ac:dyDescent="0.35"/>
    <row r="667" ht="12" customHeight="1" x14ac:dyDescent="0.35"/>
    <row r="668" ht="12" customHeight="1" x14ac:dyDescent="0.35"/>
    <row r="669" ht="12" customHeight="1" x14ac:dyDescent="0.35"/>
    <row r="670" ht="12" customHeight="1" x14ac:dyDescent="0.35"/>
    <row r="671" ht="12" customHeight="1" x14ac:dyDescent="0.35"/>
    <row r="672" ht="12" customHeight="1" x14ac:dyDescent="0.35"/>
    <row r="673" ht="12" customHeight="1" x14ac:dyDescent="0.35"/>
    <row r="674" ht="12" customHeight="1" x14ac:dyDescent="0.35"/>
    <row r="675" ht="12" customHeight="1" x14ac:dyDescent="0.35"/>
    <row r="676" ht="12" customHeight="1" x14ac:dyDescent="0.35"/>
    <row r="677" ht="12" customHeight="1" x14ac:dyDescent="0.35"/>
    <row r="678" ht="12" customHeight="1" x14ac:dyDescent="0.35"/>
    <row r="679" ht="12" customHeight="1" x14ac:dyDescent="0.35"/>
    <row r="680" ht="12" customHeight="1" x14ac:dyDescent="0.35"/>
    <row r="681" ht="12" customHeight="1" x14ac:dyDescent="0.35"/>
    <row r="682" ht="12" customHeight="1" x14ac:dyDescent="0.35"/>
    <row r="683" ht="12" customHeight="1" x14ac:dyDescent="0.35"/>
    <row r="684" ht="12" customHeight="1" x14ac:dyDescent="0.35"/>
    <row r="685" ht="12" customHeight="1" x14ac:dyDescent="0.35"/>
    <row r="686" ht="12" customHeight="1" x14ac:dyDescent="0.35"/>
    <row r="687" ht="12" customHeight="1" x14ac:dyDescent="0.35"/>
    <row r="688" ht="12" customHeight="1" x14ac:dyDescent="0.35"/>
    <row r="689" ht="12" customHeight="1" x14ac:dyDescent="0.35"/>
    <row r="690" ht="12" customHeight="1" x14ac:dyDescent="0.35"/>
    <row r="691" ht="12" customHeight="1" x14ac:dyDescent="0.35"/>
    <row r="692" ht="12" customHeight="1" x14ac:dyDescent="0.35"/>
    <row r="693" ht="12" customHeight="1" x14ac:dyDescent="0.35"/>
    <row r="694" ht="12" customHeight="1" x14ac:dyDescent="0.35"/>
    <row r="695" ht="12" customHeight="1" x14ac:dyDescent="0.35"/>
    <row r="696" ht="12" customHeight="1" x14ac:dyDescent="0.35"/>
    <row r="697" ht="12" customHeight="1" x14ac:dyDescent="0.35"/>
    <row r="698" ht="12" customHeight="1" x14ac:dyDescent="0.35"/>
    <row r="699" ht="12" customHeight="1" x14ac:dyDescent="0.35"/>
    <row r="700" ht="12" customHeight="1" x14ac:dyDescent="0.35"/>
    <row r="701" ht="12" customHeight="1" x14ac:dyDescent="0.35"/>
    <row r="702" ht="12" customHeight="1" x14ac:dyDescent="0.35"/>
    <row r="703" ht="12" customHeight="1" x14ac:dyDescent="0.35"/>
    <row r="704" ht="12" customHeight="1" x14ac:dyDescent="0.35"/>
    <row r="705" ht="12" customHeight="1" x14ac:dyDescent="0.35"/>
    <row r="706" ht="12" customHeight="1" x14ac:dyDescent="0.35"/>
    <row r="707" ht="12" customHeight="1" x14ac:dyDescent="0.35"/>
    <row r="708" ht="12" customHeight="1" x14ac:dyDescent="0.35"/>
    <row r="709" ht="12" customHeight="1" x14ac:dyDescent="0.35"/>
    <row r="710" ht="12" customHeight="1" x14ac:dyDescent="0.35"/>
    <row r="711" ht="12" customHeight="1" x14ac:dyDescent="0.35"/>
    <row r="712" ht="12" customHeight="1" x14ac:dyDescent="0.35"/>
    <row r="713" ht="12" customHeight="1" x14ac:dyDescent="0.35"/>
    <row r="714" ht="12" customHeight="1" x14ac:dyDescent="0.35"/>
    <row r="715" ht="12" customHeight="1" x14ac:dyDescent="0.35"/>
    <row r="716" ht="12" customHeight="1" x14ac:dyDescent="0.35"/>
    <row r="717" ht="12" customHeight="1" x14ac:dyDescent="0.35"/>
    <row r="718" ht="12" customHeight="1" x14ac:dyDescent="0.35"/>
    <row r="719" ht="12" customHeight="1" x14ac:dyDescent="0.35"/>
    <row r="720" ht="12" customHeight="1" x14ac:dyDescent="0.35"/>
    <row r="721" ht="12" customHeight="1" x14ac:dyDescent="0.35"/>
    <row r="722" ht="12" customHeight="1" x14ac:dyDescent="0.35"/>
    <row r="723" ht="12" customHeight="1" x14ac:dyDescent="0.35"/>
    <row r="724" ht="12" customHeight="1" x14ac:dyDescent="0.35"/>
    <row r="725" ht="12" customHeight="1" x14ac:dyDescent="0.35"/>
    <row r="726" ht="12" customHeight="1" x14ac:dyDescent="0.35"/>
    <row r="727" ht="12" customHeight="1" x14ac:dyDescent="0.35"/>
    <row r="728" ht="12" customHeight="1" x14ac:dyDescent="0.35"/>
    <row r="729" ht="12" customHeight="1" x14ac:dyDescent="0.35"/>
    <row r="730" ht="12" customHeight="1" x14ac:dyDescent="0.35"/>
    <row r="731" ht="12" customHeight="1" x14ac:dyDescent="0.35"/>
    <row r="732" ht="12" customHeight="1" x14ac:dyDescent="0.35"/>
    <row r="733" ht="12" customHeight="1" x14ac:dyDescent="0.35"/>
    <row r="734" ht="12" customHeight="1" x14ac:dyDescent="0.35"/>
    <row r="735" ht="12" customHeight="1" x14ac:dyDescent="0.35"/>
    <row r="736" ht="12" customHeight="1" x14ac:dyDescent="0.35"/>
    <row r="737" ht="12" customHeight="1" x14ac:dyDescent="0.35"/>
    <row r="738" ht="12" customHeight="1" x14ac:dyDescent="0.35"/>
    <row r="739" ht="12" customHeight="1" x14ac:dyDescent="0.35"/>
    <row r="740" ht="12" customHeight="1" x14ac:dyDescent="0.35"/>
    <row r="741" ht="12" customHeight="1" x14ac:dyDescent="0.35"/>
    <row r="742" ht="12" customHeight="1" x14ac:dyDescent="0.35"/>
    <row r="743" ht="12" customHeight="1" x14ac:dyDescent="0.35"/>
    <row r="744" ht="12" customHeight="1" x14ac:dyDescent="0.35"/>
    <row r="745" ht="12" customHeight="1" x14ac:dyDescent="0.35"/>
    <row r="746" ht="12" customHeight="1" x14ac:dyDescent="0.35"/>
    <row r="747" ht="12" customHeight="1" x14ac:dyDescent="0.35"/>
    <row r="748" ht="12" customHeight="1" x14ac:dyDescent="0.35"/>
    <row r="749" ht="12" customHeight="1" x14ac:dyDescent="0.35"/>
    <row r="750" ht="12" customHeight="1" x14ac:dyDescent="0.35"/>
    <row r="751" ht="12" customHeight="1" x14ac:dyDescent="0.35"/>
    <row r="752" ht="12" customHeight="1" x14ac:dyDescent="0.35"/>
    <row r="753" ht="12" customHeight="1" x14ac:dyDescent="0.35"/>
    <row r="754" ht="12" customHeight="1" x14ac:dyDescent="0.35"/>
    <row r="755" ht="12" customHeight="1" x14ac:dyDescent="0.35"/>
    <row r="756" ht="12" customHeight="1" x14ac:dyDescent="0.35"/>
    <row r="757" ht="12" customHeight="1" x14ac:dyDescent="0.35"/>
    <row r="758" ht="12" customHeight="1" x14ac:dyDescent="0.35"/>
    <row r="759" ht="12" customHeight="1" x14ac:dyDescent="0.35"/>
    <row r="760" ht="12" customHeight="1" x14ac:dyDescent="0.35"/>
    <row r="761" ht="12" customHeight="1" x14ac:dyDescent="0.35"/>
    <row r="762" ht="12" customHeight="1" x14ac:dyDescent="0.35"/>
    <row r="763" ht="12" customHeight="1" x14ac:dyDescent="0.35"/>
    <row r="764" ht="12" customHeight="1" x14ac:dyDescent="0.35"/>
    <row r="765" ht="12" customHeight="1" x14ac:dyDescent="0.35"/>
    <row r="766" ht="12" customHeight="1" x14ac:dyDescent="0.35"/>
    <row r="767" ht="12" customHeight="1" x14ac:dyDescent="0.35"/>
    <row r="768" ht="12" customHeight="1" x14ac:dyDescent="0.35"/>
    <row r="769" ht="12" customHeight="1" x14ac:dyDescent="0.35"/>
    <row r="770" ht="12" customHeight="1" x14ac:dyDescent="0.35"/>
    <row r="771" ht="12" customHeight="1" x14ac:dyDescent="0.35"/>
    <row r="772" ht="12" customHeight="1" x14ac:dyDescent="0.35"/>
    <row r="773" ht="12" customHeight="1" x14ac:dyDescent="0.35"/>
    <row r="774" ht="12" customHeight="1" x14ac:dyDescent="0.35"/>
    <row r="775" ht="12" customHeight="1" x14ac:dyDescent="0.35"/>
    <row r="776" ht="12" customHeight="1" x14ac:dyDescent="0.35"/>
    <row r="777" ht="12" customHeight="1" x14ac:dyDescent="0.35"/>
    <row r="778" ht="12" customHeight="1" x14ac:dyDescent="0.35"/>
    <row r="779" ht="12" customHeight="1" x14ac:dyDescent="0.35"/>
    <row r="780" ht="12" customHeight="1" x14ac:dyDescent="0.35"/>
    <row r="781" ht="12" customHeight="1" x14ac:dyDescent="0.35"/>
    <row r="782" ht="12" customHeight="1" x14ac:dyDescent="0.35"/>
    <row r="783" ht="12" customHeight="1" x14ac:dyDescent="0.35"/>
    <row r="784" ht="12" customHeight="1" x14ac:dyDescent="0.35"/>
    <row r="785" ht="12" customHeight="1" x14ac:dyDescent="0.35"/>
    <row r="786" ht="12" customHeight="1" x14ac:dyDescent="0.35"/>
    <row r="787" ht="12" customHeight="1" x14ac:dyDescent="0.35"/>
    <row r="788" ht="12" customHeight="1" x14ac:dyDescent="0.35"/>
    <row r="789" ht="12" customHeight="1" x14ac:dyDescent="0.35"/>
    <row r="790" ht="12" customHeight="1" x14ac:dyDescent="0.35"/>
    <row r="791" ht="12" customHeight="1" x14ac:dyDescent="0.35"/>
    <row r="792" ht="12" customHeight="1" x14ac:dyDescent="0.35"/>
    <row r="793" ht="12" customHeight="1" x14ac:dyDescent="0.35"/>
    <row r="794" ht="12" customHeight="1" x14ac:dyDescent="0.35"/>
    <row r="795" ht="12" customHeight="1" x14ac:dyDescent="0.35"/>
    <row r="796" ht="12" customHeight="1" x14ac:dyDescent="0.35"/>
    <row r="797" ht="12" customHeight="1" x14ac:dyDescent="0.35"/>
    <row r="798" ht="12" customHeight="1" x14ac:dyDescent="0.35"/>
    <row r="799" ht="12" customHeight="1" x14ac:dyDescent="0.35"/>
    <row r="800" ht="12" customHeight="1" x14ac:dyDescent="0.35"/>
    <row r="801" ht="12" customHeight="1" x14ac:dyDescent="0.35"/>
    <row r="802" ht="12" customHeight="1" x14ac:dyDescent="0.35"/>
    <row r="803" ht="12" customHeight="1" x14ac:dyDescent="0.35"/>
    <row r="804" ht="12" customHeight="1" x14ac:dyDescent="0.35"/>
    <row r="805" ht="12" customHeight="1" x14ac:dyDescent="0.35"/>
    <row r="806" ht="12" customHeight="1" x14ac:dyDescent="0.35"/>
    <row r="807" ht="12" customHeight="1" x14ac:dyDescent="0.35"/>
    <row r="808" ht="12" customHeight="1" x14ac:dyDescent="0.35"/>
    <row r="809" ht="12" customHeight="1" x14ac:dyDescent="0.35"/>
    <row r="810" ht="12" customHeight="1" x14ac:dyDescent="0.35"/>
    <row r="811" ht="12" customHeight="1" x14ac:dyDescent="0.35"/>
    <row r="812" ht="12" customHeight="1" x14ac:dyDescent="0.35"/>
    <row r="813" ht="12" customHeight="1" x14ac:dyDescent="0.35"/>
    <row r="814" ht="12" customHeight="1" x14ac:dyDescent="0.35"/>
    <row r="815" ht="12" customHeight="1" x14ac:dyDescent="0.35"/>
    <row r="816" ht="12" customHeight="1" x14ac:dyDescent="0.35"/>
    <row r="817" ht="12" customHeight="1" x14ac:dyDescent="0.35"/>
    <row r="818" ht="12" customHeight="1" x14ac:dyDescent="0.35"/>
    <row r="819" ht="12" customHeight="1" x14ac:dyDescent="0.35"/>
    <row r="820" ht="12" customHeight="1" x14ac:dyDescent="0.35"/>
    <row r="821" ht="12" customHeight="1" x14ac:dyDescent="0.35"/>
    <row r="822" ht="12" customHeight="1" x14ac:dyDescent="0.35"/>
    <row r="823" ht="12" customHeight="1" x14ac:dyDescent="0.35"/>
    <row r="824" ht="12" customHeight="1" x14ac:dyDescent="0.35"/>
    <row r="825" ht="12" customHeight="1" x14ac:dyDescent="0.35"/>
    <row r="826" ht="12" customHeight="1" x14ac:dyDescent="0.35"/>
    <row r="827" ht="12" customHeight="1" x14ac:dyDescent="0.35"/>
    <row r="828" ht="12" customHeight="1" x14ac:dyDescent="0.35"/>
    <row r="829" ht="12" customHeight="1" x14ac:dyDescent="0.35"/>
    <row r="830" ht="12" customHeight="1" x14ac:dyDescent="0.35"/>
    <row r="831" ht="12" customHeight="1" x14ac:dyDescent="0.35"/>
    <row r="832" ht="12" customHeight="1" x14ac:dyDescent="0.35"/>
    <row r="833" ht="12" customHeight="1" x14ac:dyDescent="0.35"/>
    <row r="834" ht="12" customHeight="1" x14ac:dyDescent="0.35"/>
    <row r="835" ht="12" customHeight="1" x14ac:dyDescent="0.35"/>
    <row r="836" ht="12" customHeight="1" x14ac:dyDescent="0.35"/>
    <row r="837" ht="12" customHeight="1" x14ac:dyDescent="0.35"/>
    <row r="838" ht="12" customHeight="1" x14ac:dyDescent="0.35"/>
    <row r="839" ht="12" customHeight="1" x14ac:dyDescent="0.35"/>
    <row r="840" ht="12" customHeight="1" x14ac:dyDescent="0.35"/>
    <row r="841" ht="12" customHeight="1" x14ac:dyDescent="0.35"/>
    <row r="842" ht="12" customHeight="1" x14ac:dyDescent="0.35"/>
    <row r="843" ht="12" customHeight="1" x14ac:dyDescent="0.35"/>
    <row r="844" ht="12" customHeight="1" x14ac:dyDescent="0.35"/>
    <row r="845" ht="12" customHeight="1" x14ac:dyDescent="0.35"/>
    <row r="846" ht="12" customHeight="1" x14ac:dyDescent="0.35"/>
    <row r="847" ht="12" customHeight="1" x14ac:dyDescent="0.35"/>
    <row r="848" ht="12" customHeight="1" x14ac:dyDescent="0.35"/>
    <row r="849" ht="12" customHeight="1" x14ac:dyDescent="0.35"/>
    <row r="850" ht="12" customHeight="1" x14ac:dyDescent="0.35"/>
    <row r="851" ht="12" customHeight="1" x14ac:dyDescent="0.35"/>
    <row r="852" ht="12" customHeight="1" x14ac:dyDescent="0.35"/>
    <row r="853" ht="12" customHeight="1" x14ac:dyDescent="0.35"/>
    <row r="854" ht="12" customHeight="1" x14ac:dyDescent="0.35"/>
    <row r="855" ht="12" customHeight="1" x14ac:dyDescent="0.35"/>
    <row r="856" ht="12" customHeight="1" x14ac:dyDescent="0.35"/>
    <row r="857" ht="12" customHeight="1" x14ac:dyDescent="0.35"/>
    <row r="858" ht="12" customHeight="1" x14ac:dyDescent="0.35"/>
    <row r="859" ht="12" customHeight="1" x14ac:dyDescent="0.35"/>
    <row r="860" ht="12" customHeight="1" x14ac:dyDescent="0.35"/>
    <row r="861" ht="12" customHeight="1" x14ac:dyDescent="0.35"/>
    <row r="862" ht="12" customHeight="1" x14ac:dyDescent="0.35"/>
    <row r="863" ht="12" customHeight="1" x14ac:dyDescent="0.35"/>
    <row r="864" ht="12" customHeight="1" x14ac:dyDescent="0.35"/>
    <row r="865" ht="12" customHeight="1" x14ac:dyDescent="0.35"/>
    <row r="866" ht="12" customHeight="1" x14ac:dyDescent="0.35"/>
    <row r="867" ht="12" customHeight="1" x14ac:dyDescent="0.35"/>
    <row r="868" ht="12" customHeight="1" x14ac:dyDescent="0.35"/>
    <row r="869" ht="12" customHeight="1" x14ac:dyDescent="0.35"/>
    <row r="870" ht="12" customHeight="1" x14ac:dyDescent="0.35"/>
    <row r="871" ht="12" customHeight="1" x14ac:dyDescent="0.35"/>
    <row r="872" ht="12" customHeight="1" x14ac:dyDescent="0.35"/>
    <row r="873" ht="12" customHeight="1" x14ac:dyDescent="0.35"/>
    <row r="874" ht="12" customHeight="1" x14ac:dyDescent="0.35"/>
    <row r="875" ht="12" customHeight="1" x14ac:dyDescent="0.35"/>
    <row r="876" ht="12" customHeight="1" x14ac:dyDescent="0.35"/>
    <row r="877" ht="12" customHeight="1" x14ac:dyDescent="0.35"/>
    <row r="878" ht="12" customHeight="1" x14ac:dyDescent="0.35"/>
    <row r="879" ht="12" customHeight="1" x14ac:dyDescent="0.35"/>
    <row r="880" ht="12" customHeight="1" x14ac:dyDescent="0.35"/>
    <row r="881" ht="12" customHeight="1" x14ac:dyDescent="0.35"/>
    <row r="882" ht="12" customHeight="1" x14ac:dyDescent="0.35"/>
    <row r="883" ht="12" customHeight="1" x14ac:dyDescent="0.35"/>
    <row r="884" ht="12" customHeight="1" x14ac:dyDescent="0.35"/>
    <row r="885" ht="12" customHeight="1" x14ac:dyDescent="0.35"/>
    <row r="886" ht="12" customHeight="1" x14ac:dyDescent="0.35"/>
    <row r="887" ht="12" customHeight="1" x14ac:dyDescent="0.35"/>
    <row r="888" ht="12" customHeight="1" x14ac:dyDescent="0.35"/>
    <row r="889" ht="12" customHeight="1" x14ac:dyDescent="0.35"/>
    <row r="890" ht="12" customHeight="1" x14ac:dyDescent="0.35"/>
    <row r="891" ht="12" customHeight="1" x14ac:dyDescent="0.35"/>
    <row r="892" ht="12" customHeight="1" x14ac:dyDescent="0.35"/>
    <row r="893" ht="12" customHeight="1" x14ac:dyDescent="0.35"/>
    <row r="894" ht="12" customHeight="1" x14ac:dyDescent="0.35"/>
    <row r="895" ht="12" customHeight="1" x14ac:dyDescent="0.35"/>
    <row r="896" ht="12" customHeight="1" x14ac:dyDescent="0.35"/>
    <row r="897" ht="12" customHeight="1" x14ac:dyDescent="0.35"/>
    <row r="898" ht="12" customHeight="1" x14ac:dyDescent="0.35"/>
    <row r="899" ht="12" customHeight="1" x14ac:dyDescent="0.35"/>
    <row r="900" ht="12" customHeight="1" x14ac:dyDescent="0.35"/>
    <row r="901" ht="12" customHeight="1" x14ac:dyDescent="0.35"/>
    <row r="902" ht="12" customHeight="1" x14ac:dyDescent="0.35"/>
    <row r="903" ht="12" customHeight="1" x14ac:dyDescent="0.35"/>
    <row r="904" ht="12" customHeight="1" x14ac:dyDescent="0.35"/>
    <row r="905" ht="12" customHeight="1" x14ac:dyDescent="0.35"/>
    <row r="906" ht="12" customHeight="1" x14ac:dyDescent="0.35"/>
    <row r="907" ht="12" customHeight="1" x14ac:dyDescent="0.35"/>
    <row r="908" ht="12" customHeight="1" x14ac:dyDescent="0.35"/>
    <row r="909" ht="12" customHeight="1" x14ac:dyDescent="0.35"/>
    <row r="910" ht="12" customHeight="1" x14ac:dyDescent="0.35"/>
    <row r="911" ht="12" customHeight="1" x14ac:dyDescent="0.35"/>
    <row r="912" ht="12" customHeight="1" x14ac:dyDescent="0.35"/>
    <row r="913" ht="12" customHeight="1" x14ac:dyDescent="0.35"/>
    <row r="914" ht="12" customHeight="1" x14ac:dyDescent="0.35"/>
    <row r="915" ht="12" customHeight="1" x14ac:dyDescent="0.35"/>
    <row r="916" ht="12" customHeight="1" x14ac:dyDescent="0.35"/>
    <row r="917" ht="12" customHeight="1" x14ac:dyDescent="0.35"/>
    <row r="918" ht="12" customHeight="1" x14ac:dyDescent="0.35"/>
    <row r="919" ht="12" customHeight="1" x14ac:dyDescent="0.35"/>
    <row r="920" ht="12" customHeight="1" x14ac:dyDescent="0.35"/>
    <row r="921" ht="12" customHeight="1" x14ac:dyDescent="0.35"/>
    <row r="922" ht="12" customHeight="1" x14ac:dyDescent="0.35"/>
    <row r="923" ht="12" customHeight="1" x14ac:dyDescent="0.35"/>
    <row r="924" ht="12" customHeight="1" x14ac:dyDescent="0.35"/>
    <row r="925" ht="12" customHeight="1" x14ac:dyDescent="0.35"/>
    <row r="926" ht="12" customHeight="1" x14ac:dyDescent="0.35"/>
    <row r="927" ht="12" customHeight="1" x14ac:dyDescent="0.35"/>
    <row r="928" ht="12" customHeight="1" x14ac:dyDescent="0.35"/>
    <row r="929" ht="12" customHeight="1" x14ac:dyDescent="0.35"/>
    <row r="930" ht="12" customHeight="1" x14ac:dyDescent="0.35"/>
    <row r="931" ht="12" customHeight="1" x14ac:dyDescent="0.35"/>
    <row r="932" ht="12" customHeight="1" x14ac:dyDescent="0.35"/>
    <row r="933" ht="12" customHeight="1" x14ac:dyDescent="0.35"/>
    <row r="934" ht="12" customHeight="1" x14ac:dyDescent="0.35"/>
    <row r="935" ht="12" customHeight="1" x14ac:dyDescent="0.35"/>
    <row r="936" ht="12" customHeight="1" x14ac:dyDescent="0.35"/>
    <row r="937" ht="12" customHeight="1" x14ac:dyDescent="0.35"/>
    <row r="938" ht="12" customHeight="1" x14ac:dyDescent="0.35"/>
    <row r="939" ht="12" customHeight="1" x14ac:dyDescent="0.35"/>
    <row r="940" ht="12" customHeight="1" x14ac:dyDescent="0.35"/>
    <row r="941" ht="12" customHeight="1" x14ac:dyDescent="0.35"/>
    <row r="942" ht="12" customHeight="1" x14ac:dyDescent="0.35"/>
    <row r="943" ht="12" customHeight="1" x14ac:dyDescent="0.35"/>
    <row r="944" ht="12" customHeight="1" x14ac:dyDescent="0.35"/>
    <row r="945" ht="12" customHeight="1" x14ac:dyDescent="0.35"/>
    <row r="946" ht="12" customHeight="1" x14ac:dyDescent="0.35"/>
    <row r="947" ht="12" customHeight="1" x14ac:dyDescent="0.35"/>
    <row r="948" ht="12" customHeight="1" x14ac:dyDescent="0.35"/>
    <row r="949" ht="12" customHeight="1" x14ac:dyDescent="0.35"/>
    <row r="950" ht="12" customHeight="1" x14ac:dyDescent="0.35"/>
    <row r="951" ht="12" customHeight="1" x14ac:dyDescent="0.35"/>
    <row r="952" ht="12" customHeight="1" x14ac:dyDescent="0.35"/>
    <row r="953" ht="12" customHeight="1" x14ac:dyDescent="0.35"/>
    <row r="954" ht="12" customHeight="1" x14ac:dyDescent="0.35"/>
    <row r="955" ht="12" customHeight="1" x14ac:dyDescent="0.35"/>
    <row r="956" ht="12" customHeight="1" x14ac:dyDescent="0.35"/>
    <row r="957" ht="12" customHeight="1" x14ac:dyDescent="0.35"/>
    <row r="958" ht="12" customHeight="1" x14ac:dyDescent="0.35"/>
    <row r="959" ht="12" customHeight="1" x14ac:dyDescent="0.35"/>
    <row r="960" ht="12" customHeight="1" x14ac:dyDescent="0.35"/>
    <row r="961" ht="12" customHeight="1" x14ac:dyDescent="0.35"/>
    <row r="962" ht="12" customHeight="1" x14ac:dyDescent="0.35"/>
    <row r="963" ht="12" customHeight="1" x14ac:dyDescent="0.35"/>
    <row r="964" ht="12" customHeight="1" x14ac:dyDescent="0.35"/>
    <row r="965" ht="12" customHeight="1" x14ac:dyDescent="0.35"/>
    <row r="966" ht="12" customHeight="1" x14ac:dyDescent="0.35"/>
    <row r="967" ht="12" customHeight="1" x14ac:dyDescent="0.35"/>
    <row r="968" ht="12" customHeight="1" x14ac:dyDescent="0.35"/>
    <row r="969" ht="12" customHeight="1" x14ac:dyDescent="0.35"/>
    <row r="970" ht="12" customHeight="1" x14ac:dyDescent="0.35"/>
    <row r="971" ht="12" customHeight="1" x14ac:dyDescent="0.35"/>
    <row r="972" ht="12" customHeight="1" x14ac:dyDescent="0.35"/>
    <row r="973" ht="12" customHeight="1" x14ac:dyDescent="0.35"/>
    <row r="974" ht="12" customHeight="1" x14ac:dyDescent="0.35"/>
    <row r="975" ht="12" customHeight="1" x14ac:dyDescent="0.35"/>
    <row r="976" ht="12" customHeight="1" x14ac:dyDescent="0.35"/>
    <row r="977" ht="12" customHeight="1" x14ac:dyDescent="0.35"/>
    <row r="978" ht="12" customHeight="1" x14ac:dyDescent="0.35"/>
    <row r="979" ht="12" customHeight="1" x14ac:dyDescent="0.35"/>
    <row r="980" ht="12" customHeight="1" x14ac:dyDescent="0.35"/>
    <row r="981" ht="12" customHeight="1" x14ac:dyDescent="0.35"/>
    <row r="982" ht="12" customHeight="1" x14ac:dyDescent="0.35"/>
    <row r="983" ht="12" customHeight="1" x14ac:dyDescent="0.35"/>
    <row r="984" ht="12" customHeight="1" x14ac:dyDescent="0.35"/>
    <row r="985" ht="12" customHeight="1" x14ac:dyDescent="0.35"/>
    <row r="986" ht="12" customHeight="1" x14ac:dyDescent="0.35"/>
    <row r="987" ht="12" customHeight="1" x14ac:dyDescent="0.35"/>
    <row r="988" ht="12" customHeight="1" x14ac:dyDescent="0.35"/>
    <row r="989" ht="12" customHeight="1" x14ac:dyDescent="0.35"/>
    <row r="990" ht="12" customHeight="1" x14ac:dyDescent="0.35"/>
    <row r="991" ht="12" customHeight="1" x14ac:dyDescent="0.35"/>
    <row r="992" ht="12" customHeight="1" x14ac:dyDescent="0.35"/>
    <row r="993" ht="12" customHeight="1" x14ac:dyDescent="0.35"/>
    <row r="994" ht="12" customHeight="1" x14ac:dyDescent="0.35"/>
    <row r="995" ht="12" customHeight="1" x14ac:dyDescent="0.35"/>
    <row r="996" ht="12" customHeight="1" x14ac:dyDescent="0.35"/>
    <row r="997" ht="12" customHeight="1" x14ac:dyDescent="0.35"/>
    <row r="998" ht="12" customHeight="1" x14ac:dyDescent="0.35"/>
    <row r="999" ht="12" customHeight="1" x14ac:dyDescent="0.35"/>
    <row r="1000" ht="12" customHeight="1" x14ac:dyDescent="0.35"/>
    <row r="1001" ht="12" customHeight="1" x14ac:dyDescent="0.35"/>
    <row r="1002" ht="12" customHeight="1" x14ac:dyDescent="0.35"/>
    <row r="1003" ht="12" customHeight="1" x14ac:dyDescent="0.35"/>
    <row r="1004" ht="12" customHeight="1" x14ac:dyDescent="0.35"/>
    <row r="1005" ht="12" customHeight="1" x14ac:dyDescent="0.35"/>
    <row r="1006" ht="12" customHeight="1" x14ac:dyDescent="0.35"/>
    <row r="1007" ht="12" customHeight="1" x14ac:dyDescent="0.35"/>
    <row r="1008" ht="12" customHeight="1" x14ac:dyDescent="0.35"/>
    <row r="1009" ht="12" customHeight="1" x14ac:dyDescent="0.35"/>
    <row r="1010" ht="12" customHeight="1" x14ac:dyDescent="0.35"/>
    <row r="1011" ht="12" customHeight="1" x14ac:dyDescent="0.35"/>
    <row r="1012" ht="12" customHeight="1" x14ac:dyDescent="0.35"/>
    <row r="1013" ht="12" customHeight="1" x14ac:dyDescent="0.35"/>
    <row r="1014" ht="12" customHeight="1" x14ac:dyDescent="0.35"/>
    <row r="1015" ht="12" customHeight="1" x14ac:dyDescent="0.35"/>
    <row r="1016" ht="12" customHeight="1" x14ac:dyDescent="0.35"/>
    <row r="1017" ht="12" customHeight="1" x14ac:dyDescent="0.35"/>
    <row r="1018" ht="12" customHeight="1" x14ac:dyDescent="0.35"/>
    <row r="1019" ht="12" customHeight="1" x14ac:dyDescent="0.35"/>
    <row r="1020" ht="12" customHeight="1" x14ac:dyDescent="0.35"/>
    <row r="1021" ht="12" customHeight="1" x14ac:dyDescent="0.35"/>
    <row r="1022" ht="12" customHeight="1" x14ac:dyDescent="0.35"/>
    <row r="1023" ht="12" customHeight="1" x14ac:dyDescent="0.35"/>
    <row r="1024" ht="12" customHeight="1" x14ac:dyDescent="0.35"/>
    <row r="1025" ht="12" customHeight="1" x14ac:dyDescent="0.35"/>
    <row r="1026" ht="12" customHeight="1" x14ac:dyDescent="0.35"/>
    <row r="1027" ht="12" customHeight="1" x14ac:dyDescent="0.35"/>
    <row r="1028" ht="12" customHeight="1" x14ac:dyDescent="0.35"/>
    <row r="1029" ht="12" customHeight="1" x14ac:dyDescent="0.35"/>
    <row r="1030" ht="12" customHeight="1" x14ac:dyDescent="0.35"/>
    <row r="1031" ht="12" customHeight="1" x14ac:dyDescent="0.35"/>
    <row r="1032" ht="12" customHeight="1" x14ac:dyDescent="0.35"/>
    <row r="1033" ht="12" customHeight="1" x14ac:dyDescent="0.35"/>
    <row r="1034" ht="12" customHeight="1" x14ac:dyDescent="0.35"/>
    <row r="1035" ht="12" customHeight="1" x14ac:dyDescent="0.35"/>
    <row r="1036" ht="12" customHeight="1" x14ac:dyDescent="0.35"/>
    <row r="1037" ht="12" customHeight="1" x14ac:dyDescent="0.35"/>
    <row r="1038" ht="12" customHeight="1" x14ac:dyDescent="0.35"/>
    <row r="1039" ht="12" customHeight="1" x14ac:dyDescent="0.35"/>
    <row r="1040" ht="12" customHeight="1" x14ac:dyDescent="0.35"/>
    <row r="1041" ht="12" customHeight="1" x14ac:dyDescent="0.35"/>
    <row r="1042" ht="12" customHeight="1" x14ac:dyDescent="0.35"/>
    <row r="1043" ht="12" customHeight="1" x14ac:dyDescent="0.35"/>
    <row r="1044" ht="12" customHeight="1" x14ac:dyDescent="0.35"/>
    <row r="1045" ht="12" customHeight="1" x14ac:dyDescent="0.35"/>
    <row r="1046" ht="12" customHeight="1" x14ac:dyDescent="0.35"/>
    <row r="1047" ht="12" customHeight="1" x14ac:dyDescent="0.35"/>
    <row r="1048" ht="12" customHeight="1" x14ac:dyDescent="0.35"/>
    <row r="1049" ht="12" customHeight="1" x14ac:dyDescent="0.35"/>
    <row r="1050" ht="12" customHeight="1" x14ac:dyDescent="0.35"/>
    <row r="1051" ht="12" customHeight="1" x14ac:dyDescent="0.35"/>
    <row r="1052" ht="12" customHeight="1" x14ac:dyDescent="0.35"/>
    <row r="1053" ht="12" customHeight="1" x14ac:dyDescent="0.35"/>
    <row r="1054" ht="12" customHeight="1" x14ac:dyDescent="0.35"/>
    <row r="1055" ht="12" customHeight="1" x14ac:dyDescent="0.35"/>
    <row r="1056" ht="12" customHeight="1" x14ac:dyDescent="0.35"/>
    <row r="1057" ht="12" customHeight="1" x14ac:dyDescent="0.35"/>
    <row r="1058" ht="12" customHeight="1" x14ac:dyDescent="0.35"/>
    <row r="1059" ht="12" customHeight="1" x14ac:dyDescent="0.35"/>
    <row r="1060" ht="12" customHeight="1" x14ac:dyDescent="0.35"/>
    <row r="1061" ht="12" customHeight="1" x14ac:dyDescent="0.35"/>
    <row r="1062" ht="12" customHeight="1" x14ac:dyDescent="0.35"/>
    <row r="1063" ht="12" customHeight="1" x14ac:dyDescent="0.35"/>
    <row r="1064" ht="12" customHeight="1" x14ac:dyDescent="0.35"/>
    <row r="1065" ht="12" customHeight="1" x14ac:dyDescent="0.35"/>
    <row r="1066" ht="12" customHeight="1" x14ac:dyDescent="0.35"/>
    <row r="1067" ht="12" customHeight="1" x14ac:dyDescent="0.35"/>
    <row r="1068" ht="12" customHeight="1" x14ac:dyDescent="0.35"/>
    <row r="1069" ht="12" customHeight="1" x14ac:dyDescent="0.35"/>
    <row r="1070" ht="12" customHeight="1" x14ac:dyDescent="0.35"/>
    <row r="1071" ht="12" customHeight="1" x14ac:dyDescent="0.35"/>
    <row r="1072" ht="12" customHeight="1" x14ac:dyDescent="0.35"/>
    <row r="1073" ht="12" customHeight="1" x14ac:dyDescent="0.35"/>
    <row r="1074" ht="12" customHeight="1" x14ac:dyDescent="0.35"/>
    <row r="1075" ht="12" customHeight="1" x14ac:dyDescent="0.35"/>
    <row r="1076" ht="12" customHeight="1" x14ac:dyDescent="0.35"/>
    <row r="1077" ht="12" customHeight="1" x14ac:dyDescent="0.35"/>
    <row r="1078" ht="12" customHeight="1" x14ac:dyDescent="0.35"/>
    <row r="1079" ht="12" customHeight="1" x14ac:dyDescent="0.35"/>
    <row r="1080" ht="12" customHeight="1" x14ac:dyDescent="0.35"/>
    <row r="1081" ht="12" customHeight="1" x14ac:dyDescent="0.35"/>
    <row r="1082" ht="12" customHeight="1" x14ac:dyDescent="0.35"/>
    <row r="1083" ht="12" customHeight="1" x14ac:dyDescent="0.35"/>
    <row r="1084" ht="12" customHeight="1" x14ac:dyDescent="0.35"/>
    <row r="1085" ht="12" customHeight="1" x14ac:dyDescent="0.35"/>
    <row r="1086" ht="12" customHeight="1" x14ac:dyDescent="0.35"/>
    <row r="1087" ht="12" customHeight="1" x14ac:dyDescent="0.35"/>
    <row r="1088" ht="12" customHeight="1" x14ac:dyDescent="0.35"/>
    <row r="1089" ht="12" customHeight="1" x14ac:dyDescent="0.35"/>
    <row r="1090" ht="12" customHeight="1" x14ac:dyDescent="0.35"/>
    <row r="1091" ht="12" customHeight="1" x14ac:dyDescent="0.35"/>
    <row r="1092" ht="12" customHeight="1" x14ac:dyDescent="0.35"/>
    <row r="1093" ht="12" customHeight="1" x14ac:dyDescent="0.35"/>
    <row r="1094" ht="12" customHeight="1" x14ac:dyDescent="0.35"/>
    <row r="1095" ht="12" customHeight="1" x14ac:dyDescent="0.35"/>
    <row r="1096" ht="12" customHeight="1" x14ac:dyDescent="0.35"/>
    <row r="1097" ht="12" customHeight="1" x14ac:dyDescent="0.35"/>
    <row r="1098" ht="12" customHeight="1" x14ac:dyDescent="0.35"/>
    <row r="1099" ht="12" customHeight="1" x14ac:dyDescent="0.35"/>
    <row r="1100" ht="12" customHeight="1" x14ac:dyDescent="0.35"/>
    <row r="1101" ht="12" customHeight="1" x14ac:dyDescent="0.35"/>
    <row r="1102" ht="12" customHeight="1" x14ac:dyDescent="0.35"/>
    <row r="1103" ht="12" customHeight="1" x14ac:dyDescent="0.35"/>
    <row r="1104" ht="12" customHeight="1" x14ac:dyDescent="0.35"/>
    <row r="1105" ht="12" customHeight="1" x14ac:dyDescent="0.35"/>
    <row r="1106" ht="12" customHeight="1" x14ac:dyDescent="0.35"/>
    <row r="1107" ht="12" customHeight="1" x14ac:dyDescent="0.35"/>
    <row r="1108" ht="12" customHeight="1" x14ac:dyDescent="0.35"/>
    <row r="1109" ht="12" customHeight="1" x14ac:dyDescent="0.35"/>
    <row r="1110" ht="12" customHeight="1" x14ac:dyDescent="0.35"/>
    <row r="1111" ht="12" customHeight="1" x14ac:dyDescent="0.35"/>
    <row r="1112" ht="12" customHeight="1" x14ac:dyDescent="0.35"/>
    <row r="1113" ht="12" customHeight="1" x14ac:dyDescent="0.35"/>
    <row r="1114" ht="12" customHeight="1" x14ac:dyDescent="0.35"/>
    <row r="1115" ht="12" customHeight="1" x14ac:dyDescent="0.35"/>
    <row r="1116" ht="12" customHeight="1" x14ac:dyDescent="0.35"/>
    <row r="1117" ht="12" customHeight="1" x14ac:dyDescent="0.35"/>
    <row r="1118" ht="12" customHeight="1" x14ac:dyDescent="0.35"/>
    <row r="1119" ht="12" customHeight="1" x14ac:dyDescent="0.35"/>
    <row r="1120" ht="12" customHeight="1" x14ac:dyDescent="0.35"/>
    <row r="1121" ht="12" customHeight="1" x14ac:dyDescent="0.35"/>
    <row r="1122" ht="12" customHeight="1" x14ac:dyDescent="0.35"/>
    <row r="1123" ht="12" customHeight="1" x14ac:dyDescent="0.35"/>
    <row r="1124" ht="12" customHeight="1" x14ac:dyDescent="0.35"/>
    <row r="1125" ht="12" customHeight="1" x14ac:dyDescent="0.35"/>
    <row r="1126" ht="12" customHeight="1" x14ac:dyDescent="0.35"/>
    <row r="1127" ht="12" customHeight="1" x14ac:dyDescent="0.35"/>
    <row r="1128" ht="12" customHeight="1" x14ac:dyDescent="0.35"/>
    <row r="1129" ht="12" customHeight="1" x14ac:dyDescent="0.35"/>
    <row r="1130" ht="12" customHeight="1" x14ac:dyDescent="0.35"/>
    <row r="1131" ht="12" customHeight="1" x14ac:dyDescent="0.35"/>
    <row r="1132" ht="12" customHeight="1" x14ac:dyDescent="0.35"/>
    <row r="1133" ht="12" customHeight="1" x14ac:dyDescent="0.35"/>
    <row r="1134" ht="12" customHeight="1" x14ac:dyDescent="0.35"/>
    <row r="1135" ht="12" customHeight="1" x14ac:dyDescent="0.35"/>
    <row r="1136" ht="12" customHeight="1" x14ac:dyDescent="0.35"/>
    <row r="1137" ht="12" customHeight="1" x14ac:dyDescent="0.35"/>
    <row r="1138" ht="12" customHeight="1" x14ac:dyDescent="0.35"/>
    <row r="1139" ht="12" customHeight="1" x14ac:dyDescent="0.35"/>
    <row r="1140" ht="12" customHeight="1" x14ac:dyDescent="0.35"/>
    <row r="1141" ht="12" customHeight="1" x14ac:dyDescent="0.35"/>
    <row r="1142" ht="12" customHeight="1" x14ac:dyDescent="0.35"/>
    <row r="1143" ht="12" customHeight="1" x14ac:dyDescent="0.35"/>
    <row r="1144" ht="12" customHeight="1" x14ac:dyDescent="0.35"/>
    <row r="1145" ht="12" customHeight="1" x14ac:dyDescent="0.35"/>
    <row r="1146" ht="12" customHeight="1" x14ac:dyDescent="0.35"/>
    <row r="1147" ht="12" customHeight="1" x14ac:dyDescent="0.35"/>
    <row r="1148" ht="12" customHeight="1" x14ac:dyDescent="0.35"/>
    <row r="1149" ht="12" customHeight="1" x14ac:dyDescent="0.35"/>
    <row r="1150" ht="12" customHeight="1" x14ac:dyDescent="0.35"/>
    <row r="1151" ht="12" customHeight="1" x14ac:dyDescent="0.35"/>
    <row r="1152" ht="12" customHeight="1" x14ac:dyDescent="0.35"/>
    <row r="1153" ht="12" customHeight="1" x14ac:dyDescent="0.35"/>
    <row r="1154" ht="12" customHeight="1" x14ac:dyDescent="0.35"/>
    <row r="1155" ht="12" customHeight="1" x14ac:dyDescent="0.35"/>
    <row r="1156" ht="12" customHeight="1" x14ac:dyDescent="0.35"/>
    <row r="1157" ht="12" customHeight="1" x14ac:dyDescent="0.35"/>
    <row r="1158" ht="12" customHeight="1" x14ac:dyDescent="0.35"/>
    <row r="1159" ht="12" customHeight="1" x14ac:dyDescent="0.35"/>
    <row r="1160" ht="12" customHeight="1" x14ac:dyDescent="0.35"/>
    <row r="1161" ht="12" customHeight="1" x14ac:dyDescent="0.35"/>
    <row r="1162" ht="12" customHeight="1" x14ac:dyDescent="0.35"/>
    <row r="1163" ht="12" customHeight="1" x14ac:dyDescent="0.35"/>
    <row r="1164" ht="12" customHeight="1" x14ac:dyDescent="0.35"/>
    <row r="1165" ht="12" customHeight="1" x14ac:dyDescent="0.35"/>
    <row r="1166" ht="12" customHeight="1" x14ac:dyDescent="0.35"/>
    <row r="1167" ht="12" customHeight="1" x14ac:dyDescent="0.35"/>
    <row r="1168" ht="12" customHeight="1" x14ac:dyDescent="0.35"/>
    <row r="1169" ht="12" customHeight="1" x14ac:dyDescent="0.35"/>
    <row r="1170" ht="12" customHeight="1" x14ac:dyDescent="0.35"/>
    <row r="1171" ht="12" customHeight="1" x14ac:dyDescent="0.35"/>
    <row r="1172" ht="12" customHeight="1" x14ac:dyDescent="0.35"/>
    <row r="1173" ht="12" customHeight="1" x14ac:dyDescent="0.35"/>
    <row r="1174" ht="12" customHeight="1" x14ac:dyDescent="0.35"/>
    <row r="1175" ht="12" customHeight="1" x14ac:dyDescent="0.35"/>
    <row r="1176" ht="12" customHeight="1" x14ac:dyDescent="0.35"/>
    <row r="1177" ht="12" customHeight="1" x14ac:dyDescent="0.35"/>
    <row r="1178" ht="12" customHeight="1" x14ac:dyDescent="0.35"/>
    <row r="1179" ht="12" customHeight="1" x14ac:dyDescent="0.35"/>
    <row r="1180" ht="12" customHeight="1" x14ac:dyDescent="0.35"/>
    <row r="1181" ht="12" customHeight="1" x14ac:dyDescent="0.35"/>
    <row r="1182" ht="12" customHeight="1" x14ac:dyDescent="0.35"/>
    <row r="1183" ht="12" customHeight="1" x14ac:dyDescent="0.35"/>
    <row r="1184" ht="12" customHeight="1" x14ac:dyDescent="0.35"/>
    <row r="1185" ht="12" customHeight="1" x14ac:dyDescent="0.35"/>
    <row r="1186" ht="12" customHeight="1" x14ac:dyDescent="0.35"/>
    <row r="1187" ht="12" customHeight="1" x14ac:dyDescent="0.35"/>
    <row r="1188" ht="12" customHeight="1" x14ac:dyDescent="0.35"/>
    <row r="1189" ht="12" customHeight="1" x14ac:dyDescent="0.35"/>
    <row r="1190" ht="12" customHeight="1" x14ac:dyDescent="0.35"/>
    <row r="1191" ht="12" customHeight="1" x14ac:dyDescent="0.35"/>
    <row r="1192" ht="12" customHeight="1" x14ac:dyDescent="0.35"/>
    <row r="1193" ht="12" customHeight="1" x14ac:dyDescent="0.35"/>
    <row r="1194" ht="12" customHeight="1" x14ac:dyDescent="0.35"/>
    <row r="1195" ht="12" customHeight="1" x14ac:dyDescent="0.35"/>
    <row r="1196" ht="12" customHeight="1" x14ac:dyDescent="0.35"/>
    <row r="1197" ht="12" customHeight="1" x14ac:dyDescent="0.35"/>
    <row r="1198" ht="12" customHeight="1" x14ac:dyDescent="0.35"/>
    <row r="1199" ht="12" customHeight="1" x14ac:dyDescent="0.35"/>
    <row r="1200" ht="12" customHeight="1" x14ac:dyDescent="0.35"/>
    <row r="1201" ht="12" customHeight="1" x14ac:dyDescent="0.35"/>
    <row r="1202" ht="12" customHeight="1" x14ac:dyDescent="0.35"/>
    <row r="1203" ht="12" customHeight="1" x14ac:dyDescent="0.35"/>
    <row r="1204" ht="12" customHeight="1" x14ac:dyDescent="0.35"/>
    <row r="1205" ht="12" customHeight="1" x14ac:dyDescent="0.35"/>
    <row r="1206" ht="12" customHeight="1" x14ac:dyDescent="0.35"/>
    <row r="1207" ht="12" customHeight="1" x14ac:dyDescent="0.35"/>
    <row r="1208" ht="12" customHeight="1" x14ac:dyDescent="0.35"/>
    <row r="1209" ht="12" customHeight="1" x14ac:dyDescent="0.35"/>
    <row r="1210" ht="12" customHeight="1" x14ac:dyDescent="0.35"/>
    <row r="1211" ht="12" customHeight="1" x14ac:dyDescent="0.35"/>
    <row r="1212" ht="12" customHeight="1" x14ac:dyDescent="0.35"/>
    <row r="1213" ht="12" customHeight="1" x14ac:dyDescent="0.35"/>
    <row r="1214" ht="12" customHeight="1" x14ac:dyDescent="0.35"/>
    <row r="1215" ht="12" customHeight="1" x14ac:dyDescent="0.35"/>
    <row r="1216" ht="12" customHeight="1" x14ac:dyDescent="0.35"/>
    <row r="1217" ht="12" customHeight="1" x14ac:dyDescent="0.35"/>
    <row r="1218" ht="12" customHeight="1" x14ac:dyDescent="0.35"/>
    <row r="1219" ht="12" customHeight="1" x14ac:dyDescent="0.35"/>
    <row r="1220" ht="12" customHeight="1" x14ac:dyDescent="0.35"/>
    <row r="1221" ht="12" customHeight="1" x14ac:dyDescent="0.35"/>
    <row r="1222" ht="12" customHeight="1" x14ac:dyDescent="0.35"/>
    <row r="1223" ht="12" customHeight="1" x14ac:dyDescent="0.35"/>
    <row r="1224" ht="12" customHeight="1" x14ac:dyDescent="0.35"/>
    <row r="1225" ht="12" customHeight="1" x14ac:dyDescent="0.35"/>
    <row r="1226" ht="12" customHeight="1" x14ac:dyDescent="0.35"/>
    <row r="1227" ht="12" customHeight="1" x14ac:dyDescent="0.35"/>
    <row r="1228" ht="12" customHeight="1" x14ac:dyDescent="0.35"/>
    <row r="1229" ht="12" customHeight="1" x14ac:dyDescent="0.35"/>
    <row r="1230" ht="12" customHeight="1" x14ac:dyDescent="0.35"/>
    <row r="1231" ht="12" customHeight="1" x14ac:dyDescent="0.35"/>
    <row r="1232" ht="12" customHeight="1" x14ac:dyDescent="0.35"/>
    <row r="1233" ht="12" customHeight="1" x14ac:dyDescent="0.35"/>
    <row r="1234" ht="12" customHeight="1" x14ac:dyDescent="0.35"/>
    <row r="1235" ht="12" customHeight="1" x14ac:dyDescent="0.35"/>
    <row r="1236" ht="12" customHeight="1" x14ac:dyDescent="0.35"/>
    <row r="1237" ht="12" customHeight="1" x14ac:dyDescent="0.35"/>
    <row r="1238" ht="12" customHeight="1" x14ac:dyDescent="0.35"/>
    <row r="1239" ht="12" customHeight="1" x14ac:dyDescent="0.35"/>
    <row r="1240" ht="12" customHeight="1" x14ac:dyDescent="0.35"/>
    <row r="1241" ht="12" customHeight="1" x14ac:dyDescent="0.35"/>
    <row r="1242" ht="12" customHeight="1" x14ac:dyDescent="0.35"/>
    <row r="1243" ht="12" customHeight="1" x14ac:dyDescent="0.35"/>
    <row r="1244" ht="12" customHeight="1" x14ac:dyDescent="0.35"/>
    <row r="1245" ht="12" customHeight="1" x14ac:dyDescent="0.35"/>
    <row r="1246" ht="12" customHeight="1" x14ac:dyDescent="0.35"/>
    <row r="1247" ht="12" customHeight="1" x14ac:dyDescent="0.35"/>
    <row r="1248" ht="12" customHeight="1" x14ac:dyDescent="0.35"/>
    <row r="1249" ht="12" customHeight="1" x14ac:dyDescent="0.35"/>
    <row r="1250" ht="12" customHeight="1" x14ac:dyDescent="0.35"/>
    <row r="1251" ht="12" customHeight="1" x14ac:dyDescent="0.35"/>
    <row r="1252" ht="12" customHeight="1" x14ac:dyDescent="0.35"/>
    <row r="1253" ht="12" customHeight="1" x14ac:dyDescent="0.35"/>
    <row r="1254" ht="12" customHeight="1" x14ac:dyDescent="0.35"/>
    <row r="1255" ht="12" customHeight="1" x14ac:dyDescent="0.35"/>
    <row r="1256" ht="12" customHeight="1" x14ac:dyDescent="0.35"/>
    <row r="1257" ht="12" customHeight="1" x14ac:dyDescent="0.35"/>
    <row r="1258" ht="12" customHeight="1" x14ac:dyDescent="0.35"/>
    <row r="1259" ht="12" customHeight="1" x14ac:dyDescent="0.35"/>
    <row r="1260" ht="12" customHeight="1" x14ac:dyDescent="0.35"/>
    <row r="1261" ht="12" customHeight="1" x14ac:dyDescent="0.35"/>
    <row r="1262" ht="12" customHeight="1" x14ac:dyDescent="0.35"/>
    <row r="1263" ht="12" customHeight="1" x14ac:dyDescent="0.35"/>
    <row r="1264" ht="12" customHeight="1" x14ac:dyDescent="0.35"/>
    <row r="1265" ht="12" customHeight="1" x14ac:dyDescent="0.35"/>
    <row r="1266" ht="12" customHeight="1" x14ac:dyDescent="0.35"/>
    <row r="1267" ht="12" customHeight="1" x14ac:dyDescent="0.35"/>
    <row r="1268" ht="12" customHeight="1" x14ac:dyDescent="0.35"/>
    <row r="1269" ht="12" customHeight="1" x14ac:dyDescent="0.35"/>
    <row r="1270" ht="12" customHeight="1" x14ac:dyDescent="0.35"/>
    <row r="1271" ht="12" customHeight="1" x14ac:dyDescent="0.35"/>
    <row r="1272" ht="12" customHeight="1" x14ac:dyDescent="0.35"/>
    <row r="1273" ht="12" customHeight="1" x14ac:dyDescent="0.35"/>
    <row r="1274" ht="12" customHeight="1" x14ac:dyDescent="0.35"/>
    <row r="1275" ht="12" customHeight="1" x14ac:dyDescent="0.35"/>
    <row r="1276" ht="12" customHeight="1" x14ac:dyDescent="0.35"/>
    <row r="1277" ht="12" customHeight="1" x14ac:dyDescent="0.35"/>
    <row r="1278" ht="12" customHeight="1" x14ac:dyDescent="0.35"/>
    <row r="1279" ht="12" customHeight="1" x14ac:dyDescent="0.35"/>
    <row r="1280" ht="12" customHeight="1" x14ac:dyDescent="0.35"/>
    <row r="1281" ht="12" customHeight="1" x14ac:dyDescent="0.35"/>
    <row r="1282" ht="12" customHeight="1" x14ac:dyDescent="0.35"/>
    <row r="1283" ht="12" customHeight="1" x14ac:dyDescent="0.35"/>
    <row r="1284" ht="12" customHeight="1" x14ac:dyDescent="0.35"/>
    <row r="1285" ht="12" customHeight="1" x14ac:dyDescent="0.35"/>
    <row r="1286" ht="12" customHeight="1" x14ac:dyDescent="0.35"/>
    <row r="1287" ht="12" customHeight="1" x14ac:dyDescent="0.35"/>
    <row r="1288" ht="12" customHeight="1" x14ac:dyDescent="0.35"/>
    <row r="1289" ht="12" customHeight="1" x14ac:dyDescent="0.35"/>
    <row r="1290" ht="12" customHeight="1" x14ac:dyDescent="0.35"/>
    <row r="1291" ht="12" customHeight="1" x14ac:dyDescent="0.35"/>
    <row r="1292" ht="12" customHeight="1" x14ac:dyDescent="0.35"/>
    <row r="1293" ht="12" customHeight="1" x14ac:dyDescent="0.35"/>
    <row r="1294" ht="12" customHeight="1" x14ac:dyDescent="0.35"/>
    <row r="1295" ht="12" customHeight="1" x14ac:dyDescent="0.35"/>
    <row r="1296" ht="12" customHeight="1" x14ac:dyDescent="0.35"/>
    <row r="1297" ht="12" customHeight="1" x14ac:dyDescent="0.35"/>
    <row r="1298" ht="12" customHeight="1" x14ac:dyDescent="0.35"/>
    <row r="1299" ht="12" customHeight="1" x14ac:dyDescent="0.35"/>
    <row r="1300" ht="12" customHeight="1" x14ac:dyDescent="0.35"/>
    <row r="1301" ht="12" customHeight="1" x14ac:dyDescent="0.35"/>
    <row r="1302" ht="12" customHeight="1" x14ac:dyDescent="0.35"/>
    <row r="1303" ht="12" customHeight="1" x14ac:dyDescent="0.35"/>
    <row r="1304" ht="12" customHeight="1" x14ac:dyDescent="0.35"/>
    <row r="1305" ht="12" customHeight="1" x14ac:dyDescent="0.35"/>
    <row r="1306" ht="12" customHeight="1" x14ac:dyDescent="0.35"/>
    <row r="1307" ht="12" customHeight="1" x14ac:dyDescent="0.35"/>
    <row r="1308" ht="12" customHeight="1" x14ac:dyDescent="0.35"/>
    <row r="1309" ht="12" customHeight="1" x14ac:dyDescent="0.35"/>
    <row r="1310" ht="12" customHeight="1" x14ac:dyDescent="0.35"/>
    <row r="1311" ht="12" customHeight="1" x14ac:dyDescent="0.35"/>
    <row r="1312" ht="12" customHeight="1" x14ac:dyDescent="0.35"/>
    <row r="1313" ht="12" customHeight="1" x14ac:dyDescent="0.35"/>
    <row r="1314" ht="12" customHeight="1" x14ac:dyDescent="0.35"/>
    <row r="1315" ht="12" customHeight="1" x14ac:dyDescent="0.35"/>
    <row r="1316" ht="12" customHeight="1" x14ac:dyDescent="0.35"/>
    <row r="1317" ht="12" customHeight="1" x14ac:dyDescent="0.35"/>
    <row r="1318" ht="12" customHeight="1" x14ac:dyDescent="0.35"/>
    <row r="1319" ht="12" customHeight="1" x14ac:dyDescent="0.35"/>
    <row r="1320" ht="12" customHeight="1" x14ac:dyDescent="0.35"/>
    <row r="1321" ht="12" customHeight="1" x14ac:dyDescent="0.35"/>
    <row r="1322" ht="12" customHeight="1" x14ac:dyDescent="0.35"/>
    <row r="1323" ht="12" customHeight="1" x14ac:dyDescent="0.35"/>
    <row r="1324" ht="12" customHeight="1" x14ac:dyDescent="0.35"/>
    <row r="1325" ht="12" customHeight="1" x14ac:dyDescent="0.35"/>
    <row r="1326" ht="12" customHeight="1" x14ac:dyDescent="0.35"/>
    <row r="1327" ht="12" customHeight="1" x14ac:dyDescent="0.35"/>
    <row r="1328" ht="12" customHeight="1" x14ac:dyDescent="0.35"/>
    <row r="1329" ht="12" customHeight="1" x14ac:dyDescent="0.35"/>
    <row r="1330" ht="12" customHeight="1" x14ac:dyDescent="0.35"/>
    <row r="1331" ht="12" customHeight="1" x14ac:dyDescent="0.35"/>
    <row r="1332" ht="12" customHeight="1" x14ac:dyDescent="0.35"/>
    <row r="1333" ht="12" customHeight="1" x14ac:dyDescent="0.35"/>
    <row r="1334" ht="12" customHeight="1" x14ac:dyDescent="0.35"/>
    <row r="1335" ht="12" customHeight="1" x14ac:dyDescent="0.35"/>
    <row r="1336" ht="12" customHeight="1" x14ac:dyDescent="0.35"/>
    <row r="1337" ht="12" customHeight="1" x14ac:dyDescent="0.35"/>
    <row r="1338" ht="12" customHeight="1" x14ac:dyDescent="0.35"/>
    <row r="1339" ht="12" customHeight="1" x14ac:dyDescent="0.35"/>
    <row r="1340" ht="12" customHeight="1" x14ac:dyDescent="0.35"/>
    <row r="1341" ht="12" customHeight="1" x14ac:dyDescent="0.35"/>
    <row r="1342" ht="12" customHeight="1" x14ac:dyDescent="0.35"/>
    <row r="1343" ht="12" customHeight="1" x14ac:dyDescent="0.35"/>
    <row r="1344" ht="12" customHeight="1" x14ac:dyDescent="0.35"/>
    <row r="1345" ht="12" customHeight="1" x14ac:dyDescent="0.35"/>
    <row r="1346" ht="12" customHeight="1" x14ac:dyDescent="0.35"/>
    <row r="1347" ht="12" customHeight="1" x14ac:dyDescent="0.35"/>
    <row r="1348" ht="12" customHeight="1" x14ac:dyDescent="0.35"/>
    <row r="1349" ht="12" customHeight="1" x14ac:dyDescent="0.35"/>
    <row r="1350" ht="12" customHeight="1" x14ac:dyDescent="0.35"/>
    <row r="1351" ht="12" customHeight="1" x14ac:dyDescent="0.35"/>
    <row r="1352" ht="12" customHeight="1" x14ac:dyDescent="0.35"/>
    <row r="1353" ht="12" customHeight="1" x14ac:dyDescent="0.35"/>
    <row r="1354" ht="12" customHeight="1" x14ac:dyDescent="0.35"/>
    <row r="1355" ht="12" customHeight="1" x14ac:dyDescent="0.35"/>
    <row r="1356" ht="12" customHeight="1" x14ac:dyDescent="0.35"/>
    <row r="1357" ht="12" customHeight="1" x14ac:dyDescent="0.35"/>
    <row r="1358" ht="12" customHeight="1" x14ac:dyDescent="0.35"/>
    <row r="1359" ht="12" customHeight="1" x14ac:dyDescent="0.35"/>
    <row r="1360" ht="12" customHeight="1" x14ac:dyDescent="0.35"/>
    <row r="1361" ht="12" customHeight="1" x14ac:dyDescent="0.35"/>
    <row r="1362" ht="12" customHeight="1" x14ac:dyDescent="0.35"/>
    <row r="1363" ht="12" customHeight="1" x14ac:dyDescent="0.35"/>
    <row r="1364" ht="12" customHeight="1" x14ac:dyDescent="0.35"/>
    <row r="1365" ht="12" customHeight="1" x14ac:dyDescent="0.35"/>
    <row r="1366" ht="12" customHeight="1" x14ac:dyDescent="0.35"/>
    <row r="1367" ht="12" customHeight="1" x14ac:dyDescent="0.35"/>
    <row r="1368" ht="12" customHeight="1" x14ac:dyDescent="0.35"/>
    <row r="1369" ht="12" customHeight="1" x14ac:dyDescent="0.35"/>
    <row r="1370" ht="12" customHeight="1" x14ac:dyDescent="0.35"/>
    <row r="1371" ht="12" customHeight="1" x14ac:dyDescent="0.35"/>
    <row r="1372" ht="12" customHeight="1" x14ac:dyDescent="0.35"/>
    <row r="1373" ht="12" customHeight="1" x14ac:dyDescent="0.35"/>
    <row r="1374" ht="12" customHeight="1" x14ac:dyDescent="0.35"/>
    <row r="1375" ht="12" customHeight="1" x14ac:dyDescent="0.35"/>
    <row r="1376" ht="12" customHeight="1" x14ac:dyDescent="0.35"/>
    <row r="1377" ht="12" customHeight="1" x14ac:dyDescent="0.35"/>
    <row r="1378" ht="12" customHeight="1" x14ac:dyDescent="0.35"/>
    <row r="1379" ht="12" customHeight="1" x14ac:dyDescent="0.35"/>
    <row r="1380" ht="12" customHeight="1" x14ac:dyDescent="0.35"/>
    <row r="1381" ht="12" customHeight="1" x14ac:dyDescent="0.35"/>
    <row r="1382" ht="12" customHeight="1" x14ac:dyDescent="0.35"/>
    <row r="1383" ht="12" customHeight="1" x14ac:dyDescent="0.35"/>
    <row r="1384" ht="12" customHeight="1" x14ac:dyDescent="0.35"/>
    <row r="1385" ht="12" customHeight="1" x14ac:dyDescent="0.35"/>
    <row r="1386" ht="12" customHeight="1" x14ac:dyDescent="0.35"/>
    <row r="1387" ht="12" customHeight="1" x14ac:dyDescent="0.35"/>
    <row r="1388" ht="12" customHeight="1" x14ac:dyDescent="0.35"/>
    <row r="1389" ht="12" customHeight="1" x14ac:dyDescent="0.35"/>
    <row r="1390" ht="12" customHeight="1" x14ac:dyDescent="0.35"/>
    <row r="1391" ht="12" customHeight="1" x14ac:dyDescent="0.35"/>
    <row r="1392" ht="12" customHeight="1" x14ac:dyDescent="0.35"/>
    <row r="1393" ht="12" customHeight="1" x14ac:dyDescent="0.35"/>
    <row r="1394" ht="12" customHeight="1" x14ac:dyDescent="0.35"/>
    <row r="1395" ht="12" customHeight="1" x14ac:dyDescent="0.35"/>
    <row r="1396" ht="12" customHeight="1" x14ac:dyDescent="0.35"/>
    <row r="1397" ht="12" customHeight="1" x14ac:dyDescent="0.35"/>
    <row r="1398" ht="12" customHeight="1" x14ac:dyDescent="0.35"/>
    <row r="1399" ht="12" customHeight="1" x14ac:dyDescent="0.35"/>
    <row r="1400" ht="12" customHeight="1" x14ac:dyDescent="0.35"/>
    <row r="1401" ht="12" customHeight="1" x14ac:dyDescent="0.35"/>
    <row r="1402" ht="12" customHeight="1" x14ac:dyDescent="0.35"/>
    <row r="1403" ht="12" customHeight="1" x14ac:dyDescent="0.35"/>
    <row r="1404" ht="12" customHeight="1" x14ac:dyDescent="0.35"/>
    <row r="1405" ht="12" customHeight="1" x14ac:dyDescent="0.35"/>
    <row r="1406" ht="12" customHeight="1" x14ac:dyDescent="0.35"/>
    <row r="1407" ht="12" customHeight="1" x14ac:dyDescent="0.35"/>
    <row r="1408" ht="12" customHeight="1" x14ac:dyDescent="0.35"/>
    <row r="1409" ht="12" customHeight="1" x14ac:dyDescent="0.35"/>
    <row r="1410" ht="12" customHeight="1" x14ac:dyDescent="0.35"/>
    <row r="1411" ht="12" customHeight="1" x14ac:dyDescent="0.35"/>
    <row r="1412" ht="12" customHeight="1" x14ac:dyDescent="0.35"/>
    <row r="1413" ht="12" customHeight="1" x14ac:dyDescent="0.35"/>
    <row r="1414" ht="12" customHeight="1" x14ac:dyDescent="0.35"/>
    <row r="1415" ht="12" customHeight="1" x14ac:dyDescent="0.35"/>
    <row r="1416" ht="12" customHeight="1" x14ac:dyDescent="0.35"/>
    <row r="1417" ht="12" customHeight="1" x14ac:dyDescent="0.35"/>
    <row r="1418" ht="12" customHeight="1" x14ac:dyDescent="0.35"/>
    <row r="1419" ht="12" customHeight="1" x14ac:dyDescent="0.35"/>
    <row r="1420" ht="12" customHeight="1" x14ac:dyDescent="0.35"/>
    <row r="1421" ht="12" customHeight="1" x14ac:dyDescent="0.35"/>
    <row r="1422" ht="12" customHeight="1" x14ac:dyDescent="0.35"/>
    <row r="1423" ht="12" customHeight="1" x14ac:dyDescent="0.35"/>
    <row r="1424" ht="12" customHeight="1" x14ac:dyDescent="0.35"/>
    <row r="1425" ht="12" customHeight="1" x14ac:dyDescent="0.35"/>
    <row r="1426" ht="12" customHeight="1" x14ac:dyDescent="0.35"/>
    <row r="1427" ht="12" customHeight="1" x14ac:dyDescent="0.35"/>
    <row r="1428" ht="12" customHeight="1" x14ac:dyDescent="0.35"/>
    <row r="1429" ht="12" customHeight="1" x14ac:dyDescent="0.35"/>
    <row r="1430" ht="12" customHeight="1" x14ac:dyDescent="0.35"/>
    <row r="1431" ht="12" customHeight="1" x14ac:dyDescent="0.35"/>
    <row r="1432" ht="12" customHeight="1" x14ac:dyDescent="0.35"/>
    <row r="1433" ht="12" customHeight="1" x14ac:dyDescent="0.35"/>
    <row r="1434" ht="12" customHeight="1" x14ac:dyDescent="0.35"/>
    <row r="1435" ht="12" customHeight="1" x14ac:dyDescent="0.35"/>
    <row r="1436" ht="12" customHeight="1" x14ac:dyDescent="0.35"/>
    <row r="1437" ht="12" customHeight="1" x14ac:dyDescent="0.35"/>
    <row r="1438" ht="12" customHeight="1" x14ac:dyDescent="0.35"/>
    <row r="1439" ht="12" customHeight="1" x14ac:dyDescent="0.35"/>
    <row r="1440" ht="12" customHeight="1" x14ac:dyDescent="0.35"/>
    <row r="1441" ht="12" customHeight="1" x14ac:dyDescent="0.35"/>
    <row r="1442" ht="12" customHeight="1" x14ac:dyDescent="0.35"/>
    <row r="1443" ht="12" customHeight="1" x14ac:dyDescent="0.35"/>
    <row r="1444" ht="12" customHeight="1" x14ac:dyDescent="0.35"/>
    <row r="1445" ht="12" customHeight="1" x14ac:dyDescent="0.35"/>
    <row r="1446" ht="12" customHeight="1" x14ac:dyDescent="0.35"/>
    <row r="1447" ht="12" customHeight="1" x14ac:dyDescent="0.35"/>
    <row r="1448" ht="12" customHeight="1" x14ac:dyDescent="0.35"/>
    <row r="1449" ht="12" customHeight="1" x14ac:dyDescent="0.35"/>
    <row r="1450" ht="12" customHeight="1" x14ac:dyDescent="0.35"/>
    <row r="1451" ht="12" customHeight="1" x14ac:dyDescent="0.35"/>
    <row r="1452" ht="12" customHeight="1" x14ac:dyDescent="0.35"/>
    <row r="1453" ht="12" customHeight="1" x14ac:dyDescent="0.35"/>
    <row r="1454" ht="12" customHeight="1" x14ac:dyDescent="0.35"/>
    <row r="1455" ht="12" customHeight="1" x14ac:dyDescent="0.35"/>
    <row r="1456" ht="12" customHeight="1" x14ac:dyDescent="0.35"/>
    <row r="1457" ht="12" customHeight="1" x14ac:dyDescent="0.35"/>
    <row r="1458" ht="12" customHeight="1" x14ac:dyDescent="0.35"/>
    <row r="1459" ht="12" customHeight="1" x14ac:dyDescent="0.35"/>
    <row r="1460" ht="12" customHeight="1" x14ac:dyDescent="0.35"/>
    <row r="1461" ht="12" customHeight="1" x14ac:dyDescent="0.35"/>
    <row r="1462" ht="12" customHeight="1" x14ac:dyDescent="0.35"/>
    <row r="1463" ht="12" customHeight="1" x14ac:dyDescent="0.35"/>
    <row r="1464" ht="12" customHeight="1" x14ac:dyDescent="0.35"/>
    <row r="1465" ht="12" customHeight="1" x14ac:dyDescent="0.35"/>
    <row r="1466" ht="12" customHeight="1" x14ac:dyDescent="0.35"/>
    <row r="1467" ht="12" customHeight="1" x14ac:dyDescent="0.35"/>
    <row r="1468" ht="12" customHeight="1" x14ac:dyDescent="0.35"/>
    <row r="1469" ht="12" customHeight="1" x14ac:dyDescent="0.35"/>
    <row r="1470" ht="12" customHeight="1" x14ac:dyDescent="0.35"/>
    <row r="1471" ht="12" customHeight="1" x14ac:dyDescent="0.35"/>
    <row r="1472" ht="12" customHeight="1" x14ac:dyDescent="0.35"/>
    <row r="1473" ht="12" customHeight="1" x14ac:dyDescent="0.35"/>
    <row r="1474" ht="12" customHeight="1" x14ac:dyDescent="0.35"/>
    <row r="1475" ht="12" customHeight="1" x14ac:dyDescent="0.35"/>
    <row r="1476" ht="12" customHeight="1" x14ac:dyDescent="0.35"/>
    <row r="1477" ht="12" customHeight="1" x14ac:dyDescent="0.35"/>
    <row r="1478" ht="12" customHeight="1" x14ac:dyDescent="0.35"/>
    <row r="1479" ht="12" customHeight="1" x14ac:dyDescent="0.35"/>
    <row r="1480" ht="12" customHeight="1" x14ac:dyDescent="0.35"/>
    <row r="1481" ht="12" customHeight="1" x14ac:dyDescent="0.35"/>
    <row r="1482" ht="12" customHeight="1" x14ac:dyDescent="0.35"/>
    <row r="1483" ht="12" customHeight="1" x14ac:dyDescent="0.35"/>
    <row r="1484" ht="12" customHeight="1" x14ac:dyDescent="0.35"/>
    <row r="1485" ht="12" customHeight="1" x14ac:dyDescent="0.35"/>
    <row r="1486" ht="12" customHeight="1" x14ac:dyDescent="0.35"/>
    <row r="1487" ht="12" customHeight="1" x14ac:dyDescent="0.35"/>
    <row r="1488" ht="12" customHeight="1" x14ac:dyDescent="0.35"/>
    <row r="1489" ht="12" customHeight="1" x14ac:dyDescent="0.35"/>
    <row r="1490" ht="12" customHeight="1" x14ac:dyDescent="0.35"/>
    <row r="1491" ht="12" customHeight="1" x14ac:dyDescent="0.35"/>
    <row r="1492" ht="12" customHeight="1" x14ac:dyDescent="0.35"/>
    <row r="1493" ht="12" customHeight="1" x14ac:dyDescent="0.35"/>
    <row r="1494" ht="12" customHeight="1" x14ac:dyDescent="0.35"/>
    <row r="1495" ht="12" customHeight="1" x14ac:dyDescent="0.35"/>
    <row r="1496" ht="12" customHeight="1" x14ac:dyDescent="0.35"/>
    <row r="1497" ht="12" customHeight="1" x14ac:dyDescent="0.35"/>
    <row r="1498" ht="12" customHeight="1" x14ac:dyDescent="0.35"/>
    <row r="1499" ht="12" customHeight="1" x14ac:dyDescent="0.35"/>
    <row r="1500" ht="12" customHeight="1" x14ac:dyDescent="0.35"/>
    <row r="1501" ht="12" customHeight="1" x14ac:dyDescent="0.35"/>
    <row r="1502" ht="12" customHeight="1" x14ac:dyDescent="0.35"/>
    <row r="1503" ht="12" customHeight="1" x14ac:dyDescent="0.35"/>
    <row r="1504" ht="12" customHeight="1" x14ac:dyDescent="0.35"/>
    <row r="1505" ht="12" customHeight="1" x14ac:dyDescent="0.35"/>
    <row r="1506" ht="12" customHeight="1" x14ac:dyDescent="0.35"/>
    <row r="1507" ht="12" customHeight="1" x14ac:dyDescent="0.35"/>
    <row r="1508" ht="12" customHeight="1" x14ac:dyDescent="0.35"/>
    <row r="1509" ht="12" customHeight="1" x14ac:dyDescent="0.35"/>
    <row r="1510" ht="12" customHeight="1" x14ac:dyDescent="0.35"/>
    <row r="1511" ht="12" customHeight="1" x14ac:dyDescent="0.35"/>
    <row r="1512" ht="12" customHeight="1" x14ac:dyDescent="0.35"/>
    <row r="1513" ht="12" customHeight="1" x14ac:dyDescent="0.35"/>
    <row r="1514" ht="12" customHeight="1" x14ac:dyDescent="0.35"/>
    <row r="1515" ht="12" customHeight="1" x14ac:dyDescent="0.35"/>
    <row r="1516" ht="12" customHeight="1" x14ac:dyDescent="0.35"/>
    <row r="1517" ht="12" customHeight="1" x14ac:dyDescent="0.35"/>
    <row r="1518" ht="12" customHeight="1" x14ac:dyDescent="0.35"/>
    <row r="1519" ht="12" customHeight="1" x14ac:dyDescent="0.35"/>
    <row r="1520" ht="12" customHeight="1" x14ac:dyDescent="0.35"/>
    <row r="1521" ht="12" customHeight="1" x14ac:dyDescent="0.35"/>
    <row r="1522" ht="12" customHeight="1" x14ac:dyDescent="0.35"/>
    <row r="1523" ht="12" customHeight="1" x14ac:dyDescent="0.35"/>
    <row r="1524" ht="12" customHeight="1" x14ac:dyDescent="0.35"/>
    <row r="1525" ht="12" customHeight="1" x14ac:dyDescent="0.35"/>
    <row r="1526" ht="12" customHeight="1" x14ac:dyDescent="0.35"/>
    <row r="1527" ht="12" customHeight="1" x14ac:dyDescent="0.35"/>
    <row r="1528" ht="12" customHeight="1" x14ac:dyDescent="0.35"/>
    <row r="1529" ht="12" customHeight="1" x14ac:dyDescent="0.35"/>
    <row r="1530" ht="12" customHeight="1" x14ac:dyDescent="0.35"/>
    <row r="1531" ht="12" customHeight="1" x14ac:dyDescent="0.35"/>
    <row r="1532" ht="12" customHeight="1" x14ac:dyDescent="0.35"/>
    <row r="1533" ht="12" customHeight="1" x14ac:dyDescent="0.35"/>
    <row r="1534" ht="12" customHeight="1" x14ac:dyDescent="0.35"/>
    <row r="1535" ht="12" customHeight="1" x14ac:dyDescent="0.35"/>
    <row r="1536" ht="12" customHeight="1" x14ac:dyDescent="0.35"/>
    <row r="1537" ht="12" customHeight="1" x14ac:dyDescent="0.35"/>
    <row r="1538" ht="12" customHeight="1" x14ac:dyDescent="0.35"/>
    <row r="1539" ht="12" customHeight="1" x14ac:dyDescent="0.35"/>
    <row r="1540" ht="12" customHeight="1" x14ac:dyDescent="0.35"/>
    <row r="1541" ht="12" customHeight="1" x14ac:dyDescent="0.35"/>
    <row r="1542" ht="12" customHeight="1" x14ac:dyDescent="0.35"/>
    <row r="1543" ht="12" customHeight="1" x14ac:dyDescent="0.35"/>
    <row r="1544" ht="12" customHeight="1" x14ac:dyDescent="0.35"/>
    <row r="1545" ht="12" customHeight="1" x14ac:dyDescent="0.35"/>
    <row r="1546" ht="12" customHeight="1" x14ac:dyDescent="0.35"/>
    <row r="1547" ht="12" customHeight="1" x14ac:dyDescent="0.35"/>
    <row r="1548" ht="12" customHeight="1" x14ac:dyDescent="0.35"/>
    <row r="1549" ht="12" customHeight="1" x14ac:dyDescent="0.35"/>
    <row r="1550" ht="12" customHeight="1" x14ac:dyDescent="0.35"/>
    <row r="1551" ht="12" customHeight="1" x14ac:dyDescent="0.35"/>
    <row r="1552" ht="12" customHeight="1" x14ac:dyDescent="0.35"/>
    <row r="1553" ht="12" customHeight="1" x14ac:dyDescent="0.35"/>
    <row r="1554" ht="12" customHeight="1" x14ac:dyDescent="0.35"/>
    <row r="1555" ht="12" customHeight="1" x14ac:dyDescent="0.35"/>
    <row r="1556" ht="12" customHeight="1" x14ac:dyDescent="0.35"/>
    <row r="1557" ht="12" customHeight="1" x14ac:dyDescent="0.35"/>
    <row r="1558" ht="12" customHeight="1" x14ac:dyDescent="0.35"/>
    <row r="1559" ht="12" customHeight="1" x14ac:dyDescent="0.35"/>
    <row r="1560" ht="12" customHeight="1" x14ac:dyDescent="0.35"/>
    <row r="1561" ht="12" customHeight="1" x14ac:dyDescent="0.35"/>
    <row r="1562" ht="12" customHeight="1" x14ac:dyDescent="0.35"/>
    <row r="1563" ht="12" customHeight="1" x14ac:dyDescent="0.35"/>
    <row r="1564" ht="12" customHeight="1" x14ac:dyDescent="0.35"/>
    <row r="1565" ht="12" customHeight="1" x14ac:dyDescent="0.35"/>
    <row r="1566" ht="12" customHeight="1" x14ac:dyDescent="0.35"/>
    <row r="1567" ht="12" customHeight="1" x14ac:dyDescent="0.35"/>
    <row r="1568" ht="12" customHeight="1" x14ac:dyDescent="0.35"/>
    <row r="1569" ht="12" customHeight="1" x14ac:dyDescent="0.35"/>
    <row r="1570" ht="12" customHeight="1" x14ac:dyDescent="0.35"/>
    <row r="1571" ht="12" customHeight="1" x14ac:dyDescent="0.35"/>
    <row r="1572" ht="12" customHeight="1" x14ac:dyDescent="0.35"/>
    <row r="1573" ht="12" customHeight="1" x14ac:dyDescent="0.35"/>
    <row r="1574" ht="12" customHeight="1" x14ac:dyDescent="0.35"/>
    <row r="1575" ht="12" customHeight="1" x14ac:dyDescent="0.35"/>
    <row r="1576" ht="12" customHeight="1" x14ac:dyDescent="0.35"/>
    <row r="1577" ht="12" customHeight="1" x14ac:dyDescent="0.35"/>
    <row r="1578" ht="12" customHeight="1" x14ac:dyDescent="0.35"/>
    <row r="1579" ht="12" customHeight="1" x14ac:dyDescent="0.35"/>
    <row r="1580" ht="12" customHeight="1" x14ac:dyDescent="0.35"/>
    <row r="1581" ht="12" customHeight="1" x14ac:dyDescent="0.35"/>
    <row r="1582" ht="12" customHeight="1" x14ac:dyDescent="0.35"/>
    <row r="1583" ht="12" customHeight="1" x14ac:dyDescent="0.35"/>
    <row r="1584" ht="12" customHeight="1" x14ac:dyDescent="0.35"/>
    <row r="1585" ht="12" customHeight="1" x14ac:dyDescent="0.35"/>
    <row r="1586" ht="12" customHeight="1" x14ac:dyDescent="0.35"/>
    <row r="1587" ht="12" customHeight="1" x14ac:dyDescent="0.35"/>
    <row r="1588" ht="12" customHeight="1" x14ac:dyDescent="0.35"/>
    <row r="1589" ht="12" customHeight="1" x14ac:dyDescent="0.35"/>
    <row r="1590" ht="12" customHeight="1" x14ac:dyDescent="0.35"/>
    <row r="1591" ht="12" customHeight="1" x14ac:dyDescent="0.35"/>
    <row r="1592" ht="12" customHeight="1" x14ac:dyDescent="0.35"/>
    <row r="1593" ht="12" customHeight="1" x14ac:dyDescent="0.35"/>
    <row r="1594" ht="12" customHeight="1" x14ac:dyDescent="0.35"/>
    <row r="1595" ht="12" customHeight="1" x14ac:dyDescent="0.35"/>
    <row r="1596" ht="12" customHeight="1" x14ac:dyDescent="0.35"/>
    <row r="1597" ht="12" customHeight="1" x14ac:dyDescent="0.35"/>
    <row r="1598" ht="12" customHeight="1" x14ac:dyDescent="0.35"/>
    <row r="1599" ht="12" customHeight="1" x14ac:dyDescent="0.35"/>
    <row r="1600" ht="12" customHeight="1" x14ac:dyDescent="0.35"/>
    <row r="1601" ht="12" customHeight="1" x14ac:dyDescent="0.35"/>
    <row r="1602" ht="12" customHeight="1" x14ac:dyDescent="0.35"/>
    <row r="1603" ht="12" customHeight="1" x14ac:dyDescent="0.35"/>
    <row r="1604" ht="12" customHeight="1" x14ac:dyDescent="0.35"/>
    <row r="1605" ht="12" customHeight="1" x14ac:dyDescent="0.35"/>
    <row r="1606" ht="12" customHeight="1" x14ac:dyDescent="0.35"/>
    <row r="1607" ht="12" customHeight="1" x14ac:dyDescent="0.35"/>
    <row r="1608" ht="12" customHeight="1" x14ac:dyDescent="0.35"/>
    <row r="1609" ht="12" customHeight="1" x14ac:dyDescent="0.35"/>
    <row r="1610" ht="12" customHeight="1" x14ac:dyDescent="0.35"/>
    <row r="1611" ht="12" customHeight="1" x14ac:dyDescent="0.35"/>
    <row r="1612" ht="12" customHeight="1" x14ac:dyDescent="0.35"/>
    <row r="1613" ht="12" customHeight="1" x14ac:dyDescent="0.35"/>
    <row r="1614" ht="12" customHeight="1" x14ac:dyDescent="0.35"/>
    <row r="1615" ht="12" customHeight="1" x14ac:dyDescent="0.35"/>
    <row r="1616" ht="12" customHeight="1" x14ac:dyDescent="0.35"/>
    <row r="1617" ht="12" customHeight="1" x14ac:dyDescent="0.35"/>
    <row r="1618" ht="12" customHeight="1" x14ac:dyDescent="0.35"/>
    <row r="1619" ht="12" customHeight="1" x14ac:dyDescent="0.35"/>
    <row r="1620" ht="12" customHeight="1" x14ac:dyDescent="0.35"/>
    <row r="1621" ht="12" customHeight="1" x14ac:dyDescent="0.35"/>
    <row r="1622" ht="12" customHeight="1" x14ac:dyDescent="0.35"/>
    <row r="1623" ht="12" customHeight="1" x14ac:dyDescent="0.35"/>
    <row r="1624" ht="12" customHeight="1" x14ac:dyDescent="0.35"/>
    <row r="1625" ht="12" customHeight="1" x14ac:dyDescent="0.35"/>
    <row r="1626" ht="12" customHeight="1" x14ac:dyDescent="0.35"/>
    <row r="1627" ht="12" customHeight="1" x14ac:dyDescent="0.35"/>
    <row r="1628" ht="12" customHeight="1" x14ac:dyDescent="0.35"/>
    <row r="1629" ht="12" customHeight="1" x14ac:dyDescent="0.35"/>
    <row r="1630" ht="12" customHeight="1" x14ac:dyDescent="0.35"/>
    <row r="1631" ht="12" customHeight="1" x14ac:dyDescent="0.35"/>
    <row r="1632" ht="12" customHeight="1" x14ac:dyDescent="0.35"/>
    <row r="1633" ht="12" customHeight="1" x14ac:dyDescent="0.35"/>
    <row r="1634" ht="12" customHeight="1" x14ac:dyDescent="0.35"/>
    <row r="1635" ht="12" customHeight="1" x14ac:dyDescent="0.35"/>
    <row r="1636" ht="12" customHeight="1" x14ac:dyDescent="0.35"/>
    <row r="1637" ht="12" customHeight="1" x14ac:dyDescent="0.35"/>
    <row r="1638" ht="12" customHeight="1" x14ac:dyDescent="0.35"/>
    <row r="1639" ht="12" customHeight="1" x14ac:dyDescent="0.35"/>
    <row r="1640" ht="12" customHeight="1" x14ac:dyDescent="0.35"/>
    <row r="1641" ht="12" customHeight="1" x14ac:dyDescent="0.35"/>
    <row r="1642" ht="12" customHeight="1" x14ac:dyDescent="0.35"/>
    <row r="1643" ht="12" customHeight="1" x14ac:dyDescent="0.35"/>
    <row r="1644" ht="12" customHeight="1" x14ac:dyDescent="0.35"/>
    <row r="1645" ht="12" customHeight="1" x14ac:dyDescent="0.35"/>
    <row r="1646" ht="12" customHeight="1" x14ac:dyDescent="0.35"/>
    <row r="1647" ht="12" customHeight="1" x14ac:dyDescent="0.35"/>
    <row r="1648" ht="12" customHeight="1" x14ac:dyDescent="0.35"/>
    <row r="1649" ht="12" customHeight="1" x14ac:dyDescent="0.35"/>
    <row r="1650" ht="12" customHeight="1" x14ac:dyDescent="0.35"/>
    <row r="1651" ht="12" customHeight="1" x14ac:dyDescent="0.35"/>
    <row r="1652" ht="12" customHeight="1" x14ac:dyDescent="0.35"/>
    <row r="1653" ht="12" customHeight="1" x14ac:dyDescent="0.35"/>
    <row r="1654" ht="12" customHeight="1" x14ac:dyDescent="0.35"/>
    <row r="1655" ht="12" customHeight="1" x14ac:dyDescent="0.35"/>
    <row r="1656" ht="12" customHeight="1" x14ac:dyDescent="0.35"/>
    <row r="1657" ht="12" customHeight="1" x14ac:dyDescent="0.35"/>
    <row r="1658" ht="12" customHeight="1" x14ac:dyDescent="0.35"/>
    <row r="1659" ht="12" customHeight="1" x14ac:dyDescent="0.35"/>
    <row r="1660" ht="12" customHeight="1" x14ac:dyDescent="0.35"/>
    <row r="1661" ht="12" customHeight="1" x14ac:dyDescent="0.35"/>
    <row r="1662" ht="12" customHeight="1" x14ac:dyDescent="0.35"/>
    <row r="1663" ht="12" customHeight="1" x14ac:dyDescent="0.35"/>
    <row r="1664" ht="12" customHeight="1" x14ac:dyDescent="0.35"/>
    <row r="1665" ht="12" customHeight="1" x14ac:dyDescent="0.35"/>
    <row r="1666" ht="12" customHeight="1" x14ac:dyDescent="0.35"/>
    <row r="1667" ht="12" customHeight="1" x14ac:dyDescent="0.35"/>
    <row r="1668" ht="12" customHeight="1" x14ac:dyDescent="0.35"/>
    <row r="1669" ht="12" customHeight="1" x14ac:dyDescent="0.35"/>
    <row r="1670" ht="12" customHeight="1" x14ac:dyDescent="0.35"/>
    <row r="1671" ht="12" customHeight="1" x14ac:dyDescent="0.35"/>
    <row r="1672" ht="12" customHeight="1" x14ac:dyDescent="0.35"/>
    <row r="1673" ht="12" customHeight="1" x14ac:dyDescent="0.35"/>
    <row r="1674" ht="12" customHeight="1" x14ac:dyDescent="0.35"/>
    <row r="1675" ht="12" customHeight="1" x14ac:dyDescent="0.35"/>
    <row r="1676" ht="12" customHeight="1" x14ac:dyDescent="0.35"/>
    <row r="1677" ht="12" customHeight="1" x14ac:dyDescent="0.35"/>
    <row r="1678" ht="12" customHeight="1" x14ac:dyDescent="0.35"/>
    <row r="1679" ht="12" customHeight="1" x14ac:dyDescent="0.35"/>
    <row r="1680" ht="12" customHeight="1" x14ac:dyDescent="0.35"/>
    <row r="1681" ht="12" customHeight="1" x14ac:dyDescent="0.35"/>
    <row r="1682" ht="12" customHeight="1" x14ac:dyDescent="0.35"/>
    <row r="1683" ht="12" customHeight="1" x14ac:dyDescent="0.35"/>
    <row r="1684" ht="12" customHeight="1" x14ac:dyDescent="0.35"/>
    <row r="1685" ht="12" customHeight="1" x14ac:dyDescent="0.35"/>
    <row r="1686" ht="12" customHeight="1" x14ac:dyDescent="0.35"/>
    <row r="1687" ht="12" customHeight="1" x14ac:dyDescent="0.35"/>
    <row r="1688" ht="12" customHeight="1" x14ac:dyDescent="0.35"/>
    <row r="1689" ht="12" customHeight="1" x14ac:dyDescent="0.35"/>
    <row r="1690" ht="12" customHeight="1" x14ac:dyDescent="0.35"/>
    <row r="1691" ht="12" customHeight="1" x14ac:dyDescent="0.35"/>
    <row r="1692" ht="12" customHeight="1" x14ac:dyDescent="0.35"/>
    <row r="1693" ht="12" customHeight="1" x14ac:dyDescent="0.35"/>
    <row r="1694" ht="12" customHeight="1" x14ac:dyDescent="0.35"/>
    <row r="1695" ht="12" customHeight="1" x14ac:dyDescent="0.35"/>
    <row r="1696" ht="12" customHeight="1" x14ac:dyDescent="0.35"/>
    <row r="1697" ht="12" customHeight="1" x14ac:dyDescent="0.35"/>
    <row r="1698" ht="12" customHeight="1" x14ac:dyDescent="0.35"/>
    <row r="1699" ht="12" customHeight="1" x14ac:dyDescent="0.35"/>
    <row r="1700" ht="12" customHeight="1" x14ac:dyDescent="0.35"/>
    <row r="1701" ht="12" customHeight="1" x14ac:dyDescent="0.35"/>
    <row r="1702" ht="12" customHeight="1" x14ac:dyDescent="0.35"/>
    <row r="1703" ht="12" customHeight="1" x14ac:dyDescent="0.35"/>
    <row r="1704" ht="12" customHeight="1" x14ac:dyDescent="0.35"/>
    <row r="1705" ht="12" customHeight="1" x14ac:dyDescent="0.35"/>
    <row r="1706" ht="12" customHeight="1" x14ac:dyDescent="0.35"/>
    <row r="1707" ht="12" customHeight="1" x14ac:dyDescent="0.35"/>
    <row r="1708" ht="12" customHeight="1" x14ac:dyDescent="0.35"/>
    <row r="1709" ht="12" customHeight="1" x14ac:dyDescent="0.35"/>
    <row r="1710" ht="12" customHeight="1" x14ac:dyDescent="0.35"/>
    <row r="1711" ht="12" customHeight="1" x14ac:dyDescent="0.35"/>
    <row r="1712" ht="12" customHeight="1" x14ac:dyDescent="0.35"/>
    <row r="1713" ht="12" customHeight="1" x14ac:dyDescent="0.35"/>
    <row r="1714" ht="12" customHeight="1" x14ac:dyDescent="0.35"/>
    <row r="1715" ht="12" customHeight="1" x14ac:dyDescent="0.35"/>
    <row r="1716" ht="12" customHeight="1" x14ac:dyDescent="0.35"/>
    <row r="1717" ht="12" customHeight="1" x14ac:dyDescent="0.35"/>
    <row r="1718" ht="12" customHeight="1" x14ac:dyDescent="0.35"/>
    <row r="1719" ht="12" customHeight="1" x14ac:dyDescent="0.35"/>
    <row r="1720" ht="12" customHeight="1" x14ac:dyDescent="0.35"/>
    <row r="1721" ht="12" customHeight="1" x14ac:dyDescent="0.35"/>
    <row r="1722" ht="12" customHeight="1" x14ac:dyDescent="0.35"/>
    <row r="1723" ht="12" customHeight="1" x14ac:dyDescent="0.35"/>
    <row r="1724" ht="12" customHeight="1" x14ac:dyDescent="0.35"/>
    <row r="1725" ht="12" customHeight="1" x14ac:dyDescent="0.35"/>
    <row r="1726" ht="12" customHeight="1" x14ac:dyDescent="0.35"/>
    <row r="1727" ht="12" customHeight="1" x14ac:dyDescent="0.35"/>
    <row r="1728" ht="12" customHeight="1" x14ac:dyDescent="0.35"/>
    <row r="1729" ht="12" customHeight="1" x14ac:dyDescent="0.35"/>
    <row r="1730" ht="12" customHeight="1" x14ac:dyDescent="0.35"/>
    <row r="1731" ht="12" customHeight="1" x14ac:dyDescent="0.35"/>
    <row r="1732" ht="12" customHeight="1" x14ac:dyDescent="0.35"/>
    <row r="1733" ht="12" customHeight="1" x14ac:dyDescent="0.35"/>
    <row r="1734" ht="12" customHeight="1" x14ac:dyDescent="0.35"/>
    <row r="1735" ht="12" customHeight="1" x14ac:dyDescent="0.35"/>
    <row r="1736" ht="12" customHeight="1" x14ac:dyDescent="0.35"/>
    <row r="1737" ht="12" customHeight="1" x14ac:dyDescent="0.35"/>
    <row r="1738" ht="12" customHeight="1" x14ac:dyDescent="0.35"/>
    <row r="1739" ht="12" customHeight="1" x14ac:dyDescent="0.35"/>
    <row r="1740" ht="12" customHeight="1" x14ac:dyDescent="0.35"/>
    <row r="1741" ht="12" customHeight="1" x14ac:dyDescent="0.35"/>
    <row r="1742" ht="12" customHeight="1" x14ac:dyDescent="0.35"/>
    <row r="1743" ht="12" customHeight="1" x14ac:dyDescent="0.35"/>
    <row r="1744" ht="12" customHeight="1" x14ac:dyDescent="0.35"/>
    <row r="1745" ht="12" customHeight="1" x14ac:dyDescent="0.35"/>
    <row r="1746" ht="12" customHeight="1" x14ac:dyDescent="0.35"/>
    <row r="1747" ht="12" customHeight="1" x14ac:dyDescent="0.35"/>
    <row r="1748" ht="12" customHeight="1" x14ac:dyDescent="0.35"/>
    <row r="1749" ht="12" customHeight="1" x14ac:dyDescent="0.35"/>
    <row r="1750" ht="12" customHeight="1" x14ac:dyDescent="0.35"/>
    <row r="1751" ht="12" customHeight="1" x14ac:dyDescent="0.35"/>
    <row r="1752" ht="12" customHeight="1" x14ac:dyDescent="0.35"/>
    <row r="1753" ht="12" customHeight="1" x14ac:dyDescent="0.35"/>
    <row r="1754" ht="12" customHeight="1" x14ac:dyDescent="0.35"/>
    <row r="1755" ht="12" customHeight="1" x14ac:dyDescent="0.35"/>
    <row r="1756" ht="12" customHeight="1" x14ac:dyDescent="0.35"/>
    <row r="1757" ht="12" customHeight="1" x14ac:dyDescent="0.35"/>
    <row r="1758" ht="12" customHeight="1" x14ac:dyDescent="0.35"/>
    <row r="1759" ht="12" customHeight="1" x14ac:dyDescent="0.35"/>
    <row r="1760" ht="12" customHeight="1" x14ac:dyDescent="0.35"/>
    <row r="1761" ht="12" customHeight="1" x14ac:dyDescent="0.35"/>
    <row r="1762" ht="12" customHeight="1" x14ac:dyDescent="0.35"/>
    <row r="1763" ht="12" customHeight="1" x14ac:dyDescent="0.35"/>
    <row r="1764" ht="12" customHeight="1" x14ac:dyDescent="0.35"/>
    <row r="1765" ht="12" customHeight="1" x14ac:dyDescent="0.35"/>
    <row r="1766" ht="12" customHeight="1" x14ac:dyDescent="0.35"/>
    <row r="1767" ht="12" customHeight="1" x14ac:dyDescent="0.35"/>
    <row r="1768" ht="12" customHeight="1" x14ac:dyDescent="0.35"/>
    <row r="1769" ht="12" customHeight="1" x14ac:dyDescent="0.35"/>
    <row r="1770" ht="12" customHeight="1" x14ac:dyDescent="0.35"/>
    <row r="1771" ht="12" customHeight="1" x14ac:dyDescent="0.35"/>
    <row r="1772" ht="12" customHeight="1" x14ac:dyDescent="0.35"/>
    <row r="1773" ht="12" customHeight="1" x14ac:dyDescent="0.35"/>
    <row r="1774" ht="12" customHeight="1" x14ac:dyDescent="0.35"/>
    <row r="1775" ht="12" customHeight="1" x14ac:dyDescent="0.35"/>
    <row r="1776" ht="12" customHeight="1" x14ac:dyDescent="0.35"/>
    <row r="1777" ht="12" customHeight="1" x14ac:dyDescent="0.35"/>
    <row r="1778" ht="12" customHeight="1" x14ac:dyDescent="0.35"/>
    <row r="1779" ht="12" customHeight="1" x14ac:dyDescent="0.35"/>
    <row r="1780" ht="12" customHeight="1" x14ac:dyDescent="0.35"/>
    <row r="1781" ht="12" customHeight="1" x14ac:dyDescent="0.35"/>
    <row r="1782" ht="12" customHeight="1" x14ac:dyDescent="0.35"/>
    <row r="1783" ht="12" customHeight="1" x14ac:dyDescent="0.35"/>
    <row r="1784" ht="12" customHeight="1" x14ac:dyDescent="0.35"/>
    <row r="1785" ht="12" customHeight="1" x14ac:dyDescent="0.35"/>
    <row r="1786" ht="12" customHeight="1" x14ac:dyDescent="0.35"/>
    <row r="1787" ht="12" customHeight="1" x14ac:dyDescent="0.35"/>
    <row r="1788" ht="12" customHeight="1" x14ac:dyDescent="0.35"/>
    <row r="1789" ht="12" customHeight="1" x14ac:dyDescent="0.35"/>
    <row r="1790" ht="12" customHeight="1" x14ac:dyDescent="0.35"/>
    <row r="1791" ht="12" customHeight="1" x14ac:dyDescent="0.35"/>
    <row r="1792" ht="12" customHeight="1" x14ac:dyDescent="0.35"/>
    <row r="1793" ht="12" customHeight="1" x14ac:dyDescent="0.35"/>
    <row r="1794" ht="12" customHeight="1" x14ac:dyDescent="0.35"/>
    <row r="1795" ht="12" customHeight="1" x14ac:dyDescent="0.35"/>
    <row r="1796" ht="12" customHeight="1" x14ac:dyDescent="0.35"/>
    <row r="1797" ht="12" customHeight="1" x14ac:dyDescent="0.35"/>
    <row r="1798" ht="12" customHeight="1" x14ac:dyDescent="0.35"/>
    <row r="1799" ht="12" customHeight="1" x14ac:dyDescent="0.35"/>
    <row r="1800" ht="12" customHeight="1" x14ac:dyDescent="0.35"/>
    <row r="1801" ht="12" customHeight="1" x14ac:dyDescent="0.35"/>
    <row r="1802" ht="12" customHeight="1" x14ac:dyDescent="0.35"/>
    <row r="1803" ht="12" customHeight="1" x14ac:dyDescent="0.35"/>
    <row r="1804" ht="12" customHeight="1" x14ac:dyDescent="0.35"/>
    <row r="1805" ht="12" customHeight="1" x14ac:dyDescent="0.35"/>
    <row r="1806" ht="12" customHeight="1" x14ac:dyDescent="0.35"/>
    <row r="1807" ht="12" customHeight="1" x14ac:dyDescent="0.35"/>
    <row r="1808" ht="12" customHeight="1" x14ac:dyDescent="0.35"/>
    <row r="1809" ht="12" customHeight="1" x14ac:dyDescent="0.35"/>
    <row r="1810" ht="12" customHeight="1" x14ac:dyDescent="0.35"/>
    <row r="1811" ht="12" customHeight="1" x14ac:dyDescent="0.35"/>
    <row r="1812" ht="12" customHeight="1" x14ac:dyDescent="0.35"/>
    <row r="1813" ht="12" customHeight="1" x14ac:dyDescent="0.35"/>
    <row r="1814" ht="12" customHeight="1" x14ac:dyDescent="0.35"/>
    <row r="1815" ht="12" customHeight="1" x14ac:dyDescent="0.35"/>
    <row r="1816" ht="12" customHeight="1" x14ac:dyDescent="0.35"/>
    <row r="1817" ht="12" customHeight="1" x14ac:dyDescent="0.35"/>
    <row r="1818" ht="12" customHeight="1" x14ac:dyDescent="0.35"/>
    <row r="1819" ht="12" customHeight="1" x14ac:dyDescent="0.35"/>
    <row r="1820" ht="12" customHeight="1" x14ac:dyDescent="0.35"/>
    <row r="1821" ht="12" customHeight="1" x14ac:dyDescent="0.35"/>
    <row r="1822" ht="12" customHeight="1" x14ac:dyDescent="0.35"/>
    <row r="1823" ht="12" customHeight="1" x14ac:dyDescent="0.35"/>
    <row r="1824" ht="12" customHeight="1" x14ac:dyDescent="0.35"/>
    <row r="1825" ht="12" customHeight="1" x14ac:dyDescent="0.35"/>
    <row r="1826" ht="12" customHeight="1" x14ac:dyDescent="0.35"/>
    <row r="1827" ht="12" customHeight="1" x14ac:dyDescent="0.35"/>
    <row r="1828" ht="12" customHeight="1" x14ac:dyDescent="0.35"/>
    <row r="1829" ht="12" customHeight="1" x14ac:dyDescent="0.35"/>
    <row r="1830" ht="12" customHeight="1" x14ac:dyDescent="0.35"/>
    <row r="1831" ht="12" customHeight="1" x14ac:dyDescent="0.35"/>
    <row r="1832" ht="12" customHeight="1" x14ac:dyDescent="0.35"/>
    <row r="1833" ht="12" customHeight="1" x14ac:dyDescent="0.35"/>
    <row r="1834" ht="12" customHeight="1" x14ac:dyDescent="0.35"/>
    <row r="1835" ht="12" customHeight="1" x14ac:dyDescent="0.35"/>
    <row r="1836" ht="12" customHeight="1" x14ac:dyDescent="0.35"/>
    <row r="1837" ht="12" customHeight="1" x14ac:dyDescent="0.35"/>
    <row r="1838" ht="12" customHeight="1" x14ac:dyDescent="0.35"/>
    <row r="1839" ht="12" customHeight="1" x14ac:dyDescent="0.35"/>
    <row r="1840" ht="12" customHeight="1" x14ac:dyDescent="0.35"/>
    <row r="1841" ht="12" customHeight="1" x14ac:dyDescent="0.35"/>
    <row r="1842" ht="12" customHeight="1" x14ac:dyDescent="0.35"/>
    <row r="1843" ht="12" customHeight="1" x14ac:dyDescent="0.35"/>
    <row r="1844" ht="12" customHeight="1" x14ac:dyDescent="0.35"/>
    <row r="1845" ht="12" customHeight="1" x14ac:dyDescent="0.35"/>
    <row r="1846" ht="12" customHeight="1" x14ac:dyDescent="0.35"/>
    <row r="1847" ht="12" customHeight="1" x14ac:dyDescent="0.35"/>
    <row r="1848" ht="12" customHeight="1" x14ac:dyDescent="0.35"/>
    <row r="1849" ht="12" customHeight="1" x14ac:dyDescent="0.35"/>
    <row r="1850" ht="12" customHeight="1" x14ac:dyDescent="0.35"/>
    <row r="1851" ht="12" customHeight="1" x14ac:dyDescent="0.35"/>
    <row r="1852" ht="12" customHeight="1" x14ac:dyDescent="0.35"/>
    <row r="1853" ht="12" customHeight="1" x14ac:dyDescent="0.35"/>
    <row r="1854" ht="12" customHeight="1" x14ac:dyDescent="0.35"/>
    <row r="1855" ht="12" customHeight="1" x14ac:dyDescent="0.35"/>
    <row r="1856" ht="12" customHeight="1" x14ac:dyDescent="0.35"/>
    <row r="1857" ht="12" customHeight="1" x14ac:dyDescent="0.35"/>
    <row r="1858" ht="12" customHeight="1" x14ac:dyDescent="0.35"/>
    <row r="1859" ht="12" customHeight="1" x14ac:dyDescent="0.35"/>
    <row r="1860" ht="12" customHeight="1" x14ac:dyDescent="0.35"/>
    <row r="1861" ht="12" customHeight="1" x14ac:dyDescent="0.35"/>
    <row r="1862" ht="12" customHeight="1" x14ac:dyDescent="0.35"/>
    <row r="1863" ht="12" customHeight="1" x14ac:dyDescent="0.35"/>
    <row r="1864" ht="12" customHeight="1" x14ac:dyDescent="0.35"/>
    <row r="1865" ht="12" customHeight="1" x14ac:dyDescent="0.35"/>
    <row r="1866" ht="12" customHeight="1" x14ac:dyDescent="0.35"/>
    <row r="1867" ht="12" customHeight="1" x14ac:dyDescent="0.35"/>
    <row r="1868" ht="12" customHeight="1" x14ac:dyDescent="0.35"/>
    <row r="1869" ht="12" customHeight="1" x14ac:dyDescent="0.35"/>
    <row r="1870" ht="12" customHeight="1" x14ac:dyDescent="0.35"/>
    <row r="1871" ht="12" customHeight="1" x14ac:dyDescent="0.35"/>
    <row r="1872" ht="12" customHeight="1" x14ac:dyDescent="0.35"/>
    <row r="1873" ht="12" customHeight="1" x14ac:dyDescent="0.35"/>
    <row r="1874" ht="12" customHeight="1" x14ac:dyDescent="0.35"/>
    <row r="1875" ht="12" customHeight="1" x14ac:dyDescent="0.35"/>
    <row r="1876" ht="12" customHeight="1" x14ac:dyDescent="0.35"/>
    <row r="1877" ht="12" customHeight="1" x14ac:dyDescent="0.35"/>
    <row r="1878" ht="12" customHeight="1" x14ac:dyDescent="0.35"/>
    <row r="1879" ht="12" customHeight="1" x14ac:dyDescent="0.35"/>
    <row r="1880" ht="12" customHeight="1" x14ac:dyDescent="0.35"/>
    <row r="1881" ht="12" customHeight="1" x14ac:dyDescent="0.35"/>
    <row r="1882" ht="12" customHeight="1" x14ac:dyDescent="0.35"/>
    <row r="1883" ht="12" customHeight="1" x14ac:dyDescent="0.35"/>
    <row r="1884" ht="12" customHeight="1" x14ac:dyDescent="0.35"/>
    <row r="1885" ht="12" customHeight="1" x14ac:dyDescent="0.35"/>
    <row r="1886" ht="12" customHeight="1" x14ac:dyDescent="0.35"/>
    <row r="1887" ht="12" customHeight="1" x14ac:dyDescent="0.35"/>
    <row r="1888" ht="12" customHeight="1" x14ac:dyDescent="0.35"/>
    <row r="1889" ht="12" customHeight="1" x14ac:dyDescent="0.35"/>
    <row r="1890" ht="12" customHeight="1" x14ac:dyDescent="0.35"/>
    <row r="1891" ht="12" customHeight="1" x14ac:dyDescent="0.35"/>
    <row r="1892" ht="12" customHeight="1" x14ac:dyDescent="0.35"/>
    <row r="1893" ht="12" customHeight="1" x14ac:dyDescent="0.35"/>
    <row r="1894" ht="12" customHeight="1" x14ac:dyDescent="0.35"/>
    <row r="1895" ht="12" customHeight="1" x14ac:dyDescent="0.35"/>
    <row r="1896" ht="12" customHeight="1" x14ac:dyDescent="0.35"/>
    <row r="1897" ht="12" customHeight="1" x14ac:dyDescent="0.35"/>
    <row r="1898" ht="12" customHeight="1" x14ac:dyDescent="0.35"/>
    <row r="1899" ht="12" customHeight="1" x14ac:dyDescent="0.35"/>
    <row r="1900" ht="12" customHeight="1" x14ac:dyDescent="0.35"/>
    <row r="1901" ht="12" customHeight="1" x14ac:dyDescent="0.35"/>
    <row r="1902" ht="12" customHeight="1" x14ac:dyDescent="0.35"/>
    <row r="1903" ht="12" customHeight="1" x14ac:dyDescent="0.35"/>
    <row r="1904" ht="12" customHeight="1" x14ac:dyDescent="0.35"/>
    <row r="1905" ht="12" customHeight="1" x14ac:dyDescent="0.35"/>
    <row r="1906" ht="12" customHeight="1" x14ac:dyDescent="0.35"/>
    <row r="1907" ht="12" customHeight="1" x14ac:dyDescent="0.35"/>
    <row r="1908" ht="12" customHeight="1" x14ac:dyDescent="0.35"/>
    <row r="1909" ht="12" customHeight="1" x14ac:dyDescent="0.35"/>
    <row r="1910" ht="12" customHeight="1" x14ac:dyDescent="0.35"/>
    <row r="1911" ht="12" customHeight="1" x14ac:dyDescent="0.35"/>
    <row r="1912" ht="12" customHeight="1" x14ac:dyDescent="0.35"/>
    <row r="1913" ht="12" customHeight="1" x14ac:dyDescent="0.35"/>
    <row r="1914" ht="12" customHeight="1" x14ac:dyDescent="0.35"/>
    <row r="1915" ht="12" customHeight="1" x14ac:dyDescent="0.35"/>
    <row r="1916" ht="12" customHeight="1" x14ac:dyDescent="0.35"/>
    <row r="1917" ht="12" customHeight="1" x14ac:dyDescent="0.35"/>
    <row r="1918" ht="12" customHeight="1" x14ac:dyDescent="0.35"/>
    <row r="1919" ht="12" customHeight="1" x14ac:dyDescent="0.35"/>
    <row r="1920" ht="12" customHeight="1" x14ac:dyDescent="0.35"/>
    <row r="1921" ht="12" customHeight="1" x14ac:dyDescent="0.35"/>
    <row r="1922" ht="12" customHeight="1" x14ac:dyDescent="0.35"/>
    <row r="1923" ht="12" customHeight="1" x14ac:dyDescent="0.35"/>
    <row r="1924" ht="12" customHeight="1" x14ac:dyDescent="0.35"/>
    <row r="1925" ht="12" customHeight="1" x14ac:dyDescent="0.35"/>
    <row r="1926" ht="12" customHeight="1" x14ac:dyDescent="0.35"/>
    <row r="1927" ht="12" customHeight="1" x14ac:dyDescent="0.35"/>
    <row r="1928" ht="12" customHeight="1" x14ac:dyDescent="0.35"/>
    <row r="1929" ht="12" customHeight="1" x14ac:dyDescent="0.35"/>
    <row r="1930" ht="12" customHeight="1" x14ac:dyDescent="0.35"/>
    <row r="1931" ht="12" customHeight="1" x14ac:dyDescent="0.35"/>
    <row r="1932" ht="12" customHeight="1" x14ac:dyDescent="0.35"/>
    <row r="1933" ht="12" customHeight="1" x14ac:dyDescent="0.35"/>
    <row r="1934" ht="12" customHeight="1" x14ac:dyDescent="0.35"/>
    <row r="1935" ht="12" customHeight="1" x14ac:dyDescent="0.35"/>
    <row r="1936" ht="12" customHeight="1" x14ac:dyDescent="0.35"/>
    <row r="1937" ht="12" customHeight="1" x14ac:dyDescent="0.35"/>
    <row r="1938" ht="12" customHeight="1" x14ac:dyDescent="0.35"/>
    <row r="1939" ht="12" customHeight="1" x14ac:dyDescent="0.35"/>
    <row r="1940" ht="12" customHeight="1" x14ac:dyDescent="0.35"/>
    <row r="1941" ht="12" customHeight="1" x14ac:dyDescent="0.35"/>
    <row r="1942" ht="12" customHeight="1" x14ac:dyDescent="0.35"/>
    <row r="1943" ht="12" customHeight="1" x14ac:dyDescent="0.35"/>
    <row r="1944" ht="12" customHeight="1" x14ac:dyDescent="0.35"/>
    <row r="1945" ht="12" customHeight="1" x14ac:dyDescent="0.35"/>
    <row r="1946" ht="12" customHeight="1" x14ac:dyDescent="0.35"/>
    <row r="1947" ht="12" customHeight="1" x14ac:dyDescent="0.35"/>
    <row r="1948" ht="12" customHeight="1" x14ac:dyDescent="0.35"/>
    <row r="1949" ht="12" customHeight="1" x14ac:dyDescent="0.35"/>
    <row r="1950" ht="12" customHeight="1" x14ac:dyDescent="0.35"/>
    <row r="1951" ht="12" customHeight="1" x14ac:dyDescent="0.35"/>
    <row r="1952" ht="12" customHeight="1" x14ac:dyDescent="0.35"/>
    <row r="1953" ht="12" customHeight="1" x14ac:dyDescent="0.35"/>
    <row r="1954" ht="12" customHeight="1" x14ac:dyDescent="0.35"/>
    <row r="1955" ht="12" customHeight="1" x14ac:dyDescent="0.35"/>
    <row r="1956" ht="12" customHeight="1" x14ac:dyDescent="0.35"/>
    <row r="1957" ht="12" customHeight="1" x14ac:dyDescent="0.35"/>
    <row r="1958" ht="12" customHeight="1" x14ac:dyDescent="0.35"/>
    <row r="1959" ht="12" customHeight="1" x14ac:dyDescent="0.35"/>
    <row r="1960" ht="12" customHeight="1" x14ac:dyDescent="0.35"/>
    <row r="1961" ht="12" customHeight="1" x14ac:dyDescent="0.35"/>
    <row r="1962" ht="12" customHeight="1" x14ac:dyDescent="0.35"/>
    <row r="1963" ht="12" customHeight="1" x14ac:dyDescent="0.35"/>
    <row r="1964" ht="12" customHeight="1" x14ac:dyDescent="0.35"/>
    <row r="1965" ht="12" customHeight="1" x14ac:dyDescent="0.35"/>
    <row r="1966" ht="12" customHeight="1" x14ac:dyDescent="0.35"/>
    <row r="1967" ht="12" customHeight="1" x14ac:dyDescent="0.35"/>
    <row r="1968" ht="12" customHeight="1" x14ac:dyDescent="0.35"/>
    <row r="1969" ht="12" customHeight="1" x14ac:dyDescent="0.35"/>
    <row r="1970" ht="12" customHeight="1" x14ac:dyDescent="0.35"/>
    <row r="1971" ht="12" customHeight="1" x14ac:dyDescent="0.35"/>
    <row r="1972" ht="12" customHeight="1" x14ac:dyDescent="0.35"/>
    <row r="1973" ht="12" customHeight="1" x14ac:dyDescent="0.35"/>
    <row r="1974" ht="12" customHeight="1" x14ac:dyDescent="0.35"/>
    <row r="1975" ht="12" customHeight="1" x14ac:dyDescent="0.35"/>
    <row r="1976" ht="12" customHeight="1" x14ac:dyDescent="0.35"/>
    <row r="1977" ht="12" customHeight="1" x14ac:dyDescent="0.35"/>
    <row r="1978" ht="12" customHeight="1" x14ac:dyDescent="0.35"/>
    <row r="1979" ht="12" customHeight="1" x14ac:dyDescent="0.35"/>
    <row r="1980" ht="12" customHeight="1" x14ac:dyDescent="0.35"/>
    <row r="1981" ht="12" customHeight="1" x14ac:dyDescent="0.35"/>
    <row r="1982" ht="12" customHeight="1" x14ac:dyDescent="0.35"/>
    <row r="1983" ht="12" customHeight="1" x14ac:dyDescent="0.35"/>
    <row r="1984" ht="12" customHeight="1" x14ac:dyDescent="0.35"/>
    <row r="1985" ht="12" customHeight="1" x14ac:dyDescent="0.35"/>
    <row r="1986" ht="12" customHeight="1" x14ac:dyDescent="0.35"/>
    <row r="1987" ht="12" customHeight="1" x14ac:dyDescent="0.35"/>
    <row r="1988" ht="12" customHeight="1" x14ac:dyDescent="0.35"/>
    <row r="1989" ht="12" customHeight="1" x14ac:dyDescent="0.35"/>
    <row r="1990" ht="12" customHeight="1" x14ac:dyDescent="0.35"/>
    <row r="1991" ht="12" customHeight="1" x14ac:dyDescent="0.35"/>
    <row r="1992" ht="12" customHeight="1" x14ac:dyDescent="0.35"/>
    <row r="1993" ht="12" customHeight="1" x14ac:dyDescent="0.35"/>
    <row r="1994" ht="12" customHeight="1" x14ac:dyDescent="0.35"/>
    <row r="1995" ht="12" customHeight="1" x14ac:dyDescent="0.35"/>
    <row r="1996" ht="12" customHeight="1" x14ac:dyDescent="0.35"/>
    <row r="1997" ht="12" customHeight="1" x14ac:dyDescent="0.35"/>
    <row r="1998" ht="12" customHeight="1" x14ac:dyDescent="0.35"/>
    <row r="1999" ht="12" customHeight="1" x14ac:dyDescent="0.35"/>
    <row r="2000" ht="12" customHeight="1" x14ac:dyDescent="0.35"/>
    <row r="2001" ht="12" customHeight="1" x14ac:dyDescent="0.35"/>
    <row r="2002" ht="12" customHeight="1" x14ac:dyDescent="0.35"/>
    <row r="2003" ht="12" customHeight="1" x14ac:dyDescent="0.35"/>
    <row r="2004" ht="12" customHeight="1" x14ac:dyDescent="0.35"/>
    <row r="2005" ht="12" customHeight="1" x14ac:dyDescent="0.35"/>
    <row r="2006" ht="12" customHeight="1" x14ac:dyDescent="0.35"/>
    <row r="2007" ht="12" customHeight="1" x14ac:dyDescent="0.35"/>
    <row r="2008" ht="12" customHeight="1" x14ac:dyDescent="0.35"/>
    <row r="2009" ht="12" customHeight="1" x14ac:dyDescent="0.35"/>
    <row r="2010" ht="12" customHeight="1" x14ac:dyDescent="0.35"/>
    <row r="2011" ht="12" customHeight="1" x14ac:dyDescent="0.35"/>
    <row r="2012" ht="12" customHeight="1" x14ac:dyDescent="0.35"/>
    <row r="2013" ht="12" customHeight="1" x14ac:dyDescent="0.35"/>
    <row r="2014" ht="12" customHeight="1" x14ac:dyDescent="0.35"/>
    <row r="2015" ht="12" customHeight="1" x14ac:dyDescent="0.35"/>
    <row r="2016" ht="12" customHeight="1" x14ac:dyDescent="0.35"/>
    <row r="2017" ht="12" customHeight="1" x14ac:dyDescent="0.35"/>
    <row r="2018" ht="12" customHeight="1" x14ac:dyDescent="0.35"/>
    <row r="2019" ht="12" customHeight="1" x14ac:dyDescent="0.35"/>
    <row r="2020" ht="12" customHeight="1" x14ac:dyDescent="0.35"/>
    <row r="2021" ht="12" customHeight="1" x14ac:dyDescent="0.35"/>
    <row r="2022" ht="12" customHeight="1" x14ac:dyDescent="0.35"/>
    <row r="2023" ht="12" customHeight="1" x14ac:dyDescent="0.35"/>
    <row r="2024" ht="12" customHeight="1" x14ac:dyDescent="0.35"/>
    <row r="2025" ht="12" customHeight="1" x14ac:dyDescent="0.35"/>
    <row r="2026" ht="12" customHeight="1" x14ac:dyDescent="0.35"/>
    <row r="2027" ht="12" customHeight="1" x14ac:dyDescent="0.35"/>
    <row r="2028" ht="12" customHeight="1" x14ac:dyDescent="0.35"/>
    <row r="2029" ht="12" customHeight="1" x14ac:dyDescent="0.35"/>
    <row r="2030" ht="12" customHeight="1" x14ac:dyDescent="0.35"/>
    <row r="2031" ht="12" customHeight="1" x14ac:dyDescent="0.35"/>
    <row r="2032" ht="12" customHeight="1" x14ac:dyDescent="0.35"/>
    <row r="2033" ht="12" customHeight="1" x14ac:dyDescent="0.35"/>
    <row r="2034" ht="12" customHeight="1" x14ac:dyDescent="0.35"/>
    <row r="2035" ht="12" customHeight="1" x14ac:dyDescent="0.35"/>
    <row r="2036" ht="12" customHeight="1" x14ac:dyDescent="0.35"/>
    <row r="2037" ht="12" customHeight="1" x14ac:dyDescent="0.35"/>
    <row r="2038" ht="12" customHeight="1" x14ac:dyDescent="0.35"/>
    <row r="2039" ht="12" customHeight="1" x14ac:dyDescent="0.35"/>
    <row r="2040" ht="12" customHeight="1" x14ac:dyDescent="0.35"/>
    <row r="2041" ht="12" customHeight="1" x14ac:dyDescent="0.35"/>
    <row r="2042" ht="12" customHeight="1" x14ac:dyDescent="0.35"/>
    <row r="2043" ht="12" customHeight="1" x14ac:dyDescent="0.35"/>
    <row r="2044" ht="12" customHeight="1" x14ac:dyDescent="0.35"/>
    <row r="2045" ht="12" customHeight="1" x14ac:dyDescent="0.35"/>
    <row r="2046" ht="12" customHeight="1" x14ac:dyDescent="0.35"/>
    <row r="2047" ht="12" customHeight="1" x14ac:dyDescent="0.35"/>
    <row r="2048" ht="12" customHeight="1" x14ac:dyDescent="0.35"/>
    <row r="2049" ht="12" customHeight="1" x14ac:dyDescent="0.35"/>
    <row r="2050" ht="12" customHeight="1" x14ac:dyDescent="0.35"/>
    <row r="2051" ht="12" customHeight="1" x14ac:dyDescent="0.35"/>
    <row r="2052" ht="12" customHeight="1" x14ac:dyDescent="0.35"/>
    <row r="2053" ht="12" customHeight="1" x14ac:dyDescent="0.35"/>
    <row r="2054" ht="12" customHeight="1" x14ac:dyDescent="0.35"/>
    <row r="2055" ht="12" customHeight="1" x14ac:dyDescent="0.35"/>
    <row r="2056" ht="12" customHeight="1" x14ac:dyDescent="0.35"/>
    <row r="2057" ht="12" customHeight="1" x14ac:dyDescent="0.35"/>
    <row r="2058" ht="12" customHeight="1" x14ac:dyDescent="0.35"/>
    <row r="2059" ht="12" customHeight="1" x14ac:dyDescent="0.35"/>
    <row r="2060" ht="12" customHeight="1" x14ac:dyDescent="0.35"/>
    <row r="2061" ht="12" customHeight="1" x14ac:dyDescent="0.35"/>
    <row r="2062" ht="12" customHeight="1" x14ac:dyDescent="0.35"/>
    <row r="2063" ht="12" customHeight="1" x14ac:dyDescent="0.35"/>
    <row r="2064" ht="12" customHeight="1" x14ac:dyDescent="0.35"/>
    <row r="2065" ht="12" customHeight="1" x14ac:dyDescent="0.35"/>
    <row r="2066" ht="12" customHeight="1" x14ac:dyDescent="0.35"/>
    <row r="2067" ht="12" customHeight="1" x14ac:dyDescent="0.35"/>
    <row r="2068" ht="12" customHeight="1" x14ac:dyDescent="0.35"/>
    <row r="2069" ht="12" customHeight="1" x14ac:dyDescent="0.35"/>
    <row r="2070" ht="12" customHeight="1" x14ac:dyDescent="0.35"/>
    <row r="2071" ht="12" customHeight="1" x14ac:dyDescent="0.35"/>
    <row r="2072" ht="12" customHeight="1" x14ac:dyDescent="0.35"/>
    <row r="2073" ht="12" customHeight="1" x14ac:dyDescent="0.35"/>
    <row r="2074" ht="12" customHeight="1" x14ac:dyDescent="0.35"/>
    <row r="2075" ht="12" customHeight="1" x14ac:dyDescent="0.35"/>
    <row r="2076" ht="12" customHeight="1" x14ac:dyDescent="0.35"/>
    <row r="2077" ht="12" customHeight="1" x14ac:dyDescent="0.35"/>
    <row r="2078" ht="12" customHeight="1" x14ac:dyDescent="0.35"/>
    <row r="2079" ht="12" customHeight="1" x14ac:dyDescent="0.35"/>
    <row r="2080" ht="12" customHeight="1" x14ac:dyDescent="0.35"/>
    <row r="2081" ht="12" customHeight="1" x14ac:dyDescent="0.35"/>
    <row r="2082" ht="12" customHeight="1" x14ac:dyDescent="0.35"/>
    <row r="2083" ht="12" customHeight="1" x14ac:dyDescent="0.35"/>
    <row r="2084" ht="12" customHeight="1" x14ac:dyDescent="0.35"/>
    <row r="2085" ht="12" customHeight="1" x14ac:dyDescent="0.35"/>
    <row r="2086" ht="12" customHeight="1" x14ac:dyDescent="0.35"/>
    <row r="2087" ht="12" customHeight="1" x14ac:dyDescent="0.35"/>
    <row r="2088" ht="12" customHeight="1" x14ac:dyDescent="0.35"/>
    <row r="2089" ht="12" customHeight="1" x14ac:dyDescent="0.35"/>
    <row r="2090" ht="12" customHeight="1" x14ac:dyDescent="0.35"/>
    <row r="2091" ht="12" customHeight="1" x14ac:dyDescent="0.35"/>
    <row r="2092" ht="12" customHeight="1" x14ac:dyDescent="0.35"/>
    <row r="2093" ht="12" customHeight="1" x14ac:dyDescent="0.35"/>
    <row r="2094" ht="12" customHeight="1" x14ac:dyDescent="0.35"/>
    <row r="2095" ht="12" customHeight="1" x14ac:dyDescent="0.35"/>
    <row r="2096" ht="12" customHeight="1" x14ac:dyDescent="0.35"/>
    <row r="2097" ht="12" customHeight="1" x14ac:dyDescent="0.35"/>
    <row r="2098" ht="12" customHeight="1" x14ac:dyDescent="0.35"/>
    <row r="2099" ht="12" customHeight="1" x14ac:dyDescent="0.35"/>
    <row r="2100" ht="12" customHeight="1" x14ac:dyDescent="0.35"/>
    <row r="2101" ht="12" customHeight="1" x14ac:dyDescent="0.35"/>
    <row r="2102" ht="12" customHeight="1" x14ac:dyDescent="0.35"/>
    <row r="2103" ht="12" customHeight="1" x14ac:dyDescent="0.35"/>
    <row r="2104" ht="12" customHeight="1" x14ac:dyDescent="0.35"/>
    <row r="2105" ht="12" customHeight="1" x14ac:dyDescent="0.35"/>
    <row r="2106" ht="12" customHeight="1" x14ac:dyDescent="0.35"/>
    <row r="2107" ht="12" customHeight="1" x14ac:dyDescent="0.35"/>
    <row r="2108" ht="12" customHeight="1" x14ac:dyDescent="0.35"/>
    <row r="2109" ht="12" customHeight="1" x14ac:dyDescent="0.35"/>
    <row r="2110" ht="12" customHeight="1" x14ac:dyDescent="0.35"/>
    <row r="2111" ht="12" customHeight="1" x14ac:dyDescent="0.35"/>
    <row r="2112" ht="12" customHeight="1" x14ac:dyDescent="0.35"/>
    <row r="2113" ht="12" customHeight="1" x14ac:dyDescent="0.35"/>
    <row r="2114" ht="12" customHeight="1" x14ac:dyDescent="0.35"/>
    <row r="2115" ht="12" customHeight="1" x14ac:dyDescent="0.35"/>
    <row r="2116" ht="12" customHeight="1" x14ac:dyDescent="0.35"/>
    <row r="2117" ht="12" customHeight="1" x14ac:dyDescent="0.35"/>
    <row r="2118" ht="12" customHeight="1" x14ac:dyDescent="0.35"/>
    <row r="2119" ht="12" customHeight="1" x14ac:dyDescent="0.35"/>
    <row r="2120" ht="12" customHeight="1" x14ac:dyDescent="0.35"/>
    <row r="2121" ht="12" customHeight="1" x14ac:dyDescent="0.35"/>
    <row r="2122" ht="12" customHeight="1" x14ac:dyDescent="0.35"/>
    <row r="2123" ht="12" customHeight="1" x14ac:dyDescent="0.35"/>
    <row r="2124" ht="12" customHeight="1" x14ac:dyDescent="0.35"/>
    <row r="2125" ht="12" customHeight="1" x14ac:dyDescent="0.35"/>
    <row r="2126" ht="12" customHeight="1" x14ac:dyDescent="0.35"/>
    <row r="2127" ht="12" customHeight="1" x14ac:dyDescent="0.35"/>
    <row r="2128" ht="12" customHeight="1" x14ac:dyDescent="0.35"/>
    <row r="2129" ht="12" customHeight="1" x14ac:dyDescent="0.35"/>
    <row r="2130" ht="12" customHeight="1" x14ac:dyDescent="0.35"/>
    <row r="2131" ht="12" customHeight="1" x14ac:dyDescent="0.35"/>
    <row r="2132" ht="12" customHeight="1" x14ac:dyDescent="0.35"/>
    <row r="2133" ht="12" customHeight="1" x14ac:dyDescent="0.35"/>
    <row r="2134" ht="12" customHeight="1" x14ac:dyDescent="0.35"/>
    <row r="2135" ht="12" customHeight="1" x14ac:dyDescent="0.35"/>
    <row r="2136" ht="12" customHeight="1" x14ac:dyDescent="0.35"/>
    <row r="2137" ht="12" customHeight="1" x14ac:dyDescent="0.35"/>
    <row r="2138" ht="12" customHeight="1" x14ac:dyDescent="0.35"/>
    <row r="2139" ht="12" customHeight="1" x14ac:dyDescent="0.35"/>
    <row r="2140" ht="12" customHeight="1" x14ac:dyDescent="0.35"/>
    <row r="2141" ht="12" customHeight="1" x14ac:dyDescent="0.35"/>
    <row r="2142" ht="12" customHeight="1" x14ac:dyDescent="0.35"/>
    <row r="2143" ht="12" customHeight="1" x14ac:dyDescent="0.35"/>
    <row r="2144" ht="12" customHeight="1" x14ac:dyDescent="0.35"/>
    <row r="2145" ht="12" customHeight="1" x14ac:dyDescent="0.35"/>
    <row r="2146" ht="12" customHeight="1" x14ac:dyDescent="0.35"/>
    <row r="2147" ht="12" customHeight="1" x14ac:dyDescent="0.35"/>
    <row r="2148" ht="12" customHeight="1" x14ac:dyDescent="0.35"/>
    <row r="2149" ht="12" customHeight="1" x14ac:dyDescent="0.35"/>
    <row r="2150" ht="12" customHeight="1" x14ac:dyDescent="0.35"/>
    <row r="2151" ht="12" customHeight="1" x14ac:dyDescent="0.35"/>
    <row r="2152" ht="12" customHeight="1" x14ac:dyDescent="0.35"/>
    <row r="2153" ht="12" customHeight="1" x14ac:dyDescent="0.35"/>
    <row r="2154" ht="12" customHeight="1" x14ac:dyDescent="0.35"/>
    <row r="2155" ht="12" customHeight="1" x14ac:dyDescent="0.35"/>
    <row r="2156" ht="12" customHeight="1" x14ac:dyDescent="0.35"/>
    <row r="2157" ht="12" customHeight="1" x14ac:dyDescent="0.35"/>
    <row r="2158" ht="12" customHeight="1" x14ac:dyDescent="0.35"/>
    <row r="2159" ht="12" customHeight="1" x14ac:dyDescent="0.35"/>
    <row r="2160" ht="12" customHeight="1" x14ac:dyDescent="0.35"/>
    <row r="2161" ht="12" customHeight="1" x14ac:dyDescent="0.35"/>
    <row r="2162" ht="12" customHeight="1" x14ac:dyDescent="0.35"/>
    <row r="2163" ht="12" customHeight="1" x14ac:dyDescent="0.35"/>
    <row r="2164" ht="12" customHeight="1" x14ac:dyDescent="0.35"/>
    <row r="2165" ht="12" customHeight="1" x14ac:dyDescent="0.35"/>
    <row r="2166" ht="12" customHeight="1" x14ac:dyDescent="0.35"/>
    <row r="2167" ht="12" customHeight="1" x14ac:dyDescent="0.35"/>
    <row r="2168" ht="12" customHeight="1" x14ac:dyDescent="0.35"/>
    <row r="2169" ht="12" customHeight="1" x14ac:dyDescent="0.35"/>
    <row r="2170" ht="12" customHeight="1" x14ac:dyDescent="0.35"/>
    <row r="2171" ht="12" customHeight="1" x14ac:dyDescent="0.35"/>
    <row r="2172" ht="12" customHeight="1" x14ac:dyDescent="0.35"/>
    <row r="2173" ht="12" customHeight="1" x14ac:dyDescent="0.35"/>
    <row r="2174" ht="12" customHeight="1" x14ac:dyDescent="0.35"/>
    <row r="2175" ht="12" customHeight="1" x14ac:dyDescent="0.35"/>
    <row r="2176" ht="12" customHeight="1" x14ac:dyDescent="0.35"/>
    <row r="2177" ht="12" customHeight="1" x14ac:dyDescent="0.35"/>
    <row r="2178" ht="12" customHeight="1" x14ac:dyDescent="0.35"/>
    <row r="2179" ht="12" customHeight="1" x14ac:dyDescent="0.35"/>
    <row r="2180" ht="12" customHeight="1" x14ac:dyDescent="0.35"/>
    <row r="2181" ht="12" customHeight="1" x14ac:dyDescent="0.35"/>
    <row r="2182" ht="12" customHeight="1" x14ac:dyDescent="0.35"/>
    <row r="2183" ht="12" customHeight="1" x14ac:dyDescent="0.35"/>
    <row r="2184" ht="12" customHeight="1" x14ac:dyDescent="0.35"/>
    <row r="2185" ht="12" customHeight="1" x14ac:dyDescent="0.35"/>
    <row r="2186" ht="12" customHeight="1" x14ac:dyDescent="0.35"/>
    <row r="2187" ht="12" customHeight="1" x14ac:dyDescent="0.35"/>
    <row r="2188" ht="12" customHeight="1" x14ac:dyDescent="0.35"/>
    <row r="2189" ht="12" customHeight="1" x14ac:dyDescent="0.35"/>
    <row r="2190" ht="12" customHeight="1" x14ac:dyDescent="0.35"/>
    <row r="2191" ht="12" customHeight="1" x14ac:dyDescent="0.35"/>
    <row r="2192" ht="12" customHeight="1" x14ac:dyDescent="0.35"/>
    <row r="2193" ht="12" customHeight="1" x14ac:dyDescent="0.35"/>
    <row r="2194" ht="12" customHeight="1" x14ac:dyDescent="0.35"/>
    <row r="2195" ht="12" customHeight="1" x14ac:dyDescent="0.35"/>
    <row r="2196" ht="12" customHeight="1" x14ac:dyDescent="0.35"/>
    <row r="2197" ht="12" customHeight="1" x14ac:dyDescent="0.35"/>
    <row r="2198" ht="12" customHeight="1" x14ac:dyDescent="0.35"/>
    <row r="2199" ht="12" customHeight="1" x14ac:dyDescent="0.35"/>
    <row r="2200" ht="12" customHeight="1" x14ac:dyDescent="0.35"/>
    <row r="2201" ht="12" customHeight="1" x14ac:dyDescent="0.35"/>
    <row r="2202" ht="12" customHeight="1" x14ac:dyDescent="0.35"/>
    <row r="2203" ht="12" customHeight="1" x14ac:dyDescent="0.35"/>
    <row r="2204" ht="12" customHeight="1" x14ac:dyDescent="0.35"/>
    <row r="2205" ht="12" customHeight="1" x14ac:dyDescent="0.35"/>
    <row r="2206" ht="12" customHeight="1" x14ac:dyDescent="0.35"/>
    <row r="2207" ht="12" customHeight="1" x14ac:dyDescent="0.35"/>
    <row r="2208" ht="12" customHeight="1" x14ac:dyDescent="0.35"/>
    <row r="2209" ht="12" customHeight="1" x14ac:dyDescent="0.35"/>
    <row r="2210" ht="12" customHeight="1" x14ac:dyDescent="0.35"/>
    <row r="2211" ht="12" customHeight="1" x14ac:dyDescent="0.35"/>
    <row r="2212" ht="12" customHeight="1" x14ac:dyDescent="0.35"/>
    <row r="2213" ht="12" customHeight="1" x14ac:dyDescent="0.35"/>
    <row r="2214" ht="12" customHeight="1" x14ac:dyDescent="0.35"/>
    <row r="2215" ht="12" customHeight="1" x14ac:dyDescent="0.35"/>
    <row r="2216" ht="12" customHeight="1" x14ac:dyDescent="0.35"/>
    <row r="2217" ht="12" customHeight="1" x14ac:dyDescent="0.35"/>
    <row r="2218" ht="12" customHeight="1" x14ac:dyDescent="0.35"/>
    <row r="2219" ht="12" customHeight="1" x14ac:dyDescent="0.35"/>
    <row r="2220" ht="12" customHeight="1" x14ac:dyDescent="0.35"/>
    <row r="2221" ht="12" customHeight="1" x14ac:dyDescent="0.35"/>
    <row r="2222" ht="12" customHeight="1" x14ac:dyDescent="0.35"/>
    <row r="2223" ht="12" customHeight="1" x14ac:dyDescent="0.35"/>
    <row r="2224" ht="12" customHeight="1" x14ac:dyDescent="0.35"/>
    <row r="2225" ht="12" customHeight="1" x14ac:dyDescent="0.35"/>
    <row r="2226" ht="12" customHeight="1" x14ac:dyDescent="0.35"/>
    <row r="2227" ht="12" customHeight="1" x14ac:dyDescent="0.35"/>
    <row r="2228" ht="12" customHeight="1" x14ac:dyDescent="0.35"/>
    <row r="2229" ht="12" customHeight="1" x14ac:dyDescent="0.35"/>
    <row r="2230" ht="12" customHeight="1" x14ac:dyDescent="0.35"/>
    <row r="2231" ht="12" customHeight="1" x14ac:dyDescent="0.35"/>
    <row r="2232" ht="12" customHeight="1" x14ac:dyDescent="0.35"/>
    <row r="2233" ht="12" customHeight="1" x14ac:dyDescent="0.35"/>
    <row r="2234" ht="12" customHeight="1" x14ac:dyDescent="0.35"/>
    <row r="2235" ht="12" customHeight="1" x14ac:dyDescent="0.35"/>
    <row r="2236" ht="12" customHeight="1" x14ac:dyDescent="0.35"/>
    <row r="2237" ht="12" customHeight="1" x14ac:dyDescent="0.35"/>
    <row r="2238" ht="12" customHeight="1" x14ac:dyDescent="0.35"/>
    <row r="2239" ht="12" customHeight="1" x14ac:dyDescent="0.35"/>
    <row r="2240" ht="12" customHeight="1" x14ac:dyDescent="0.35"/>
    <row r="2241" ht="12" customHeight="1" x14ac:dyDescent="0.35"/>
    <row r="2242" ht="12" customHeight="1" x14ac:dyDescent="0.35"/>
    <row r="2243" ht="12" customHeight="1" x14ac:dyDescent="0.35"/>
    <row r="2244" ht="12" customHeight="1" x14ac:dyDescent="0.35"/>
    <row r="2245" ht="12" customHeight="1" x14ac:dyDescent="0.35"/>
    <row r="2246" ht="12" customHeight="1" x14ac:dyDescent="0.35"/>
    <row r="2247" ht="12" customHeight="1" x14ac:dyDescent="0.35"/>
    <row r="2248" ht="12" customHeight="1" x14ac:dyDescent="0.35"/>
    <row r="2249" ht="12" customHeight="1" x14ac:dyDescent="0.35"/>
    <row r="2250" ht="12" customHeight="1" x14ac:dyDescent="0.35"/>
    <row r="2251" ht="12" customHeight="1" x14ac:dyDescent="0.35"/>
    <row r="2252" ht="12" customHeight="1" x14ac:dyDescent="0.35"/>
    <row r="2253" ht="12" customHeight="1" x14ac:dyDescent="0.35"/>
    <row r="2254" ht="12" customHeight="1" x14ac:dyDescent="0.35"/>
    <row r="2255" ht="12" customHeight="1" x14ac:dyDescent="0.35"/>
    <row r="2256" ht="12" customHeight="1" x14ac:dyDescent="0.35"/>
    <row r="2257" ht="12" customHeight="1" x14ac:dyDescent="0.35"/>
    <row r="2258" ht="12" customHeight="1" x14ac:dyDescent="0.35"/>
    <row r="2259" ht="12" customHeight="1" x14ac:dyDescent="0.35"/>
    <row r="2260" ht="12" customHeight="1" x14ac:dyDescent="0.35"/>
    <row r="2261" ht="12" customHeight="1" x14ac:dyDescent="0.35"/>
    <row r="2262" ht="12" customHeight="1" x14ac:dyDescent="0.35"/>
    <row r="2263" ht="12" customHeight="1" x14ac:dyDescent="0.35"/>
    <row r="2264" ht="12" customHeight="1" x14ac:dyDescent="0.35"/>
    <row r="2265" ht="12" customHeight="1" x14ac:dyDescent="0.35"/>
    <row r="2266" ht="12" customHeight="1" x14ac:dyDescent="0.35"/>
    <row r="2267" ht="12" customHeight="1" x14ac:dyDescent="0.35"/>
    <row r="2268" ht="12" customHeight="1" x14ac:dyDescent="0.35"/>
    <row r="2269" ht="12" customHeight="1" x14ac:dyDescent="0.35"/>
    <row r="2270" ht="12" customHeight="1" x14ac:dyDescent="0.35"/>
    <row r="2271" ht="12" customHeight="1" x14ac:dyDescent="0.35"/>
    <row r="2272" ht="12" customHeight="1" x14ac:dyDescent="0.35"/>
    <row r="2273" ht="12" customHeight="1" x14ac:dyDescent="0.35"/>
    <row r="2274" ht="12" customHeight="1" x14ac:dyDescent="0.35"/>
    <row r="2275" ht="12" customHeight="1" x14ac:dyDescent="0.35"/>
    <row r="2276" ht="12" customHeight="1" x14ac:dyDescent="0.35"/>
    <row r="2277" ht="12" customHeight="1" x14ac:dyDescent="0.35"/>
    <row r="2278" ht="12" customHeight="1" x14ac:dyDescent="0.35"/>
    <row r="2279" ht="12" customHeight="1" x14ac:dyDescent="0.35"/>
    <row r="2280" ht="12" customHeight="1" x14ac:dyDescent="0.35"/>
    <row r="2281" ht="12" customHeight="1" x14ac:dyDescent="0.35"/>
    <row r="2282" ht="12" customHeight="1" x14ac:dyDescent="0.35"/>
    <row r="2283" ht="12" customHeight="1" x14ac:dyDescent="0.35"/>
    <row r="2284" ht="12" customHeight="1" x14ac:dyDescent="0.35"/>
    <row r="2285" ht="12" customHeight="1" x14ac:dyDescent="0.35"/>
    <row r="2286" ht="12" customHeight="1" x14ac:dyDescent="0.35"/>
    <row r="2287" ht="12" customHeight="1" x14ac:dyDescent="0.35"/>
    <row r="2288" ht="12" customHeight="1" x14ac:dyDescent="0.35"/>
    <row r="2289" ht="12" customHeight="1" x14ac:dyDescent="0.35"/>
    <row r="2290" ht="12" customHeight="1" x14ac:dyDescent="0.35"/>
    <row r="2291" ht="12" customHeight="1" x14ac:dyDescent="0.35"/>
    <row r="2292" ht="12" customHeight="1" x14ac:dyDescent="0.35"/>
    <row r="2293" ht="12" customHeight="1" x14ac:dyDescent="0.35"/>
    <row r="2294" ht="12" customHeight="1" x14ac:dyDescent="0.35"/>
    <row r="2295" ht="12" customHeight="1" x14ac:dyDescent="0.35"/>
    <row r="2296" ht="12" customHeight="1" x14ac:dyDescent="0.35"/>
    <row r="2297" ht="12" customHeight="1" x14ac:dyDescent="0.35"/>
    <row r="2298" ht="12" customHeight="1" x14ac:dyDescent="0.35"/>
    <row r="2299" ht="12" customHeight="1" x14ac:dyDescent="0.35"/>
    <row r="2300" ht="12" customHeight="1" x14ac:dyDescent="0.35"/>
    <row r="2301" ht="12" customHeight="1" x14ac:dyDescent="0.35"/>
    <row r="2302" ht="12" customHeight="1" x14ac:dyDescent="0.35"/>
    <row r="2303" ht="12" customHeight="1" x14ac:dyDescent="0.35"/>
    <row r="2304" ht="12" customHeight="1" x14ac:dyDescent="0.35"/>
    <row r="2305" ht="12" customHeight="1" x14ac:dyDescent="0.35"/>
    <row r="2306" ht="12" customHeight="1" x14ac:dyDescent="0.35"/>
    <row r="2307" ht="12" customHeight="1" x14ac:dyDescent="0.35"/>
    <row r="2308" ht="12" customHeight="1" x14ac:dyDescent="0.35"/>
    <row r="2309" ht="12" customHeight="1" x14ac:dyDescent="0.35"/>
    <row r="2310" ht="12" customHeight="1" x14ac:dyDescent="0.35"/>
    <row r="2311" ht="12" customHeight="1" x14ac:dyDescent="0.35"/>
    <row r="2312" ht="12" customHeight="1" x14ac:dyDescent="0.35"/>
    <row r="2313" ht="12" customHeight="1" x14ac:dyDescent="0.35"/>
    <row r="2314" ht="12" customHeight="1" x14ac:dyDescent="0.35"/>
    <row r="2315" ht="12" customHeight="1" x14ac:dyDescent="0.35"/>
    <row r="2316" ht="12" customHeight="1" x14ac:dyDescent="0.35"/>
    <row r="2317" ht="12" customHeight="1" x14ac:dyDescent="0.35"/>
    <row r="2318" ht="12" customHeight="1" x14ac:dyDescent="0.35"/>
    <row r="2319" ht="12" customHeight="1" x14ac:dyDescent="0.35"/>
    <row r="2320" ht="12" customHeight="1" x14ac:dyDescent="0.35"/>
    <row r="2321" ht="12" customHeight="1" x14ac:dyDescent="0.35"/>
    <row r="2322" ht="12" customHeight="1" x14ac:dyDescent="0.35"/>
    <row r="2323" ht="12" customHeight="1" x14ac:dyDescent="0.35"/>
    <row r="2324" ht="12" customHeight="1" x14ac:dyDescent="0.35"/>
    <row r="2325" ht="12" customHeight="1" x14ac:dyDescent="0.35"/>
    <row r="2326" ht="12" customHeight="1" x14ac:dyDescent="0.35"/>
    <row r="2327" ht="12" customHeight="1" x14ac:dyDescent="0.35"/>
    <row r="2328" ht="12" customHeight="1" x14ac:dyDescent="0.35"/>
    <row r="2329" ht="12" customHeight="1" x14ac:dyDescent="0.35"/>
    <row r="2330" ht="12" customHeight="1" x14ac:dyDescent="0.35"/>
    <row r="2331" ht="12" customHeight="1" x14ac:dyDescent="0.35"/>
    <row r="2332" ht="12" customHeight="1" x14ac:dyDescent="0.35"/>
    <row r="2333" ht="12" customHeight="1" x14ac:dyDescent="0.35"/>
    <row r="2334" ht="12" customHeight="1" x14ac:dyDescent="0.35"/>
    <row r="2335" ht="12" customHeight="1" x14ac:dyDescent="0.35"/>
    <row r="2336" ht="12" customHeight="1" x14ac:dyDescent="0.35"/>
    <row r="2337" ht="12" customHeight="1" x14ac:dyDescent="0.35"/>
    <row r="2338" ht="12" customHeight="1" x14ac:dyDescent="0.35"/>
    <row r="2339" ht="12" customHeight="1" x14ac:dyDescent="0.35"/>
    <row r="2340" ht="12" customHeight="1" x14ac:dyDescent="0.35"/>
    <row r="2341" ht="12" customHeight="1" x14ac:dyDescent="0.35"/>
    <row r="2342" ht="12" customHeight="1" x14ac:dyDescent="0.35"/>
    <row r="2343" ht="12" customHeight="1" x14ac:dyDescent="0.35"/>
    <row r="2344" ht="12" customHeight="1" x14ac:dyDescent="0.35"/>
    <row r="2345" ht="12" customHeight="1" x14ac:dyDescent="0.35"/>
    <row r="2346" ht="12" customHeight="1" x14ac:dyDescent="0.35"/>
    <row r="2347" ht="12" customHeight="1" x14ac:dyDescent="0.35"/>
    <row r="2348" ht="12" customHeight="1" x14ac:dyDescent="0.35"/>
    <row r="2349" ht="12" customHeight="1" x14ac:dyDescent="0.35"/>
    <row r="2350" ht="12" customHeight="1" x14ac:dyDescent="0.35"/>
    <row r="2351" ht="12" customHeight="1" x14ac:dyDescent="0.35"/>
    <row r="2352" ht="12" customHeight="1" x14ac:dyDescent="0.35"/>
    <row r="2353" ht="12" customHeight="1" x14ac:dyDescent="0.35"/>
    <row r="2354" ht="12" customHeight="1" x14ac:dyDescent="0.35"/>
    <row r="2355" ht="12" customHeight="1" x14ac:dyDescent="0.35"/>
    <row r="2356" ht="12" customHeight="1" x14ac:dyDescent="0.35"/>
    <row r="2357" ht="12" customHeight="1" x14ac:dyDescent="0.35"/>
    <row r="2358" ht="12" customHeight="1" x14ac:dyDescent="0.35"/>
    <row r="2359" ht="12" customHeight="1" x14ac:dyDescent="0.35"/>
    <row r="2360" ht="12" customHeight="1" x14ac:dyDescent="0.35"/>
    <row r="2361" ht="12" customHeight="1" x14ac:dyDescent="0.35"/>
    <row r="2362" ht="12" customHeight="1" x14ac:dyDescent="0.35"/>
    <row r="2363" ht="12" customHeight="1" x14ac:dyDescent="0.35"/>
    <row r="2364" ht="12" customHeight="1" x14ac:dyDescent="0.35"/>
    <row r="2365" ht="12" customHeight="1" x14ac:dyDescent="0.35"/>
    <row r="2366" ht="12" customHeight="1" x14ac:dyDescent="0.35"/>
    <row r="2367" ht="12" customHeight="1" x14ac:dyDescent="0.35"/>
    <row r="2368" ht="12" customHeight="1" x14ac:dyDescent="0.35"/>
    <row r="2369" ht="12" customHeight="1" x14ac:dyDescent="0.35"/>
    <row r="2370" ht="12" customHeight="1" x14ac:dyDescent="0.35"/>
    <row r="2371" ht="12" customHeight="1" x14ac:dyDescent="0.35"/>
    <row r="2372" ht="12" customHeight="1" x14ac:dyDescent="0.35"/>
    <row r="2373" ht="12" customHeight="1" x14ac:dyDescent="0.35"/>
    <row r="2374" ht="12" customHeight="1" x14ac:dyDescent="0.35"/>
    <row r="2375" ht="12" customHeight="1" x14ac:dyDescent="0.35"/>
    <row r="2376" ht="12" customHeight="1" x14ac:dyDescent="0.35"/>
    <row r="2377" ht="12" customHeight="1" x14ac:dyDescent="0.35"/>
    <row r="2378" ht="12" customHeight="1" x14ac:dyDescent="0.35"/>
    <row r="2379" ht="12" customHeight="1" x14ac:dyDescent="0.35"/>
    <row r="2380" ht="12" customHeight="1" x14ac:dyDescent="0.35"/>
    <row r="2381" ht="12" customHeight="1" x14ac:dyDescent="0.35"/>
    <row r="2382" ht="12" customHeight="1" x14ac:dyDescent="0.35"/>
    <row r="2383" ht="12" customHeight="1" x14ac:dyDescent="0.35"/>
    <row r="2384" ht="12" customHeight="1" x14ac:dyDescent="0.35"/>
    <row r="2385" ht="12" customHeight="1" x14ac:dyDescent="0.35"/>
    <row r="2386" ht="12" customHeight="1" x14ac:dyDescent="0.35"/>
    <row r="2387" ht="12" customHeight="1" x14ac:dyDescent="0.35"/>
    <row r="2388" ht="12" customHeight="1" x14ac:dyDescent="0.35"/>
    <row r="2389" ht="12" customHeight="1" x14ac:dyDescent="0.35"/>
    <row r="2390" ht="12" customHeight="1" x14ac:dyDescent="0.35"/>
    <row r="2391" ht="12" customHeight="1" x14ac:dyDescent="0.35"/>
    <row r="2392" ht="12" customHeight="1" x14ac:dyDescent="0.35"/>
    <row r="2393" ht="12" customHeight="1" x14ac:dyDescent="0.35"/>
    <row r="2394" ht="12" customHeight="1" x14ac:dyDescent="0.35"/>
    <row r="2395" ht="12" customHeight="1" x14ac:dyDescent="0.35"/>
    <row r="2396" ht="12" customHeight="1" x14ac:dyDescent="0.35"/>
    <row r="2397" ht="12" customHeight="1" x14ac:dyDescent="0.35"/>
    <row r="2398" ht="12" customHeight="1" x14ac:dyDescent="0.35"/>
    <row r="2399" ht="12" customHeight="1" x14ac:dyDescent="0.35"/>
    <row r="2400" ht="12" customHeight="1" x14ac:dyDescent="0.35"/>
    <row r="2401" ht="12" customHeight="1" x14ac:dyDescent="0.35"/>
    <row r="2402" ht="12" customHeight="1" x14ac:dyDescent="0.35"/>
    <row r="2403" ht="12" customHeight="1" x14ac:dyDescent="0.35"/>
    <row r="2404" ht="12" customHeight="1" x14ac:dyDescent="0.35"/>
    <row r="2405" ht="12" customHeight="1" x14ac:dyDescent="0.35"/>
    <row r="2406" ht="12" customHeight="1" x14ac:dyDescent="0.35"/>
    <row r="2407" ht="12" customHeight="1" x14ac:dyDescent="0.35"/>
    <row r="2408" ht="12" customHeight="1" x14ac:dyDescent="0.35"/>
    <row r="2409" ht="12" customHeight="1" x14ac:dyDescent="0.35"/>
    <row r="2410" ht="12" customHeight="1" x14ac:dyDescent="0.35"/>
    <row r="2411" ht="12" customHeight="1" x14ac:dyDescent="0.35"/>
    <row r="2412" ht="12" customHeight="1" x14ac:dyDescent="0.35"/>
    <row r="2413" ht="12" customHeight="1" x14ac:dyDescent="0.35"/>
    <row r="2414" ht="12" customHeight="1" x14ac:dyDescent="0.35"/>
    <row r="2415" ht="12" customHeight="1" x14ac:dyDescent="0.35"/>
    <row r="2416" ht="12" customHeight="1" x14ac:dyDescent="0.35"/>
    <row r="2417" ht="12" customHeight="1" x14ac:dyDescent="0.35"/>
    <row r="2418" ht="12" customHeight="1" x14ac:dyDescent="0.35"/>
    <row r="2419" ht="12" customHeight="1" x14ac:dyDescent="0.35"/>
    <row r="2420" ht="12" customHeight="1" x14ac:dyDescent="0.35"/>
    <row r="2421" ht="12" customHeight="1" x14ac:dyDescent="0.35"/>
    <row r="2422" ht="12" customHeight="1" x14ac:dyDescent="0.35"/>
    <row r="2423" ht="12" customHeight="1" x14ac:dyDescent="0.35"/>
    <row r="2424" ht="12" customHeight="1" x14ac:dyDescent="0.35"/>
    <row r="2425" ht="12" customHeight="1" x14ac:dyDescent="0.35"/>
    <row r="2426" ht="12" customHeight="1" x14ac:dyDescent="0.35"/>
    <row r="2427" ht="12" customHeight="1" x14ac:dyDescent="0.35"/>
    <row r="2428" ht="12" customHeight="1" x14ac:dyDescent="0.35"/>
    <row r="2429" ht="12" customHeight="1" x14ac:dyDescent="0.35"/>
    <row r="2430" ht="12" customHeight="1" x14ac:dyDescent="0.35"/>
    <row r="2431" ht="12" customHeight="1" x14ac:dyDescent="0.35"/>
    <row r="2432" ht="12" customHeight="1" x14ac:dyDescent="0.35"/>
    <row r="2433" ht="12" customHeight="1" x14ac:dyDescent="0.35"/>
    <row r="2434" ht="12" customHeight="1" x14ac:dyDescent="0.35"/>
    <row r="2435" ht="12" customHeight="1" x14ac:dyDescent="0.35"/>
    <row r="2436" ht="12" customHeight="1" x14ac:dyDescent="0.35"/>
    <row r="2437" ht="12" customHeight="1" x14ac:dyDescent="0.35"/>
    <row r="2438" ht="12" customHeight="1" x14ac:dyDescent="0.35"/>
    <row r="2439" ht="12" customHeight="1" x14ac:dyDescent="0.35"/>
    <row r="2440" ht="12" customHeight="1" x14ac:dyDescent="0.35"/>
    <row r="2441" ht="12" customHeight="1" x14ac:dyDescent="0.35"/>
    <row r="2442" ht="12" customHeight="1" x14ac:dyDescent="0.35"/>
    <row r="2443" ht="12" customHeight="1" x14ac:dyDescent="0.35"/>
    <row r="2444" ht="12" customHeight="1" x14ac:dyDescent="0.35"/>
    <row r="2445" ht="12" customHeight="1" x14ac:dyDescent="0.35"/>
    <row r="2446" ht="12" customHeight="1" x14ac:dyDescent="0.35"/>
    <row r="2447" ht="12" customHeight="1" x14ac:dyDescent="0.35"/>
    <row r="2448" ht="12" customHeight="1" x14ac:dyDescent="0.35"/>
    <row r="2449" ht="12" customHeight="1" x14ac:dyDescent="0.35"/>
    <row r="2450" ht="12" customHeight="1" x14ac:dyDescent="0.35"/>
    <row r="2451" ht="12" customHeight="1" x14ac:dyDescent="0.35"/>
    <row r="2452" ht="12" customHeight="1" x14ac:dyDescent="0.35"/>
    <row r="2453" ht="12" customHeight="1" x14ac:dyDescent="0.35"/>
    <row r="2454" ht="12" customHeight="1" x14ac:dyDescent="0.35"/>
    <row r="2455" ht="12" customHeight="1" x14ac:dyDescent="0.35"/>
    <row r="2456" ht="12" customHeight="1" x14ac:dyDescent="0.35"/>
    <row r="2457" ht="12" customHeight="1" x14ac:dyDescent="0.35"/>
    <row r="2458" ht="12" customHeight="1" x14ac:dyDescent="0.35"/>
    <row r="2459" ht="12" customHeight="1" x14ac:dyDescent="0.35"/>
    <row r="2460" ht="12" customHeight="1" x14ac:dyDescent="0.35"/>
    <row r="2461" ht="12" customHeight="1" x14ac:dyDescent="0.35"/>
    <row r="2462" ht="12" customHeight="1" x14ac:dyDescent="0.35"/>
    <row r="2463" ht="12" customHeight="1" x14ac:dyDescent="0.35"/>
    <row r="2464" ht="12" customHeight="1" x14ac:dyDescent="0.35"/>
    <row r="2465" ht="12" customHeight="1" x14ac:dyDescent="0.35"/>
    <row r="2466" ht="12" customHeight="1" x14ac:dyDescent="0.35"/>
    <row r="2467" ht="12" customHeight="1" x14ac:dyDescent="0.35"/>
    <row r="2468" ht="12" customHeight="1" x14ac:dyDescent="0.35"/>
    <row r="2469" ht="12" customHeight="1" x14ac:dyDescent="0.35"/>
    <row r="2470" ht="12" customHeight="1" x14ac:dyDescent="0.35"/>
  </sheetData>
  <sheetProtection algorithmName="SHA-512" hashValue="ZZOLMo6+SzVfPbs0mdOi85ZPphR2hs2+ScMIxKW+GlccrxFuayqoEhYWVGtDJfjORIIeXpubSpf7KCGiNuI2iA==" saltValue="gIMjIvkN3/sER1QcROT/Yg==" spinCount="100000" sheet="1" formatColumns="0" formatRows="0"/>
  <protectedRanges>
    <protectedRange sqref="D2" name="Range6"/>
    <protectedRange sqref="E87:E96" name="Balances"/>
    <protectedRange sqref="E79:E82" name="Cap Exp"/>
    <protectedRange sqref="E72:E74" name="Cap Income"/>
    <protectedRange sqref="F72:Q74 F79:Q82 E34:Q66" name="Expenditure"/>
    <protectedRange sqref="E9:Q29" name="Income"/>
  </protectedRanges>
  <mergeCells count="14">
    <mergeCell ref="D1:R1"/>
    <mergeCell ref="E115:H115"/>
    <mergeCell ref="L115:P115"/>
    <mergeCell ref="E112:H112"/>
    <mergeCell ref="L112:P112"/>
    <mergeCell ref="E113:H113"/>
    <mergeCell ref="L113:P113"/>
    <mergeCell ref="E114:H114"/>
    <mergeCell ref="L114:P114"/>
    <mergeCell ref="E8:R8"/>
    <mergeCell ref="D3:G3"/>
    <mergeCell ref="A5:D5"/>
    <mergeCell ref="R5:R6"/>
    <mergeCell ref="A6:D7"/>
  </mergeCells>
  <conditionalFormatting sqref="U3:U6">
    <cfRule type="expression" dxfId="121" priority="40" stopIfTrue="1">
      <formula>U3="Yes"</formula>
    </cfRule>
    <cfRule type="expression" dxfId="120" priority="41" stopIfTrue="1">
      <formula>U3="No"</formula>
    </cfRule>
  </conditionalFormatting>
  <conditionalFormatting sqref="A5">
    <cfRule type="expression" dxfId="119" priority="39" stopIfTrue="1">
      <formula>$A$5="Your check boxes are not clear (column X).  Please correct"</formula>
    </cfRule>
  </conditionalFormatting>
  <conditionalFormatting sqref="R9:R26">
    <cfRule type="expression" dxfId="118" priority="31" stopIfTrue="1">
      <formula>R9&lt;&gt;0</formula>
    </cfRule>
  </conditionalFormatting>
  <conditionalFormatting sqref="R28:R29">
    <cfRule type="expression" dxfId="117" priority="30" stopIfTrue="1">
      <formula>R28&lt;&gt;0</formula>
    </cfRule>
  </conditionalFormatting>
  <conditionalFormatting sqref="R31">
    <cfRule type="expression" dxfId="116" priority="29" stopIfTrue="1">
      <formula>R31&lt;&gt;0</formula>
    </cfRule>
  </conditionalFormatting>
  <conditionalFormatting sqref="R34:R63">
    <cfRule type="expression" dxfId="115" priority="28" stopIfTrue="1">
      <formula>R34&lt;&gt;0</formula>
    </cfRule>
  </conditionalFormatting>
  <conditionalFormatting sqref="R65:R66">
    <cfRule type="expression" dxfId="114" priority="27" stopIfTrue="1">
      <formula>R65&lt;&gt;0</formula>
    </cfRule>
  </conditionalFormatting>
  <conditionalFormatting sqref="R68">
    <cfRule type="expression" dxfId="113" priority="26" stopIfTrue="1">
      <formula>R68&lt;&gt;0</formula>
    </cfRule>
  </conditionalFormatting>
  <conditionalFormatting sqref="R72:R74">
    <cfRule type="expression" dxfId="112" priority="25" stopIfTrue="1">
      <formula>R72&lt;&gt;0</formula>
    </cfRule>
  </conditionalFormatting>
  <conditionalFormatting sqref="R76">
    <cfRule type="expression" dxfId="111" priority="24" stopIfTrue="1">
      <formula>R76&lt;&gt;0</formula>
    </cfRule>
  </conditionalFormatting>
  <conditionalFormatting sqref="R84">
    <cfRule type="expression" dxfId="110" priority="23" stopIfTrue="1">
      <formula>R84&lt;&gt;0</formula>
    </cfRule>
  </conditionalFormatting>
  <conditionalFormatting sqref="R79:R82">
    <cfRule type="expression" dxfId="109" priority="22" stopIfTrue="1">
      <formula>R79&lt;&gt;0</formula>
    </cfRule>
  </conditionalFormatting>
  <conditionalFormatting sqref="U7">
    <cfRule type="expression" dxfId="108" priority="11">
      <formula>$U$7="Surplus"</formula>
    </cfRule>
  </conditionalFormatting>
  <conditionalFormatting sqref="A6">
    <cfRule type="expression" dxfId="107" priority="17" stopIfTrue="1">
      <formula>$U$8="Yes"</formula>
    </cfRule>
  </conditionalFormatting>
  <conditionalFormatting sqref="D3:G3">
    <cfRule type="containsText" dxfId="106" priority="15" operator="containsText" text="Select School Name Here">
      <formula>NOT(ISERROR(SEARCH("Select School Name Here",D3)))</formula>
    </cfRule>
    <cfRule type="expression" dxfId="105" priority="16">
      <formula>$D$3="Select School Name Here"</formula>
    </cfRule>
  </conditionalFormatting>
  <conditionalFormatting sqref="A105:E105">
    <cfRule type="expression" dxfId="104" priority="14">
      <formula>$C$105="Other Capital - THIS CANNOT BE A DEFICIT - PLEASE CORRECT"</formula>
    </cfRule>
  </conditionalFormatting>
  <conditionalFormatting sqref="A100:E100">
    <cfRule type="expression" dxfId="103" priority="13">
      <formula>$C$100="UncommitTed Revenue - THIS IS A DEFICIT BALANCE"</formula>
    </cfRule>
  </conditionalFormatting>
  <conditionalFormatting sqref="A108:E108">
    <cfRule type="expression" dxfId="102" priority="12">
      <formula>$E$108&lt;0</formula>
    </cfRule>
  </conditionalFormatting>
  <conditionalFormatting sqref="F105:Q105">
    <cfRule type="expression" dxfId="101" priority="10">
      <formula>$C$105="Other Capital - THIS CANNOT BE A DEFICIT - PLEASE CORRECT"</formula>
    </cfRule>
  </conditionalFormatting>
  <conditionalFormatting sqref="F100:Q100">
    <cfRule type="expression" dxfId="100" priority="9">
      <formula>$C$100="UncommitTed Revenue - THIS IS A DEFICIT BALANCE"</formula>
    </cfRule>
  </conditionalFormatting>
  <conditionalFormatting sqref="F108:Q108">
    <cfRule type="expression" dxfId="99" priority="8">
      <formula>$E$108&lt;0</formula>
    </cfRule>
  </conditionalFormatting>
  <conditionalFormatting sqref="X3:X6">
    <cfRule type="expression" dxfId="98" priority="6" stopIfTrue="1">
      <formula>X3="Yes"</formula>
    </cfRule>
    <cfRule type="expression" dxfId="97" priority="7" stopIfTrue="1">
      <formula>X3="No"</formula>
    </cfRule>
  </conditionalFormatting>
  <conditionalFormatting sqref="X7">
    <cfRule type="expression" dxfId="96" priority="5">
      <formula>$U$7="Surplus"</formula>
    </cfRule>
  </conditionalFormatting>
  <conditionalFormatting sqref="W2">
    <cfRule type="expression" dxfId="95" priority="1" stopIfTrue="1">
      <formula>W2="Yes"</formula>
    </cfRule>
    <cfRule type="expression" dxfId="94" priority="2" stopIfTrue="1">
      <formula>W2="No"</formula>
    </cfRule>
  </conditionalFormatting>
  <dataValidations count="4">
    <dataValidation type="decimal" allowBlank="1" showInputMessage="1" showErrorMessage="1" errorTitle="ERROR" error="Data must be entered as a negative value" sqref="E28:E29 E9:E26 F9:Q29" xr:uid="{00000000-0002-0000-0200-000001000000}">
      <formula1>-10000000</formula1>
      <formula2>0</formula2>
    </dataValidation>
    <dataValidation type="decimal" allowBlank="1" showInputMessage="1" showErrorMessage="1" sqref="E31" xr:uid="{00000000-0002-0000-0200-000002000000}">
      <formula1>-10000000</formula1>
      <formula2>0</formula2>
    </dataValidation>
    <dataValidation type="list" allowBlank="1" showInputMessage="1" showErrorMessage="1" sqref="H3" xr:uid="{00000000-0002-0000-0200-000004000000}">
      <formula1>$Z$1:$Z$83</formula1>
    </dataValidation>
    <dataValidation type="decimal" allowBlank="1" showInputMessage="1" showErrorMessage="1" errorTitle="ERROR" error="Data must be entered as a negative value" sqref="E72:E73" xr:uid="{00000000-0002-0000-0200-000000000000}">
      <formula1>-1000000</formula1>
      <formula2>0</formula2>
    </dataValidation>
  </dataValidations>
  <pageMargins left="0.31496062992125984" right="0.31496062992125984" top="0.43307086614173229" bottom="0.62992125984251968" header="0.27559055118110237" footer="0.27559055118110237"/>
  <pageSetup paperSize="9" scale="50" fitToHeight="2" orientation="landscape" r:id="rId1"/>
  <headerFooter alignWithMargins="0"/>
  <rowBreaks count="1" manualBreakCount="1">
    <brk id="68" max="17" man="1"/>
  </rowBreaks>
  <ignoredErrors>
    <ignoredError sqref="E84 F84:Q84 F75:Q76 F68:Q68 F31:Q31 E75:E76 E68 E31 E8:R8 E32:R33 R31 E69:R71 R68 E77:R78 R74:R76 E90:E91 E30:R30 R9:R29 E67:R67 R34:R66 R72:R73 R79:R8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8" tint="0.39997558519241921"/>
  </sheetPr>
  <dimension ref="A1"/>
  <sheetViews>
    <sheetView zoomScale="90" zoomScaleNormal="90" workbookViewId="0">
      <selection activeCell="A3" sqref="A3"/>
    </sheetView>
  </sheetViews>
  <sheetFormatPr defaultColWidth="9.1796875" defaultRowHeight="12.5" x14ac:dyDescent="0.25"/>
  <cols>
    <col min="1" max="1" width="98.7265625" style="298" customWidth="1"/>
    <col min="2" max="16384" width="9.1796875" style="298"/>
  </cols>
  <sheetData>
    <row r="1" spans="1:1" ht="54.75" customHeight="1" x14ac:dyDescent="0.25">
      <c r="A1" s="297" t="s">
        <v>558</v>
      </c>
    </row>
  </sheetData>
  <sheetProtection algorithmName="SHA-512" hashValue="bpXOD9NwekFuIYZGUgk/R3ilMbV2uvQ/2/UG6UC9VVmDcIOy3dmjcm3aRvgXjNLbpmpk0uyr40FmTM+EQ8fJkA==" saltValue="TAhTH6dkRd7Is1qcRrjs/g==" spinCount="100000" sheet="1" objects="1" scenarios="1" formatColumns="0" formatRows="0"/>
  <pageMargins left="0.55118110236220474" right="0.55118110236220474"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B6544-8F8D-4CD5-87B2-9D4F0689298B}">
  <sheetPr codeName="Sheet6">
    <tabColor theme="8" tint="0.39997558519241921"/>
    <pageSetUpPr fitToPage="1"/>
  </sheetPr>
  <dimension ref="A1:H33"/>
  <sheetViews>
    <sheetView zoomScale="130" zoomScaleNormal="130" workbookViewId="0">
      <selection activeCell="B7" sqref="B7"/>
    </sheetView>
  </sheetViews>
  <sheetFormatPr defaultColWidth="9.1796875" defaultRowHeight="12.5" x14ac:dyDescent="0.25"/>
  <cols>
    <col min="1" max="1" width="8.54296875" style="33" customWidth="1"/>
    <col min="2" max="2" width="31.81640625" style="33" customWidth="1"/>
    <col min="3" max="3" width="10.7265625" style="279" customWidth="1"/>
    <col min="4" max="4" width="10.7265625" style="33" customWidth="1"/>
    <col min="5" max="5" width="20" style="33" customWidth="1"/>
    <col min="6" max="6" width="1.26953125" style="33" customWidth="1"/>
    <col min="7" max="16384" width="9.1796875" style="33"/>
  </cols>
  <sheetData>
    <row r="1" spans="1:8" ht="20" x14ac:dyDescent="0.25">
      <c r="A1" s="422" t="s">
        <v>559</v>
      </c>
      <c r="B1" s="422"/>
      <c r="C1" s="422"/>
      <c r="D1" s="422"/>
      <c r="E1" s="422"/>
    </row>
    <row r="2" spans="1:8" ht="3" customHeight="1" x14ac:dyDescent="0.25"/>
    <row r="3" spans="1:8" ht="20" x14ac:dyDescent="0.4">
      <c r="A3" s="423" t="s">
        <v>560</v>
      </c>
      <c r="B3" s="423"/>
      <c r="C3" s="423"/>
      <c r="D3" s="423"/>
      <c r="E3" s="423"/>
    </row>
    <row r="4" spans="1:8" ht="3" customHeight="1" x14ac:dyDescent="0.3">
      <c r="B4" s="280"/>
    </row>
    <row r="5" spans="1:8" ht="15.5" x14ac:dyDescent="0.25">
      <c r="A5" s="424"/>
      <c r="B5" s="424"/>
      <c r="C5" s="424"/>
      <c r="D5" s="424"/>
      <c r="E5" s="424"/>
    </row>
    <row r="6" spans="1:8" ht="3" customHeight="1" x14ac:dyDescent="0.3">
      <c r="B6" s="280"/>
    </row>
    <row r="7" spans="1:8" ht="13" x14ac:dyDescent="0.3">
      <c r="A7" s="280" t="str">
        <f>IFERROR(VLOOKUP($B$7,Dedels!A7:B66,2,0),"")</f>
        <v/>
      </c>
      <c r="B7" s="296" t="str">
        <f>'Original Budget'!D3</f>
        <v/>
      </c>
      <c r="C7" s="281"/>
    </row>
    <row r="8" spans="1:8" ht="13" x14ac:dyDescent="0.3">
      <c r="C8" s="281"/>
    </row>
    <row r="9" spans="1:8" ht="13" x14ac:dyDescent="0.3">
      <c r="A9" s="280" t="s">
        <v>561</v>
      </c>
    </row>
    <row r="10" spans="1:8" ht="13" x14ac:dyDescent="0.3">
      <c r="A10" s="280"/>
    </row>
    <row r="11" spans="1:8" ht="12.75" customHeight="1" x14ac:dyDescent="0.3">
      <c r="A11" s="280"/>
      <c r="B11" s="283"/>
      <c r="C11" s="284" t="s">
        <v>1</v>
      </c>
      <c r="D11" s="283"/>
      <c r="E11" s="285"/>
      <c r="G11" s="425" t="s">
        <v>562</v>
      </c>
      <c r="H11" s="426"/>
    </row>
    <row r="12" spans="1:8" ht="13" x14ac:dyDescent="0.3">
      <c r="B12" s="283"/>
      <c r="C12" s="284" t="s">
        <v>207</v>
      </c>
      <c r="D12" s="283"/>
      <c r="E12" s="285" t="s">
        <v>563</v>
      </c>
      <c r="G12" s="427"/>
      <c r="H12" s="428"/>
    </row>
    <row r="13" spans="1:8" ht="12.75" customHeight="1" x14ac:dyDescent="0.25">
      <c r="B13" s="283"/>
      <c r="C13" s="283"/>
      <c r="D13" s="283"/>
      <c r="E13" s="286"/>
      <c r="G13" s="427"/>
      <c r="H13" s="428"/>
    </row>
    <row r="14" spans="1:8" ht="12.75" hidden="1" customHeight="1" x14ac:dyDescent="0.25">
      <c r="B14" s="283" t="s">
        <v>564</v>
      </c>
      <c r="C14" s="287" t="s">
        <v>91</v>
      </c>
      <c r="D14" s="287">
        <v>6170200</v>
      </c>
      <c r="E14" s="286"/>
      <c r="G14" s="427"/>
      <c r="H14" s="428"/>
    </row>
    <row r="15" spans="1:8" ht="12.75" hidden="1" customHeight="1" x14ac:dyDescent="0.25">
      <c r="B15" s="283" t="s">
        <v>565</v>
      </c>
      <c r="C15" s="287" t="s">
        <v>77</v>
      </c>
      <c r="D15" s="287">
        <v>6140110</v>
      </c>
      <c r="E15" s="286"/>
      <c r="G15" s="427"/>
      <c r="H15" s="428"/>
    </row>
    <row r="16" spans="1:8" ht="12.75" customHeight="1" x14ac:dyDescent="0.25">
      <c r="B16" s="283" t="s">
        <v>414</v>
      </c>
      <c r="C16" s="287" t="s">
        <v>83</v>
      </c>
      <c r="D16" s="287">
        <v>6147100</v>
      </c>
      <c r="E16" s="286" t="e">
        <f>VLOOKUP(A7,Dedels!B7:I66,8,0)</f>
        <v>#N/A</v>
      </c>
      <c r="G16" s="427"/>
      <c r="H16" s="428"/>
    </row>
    <row r="17" spans="2:8" ht="12.75" customHeight="1" x14ac:dyDescent="0.25">
      <c r="B17" s="283" t="s">
        <v>566</v>
      </c>
      <c r="C17" s="287" t="s">
        <v>89</v>
      </c>
      <c r="D17" s="287">
        <v>6170160</v>
      </c>
      <c r="E17" s="286" t="e">
        <f>VLOOKUP(A7,Dedels!B7:G66,6,0)</f>
        <v>#N/A</v>
      </c>
      <c r="G17" s="427"/>
      <c r="H17" s="428"/>
    </row>
    <row r="18" spans="2:8" ht="12.75" customHeight="1" x14ac:dyDescent="0.25">
      <c r="B18" s="283" t="s">
        <v>567</v>
      </c>
      <c r="C18" s="287" t="s">
        <v>61</v>
      </c>
      <c r="D18" s="287">
        <v>6116620</v>
      </c>
      <c r="E18" s="286" t="e">
        <f>VLOOKUP(A7,Dedels!B7:H74,7,0)</f>
        <v>#N/A</v>
      </c>
      <c r="G18" s="427"/>
      <c r="H18" s="428"/>
    </row>
    <row r="19" spans="2:8" ht="12.75" customHeight="1" x14ac:dyDescent="0.25">
      <c r="B19" s="283"/>
      <c r="C19" s="283"/>
      <c r="D19" s="283"/>
      <c r="E19" s="286"/>
      <c r="G19" s="427"/>
      <c r="H19" s="428"/>
    </row>
    <row r="20" spans="2:8" s="282" customFormat="1" ht="17.25" customHeight="1" thickBot="1" x14ac:dyDescent="0.3">
      <c r="B20" s="288" t="s">
        <v>568</v>
      </c>
      <c r="C20" s="287" t="s">
        <v>19</v>
      </c>
      <c r="D20" s="287">
        <v>4190106</v>
      </c>
      <c r="E20" s="289" t="e">
        <f>SUM(E13:E19)</f>
        <v>#N/A</v>
      </c>
      <c r="G20" s="429"/>
      <c r="H20" s="430"/>
    </row>
    <row r="21" spans="2:8" ht="12.75" customHeight="1" thickTop="1" x14ac:dyDescent="0.25">
      <c r="C21" s="33"/>
    </row>
    <row r="22" spans="2:8" x14ac:dyDescent="0.25">
      <c r="C22" s="33"/>
    </row>
    <row r="23" spans="2:8" ht="13" x14ac:dyDescent="0.3">
      <c r="C23" s="290" t="s">
        <v>569</v>
      </c>
      <c r="D23" s="291"/>
      <c r="E23" s="291"/>
      <c r="G23" s="431" t="s">
        <v>570</v>
      </c>
      <c r="H23" s="432"/>
    </row>
    <row r="24" spans="2:8" x14ac:dyDescent="0.25">
      <c r="C24" s="291"/>
      <c r="D24" s="291"/>
      <c r="E24" s="291"/>
      <c r="G24" s="433"/>
      <c r="H24" s="434"/>
    </row>
    <row r="25" spans="2:8" ht="13" x14ac:dyDescent="0.25">
      <c r="C25" s="291" t="s">
        <v>571</v>
      </c>
      <c r="D25" s="292">
        <v>6147100</v>
      </c>
      <c r="E25" s="293" t="str">
        <f>IFERROR(ROUND(E16,2),"")</f>
        <v/>
      </c>
      <c r="G25" s="433"/>
      <c r="H25" s="434"/>
    </row>
    <row r="26" spans="2:8" ht="13" x14ac:dyDescent="0.25">
      <c r="C26" s="291" t="s">
        <v>572</v>
      </c>
      <c r="D26" s="292">
        <v>6170160</v>
      </c>
      <c r="E26" s="293" t="str">
        <f>IFERROR(ROUND(E17,2),"")</f>
        <v/>
      </c>
      <c r="G26" s="433"/>
      <c r="H26" s="434"/>
    </row>
    <row r="27" spans="2:8" ht="13" x14ac:dyDescent="0.25">
      <c r="C27" s="291" t="s">
        <v>573</v>
      </c>
      <c r="D27" s="292">
        <v>6116620</v>
      </c>
      <c r="E27" s="293" t="str">
        <f>IFERROR(ROUND(E18,2),"")</f>
        <v/>
      </c>
      <c r="G27" s="433"/>
      <c r="H27" s="434"/>
    </row>
    <row r="28" spans="2:8" ht="13.5" thickBot="1" x14ac:dyDescent="0.35">
      <c r="C28" s="291"/>
      <c r="D28" s="292"/>
      <c r="E28" s="294">
        <f>SUM(E25:E27)</f>
        <v>0</v>
      </c>
      <c r="G28" s="433"/>
      <c r="H28" s="434"/>
    </row>
    <row r="29" spans="2:8" ht="13" thickTop="1" x14ac:dyDescent="0.25">
      <c r="C29" s="291"/>
      <c r="D29" s="291"/>
      <c r="E29" s="291"/>
      <c r="G29" s="433"/>
      <c r="H29" s="434"/>
    </row>
    <row r="30" spans="2:8" ht="13" x14ac:dyDescent="0.25">
      <c r="C30" s="291" t="s">
        <v>574</v>
      </c>
      <c r="D30" s="292">
        <v>4190106</v>
      </c>
      <c r="E30" s="293" t="e">
        <f>ROUND(E20,2)</f>
        <v>#N/A</v>
      </c>
      <c r="G30" s="433"/>
      <c r="H30" s="434"/>
    </row>
    <row r="31" spans="2:8" ht="13.5" thickBot="1" x14ac:dyDescent="0.35">
      <c r="C31" s="295"/>
      <c r="D31" s="291"/>
      <c r="E31" s="294" t="e">
        <f>SUM(E30:E30)</f>
        <v>#N/A</v>
      </c>
      <c r="G31" s="435"/>
      <c r="H31" s="436"/>
    </row>
    <row r="32" spans="2:8" ht="13" thickTop="1" x14ac:dyDescent="0.25"/>
    <row r="33" spans="5:5" x14ac:dyDescent="0.25">
      <c r="E33" s="33" t="e">
        <f>IF(E31=E28,"","ERROR")</f>
        <v>#N/A</v>
      </c>
    </row>
  </sheetData>
  <sheetProtection algorithmName="SHA-512" hashValue="FirlxP8F8KiORIspL1X4G6lJPA62DfkKE1qrHzk4xcAxXMSq/Qo+dUF7m8pN2vfj2TpxPgXQRnsLDeyFeH2P2A==" saltValue="HVxpE4IkRNA/7rd5Vvb/4Q==" spinCount="100000" sheet="1" formatColumns="0" formatRows="0"/>
  <dataConsolidate/>
  <mergeCells count="5">
    <mergeCell ref="A1:E1"/>
    <mergeCell ref="A3:E3"/>
    <mergeCell ref="A5:E5"/>
    <mergeCell ref="G11:H20"/>
    <mergeCell ref="G23:H31"/>
  </mergeCells>
  <printOptions horizontalCentered="1"/>
  <pageMargins left="0.74803149606299213" right="0.74803149606299213" top="0.98425196850393704" bottom="0.98425196850393704" header="0.51181102362204722" footer="0.51181102362204722"/>
  <pageSetup paperSize="9" scale="96" orientation="portrait" r:id="rId1"/>
  <headerFooter alignWithMargins="0">
    <oddFooter>&amp;R&amp;8&amp;D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MKC Spreadsheet" ma:contentTypeID="0x01010054A39C6B0182D84CB6645B035BA02E08004D5776253E965C418A13D9DE6F8B1B07" ma:contentTypeVersion="2" ma:contentTypeDescription="MKC Branded Excel Template Document" ma:contentTypeScope="" ma:versionID="95fcba704051a682d16beacac88e07dd">
  <xsd:schema xmlns:xsd="http://www.w3.org/2001/XMLSchema" xmlns:xs="http://www.w3.org/2001/XMLSchema" xmlns:p="http://schemas.microsoft.com/office/2006/metadata/properties" targetNamespace="http://schemas.microsoft.com/office/2006/metadata/properties" ma:root="true" ma:fieldsID="c032f31bce0c27f7c959937df3a44a2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ee73f336-9c49-41ab-9427-d263034a0100" ContentTypeId="0x01010054A39C6B0182D84CB6645B035BA02E08" PreviousValue="false" LastSyncTimeStamp="2021-10-01T14:39:30.94Z"/>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F76A00-1C88-41B5-831A-769C0DDF2D91}">
  <ds:schemaRefs>
    <ds:schemaRef ds:uri="http://purl.org/dc/dcmitype/"/>
    <ds:schemaRef ds:uri="http://purl.org/dc/term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2867F9C3-A749-4277-9BF7-2C2671C8AB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6AB32E1-4877-48CB-97F0-1AEB707EAAD8}">
  <ds:schemaRefs>
    <ds:schemaRef ds:uri="Microsoft.SharePoint.Taxonomy.ContentTypeSync"/>
  </ds:schemaRefs>
</ds:datastoreItem>
</file>

<file path=customXml/itemProps4.xml><?xml version="1.0" encoding="utf-8"?>
<ds:datastoreItem xmlns:ds="http://schemas.openxmlformats.org/officeDocument/2006/customXml" ds:itemID="{9D31CB27-DADF-4DCB-A861-EC5A47A52D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Budget Data by month</vt:lpstr>
      <vt:lpstr>Web Based Remittances</vt:lpstr>
      <vt:lpstr>Data</vt:lpstr>
      <vt:lpstr>Dedels</vt:lpstr>
      <vt:lpstr>INFORMATION</vt:lpstr>
      <vt:lpstr>Budget Completion Guidance</vt:lpstr>
      <vt:lpstr>Original Budget</vt:lpstr>
      <vt:lpstr>Original Budget Workings</vt:lpstr>
      <vt:lpstr>De-Delegated Budgets 22-23</vt:lpstr>
      <vt:lpstr>Revised Budget</vt:lpstr>
      <vt:lpstr>Revised Budget Workings</vt:lpstr>
      <vt:lpstr>Variance Analysis</vt:lpstr>
      <vt:lpstr>Forecast Template</vt:lpstr>
      <vt:lpstr>'De-Delegated Budgets 22-23'!Print_Area</vt:lpstr>
      <vt:lpstr>'Forecast Template'!Print_Area</vt:lpstr>
      <vt:lpstr>'Original Budget'!Print_Area</vt:lpstr>
      <vt:lpstr>'Revised Budget'!Print_Area</vt:lpstr>
      <vt:lpstr>'Variance Analysis'!Print_Area</vt:lpstr>
      <vt:lpstr>'Original Budget'!Print_Titles</vt:lpstr>
      <vt:lpstr>'Revised Budget'!Print_Titles</vt:lpstr>
    </vt:vector>
  </TitlesOfParts>
  <Manager/>
  <Company>Mouchel Schools Finance Team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Plan Template</dc:title>
  <dc:subject/>
  <dc:creator>Esther Doyle &amp; Rupert Sligh</dc:creator>
  <cp:keywords/>
  <dc:description/>
  <cp:lastModifiedBy>Kayleigh Day</cp:lastModifiedBy>
  <cp:revision/>
  <dcterms:created xsi:type="dcterms:W3CDTF">2007-02-28T10:45:38Z</dcterms:created>
  <dcterms:modified xsi:type="dcterms:W3CDTF">2022-09-16T14:33:53Z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0x01010054A39C6B0182D84CB6645B035BA02E08004D5776253E965C418A13D9DE6F8B1B07</vt:lpwstr>
  </property>
  <property fmtid="{D5CDD505-2E9C-101B-9397-08002B2CF9AE}" pid="3" name="SharedWithUsers">
    <vt:lpwstr>27;#Sonia Hattle;#22;#Jennifer Hackett;#95;#Mohammad Aqeeb;#24;#Kayleigh Day;#20;#Michelle Hibbert</vt:lpwstr>
  </property>
</Properties>
</file>