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mkcouncil-my.sharepoint.com/personal/kayleigh_day_milton-keynes_gov_uk/Documents/LMS Webiste/Budget Setting 22-23/"/>
    </mc:Choice>
  </mc:AlternateContent>
  <xr:revisionPtr revIDLastSave="0" documentId="8_{9C5CDE6C-5C67-440E-9C6D-B0986B01125C}" xr6:coauthVersionLast="47" xr6:coauthVersionMax="47" xr10:uidLastSave="{00000000-0000-0000-0000-000000000000}"/>
  <workbookProtection workbookAlgorithmName="SHA-512" workbookHashValue="/jJscV9UvVHp3lPY6qvTy1dzxjihivoB3WiOI5Kw+2y6oXilAjKvBBx6/pweV9pR6/gHoSg3Dea280eCt148kQ==" workbookSaltValue="od4RYtFus7Wl/zzvcD0BWg==" workbookSpinCount="100000" lockStructure="1"/>
  <bookViews>
    <workbookView xWindow="-110" yWindow="-110" windowWidth="19420" windowHeight="10420" tabRatio="661" firstSheet="6" activeTab="9" xr2:uid="{00000000-000D-0000-FFFF-FFFF00000000}"/>
  </bookViews>
  <sheets>
    <sheet name="Budget Data by month" sheetId="33" state="hidden" r:id="rId1"/>
    <sheet name="Web Based Remittances" sheetId="32" state="hidden" r:id="rId2"/>
    <sheet name="Data" sheetId="11" state="hidden" r:id="rId3"/>
    <sheet name="Dedels" sheetId="29" state="hidden" r:id="rId4"/>
    <sheet name="INFORMATION" sheetId="12" r:id="rId5"/>
    <sheet name="Budget Completion Guidance" sheetId="5" r:id="rId6"/>
    <sheet name="Original Budget" sheetId="21" r:id="rId7"/>
    <sheet name="Original Budget Workings" sheetId="22" r:id="rId8"/>
    <sheet name="De-Delegated Budgets 22-23" sheetId="30" r:id="rId9"/>
    <sheet name="Revised Budget" sheetId="27" r:id="rId10"/>
    <sheet name="Revised Budget Workings" sheetId="23" r:id="rId11"/>
    <sheet name="Variance Analysis" sheetId="15" r:id="rId12"/>
    <sheet name="Forecast Template" sheetId="28" r:id="rId13"/>
  </sheets>
  <definedNames>
    <definedName name="_xlnm._FilterDatabase" localSheetId="0" hidden="1">'Budget Data by month'!$A$1:$R$3402</definedName>
    <definedName name="_xlnm._FilterDatabase" localSheetId="2" hidden="1">Data!$B$2:$D$75</definedName>
    <definedName name="_xlnm.Print_Area" localSheetId="8">'De-Delegated Budgets 22-23'!$A$3:$F$32</definedName>
    <definedName name="_xlnm.Print_Area" localSheetId="12">'Forecast Template'!$A$1:$V$108</definedName>
    <definedName name="_xlnm.Print_Area" localSheetId="6">'Original Budget'!$A$1:$R$119</definedName>
    <definedName name="_xlnm.Print_Area" localSheetId="9">'Revised Budget'!$A$1:$R$119</definedName>
    <definedName name="_xlnm.Print_Area" localSheetId="11">'Variance Analysis'!$A$1:$G$109</definedName>
    <definedName name="_xlnm.Print_Titles" localSheetId="6">'Original Budget'!$1:$7</definedName>
    <definedName name="_xlnm.Print_Titles" localSheetId="9">'Revised Budget'!$1:$7</definedName>
    <definedName name="_xlnm.Recorder" localSheetId="3">#REF!</definedName>
  </definedNames>
  <calcPr calcId="191028"/>
  <customWorkbookViews>
    <customWorkbookView name="Rupert Sligh - Personal View" guid="{BD84A7B8-58D8-4E21-B5F5-131820A92948}" mergeInterval="0" personalView="1" maximized="1" windowWidth="1020" windowHeight="543" tabRatio="740" activeSheetId="2"/>
    <customWorkbookView name="Esther Doyle - Personal View" guid="{3B8BEA06-F9A1-45B5-B1F5-F8EBF54A7F60}" mergeInterval="0" personalView="1" maximized="1" windowWidth="1020" windowHeight="596" tabRatio="740" activeSheetId="4"/>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02" i="33" l="1"/>
  <c r="B3401" i="33" l="1"/>
  <c r="E93" i="21" l="1"/>
  <c r="E92" i="21"/>
  <c r="E89" i="21"/>
  <c r="E88" i="21"/>
  <c r="E87" i="21"/>
  <c r="G75" i="11"/>
  <c r="B2377" i="33"/>
  <c r="B2378" i="33"/>
  <c r="B2379" i="33"/>
  <c r="B2380" i="33"/>
  <c r="B2381" i="33"/>
  <c r="B2382" i="33"/>
  <c r="B2383" i="33"/>
  <c r="B2384" i="33"/>
  <c r="B2385" i="33"/>
  <c r="B2386" i="33"/>
  <c r="B2387" i="33"/>
  <c r="B2388" i="33"/>
  <c r="B2389" i="33"/>
  <c r="B2390" i="33"/>
  <c r="B2391" i="33"/>
  <c r="B2392" i="33"/>
  <c r="B2393" i="33"/>
  <c r="B2394" i="33"/>
  <c r="B2395" i="33"/>
  <c r="B2396" i="33"/>
  <c r="B2397" i="33"/>
  <c r="B2398" i="33"/>
  <c r="B2399" i="33"/>
  <c r="B2400" i="33"/>
  <c r="B2401" i="33"/>
  <c r="B2402" i="33"/>
  <c r="B2403" i="33"/>
  <c r="B2404" i="33"/>
  <c r="B2405" i="33"/>
  <c r="B2406" i="33"/>
  <c r="B2407" i="33"/>
  <c r="B2408" i="33"/>
  <c r="B2409" i="33"/>
  <c r="B2410" i="33"/>
  <c r="B2411" i="33"/>
  <c r="B2412" i="33"/>
  <c r="B2413" i="33"/>
  <c r="B2414" i="33"/>
  <c r="B2415" i="33"/>
  <c r="B2416" i="33"/>
  <c r="B2417" i="33"/>
  <c r="B2418" i="33"/>
  <c r="B2419" i="33"/>
  <c r="B2420" i="33"/>
  <c r="B2421" i="33"/>
  <c r="B2422" i="33"/>
  <c r="B2423" i="33"/>
  <c r="B2424" i="33"/>
  <c r="B2425" i="33"/>
  <c r="B2426" i="33"/>
  <c r="B2427" i="33"/>
  <c r="B2428" i="33"/>
  <c r="B2429" i="33"/>
  <c r="B2430" i="33"/>
  <c r="B2431" i="33"/>
  <c r="B2432" i="33"/>
  <c r="B2433" i="33"/>
  <c r="B2434" i="33"/>
  <c r="B2435" i="33"/>
  <c r="B2436" i="33"/>
  <c r="B2437" i="33"/>
  <c r="B2438" i="33"/>
  <c r="B2439" i="33"/>
  <c r="B2440" i="33"/>
  <c r="B2441" i="33"/>
  <c r="B2442" i="33"/>
  <c r="B2443" i="33"/>
  <c r="B2444" i="33"/>
  <c r="B2445" i="33"/>
  <c r="B2446" i="33"/>
  <c r="B2447" i="33"/>
  <c r="B2448" i="33"/>
  <c r="B2449" i="33"/>
  <c r="B2450" i="33"/>
  <c r="B2451" i="33"/>
  <c r="B2452" i="33"/>
  <c r="B2453" i="33"/>
  <c r="B2454" i="33"/>
  <c r="B2455" i="33"/>
  <c r="B2456" i="33"/>
  <c r="B2457" i="33"/>
  <c r="B2458" i="33"/>
  <c r="B2459" i="33"/>
  <c r="B2460" i="33"/>
  <c r="B2461" i="33"/>
  <c r="B2462" i="33"/>
  <c r="B2463" i="33"/>
  <c r="B2464" i="33"/>
  <c r="B2465" i="33"/>
  <c r="B2466" i="33"/>
  <c r="B2467" i="33"/>
  <c r="B2468" i="33"/>
  <c r="B2469" i="33"/>
  <c r="B2470" i="33"/>
  <c r="B2471" i="33"/>
  <c r="B2472" i="33"/>
  <c r="B2473" i="33"/>
  <c r="B2474" i="33"/>
  <c r="B2475" i="33"/>
  <c r="B2476" i="33"/>
  <c r="B2477" i="33"/>
  <c r="B2478" i="33"/>
  <c r="B2479" i="33"/>
  <c r="B2480" i="33"/>
  <c r="B2481" i="33"/>
  <c r="B2482" i="33"/>
  <c r="B2483" i="33"/>
  <c r="B2484" i="33"/>
  <c r="B2485" i="33"/>
  <c r="B2486" i="33"/>
  <c r="B2487" i="33"/>
  <c r="B2488" i="33"/>
  <c r="B2489" i="33"/>
  <c r="B2490" i="33"/>
  <c r="B2491" i="33"/>
  <c r="B2492" i="33"/>
  <c r="B2493" i="33"/>
  <c r="B2494" i="33"/>
  <c r="B2495" i="33"/>
  <c r="B2496" i="33"/>
  <c r="B2497" i="33"/>
  <c r="B2498" i="33"/>
  <c r="B2499" i="33"/>
  <c r="B2500" i="33"/>
  <c r="B2501" i="33"/>
  <c r="B2502" i="33"/>
  <c r="B2503" i="33"/>
  <c r="B2504" i="33"/>
  <c r="B2505" i="33"/>
  <c r="B2506" i="33"/>
  <c r="B2507" i="33"/>
  <c r="B2508" i="33"/>
  <c r="B2509" i="33"/>
  <c r="B2510" i="33"/>
  <c r="B2511" i="33"/>
  <c r="B2512" i="33"/>
  <c r="B2513" i="33"/>
  <c r="B2514" i="33"/>
  <c r="B2515" i="33"/>
  <c r="B2516" i="33"/>
  <c r="B2517" i="33"/>
  <c r="B2518" i="33"/>
  <c r="B2519" i="33"/>
  <c r="B2520" i="33"/>
  <c r="B2521" i="33"/>
  <c r="B2522" i="33"/>
  <c r="B2523" i="33"/>
  <c r="B2524" i="33"/>
  <c r="B2525" i="33"/>
  <c r="B2526" i="33"/>
  <c r="B2527" i="33"/>
  <c r="B2528" i="33"/>
  <c r="B2529" i="33"/>
  <c r="B2530" i="33"/>
  <c r="B2531" i="33"/>
  <c r="B2532" i="33"/>
  <c r="B2533" i="33"/>
  <c r="B2534" i="33"/>
  <c r="B2535" i="33"/>
  <c r="B2536" i="33"/>
  <c r="B2537" i="33"/>
  <c r="B2538" i="33"/>
  <c r="B2539" i="33"/>
  <c r="B2540" i="33"/>
  <c r="B2541" i="33"/>
  <c r="B2542" i="33"/>
  <c r="B2543" i="33"/>
  <c r="B2544" i="33"/>
  <c r="B2545" i="33"/>
  <c r="B2546" i="33"/>
  <c r="B2547" i="33"/>
  <c r="B2548" i="33"/>
  <c r="B2549" i="33"/>
  <c r="B2550" i="33"/>
  <c r="B2551" i="33"/>
  <c r="B2552" i="33"/>
  <c r="B2553" i="33"/>
  <c r="B2554" i="33"/>
  <c r="B2555" i="33"/>
  <c r="B2556" i="33"/>
  <c r="B2557" i="33"/>
  <c r="B2558" i="33"/>
  <c r="B2559" i="33"/>
  <c r="B2560" i="33"/>
  <c r="B2561" i="33"/>
  <c r="B2562" i="33"/>
  <c r="B2563" i="33"/>
  <c r="B2564" i="33"/>
  <c r="B2565" i="33"/>
  <c r="B2566" i="33"/>
  <c r="B2567" i="33"/>
  <c r="B2568" i="33"/>
  <c r="B2569" i="33"/>
  <c r="B2570" i="33"/>
  <c r="B2571" i="33"/>
  <c r="B2572" i="33"/>
  <c r="B2573" i="33"/>
  <c r="B2574" i="33"/>
  <c r="B2575" i="33"/>
  <c r="B2576" i="33"/>
  <c r="B2577" i="33"/>
  <c r="B2578" i="33"/>
  <c r="B2579" i="33"/>
  <c r="B2580" i="33"/>
  <c r="B2581" i="33"/>
  <c r="B2582" i="33"/>
  <c r="B2583" i="33"/>
  <c r="B2584" i="33"/>
  <c r="B2585" i="33"/>
  <c r="B2586" i="33"/>
  <c r="B2587" i="33"/>
  <c r="B2588" i="33"/>
  <c r="B2589" i="33"/>
  <c r="B2590" i="33"/>
  <c r="B2591" i="33"/>
  <c r="B2592" i="33"/>
  <c r="B2593" i="33"/>
  <c r="B2594" i="33"/>
  <c r="B2595" i="33"/>
  <c r="B2596" i="33"/>
  <c r="B2597" i="33"/>
  <c r="B2598" i="33"/>
  <c r="B2599" i="33"/>
  <c r="B2600" i="33"/>
  <c r="B2601" i="33"/>
  <c r="B2602" i="33"/>
  <c r="B2603" i="33"/>
  <c r="B2604" i="33"/>
  <c r="B2605" i="33"/>
  <c r="B2606" i="33"/>
  <c r="B2607" i="33"/>
  <c r="B2608" i="33"/>
  <c r="B2609" i="33"/>
  <c r="B2610" i="33"/>
  <c r="B2611" i="33"/>
  <c r="B2612" i="33"/>
  <c r="B2613" i="33"/>
  <c r="B2614" i="33"/>
  <c r="B2615" i="33"/>
  <c r="B2616" i="33"/>
  <c r="B2617" i="33"/>
  <c r="B2618" i="33"/>
  <c r="B2619" i="33"/>
  <c r="B2620" i="33"/>
  <c r="B2621" i="33"/>
  <c r="B2622" i="33"/>
  <c r="B2623" i="33"/>
  <c r="B2624" i="33"/>
  <c r="B2625" i="33"/>
  <c r="B2626" i="33"/>
  <c r="B2627" i="33"/>
  <c r="B2628" i="33"/>
  <c r="B2629" i="33"/>
  <c r="B2630" i="33"/>
  <c r="B2631" i="33"/>
  <c r="B2632" i="33"/>
  <c r="B2633" i="33"/>
  <c r="B2634" i="33"/>
  <c r="B2635" i="33"/>
  <c r="B2636" i="33"/>
  <c r="B2637" i="33"/>
  <c r="B2638" i="33"/>
  <c r="B2639" i="33"/>
  <c r="B2640" i="33"/>
  <c r="B2641" i="33"/>
  <c r="B2642" i="33"/>
  <c r="B2643" i="33"/>
  <c r="B2644" i="33"/>
  <c r="B2645" i="33"/>
  <c r="B2646" i="33"/>
  <c r="B2647" i="33"/>
  <c r="B2648" i="33"/>
  <c r="B2649" i="33"/>
  <c r="B2650" i="33"/>
  <c r="B2651" i="33"/>
  <c r="B2652" i="33"/>
  <c r="B2653" i="33"/>
  <c r="B2654" i="33"/>
  <c r="B2655" i="33"/>
  <c r="B2656" i="33"/>
  <c r="B2657" i="33"/>
  <c r="B2658" i="33"/>
  <c r="B2659" i="33"/>
  <c r="B2660" i="33"/>
  <c r="B2661" i="33"/>
  <c r="B2662" i="33"/>
  <c r="B2663" i="33"/>
  <c r="B2664" i="33"/>
  <c r="B2665" i="33"/>
  <c r="B2666" i="33"/>
  <c r="B2667" i="33"/>
  <c r="B2668" i="33"/>
  <c r="B2669" i="33"/>
  <c r="B2670" i="33"/>
  <c r="B2671" i="33"/>
  <c r="B2672" i="33"/>
  <c r="B2673" i="33"/>
  <c r="B2674" i="33"/>
  <c r="B2675" i="33"/>
  <c r="B2676" i="33"/>
  <c r="B2677" i="33"/>
  <c r="B2678" i="33"/>
  <c r="B2679" i="33"/>
  <c r="B2680" i="33"/>
  <c r="B2681" i="33"/>
  <c r="B2682" i="33"/>
  <c r="B2683" i="33"/>
  <c r="B2684" i="33"/>
  <c r="B2685" i="33"/>
  <c r="B2686" i="33"/>
  <c r="B2687" i="33"/>
  <c r="B2688" i="33"/>
  <c r="B2689" i="33"/>
  <c r="B2690" i="33"/>
  <c r="B2691" i="33"/>
  <c r="B2692" i="33"/>
  <c r="B2693" i="33"/>
  <c r="B2694" i="33"/>
  <c r="B2695" i="33"/>
  <c r="B2696" i="33"/>
  <c r="B2697" i="33"/>
  <c r="B2698" i="33"/>
  <c r="B2699" i="33"/>
  <c r="B2700" i="33"/>
  <c r="B2701" i="33"/>
  <c r="B2702" i="33"/>
  <c r="B2703" i="33"/>
  <c r="B2704" i="33"/>
  <c r="B2705" i="33"/>
  <c r="B2706" i="33"/>
  <c r="B2707" i="33"/>
  <c r="B2708" i="33"/>
  <c r="B2709" i="33"/>
  <c r="B2710" i="33"/>
  <c r="B2711" i="33"/>
  <c r="B2712" i="33"/>
  <c r="B2713" i="33"/>
  <c r="B2714" i="33"/>
  <c r="B2715" i="33"/>
  <c r="B2716" i="33"/>
  <c r="B2717" i="33"/>
  <c r="B2718" i="33"/>
  <c r="B2719" i="33"/>
  <c r="B2720" i="33"/>
  <c r="B2721" i="33"/>
  <c r="B2722" i="33"/>
  <c r="B2723" i="33"/>
  <c r="B2724" i="33"/>
  <c r="B2725" i="33"/>
  <c r="B2726" i="33"/>
  <c r="B2727" i="33"/>
  <c r="B2728" i="33"/>
  <c r="B2729" i="33"/>
  <c r="B2730" i="33"/>
  <c r="B2731" i="33"/>
  <c r="B2732" i="33"/>
  <c r="B2733" i="33"/>
  <c r="B2734" i="33"/>
  <c r="B2735" i="33"/>
  <c r="B2736" i="33"/>
  <c r="B2737" i="33"/>
  <c r="B2738" i="33"/>
  <c r="B2739" i="33"/>
  <c r="B2740" i="33"/>
  <c r="B2741" i="33"/>
  <c r="B2742" i="33"/>
  <c r="B2743" i="33"/>
  <c r="B2744" i="33"/>
  <c r="B2745" i="33"/>
  <c r="B2746" i="33"/>
  <c r="B2747" i="33"/>
  <c r="B2748" i="33"/>
  <c r="B2749" i="33"/>
  <c r="B2750" i="33"/>
  <c r="B2751" i="33"/>
  <c r="B2752" i="33"/>
  <c r="B2753" i="33"/>
  <c r="B2754" i="33"/>
  <c r="B2755" i="33"/>
  <c r="B2756" i="33"/>
  <c r="B2757" i="33"/>
  <c r="B2758" i="33"/>
  <c r="B2759" i="33"/>
  <c r="B2760" i="33"/>
  <c r="B2761" i="33"/>
  <c r="B2762" i="33"/>
  <c r="B2763" i="33"/>
  <c r="B2764" i="33"/>
  <c r="B2765" i="33"/>
  <c r="B2766" i="33"/>
  <c r="B2767" i="33"/>
  <c r="B2768" i="33"/>
  <c r="B2769" i="33"/>
  <c r="B2770" i="33"/>
  <c r="B2771" i="33"/>
  <c r="B2772" i="33"/>
  <c r="B2773" i="33"/>
  <c r="B2774" i="33"/>
  <c r="B2775" i="33"/>
  <c r="B2776" i="33"/>
  <c r="B2777" i="33"/>
  <c r="B2778" i="33"/>
  <c r="B2779" i="33"/>
  <c r="B2780" i="33"/>
  <c r="B2781" i="33"/>
  <c r="B2782" i="33"/>
  <c r="B2783" i="33"/>
  <c r="B2784" i="33"/>
  <c r="B2785" i="33"/>
  <c r="B2786" i="33"/>
  <c r="B2787" i="33"/>
  <c r="B2788" i="33"/>
  <c r="B2789" i="33"/>
  <c r="B2790" i="33"/>
  <c r="B2791" i="33"/>
  <c r="B2792" i="33"/>
  <c r="B2793" i="33"/>
  <c r="B2794" i="33"/>
  <c r="B2795" i="33"/>
  <c r="B2796" i="33"/>
  <c r="B2797" i="33"/>
  <c r="B2798" i="33"/>
  <c r="B2799" i="33"/>
  <c r="B2800" i="33"/>
  <c r="B2801" i="33"/>
  <c r="B2802" i="33"/>
  <c r="B2803" i="33"/>
  <c r="B2804" i="33"/>
  <c r="B2805" i="33"/>
  <c r="B2806" i="33"/>
  <c r="B2807" i="33"/>
  <c r="B2808" i="33"/>
  <c r="B2809" i="33"/>
  <c r="B2810" i="33"/>
  <c r="B2811" i="33"/>
  <c r="B2812" i="33"/>
  <c r="B2813" i="33"/>
  <c r="B2814" i="33"/>
  <c r="B2815" i="33"/>
  <c r="B2816" i="33"/>
  <c r="B2817" i="33"/>
  <c r="B2818" i="33"/>
  <c r="B2819" i="33"/>
  <c r="B2820" i="33"/>
  <c r="B2821" i="33"/>
  <c r="B2822" i="33"/>
  <c r="B2823" i="33"/>
  <c r="B2824" i="33"/>
  <c r="B2825" i="33"/>
  <c r="B2826" i="33"/>
  <c r="B2827" i="33"/>
  <c r="B2828" i="33"/>
  <c r="B2829" i="33"/>
  <c r="B2830" i="33"/>
  <c r="B2831" i="33"/>
  <c r="B2832" i="33"/>
  <c r="B2833" i="33"/>
  <c r="B2834" i="33"/>
  <c r="B2835" i="33"/>
  <c r="B2836" i="33"/>
  <c r="B2837" i="33"/>
  <c r="B2838" i="33"/>
  <c r="B2839" i="33"/>
  <c r="B2840" i="33"/>
  <c r="B2841" i="33"/>
  <c r="B2842" i="33"/>
  <c r="B2843" i="33"/>
  <c r="B2844" i="33"/>
  <c r="B2845" i="33"/>
  <c r="B2846" i="33"/>
  <c r="B2847" i="33"/>
  <c r="B2848" i="33"/>
  <c r="B2849" i="33"/>
  <c r="B2850" i="33"/>
  <c r="B2851" i="33"/>
  <c r="B2852" i="33"/>
  <c r="B2853" i="33"/>
  <c r="B2854" i="33"/>
  <c r="B2855" i="33"/>
  <c r="B2856" i="33"/>
  <c r="B2857" i="33"/>
  <c r="B2858" i="33"/>
  <c r="B2859" i="33"/>
  <c r="B2860" i="33"/>
  <c r="B2861" i="33"/>
  <c r="B2862" i="33"/>
  <c r="B2863" i="33"/>
  <c r="B2864" i="33"/>
  <c r="B2865" i="33"/>
  <c r="B2866" i="33"/>
  <c r="B2867" i="33"/>
  <c r="B2868" i="33"/>
  <c r="B2869" i="33"/>
  <c r="B2870" i="33"/>
  <c r="B2871" i="33"/>
  <c r="B2872" i="33"/>
  <c r="B2873" i="33"/>
  <c r="B2874" i="33"/>
  <c r="B2875" i="33"/>
  <c r="B2876" i="33"/>
  <c r="B2877" i="33"/>
  <c r="B2878" i="33"/>
  <c r="B2879" i="33"/>
  <c r="B2880" i="33"/>
  <c r="B2881" i="33"/>
  <c r="B2882" i="33"/>
  <c r="B2883" i="33"/>
  <c r="B2884" i="33"/>
  <c r="B2885" i="33"/>
  <c r="B2886" i="33"/>
  <c r="B2887" i="33"/>
  <c r="B2888" i="33"/>
  <c r="B2889" i="33"/>
  <c r="B2890" i="33"/>
  <c r="B2891" i="33"/>
  <c r="B2892" i="33"/>
  <c r="B2893" i="33"/>
  <c r="B2894" i="33"/>
  <c r="B2895" i="33"/>
  <c r="B2896" i="33"/>
  <c r="B2897" i="33"/>
  <c r="B2898" i="33"/>
  <c r="B2899" i="33"/>
  <c r="B2900" i="33"/>
  <c r="B2901" i="33"/>
  <c r="B2902" i="33"/>
  <c r="B2903" i="33"/>
  <c r="B2904" i="33"/>
  <c r="B2905" i="33"/>
  <c r="B2906" i="33"/>
  <c r="B2907" i="33"/>
  <c r="B2908" i="33"/>
  <c r="B2909" i="33"/>
  <c r="B2910" i="33"/>
  <c r="B2911" i="33"/>
  <c r="B2912" i="33"/>
  <c r="B2913" i="33"/>
  <c r="B2914" i="33"/>
  <c r="B2915" i="33"/>
  <c r="B2916" i="33"/>
  <c r="B2917" i="33"/>
  <c r="B2918" i="33"/>
  <c r="B2919" i="33"/>
  <c r="B2920" i="33"/>
  <c r="B2921" i="33"/>
  <c r="B2922" i="33"/>
  <c r="B2923" i="33"/>
  <c r="B2924" i="33"/>
  <c r="B2925" i="33"/>
  <c r="B2926" i="33"/>
  <c r="B2927" i="33"/>
  <c r="B2928" i="33"/>
  <c r="B2929" i="33"/>
  <c r="B2930" i="33"/>
  <c r="B2931" i="33"/>
  <c r="B2932" i="33"/>
  <c r="B2933" i="33"/>
  <c r="B2934" i="33"/>
  <c r="B2935" i="33"/>
  <c r="B2936" i="33"/>
  <c r="B2937" i="33"/>
  <c r="B2938" i="33"/>
  <c r="B2939" i="33"/>
  <c r="B2940" i="33"/>
  <c r="B2941" i="33"/>
  <c r="B2942" i="33"/>
  <c r="B2943" i="33"/>
  <c r="B2944" i="33"/>
  <c r="B2945" i="33"/>
  <c r="B2946" i="33"/>
  <c r="B2947" i="33"/>
  <c r="B2948" i="33"/>
  <c r="B2949" i="33"/>
  <c r="B2950" i="33"/>
  <c r="B2951" i="33"/>
  <c r="B2952" i="33"/>
  <c r="B2953" i="33"/>
  <c r="B2954" i="33"/>
  <c r="B2955" i="33"/>
  <c r="B2956" i="33"/>
  <c r="B2957" i="33"/>
  <c r="B2958" i="33"/>
  <c r="B2959" i="33"/>
  <c r="B2960" i="33"/>
  <c r="B2961" i="33"/>
  <c r="B2962" i="33"/>
  <c r="B2963" i="33"/>
  <c r="B2964" i="33"/>
  <c r="B2965" i="33"/>
  <c r="B2966" i="33"/>
  <c r="B2967" i="33"/>
  <c r="B2968" i="33"/>
  <c r="B2969" i="33"/>
  <c r="B2970" i="33"/>
  <c r="B2971" i="33"/>
  <c r="B2972" i="33"/>
  <c r="B2973" i="33"/>
  <c r="B2974" i="33"/>
  <c r="B2975" i="33"/>
  <c r="B2976" i="33"/>
  <c r="B2977" i="33"/>
  <c r="B2978" i="33"/>
  <c r="B2979" i="33"/>
  <c r="B2980" i="33"/>
  <c r="B2981" i="33"/>
  <c r="B2982" i="33"/>
  <c r="B2983" i="33"/>
  <c r="B2984" i="33"/>
  <c r="B2985" i="33"/>
  <c r="B2986" i="33"/>
  <c r="B2987" i="33"/>
  <c r="B2988" i="33"/>
  <c r="B2989" i="33"/>
  <c r="B2990" i="33"/>
  <c r="B2991" i="33"/>
  <c r="B2992" i="33"/>
  <c r="B2993" i="33"/>
  <c r="B2994" i="33"/>
  <c r="B2995" i="33"/>
  <c r="B2996" i="33"/>
  <c r="B2997" i="33"/>
  <c r="B2998" i="33"/>
  <c r="B2999" i="33"/>
  <c r="B3000" i="33"/>
  <c r="B3001" i="33"/>
  <c r="B3002" i="33"/>
  <c r="B3003" i="33"/>
  <c r="B3004" i="33"/>
  <c r="B3005" i="33"/>
  <c r="B3006" i="33"/>
  <c r="B3007" i="33"/>
  <c r="B3008" i="33"/>
  <c r="B3009" i="33"/>
  <c r="B3010" i="33"/>
  <c r="B3011" i="33"/>
  <c r="B3012" i="33"/>
  <c r="B3013" i="33"/>
  <c r="B3014" i="33"/>
  <c r="B3015" i="33"/>
  <c r="B3016" i="33"/>
  <c r="B3017" i="33"/>
  <c r="B3018" i="33"/>
  <c r="B3019" i="33"/>
  <c r="B3020" i="33"/>
  <c r="B3021" i="33"/>
  <c r="B3022" i="33"/>
  <c r="B3023" i="33"/>
  <c r="B3024" i="33"/>
  <c r="B3025" i="33"/>
  <c r="B3026" i="33"/>
  <c r="B3027" i="33"/>
  <c r="B3028" i="33"/>
  <c r="B3029" i="33"/>
  <c r="B3030" i="33"/>
  <c r="B3031" i="33"/>
  <c r="B3032" i="33"/>
  <c r="B3033" i="33"/>
  <c r="B3034" i="33"/>
  <c r="B3035" i="33"/>
  <c r="B3036" i="33"/>
  <c r="B3037" i="33"/>
  <c r="B3038" i="33"/>
  <c r="B3039" i="33"/>
  <c r="B3040" i="33"/>
  <c r="B3041" i="33"/>
  <c r="B3042" i="33"/>
  <c r="B3043" i="33"/>
  <c r="B3044" i="33"/>
  <c r="B3045" i="33"/>
  <c r="B3046" i="33"/>
  <c r="B3047" i="33"/>
  <c r="B3048" i="33"/>
  <c r="B3049" i="33"/>
  <c r="B3050" i="33"/>
  <c r="B3051" i="33"/>
  <c r="B3052" i="33"/>
  <c r="B3053" i="33"/>
  <c r="B3054" i="33"/>
  <c r="B3055" i="33"/>
  <c r="B3056" i="33"/>
  <c r="B3057" i="33"/>
  <c r="B3058" i="33"/>
  <c r="B3059" i="33"/>
  <c r="B3060" i="33"/>
  <c r="B3061" i="33"/>
  <c r="B3062" i="33"/>
  <c r="B3063" i="33"/>
  <c r="B3064" i="33"/>
  <c r="B3065" i="33"/>
  <c r="B3066" i="33"/>
  <c r="B3067" i="33"/>
  <c r="B3068" i="33"/>
  <c r="B3069" i="33"/>
  <c r="B3070" i="33"/>
  <c r="B3071" i="33"/>
  <c r="B3072" i="33"/>
  <c r="B3073" i="33"/>
  <c r="B3074" i="33"/>
  <c r="B3075" i="33"/>
  <c r="B3076" i="33"/>
  <c r="B3077" i="33"/>
  <c r="B3078" i="33"/>
  <c r="B3079" i="33"/>
  <c r="B3080" i="33"/>
  <c r="B3081" i="33"/>
  <c r="B3082" i="33"/>
  <c r="B3083" i="33"/>
  <c r="B3084" i="33"/>
  <c r="B3085" i="33"/>
  <c r="B3086" i="33"/>
  <c r="B3087" i="33"/>
  <c r="B3088" i="33"/>
  <c r="B3089" i="33"/>
  <c r="B3090" i="33"/>
  <c r="B3091" i="33"/>
  <c r="B3092" i="33"/>
  <c r="B3093" i="33"/>
  <c r="B3094" i="33"/>
  <c r="B3095" i="33"/>
  <c r="B3096" i="33"/>
  <c r="B3097" i="33"/>
  <c r="B3098" i="33"/>
  <c r="B3099" i="33"/>
  <c r="B3100" i="33"/>
  <c r="B3101" i="33"/>
  <c r="B3102" i="33"/>
  <c r="B3103" i="33"/>
  <c r="B3104" i="33"/>
  <c r="B3105" i="33"/>
  <c r="B3106" i="33"/>
  <c r="B3107" i="33"/>
  <c r="B3108" i="33"/>
  <c r="B3109" i="33"/>
  <c r="B3110" i="33"/>
  <c r="B3111" i="33"/>
  <c r="B3112" i="33"/>
  <c r="B3113" i="33"/>
  <c r="B3114" i="33"/>
  <c r="B3115" i="33"/>
  <c r="B3116" i="33"/>
  <c r="B3117" i="33"/>
  <c r="B3118" i="33"/>
  <c r="B3119" i="33"/>
  <c r="B3120" i="33"/>
  <c r="B3121" i="33"/>
  <c r="B3122" i="33"/>
  <c r="B3123" i="33"/>
  <c r="B3124" i="33"/>
  <c r="B3125" i="33"/>
  <c r="B3126" i="33"/>
  <c r="B3127" i="33"/>
  <c r="B3128" i="33"/>
  <c r="B3129" i="33"/>
  <c r="B3130" i="33"/>
  <c r="B3131" i="33"/>
  <c r="B3132" i="33"/>
  <c r="B3133" i="33"/>
  <c r="B3134" i="33"/>
  <c r="B3135" i="33"/>
  <c r="B3136" i="33"/>
  <c r="B3137" i="33"/>
  <c r="B3138" i="33"/>
  <c r="B3139" i="33"/>
  <c r="B3140" i="33"/>
  <c r="B3141" i="33"/>
  <c r="B3142" i="33"/>
  <c r="B3143" i="33"/>
  <c r="B3144" i="33"/>
  <c r="B3145" i="33"/>
  <c r="B3146" i="33"/>
  <c r="B3147" i="33"/>
  <c r="B3148" i="33"/>
  <c r="B3149" i="33"/>
  <c r="B3150" i="33"/>
  <c r="B3151" i="33"/>
  <c r="B3152" i="33"/>
  <c r="B3153" i="33"/>
  <c r="B3154" i="33"/>
  <c r="B3155" i="33"/>
  <c r="B3156" i="33"/>
  <c r="B3157" i="33"/>
  <c r="B3158" i="33"/>
  <c r="B3159" i="33"/>
  <c r="B3160" i="33"/>
  <c r="B3161" i="33"/>
  <c r="B3162" i="33"/>
  <c r="B3163" i="33"/>
  <c r="B3164" i="33"/>
  <c r="B3165" i="33"/>
  <c r="B3166" i="33"/>
  <c r="B3167" i="33"/>
  <c r="B3168" i="33"/>
  <c r="B3169" i="33"/>
  <c r="B3170" i="33"/>
  <c r="B3171" i="33"/>
  <c r="B3172" i="33"/>
  <c r="B3173" i="33"/>
  <c r="B3174" i="33"/>
  <c r="B3175" i="33"/>
  <c r="B3176" i="33"/>
  <c r="B3177" i="33"/>
  <c r="B3178" i="33"/>
  <c r="B3179" i="33"/>
  <c r="B3180" i="33"/>
  <c r="B3181" i="33"/>
  <c r="B3182" i="33"/>
  <c r="B3183" i="33"/>
  <c r="B3184" i="33"/>
  <c r="B3185" i="33"/>
  <c r="B3186" i="33"/>
  <c r="B3187" i="33"/>
  <c r="B3188" i="33"/>
  <c r="B3189" i="33"/>
  <c r="B3190" i="33"/>
  <c r="B3191" i="33"/>
  <c r="B3192" i="33"/>
  <c r="B3193" i="33"/>
  <c r="B3194" i="33"/>
  <c r="B3195" i="33"/>
  <c r="B3196" i="33"/>
  <c r="B3197" i="33"/>
  <c r="B3198" i="33"/>
  <c r="B3199" i="33"/>
  <c r="B3200" i="33"/>
  <c r="B3201" i="33"/>
  <c r="B3202" i="33"/>
  <c r="B3203" i="33"/>
  <c r="B3204" i="33"/>
  <c r="B3205" i="33"/>
  <c r="B3206" i="33"/>
  <c r="B3207" i="33"/>
  <c r="B3208" i="33"/>
  <c r="B3209" i="33"/>
  <c r="B3210" i="33"/>
  <c r="B3211" i="33"/>
  <c r="B3212" i="33"/>
  <c r="B3213" i="33"/>
  <c r="B3214" i="33"/>
  <c r="B3215" i="33"/>
  <c r="B3216" i="33"/>
  <c r="B3217" i="33"/>
  <c r="B3218" i="33"/>
  <c r="B3219" i="33"/>
  <c r="B3220" i="33"/>
  <c r="B3221" i="33"/>
  <c r="B3222" i="33"/>
  <c r="B3223" i="33"/>
  <c r="B3224" i="33"/>
  <c r="B3225" i="33"/>
  <c r="B3226" i="33"/>
  <c r="B3227" i="33"/>
  <c r="B3228" i="33"/>
  <c r="B3229" i="33"/>
  <c r="B3230" i="33"/>
  <c r="B3231" i="33"/>
  <c r="B3232" i="33"/>
  <c r="B3233" i="33"/>
  <c r="B3234" i="33"/>
  <c r="B3235" i="33"/>
  <c r="B3236" i="33"/>
  <c r="B3237" i="33"/>
  <c r="B3238" i="33"/>
  <c r="B3239" i="33"/>
  <c r="B3240" i="33"/>
  <c r="B3241" i="33"/>
  <c r="B3242" i="33"/>
  <c r="B3243" i="33"/>
  <c r="B3244" i="33"/>
  <c r="B3245" i="33"/>
  <c r="B3246" i="33"/>
  <c r="B3247" i="33"/>
  <c r="B3248" i="33"/>
  <c r="B3249" i="33"/>
  <c r="B3250" i="33"/>
  <c r="B3251" i="33"/>
  <c r="B3252" i="33"/>
  <c r="B3253" i="33"/>
  <c r="B3254" i="33"/>
  <c r="B3255" i="33"/>
  <c r="B3256" i="33"/>
  <c r="B3257" i="33"/>
  <c r="B3258" i="33"/>
  <c r="B3259" i="33"/>
  <c r="B3260" i="33"/>
  <c r="B3261" i="33"/>
  <c r="B3262" i="33"/>
  <c r="B3263" i="33"/>
  <c r="B3264" i="33"/>
  <c r="B3265" i="33"/>
  <c r="B3266" i="33"/>
  <c r="B3267" i="33"/>
  <c r="B3268" i="33"/>
  <c r="B3269" i="33"/>
  <c r="B3270" i="33"/>
  <c r="B3271" i="33"/>
  <c r="B3272" i="33"/>
  <c r="B3273" i="33"/>
  <c r="B3274" i="33"/>
  <c r="B3275" i="33"/>
  <c r="B3276" i="33"/>
  <c r="B3277" i="33"/>
  <c r="B3278" i="33"/>
  <c r="B3279" i="33"/>
  <c r="B3280" i="33"/>
  <c r="B3281" i="33"/>
  <c r="B3282" i="33"/>
  <c r="B3283" i="33"/>
  <c r="B3284" i="33"/>
  <c r="B3285" i="33"/>
  <c r="B3286" i="33"/>
  <c r="B3287" i="33"/>
  <c r="B3288" i="33"/>
  <c r="B3289" i="33"/>
  <c r="B3290" i="33"/>
  <c r="B3291" i="33"/>
  <c r="B3292" i="33"/>
  <c r="B3293" i="33"/>
  <c r="B3294" i="33"/>
  <c r="B3295" i="33"/>
  <c r="B3296" i="33"/>
  <c r="B3297" i="33"/>
  <c r="B3298" i="33"/>
  <c r="B3299" i="33"/>
  <c r="B3300" i="33"/>
  <c r="B3301" i="33"/>
  <c r="B3302" i="33"/>
  <c r="B3303" i="33"/>
  <c r="B3304" i="33"/>
  <c r="B3305" i="33"/>
  <c r="B3306" i="33"/>
  <c r="B3307" i="33"/>
  <c r="B3308" i="33"/>
  <c r="B3309" i="33"/>
  <c r="B3310" i="33"/>
  <c r="B3311" i="33"/>
  <c r="B3312" i="33"/>
  <c r="B3313" i="33"/>
  <c r="B3314" i="33"/>
  <c r="B3315" i="33"/>
  <c r="B3316" i="33"/>
  <c r="B3317" i="33"/>
  <c r="B3318" i="33"/>
  <c r="B3319" i="33"/>
  <c r="B3320" i="33"/>
  <c r="B3321" i="33"/>
  <c r="B3322" i="33"/>
  <c r="B3323" i="33"/>
  <c r="B3324" i="33"/>
  <c r="B3325" i="33"/>
  <c r="B3326" i="33"/>
  <c r="B3327" i="33"/>
  <c r="B3328" i="33"/>
  <c r="B3329" i="33"/>
  <c r="B3330" i="33"/>
  <c r="B3331" i="33"/>
  <c r="B3332" i="33"/>
  <c r="B3333" i="33"/>
  <c r="B3334" i="33"/>
  <c r="B3335" i="33"/>
  <c r="B3336" i="33"/>
  <c r="B3337" i="33"/>
  <c r="B3338" i="33"/>
  <c r="B3339" i="33"/>
  <c r="B3340" i="33"/>
  <c r="B3341" i="33"/>
  <c r="B3342" i="33"/>
  <c r="B3343" i="33"/>
  <c r="B3344" i="33"/>
  <c r="B3345" i="33"/>
  <c r="B3346" i="33"/>
  <c r="B3347" i="33"/>
  <c r="B3348" i="33"/>
  <c r="B3349" i="33"/>
  <c r="B3350" i="33"/>
  <c r="B3351" i="33"/>
  <c r="B3352" i="33"/>
  <c r="B3353" i="33"/>
  <c r="B3354" i="33"/>
  <c r="B3355" i="33"/>
  <c r="B3356" i="33"/>
  <c r="B3357" i="33"/>
  <c r="B3358" i="33"/>
  <c r="B3359" i="33"/>
  <c r="B3360" i="33"/>
  <c r="B3361" i="33"/>
  <c r="B3362" i="33"/>
  <c r="B3363" i="33"/>
  <c r="B3364" i="33"/>
  <c r="B3365" i="33"/>
  <c r="B3366" i="33"/>
  <c r="B3367" i="33"/>
  <c r="B3368" i="33"/>
  <c r="B3369" i="33"/>
  <c r="B3370" i="33"/>
  <c r="B3371" i="33"/>
  <c r="B3372" i="33"/>
  <c r="B3373" i="33"/>
  <c r="B3374" i="33"/>
  <c r="B3375" i="33"/>
  <c r="B3376" i="33"/>
  <c r="B3377" i="33"/>
  <c r="B3378" i="33"/>
  <c r="B3379" i="33"/>
  <c r="B3380" i="33"/>
  <c r="B3381" i="33"/>
  <c r="B3382" i="33"/>
  <c r="B3383" i="33"/>
  <c r="B3384" i="33"/>
  <c r="B3385" i="33"/>
  <c r="B3386" i="33"/>
  <c r="B3387" i="33"/>
  <c r="B3388" i="33"/>
  <c r="B3389" i="33"/>
  <c r="B3390" i="33"/>
  <c r="B3391" i="33"/>
  <c r="B3392" i="33"/>
  <c r="B3393" i="33"/>
  <c r="B3394" i="33"/>
  <c r="B3395" i="33"/>
  <c r="B3396" i="33"/>
  <c r="B3397" i="33"/>
  <c r="B3398" i="33"/>
  <c r="B3399" i="33"/>
  <c r="B3400" i="33"/>
  <c r="B2366" i="33"/>
  <c r="B2367" i="33"/>
  <c r="B2368" i="33"/>
  <c r="B2369" i="33"/>
  <c r="B2370" i="33"/>
  <c r="B2371" i="33"/>
  <c r="B2372" i="33"/>
  <c r="B2373" i="33"/>
  <c r="B2374" i="33"/>
  <c r="B2375" i="33"/>
  <c r="B2376" i="33"/>
  <c r="E75" i="11" l="1"/>
  <c r="I75" i="11"/>
  <c r="F75" i="11"/>
  <c r="H75" i="11"/>
  <c r="D2" i="27" l="1"/>
  <c r="L68" i="29" l="1"/>
  <c r="N8" i="29"/>
  <c r="N11" i="29"/>
  <c r="N12" i="29"/>
  <c r="N13" i="29"/>
  <c r="N14" i="29"/>
  <c r="N15" i="29"/>
  <c r="N16" i="29"/>
  <c r="N17" i="29"/>
  <c r="N18" i="29"/>
  <c r="N19" i="29"/>
  <c r="N20" i="29"/>
  <c r="N21" i="29"/>
  <c r="N22" i="29"/>
  <c r="N23" i="29"/>
  <c r="N24" i="29"/>
  <c r="N25" i="29"/>
  <c r="N26" i="29"/>
  <c r="N27" i="29"/>
  <c r="N28" i="29"/>
  <c r="N29" i="29"/>
  <c r="N30" i="29"/>
  <c r="N31" i="29"/>
  <c r="N32" i="29"/>
  <c r="N33" i="29"/>
  <c r="N34" i="29"/>
  <c r="N35" i="29"/>
  <c r="N36" i="29"/>
  <c r="N37" i="29"/>
  <c r="N38" i="29"/>
  <c r="N39" i="29"/>
  <c r="N40" i="29"/>
  <c r="N41" i="29"/>
  <c r="N42" i="29"/>
  <c r="N43" i="29"/>
  <c r="N44" i="29"/>
  <c r="N45" i="29"/>
  <c r="N46" i="29"/>
  <c r="N47" i="29"/>
  <c r="N48" i="29"/>
  <c r="N49" i="29"/>
  <c r="N50" i="29"/>
  <c r="N51" i="29"/>
  <c r="N52" i="29"/>
  <c r="N55" i="29"/>
  <c r="N56" i="29"/>
  <c r="N59" i="29"/>
  <c r="N60" i="29"/>
  <c r="N61" i="29"/>
  <c r="N62" i="29"/>
  <c r="N63" i="29"/>
  <c r="N64" i="29"/>
  <c r="N65" i="29"/>
  <c r="N66" i="29"/>
  <c r="N7" i="29"/>
  <c r="I68" i="29"/>
  <c r="H68" i="29"/>
  <c r="G68" i="29"/>
  <c r="J7" i="29"/>
  <c r="J8" i="29"/>
  <c r="J9" i="29"/>
  <c r="N9" i="29" s="1"/>
  <c r="J10" i="29"/>
  <c r="N10" i="29" s="1"/>
  <c r="J11" i="29"/>
  <c r="J12" i="29"/>
  <c r="J13" i="29"/>
  <c r="J14" i="29"/>
  <c r="J15" i="29"/>
  <c r="J16" i="29"/>
  <c r="J17" i="29"/>
  <c r="J18" i="29"/>
  <c r="J19" i="29"/>
  <c r="J20" i="29"/>
  <c r="J21" i="29"/>
  <c r="J22" i="29"/>
  <c r="J23" i="29"/>
  <c r="J24" i="29"/>
  <c r="J25" i="29"/>
  <c r="J26" i="29"/>
  <c r="J27" i="29"/>
  <c r="J28" i="29"/>
  <c r="J29" i="29"/>
  <c r="J30" i="29"/>
  <c r="J31" i="29"/>
  <c r="J32" i="29"/>
  <c r="J33" i="29"/>
  <c r="J34" i="29"/>
  <c r="J35" i="29"/>
  <c r="J36" i="29"/>
  <c r="J37" i="29"/>
  <c r="J38" i="29"/>
  <c r="J39" i="29"/>
  <c r="J40" i="29"/>
  <c r="J41" i="29"/>
  <c r="J42" i="29"/>
  <c r="J43" i="29"/>
  <c r="J44" i="29"/>
  <c r="J45" i="29"/>
  <c r="J46" i="29"/>
  <c r="J47" i="29"/>
  <c r="J48" i="29"/>
  <c r="J49" i="29"/>
  <c r="J50" i="29"/>
  <c r="J51" i="29"/>
  <c r="J52" i="29"/>
  <c r="J53" i="29"/>
  <c r="N53" i="29" s="1"/>
  <c r="J54" i="29"/>
  <c r="N54" i="29" s="1"/>
  <c r="J55" i="29"/>
  <c r="J56" i="29"/>
  <c r="J57" i="29"/>
  <c r="N57" i="29" s="1"/>
  <c r="J58" i="29"/>
  <c r="N58" i="29" s="1"/>
  <c r="J59" i="29"/>
  <c r="J60" i="29"/>
  <c r="J61" i="29"/>
  <c r="J62" i="29"/>
  <c r="J63" i="29"/>
  <c r="J64" i="29"/>
  <c r="J65" i="29"/>
  <c r="J66" i="29"/>
  <c r="I6" i="29"/>
  <c r="H6" i="29"/>
  <c r="N68" i="29" l="1"/>
  <c r="J68" i="29"/>
  <c r="J6" i="29"/>
  <c r="D99" i="15"/>
  <c r="E99" i="15"/>
  <c r="E50" i="15"/>
  <c r="E34" i="15"/>
  <c r="E29" i="15"/>
  <c r="F99" i="15" l="1"/>
  <c r="D3" i="27"/>
  <c r="U4" i="27" s="1"/>
  <c r="B4" i="33" l="1"/>
  <c r="B5" i="33"/>
  <c r="B6"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B103" i="33"/>
  <c r="B104" i="33"/>
  <c r="B105" i="33"/>
  <c r="B106" i="33"/>
  <c r="B107" i="33"/>
  <c r="B108" i="33"/>
  <c r="B109" i="33"/>
  <c r="B110" i="33"/>
  <c r="B111" i="33"/>
  <c r="B112" i="33"/>
  <c r="B113" i="33"/>
  <c r="B114" i="33"/>
  <c r="B115" i="33"/>
  <c r="B116" i="33"/>
  <c r="B117" i="33"/>
  <c r="B118" i="33"/>
  <c r="B119" i="33"/>
  <c r="B120" i="33"/>
  <c r="B121" i="33"/>
  <c r="B122" i="33"/>
  <c r="B123" i="33"/>
  <c r="B124" i="33"/>
  <c r="B125" i="33"/>
  <c r="B126" i="33"/>
  <c r="B127" i="33"/>
  <c r="B128" i="33"/>
  <c r="B129" i="33"/>
  <c r="B130" i="33"/>
  <c r="B131" i="33"/>
  <c r="B132" i="33"/>
  <c r="B133" i="33"/>
  <c r="B134" i="33"/>
  <c r="B135" i="33"/>
  <c r="B136" i="33"/>
  <c r="B137" i="33"/>
  <c r="B138" i="33"/>
  <c r="B139" i="33"/>
  <c r="B140" i="33"/>
  <c r="B141" i="33"/>
  <c r="B142" i="33"/>
  <c r="B143" i="33"/>
  <c r="B144" i="33"/>
  <c r="B145" i="33"/>
  <c r="B146" i="33"/>
  <c r="B147" i="33"/>
  <c r="B148" i="33"/>
  <c r="B149" i="33"/>
  <c r="B150" i="33"/>
  <c r="B151" i="33"/>
  <c r="B152" i="33"/>
  <c r="B153" i="33"/>
  <c r="B154" i="33"/>
  <c r="B155" i="33"/>
  <c r="B156" i="33"/>
  <c r="B157" i="33"/>
  <c r="B158" i="33"/>
  <c r="B159" i="33"/>
  <c r="B160" i="33"/>
  <c r="B161" i="33"/>
  <c r="B162" i="33"/>
  <c r="B163" i="33"/>
  <c r="B164" i="33"/>
  <c r="B165" i="33"/>
  <c r="B166" i="33"/>
  <c r="B167" i="33"/>
  <c r="B168" i="33"/>
  <c r="B169" i="33"/>
  <c r="B170" i="33"/>
  <c r="B171" i="33"/>
  <c r="B172" i="33"/>
  <c r="B173" i="33"/>
  <c r="B174" i="33"/>
  <c r="B175" i="33"/>
  <c r="B176" i="33"/>
  <c r="B177" i="33"/>
  <c r="B178" i="33"/>
  <c r="B179" i="33"/>
  <c r="B180" i="33"/>
  <c r="B181" i="33"/>
  <c r="B182" i="33"/>
  <c r="B183" i="33"/>
  <c r="B184" i="33"/>
  <c r="B185" i="33"/>
  <c r="B186" i="33"/>
  <c r="B187" i="33"/>
  <c r="B188" i="33"/>
  <c r="B189" i="33"/>
  <c r="B190" i="33"/>
  <c r="B191" i="33"/>
  <c r="B192" i="33"/>
  <c r="B193" i="33"/>
  <c r="B194" i="33"/>
  <c r="B195" i="33"/>
  <c r="B196" i="33"/>
  <c r="B197" i="33"/>
  <c r="B198" i="33"/>
  <c r="B199" i="33"/>
  <c r="B200" i="33"/>
  <c r="B201" i="33"/>
  <c r="B202" i="33"/>
  <c r="B203" i="33"/>
  <c r="B204" i="33"/>
  <c r="B205" i="33"/>
  <c r="B206" i="33"/>
  <c r="B207" i="33"/>
  <c r="B208" i="33"/>
  <c r="B209" i="33"/>
  <c r="B210" i="33"/>
  <c r="B211" i="33"/>
  <c r="B212" i="33"/>
  <c r="B213" i="33"/>
  <c r="B214" i="33"/>
  <c r="B215" i="33"/>
  <c r="B216" i="33"/>
  <c r="B217" i="33"/>
  <c r="B218" i="33"/>
  <c r="B219" i="33"/>
  <c r="B220" i="33"/>
  <c r="B221" i="33"/>
  <c r="B222" i="33"/>
  <c r="B223" i="33"/>
  <c r="B224" i="33"/>
  <c r="B225" i="33"/>
  <c r="B226" i="33"/>
  <c r="B227" i="33"/>
  <c r="B228" i="33"/>
  <c r="B229" i="33"/>
  <c r="B230" i="33"/>
  <c r="B231" i="33"/>
  <c r="B232" i="33"/>
  <c r="B233" i="33"/>
  <c r="B234" i="33"/>
  <c r="B235" i="33"/>
  <c r="B236" i="33"/>
  <c r="B237" i="33"/>
  <c r="B238" i="33"/>
  <c r="B239" i="33"/>
  <c r="B240" i="33"/>
  <c r="B241" i="33"/>
  <c r="B242" i="33"/>
  <c r="B243" i="33"/>
  <c r="B244" i="33"/>
  <c r="B245" i="33"/>
  <c r="B246" i="33"/>
  <c r="B247" i="33"/>
  <c r="B248" i="33"/>
  <c r="B249" i="33"/>
  <c r="B250" i="33"/>
  <c r="B251" i="33"/>
  <c r="B252" i="33"/>
  <c r="B253" i="33"/>
  <c r="B254" i="33"/>
  <c r="B255" i="33"/>
  <c r="B256" i="33"/>
  <c r="B257" i="33"/>
  <c r="B258" i="33"/>
  <c r="B259" i="33"/>
  <c r="B260" i="33"/>
  <c r="B261" i="33"/>
  <c r="B262" i="33"/>
  <c r="B263" i="33"/>
  <c r="B264" i="33"/>
  <c r="B265" i="33"/>
  <c r="B266" i="33"/>
  <c r="B267" i="33"/>
  <c r="B268" i="33"/>
  <c r="B269" i="33"/>
  <c r="B270" i="33"/>
  <c r="B271" i="33"/>
  <c r="B272" i="33"/>
  <c r="B273" i="33"/>
  <c r="B274" i="33"/>
  <c r="B275" i="33"/>
  <c r="B276" i="33"/>
  <c r="B277" i="33"/>
  <c r="B278" i="33"/>
  <c r="B279" i="33"/>
  <c r="B280" i="33"/>
  <c r="B281" i="33"/>
  <c r="B282" i="33"/>
  <c r="B283" i="33"/>
  <c r="B284" i="33"/>
  <c r="B285" i="33"/>
  <c r="B286" i="33"/>
  <c r="B287" i="33"/>
  <c r="B288" i="33"/>
  <c r="B289" i="33"/>
  <c r="B290" i="33"/>
  <c r="B291" i="33"/>
  <c r="B292" i="33"/>
  <c r="B293" i="33"/>
  <c r="B294" i="33"/>
  <c r="B295" i="33"/>
  <c r="B296" i="33"/>
  <c r="B297" i="33"/>
  <c r="B298" i="33"/>
  <c r="B299" i="33"/>
  <c r="B300" i="33"/>
  <c r="B301" i="33"/>
  <c r="B302" i="33"/>
  <c r="B303" i="33"/>
  <c r="B304" i="33"/>
  <c r="B305" i="33"/>
  <c r="B306" i="33"/>
  <c r="B307" i="33"/>
  <c r="B308" i="33"/>
  <c r="B309" i="33"/>
  <c r="B310" i="33"/>
  <c r="B311" i="33"/>
  <c r="B312" i="33"/>
  <c r="B313" i="33"/>
  <c r="B314" i="33"/>
  <c r="B315" i="33"/>
  <c r="B316" i="33"/>
  <c r="B317" i="33"/>
  <c r="B318" i="33"/>
  <c r="B319" i="33"/>
  <c r="B320" i="33"/>
  <c r="B321" i="33"/>
  <c r="B322" i="33"/>
  <c r="B323" i="33"/>
  <c r="B324" i="33"/>
  <c r="B325" i="33"/>
  <c r="B326" i="33"/>
  <c r="B327" i="33"/>
  <c r="B328" i="33"/>
  <c r="B329" i="33"/>
  <c r="B330" i="33"/>
  <c r="B331" i="33"/>
  <c r="B332" i="33"/>
  <c r="B333" i="33"/>
  <c r="B334" i="33"/>
  <c r="B335" i="33"/>
  <c r="B336" i="33"/>
  <c r="B337" i="33"/>
  <c r="B338" i="33"/>
  <c r="B339" i="33"/>
  <c r="B340" i="33"/>
  <c r="B341" i="33"/>
  <c r="B342" i="33"/>
  <c r="B343" i="33"/>
  <c r="B344" i="33"/>
  <c r="B345" i="33"/>
  <c r="B346" i="33"/>
  <c r="B347" i="33"/>
  <c r="B348" i="33"/>
  <c r="B349" i="33"/>
  <c r="B350" i="33"/>
  <c r="B351" i="33"/>
  <c r="B352" i="33"/>
  <c r="B353" i="33"/>
  <c r="B354" i="33"/>
  <c r="B355" i="33"/>
  <c r="B356" i="33"/>
  <c r="B357" i="33"/>
  <c r="B358" i="33"/>
  <c r="B359" i="33"/>
  <c r="B360" i="33"/>
  <c r="B361" i="33"/>
  <c r="B362" i="33"/>
  <c r="B363" i="33"/>
  <c r="B364" i="33"/>
  <c r="B365" i="33"/>
  <c r="B366" i="33"/>
  <c r="B367" i="33"/>
  <c r="B368" i="33"/>
  <c r="B369" i="33"/>
  <c r="B370" i="33"/>
  <c r="B371" i="33"/>
  <c r="B372" i="33"/>
  <c r="B373" i="33"/>
  <c r="B374" i="33"/>
  <c r="B375" i="33"/>
  <c r="B376" i="33"/>
  <c r="B377" i="33"/>
  <c r="B378" i="33"/>
  <c r="B379" i="33"/>
  <c r="B380" i="33"/>
  <c r="B381" i="33"/>
  <c r="B382" i="33"/>
  <c r="B383" i="33"/>
  <c r="B384" i="33"/>
  <c r="B385" i="33"/>
  <c r="B386" i="33"/>
  <c r="B387" i="33"/>
  <c r="B388" i="33"/>
  <c r="B389" i="33"/>
  <c r="B390" i="33"/>
  <c r="B391" i="33"/>
  <c r="B392" i="33"/>
  <c r="B393" i="33"/>
  <c r="B394" i="33"/>
  <c r="B395" i="33"/>
  <c r="B396" i="33"/>
  <c r="B397" i="33"/>
  <c r="B398" i="33"/>
  <c r="B399" i="33"/>
  <c r="B400" i="33"/>
  <c r="B401" i="33"/>
  <c r="B402" i="33"/>
  <c r="B403" i="33"/>
  <c r="B404" i="33"/>
  <c r="B405" i="33"/>
  <c r="B406" i="33"/>
  <c r="B407" i="33"/>
  <c r="B408" i="33"/>
  <c r="B409" i="33"/>
  <c r="B410" i="33"/>
  <c r="B411" i="33"/>
  <c r="B412" i="33"/>
  <c r="B413" i="33"/>
  <c r="B414" i="33"/>
  <c r="B415" i="33"/>
  <c r="B416" i="33"/>
  <c r="B417" i="33"/>
  <c r="B418" i="33"/>
  <c r="B419" i="33"/>
  <c r="B420" i="33"/>
  <c r="B421" i="33"/>
  <c r="B422" i="33"/>
  <c r="B423" i="33"/>
  <c r="B424" i="33"/>
  <c r="B425" i="33"/>
  <c r="B426" i="33"/>
  <c r="B427" i="33"/>
  <c r="B428" i="33"/>
  <c r="B429" i="33"/>
  <c r="B430" i="33"/>
  <c r="B431" i="33"/>
  <c r="B432" i="33"/>
  <c r="B433" i="33"/>
  <c r="B434" i="33"/>
  <c r="B435" i="33"/>
  <c r="B436" i="33"/>
  <c r="B437" i="33"/>
  <c r="B438" i="33"/>
  <c r="B439" i="33"/>
  <c r="B440" i="33"/>
  <c r="B441" i="33"/>
  <c r="B442" i="33"/>
  <c r="B443" i="33"/>
  <c r="B444" i="33"/>
  <c r="B445" i="33"/>
  <c r="B446" i="33"/>
  <c r="B447" i="33"/>
  <c r="B448" i="33"/>
  <c r="B449" i="33"/>
  <c r="B450" i="33"/>
  <c r="B451" i="33"/>
  <c r="B452" i="33"/>
  <c r="B453" i="33"/>
  <c r="B454" i="33"/>
  <c r="B455" i="33"/>
  <c r="B456" i="33"/>
  <c r="B457" i="33"/>
  <c r="B458" i="33"/>
  <c r="B459" i="33"/>
  <c r="B460" i="33"/>
  <c r="B461" i="33"/>
  <c r="B462" i="33"/>
  <c r="B463" i="33"/>
  <c r="B464" i="33"/>
  <c r="B465" i="33"/>
  <c r="B466" i="33"/>
  <c r="B467" i="33"/>
  <c r="B468" i="33"/>
  <c r="B469" i="33"/>
  <c r="B470" i="33"/>
  <c r="B471" i="33"/>
  <c r="B472" i="33"/>
  <c r="B473" i="33"/>
  <c r="B474" i="33"/>
  <c r="B475" i="33"/>
  <c r="B476" i="33"/>
  <c r="B477" i="33"/>
  <c r="B478" i="33"/>
  <c r="B479" i="33"/>
  <c r="B480" i="33"/>
  <c r="B481" i="33"/>
  <c r="B482" i="33"/>
  <c r="B483" i="33"/>
  <c r="B484" i="33"/>
  <c r="B485" i="33"/>
  <c r="B486" i="33"/>
  <c r="B487" i="33"/>
  <c r="B488" i="33"/>
  <c r="B489" i="33"/>
  <c r="B490" i="33"/>
  <c r="B491" i="33"/>
  <c r="B492" i="33"/>
  <c r="B493" i="33"/>
  <c r="B494" i="33"/>
  <c r="B495" i="33"/>
  <c r="B496" i="33"/>
  <c r="B497" i="33"/>
  <c r="B498" i="33"/>
  <c r="B499" i="33"/>
  <c r="B500" i="33"/>
  <c r="B501" i="33"/>
  <c r="B502" i="33"/>
  <c r="B503" i="33"/>
  <c r="B504" i="33"/>
  <c r="B505" i="33"/>
  <c r="B506" i="33"/>
  <c r="B507" i="33"/>
  <c r="B508" i="33"/>
  <c r="B509" i="33"/>
  <c r="B510" i="33"/>
  <c r="B511" i="33"/>
  <c r="B512" i="33"/>
  <c r="B513" i="33"/>
  <c r="B514" i="33"/>
  <c r="B515" i="33"/>
  <c r="B516" i="33"/>
  <c r="B517" i="33"/>
  <c r="B518" i="33"/>
  <c r="B519" i="33"/>
  <c r="B520" i="33"/>
  <c r="B521" i="33"/>
  <c r="B522" i="33"/>
  <c r="B523" i="33"/>
  <c r="B524" i="33"/>
  <c r="B525" i="33"/>
  <c r="B526" i="33"/>
  <c r="B527" i="33"/>
  <c r="B528" i="33"/>
  <c r="B529" i="33"/>
  <c r="B530" i="33"/>
  <c r="B531" i="33"/>
  <c r="B532" i="33"/>
  <c r="B533" i="33"/>
  <c r="B534" i="33"/>
  <c r="B535" i="33"/>
  <c r="B536" i="33"/>
  <c r="B537" i="33"/>
  <c r="B538" i="33"/>
  <c r="B539" i="33"/>
  <c r="B540" i="33"/>
  <c r="B541" i="33"/>
  <c r="B542" i="33"/>
  <c r="B543" i="33"/>
  <c r="B544" i="33"/>
  <c r="B545" i="33"/>
  <c r="B546" i="33"/>
  <c r="B547" i="33"/>
  <c r="B548" i="33"/>
  <c r="B549" i="33"/>
  <c r="B550" i="33"/>
  <c r="B551" i="33"/>
  <c r="B552" i="33"/>
  <c r="B553" i="33"/>
  <c r="B554" i="33"/>
  <c r="B555" i="33"/>
  <c r="B556" i="33"/>
  <c r="B557" i="33"/>
  <c r="B558" i="33"/>
  <c r="B559" i="33"/>
  <c r="B560" i="33"/>
  <c r="B561" i="33"/>
  <c r="B562" i="33"/>
  <c r="B563" i="33"/>
  <c r="B564" i="33"/>
  <c r="B565" i="33"/>
  <c r="B566" i="33"/>
  <c r="B567" i="33"/>
  <c r="B568" i="33"/>
  <c r="B569" i="33"/>
  <c r="B570" i="33"/>
  <c r="B571" i="33"/>
  <c r="B572" i="33"/>
  <c r="B573" i="33"/>
  <c r="B574" i="33"/>
  <c r="B575" i="33"/>
  <c r="B576" i="33"/>
  <c r="B577" i="33"/>
  <c r="B578" i="33"/>
  <c r="B579" i="33"/>
  <c r="B580" i="33"/>
  <c r="B581" i="33"/>
  <c r="B582" i="33"/>
  <c r="B583" i="33"/>
  <c r="B584" i="33"/>
  <c r="B585" i="33"/>
  <c r="B586" i="33"/>
  <c r="B587" i="33"/>
  <c r="B588" i="33"/>
  <c r="B589" i="33"/>
  <c r="B590" i="33"/>
  <c r="B591" i="33"/>
  <c r="B592" i="33"/>
  <c r="B593" i="33"/>
  <c r="B594" i="33"/>
  <c r="B595" i="33"/>
  <c r="B596" i="33"/>
  <c r="B597" i="33"/>
  <c r="B598" i="33"/>
  <c r="B599" i="33"/>
  <c r="B600" i="33"/>
  <c r="B601" i="33"/>
  <c r="B602" i="33"/>
  <c r="B603" i="33"/>
  <c r="B604" i="33"/>
  <c r="B605" i="33"/>
  <c r="B606" i="33"/>
  <c r="B607" i="33"/>
  <c r="B608" i="33"/>
  <c r="B609" i="33"/>
  <c r="B610" i="33"/>
  <c r="B611" i="33"/>
  <c r="B612" i="33"/>
  <c r="B613" i="33"/>
  <c r="B614" i="33"/>
  <c r="B615" i="33"/>
  <c r="B616" i="33"/>
  <c r="B617" i="33"/>
  <c r="B618" i="33"/>
  <c r="B619" i="33"/>
  <c r="B620" i="33"/>
  <c r="B621" i="33"/>
  <c r="B622" i="33"/>
  <c r="B623" i="33"/>
  <c r="B624" i="33"/>
  <c r="B625" i="33"/>
  <c r="B626" i="33"/>
  <c r="B627" i="33"/>
  <c r="B628" i="33"/>
  <c r="B629" i="33"/>
  <c r="B630" i="33"/>
  <c r="B631" i="33"/>
  <c r="B632" i="33"/>
  <c r="B633" i="33"/>
  <c r="B634" i="33"/>
  <c r="B635" i="33"/>
  <c r="B636" i="33"/>
  <c r="B637" i="33"/>
  <c r="B638" i="33"/>
  <c r="B639" i="33"/>
  <c r="B640" i="33"/>
  <c r="B641" i="33"/>
  <c r="B642" i="33"/>
  <c r="B643" i="33"/>
  <c r="B644" i="33"/>
  <c r="B645" i="33"/>
  <c r="B646" i="33"/>
  <c r="B647" i="33"/>
  <c r="B648" i="33"/>
  <c r="B649" i="33"/>
  <c r="B650" i="33"/>
  <c r="B651" i="33"/>
  <c r="B652" i="33"/>
  <c r="B653" i="33"/>
  <c r="B654" i="33"/>
  <c r="B655" i="33"/>
  <c r="B656" i="33"/>
  <c r="B657" i="33"/>
  <c r="B658" i="33"/>
  <c r="B659" i="33"/>
  <c r="B660" i="33"/>
  <c r="B661" i="33"/>
  <c r="B662" i="33"/>
  <c r="B663" i="33"/>
  <c r="B664" i="33"/>
  <c r="B665" i="33"/>
  <c r="B666" i="33"/>
  <c r="B667" i="33"/>
  <c r="B668" i="33"/>
  <c r="B669" i="33"/>
  <c r="B670" i="33"/>
  <c r="B671" i="33"/>
  <c r="B672" i="33"/>
  <c r="B673" i="33"/>
  <c r="B674" i="33"/>
  <c r="B675" i="33"/>
  <c r="B676" i="33"/>
  <c r="B677" i="33"/>
  <c r="B678" i="33"/>
  <c r="B679" i="33"/>
  <c r="B680" i="33"/>
  <c r="B681" i="33"/>
  <c r="B682" i="33"/>
  <c r="B683" i="33"/>
  <c r="B684" i="33"/>
  <c r="B685" i="33"/>
  <c r="B686" i="33"/>
  <c r="B687" i="33"/>
  <c r="B688" i="33"/>
  <c r="B689" i="33"/>
  <c r="B690" i="33"/>
  <c r="B691" i="33"/>
  <c r="B692" i="33"/>
  <c r="B693" i="33"/>
  <c r="B694" i="33"/>
  <c r="B695" i="33"/>
  <c r="B696" i="33"/>
  <c r="B697" i="33"/>
  <c r="B698" i="33"/>
  <c r="B699" i="33"/>
  <c r="B700" i="33"/>
  <c r="B701" i="33"/>
  <c r="B702" i="33"/>
  <c r="B703" i="33"/>
  <c r="B704" i="33"/>
  <c r="B705" i="33"/>
  <c r="B706" i="33"/>
  <c r="B707" i="33"/>
  <c r="B708" i="33"/>
  <c r="B709" i="33"/>
  <c r="B710" i="33"/>
  <c r="B711" i="33"/>
  <c r="B712" i="33"/>
  <c r="B713" i="33"/>
  <c r="B714" i="33"/>
  <c r="B715" i="33"/>
  <c r="B716" i="33"/>
  <c r="B717" i="33"/>
  <c r="B718" i="33"/>
  <c r="B719" i="33"/>
  <c r="B720" i="33"/>
  <c r="B721" i="33"/>
  <c r="B722" i="33"/>
  <c r="B723" i="33"/>
  <c r="B724" i="33"/>
  <c r="B725" i="33"/>
  <c r="B726" i="33"/>
  <c r="B727" i="33"/>
  <c r="B728" i="33"/>
  <c r="B729" i="33"/>
  <c r="B730" i="33"/>
  <c r="B731" i="33"/>
  <c r="B732" i="33"/>
  <c r="B733" i="33"/>
  <c r="B734" i="33"/>
  <c r="B735" i="33"/>
  <c r="B736" i="33"/>
  <c r="B737" i="33"/>
  <c r="B738" i="33"/>
  <c r="B739" i="33"/>
  <c r="B740" i="33"/>
  <c r="B741" i="33"/>
  <c r="B742" i="33"/>
  <c r="B743" i="33"/>
  <c r="B744" i="33"/>
  <c r="B745" i="33"/>
  <c r="B746" i="33"/>
  <c r="B747" i="33"/>
  <c r="B748" i="33"/>
  <c r="B749" i="33"/>
  <c r="B750" i="33"/>
  <c r="B751" i="33"/>
  <c r="B752" i="33"/>
  <c r="B753" i="33"/>
  <c r="B754" i="33"/>
  <c r="B755" i="33"/>
  <c r="B756" i="33"/>
  <c r="B757" i="33"/>
  <c r="B758" i="33"/>
  <c r="B759" i="33"/>
  <c r="B760" i="33"/>
  <c r="B761" i="33"/>
  <c r="B762" i="33"/>
  <c r="B763" i="33"/>
  <c r="B764" i="33"/>
  <c r="B765" i="33"/>
  <c r="B766" i="33"/>
  <c r="B767" i="33"/>
  <c r="B768" i="33"/>
  <c r="B769" i="33"/>
  <c r="B770" i="33"/>
  <c r="B771" i="33"/>
  <c r="B772" i="33"/>
  <c r="B773" i="33"/>
  <c r="B774" i="33"/>
  <c r="B775" i="33"/>
  <c r="B776" i="33"/>
  <c r="B777" i="33"/>
  <c r="B778" i="33"/>
  <c r="B779" i="33"/>
  <c r="B780" i="33"/>
  <c r="B781" i="33"/>
  <c r="B782" i="33"/>
  <c r="B783" i="33"/>
  <c r="B784" i="33"/>
  <c r="B785" i="33"/>
  <c r="B786" i="33"/>
  <c r="B787" i="33"/>
  <c r="B788" i="33"/>
  <c r="B789" i="33"/>
  <c r="B790" i="33"/>
  <c r="B791" i="33"/>
  <c r="B792" i="33"/>
  <c r="B793" i="33"/>
  <c r="B794" i="33"/>
  <c r="B795" i="33"/>
  <c r="B796" i="33"/>
  <c r="B797" i="33"/>
  <c r="B798" i="33"/>
  <c r="B799" i="33"/>
  <c r="B800" i="33"/>
  <c r="B801" i="33"/>
  <c r="B802" i="33"/>
  <c r="B803" i="33"/>
  <c r="B804" i="33"/>
  <c r="B805" i="33"/>
  <c r="B806" i="33"/>
  <c r="B807" i="33"/>
  <c r="B808" i="33"/>
  <c r="B809" i="33"/>
  <c r="B810" i="33"/>
  <c r="B811" i="33"/>
  <c r="B812" i="33"/>
  <c r="B813" i="33"/>
  <c r="B814" i="33"/>
  <c r="B815" i="33"/>
  <c r="B816" i="33"/>
  <c r="B817" i="33"/>
  <c r="B818" i="33"/>
  <c r="B819" i="33"/>
  <c r="B820" i="33"/>
  <c r="B821" i="33"/>
  <c r="B822" i="33"/>
  <c r="B823" i="33"/>
  <c r="B824" i="33"/>
  <c r="B825" i="33"/>
  <c r="B826" i="33"/>
  <c r="B827" i="33"/>
  <c r="B828" i="33"/>
  <c r="B829" i="33"/>
  <c r="B830" i="33"/>
  <c r="B831" i="33"/>
  <c r="B832" i="33"/>
  <c r="B833" i="33"/>
  <c r="B834" i="33"/>
  <c r="B835" i="33"/>
  <c r="B836" i="33"/>
  <c r="B837" i="33"/>
  <c r="B838" i="33"/>
  <c r="B839" i="33"/>
  <c r="B840" i="33"/>
  <c r="B841" i="33"/>
  <c r="B842" i="33"/>
  <c r="B843" i="33"/>
  <c r="B844" i="33"/>
  <c r="B845" i="33"/>
  <c r="B846" i="33"/>
  <c r="B847" i="33"/>
  <c r="B848" i="33"/>
  <c r="B849" i="33"/>
  <c r="B850" i="33"/>
  <c r="B851" i="33"/>
  <c r="B852" i="33"/>
  <c r="B853" i="33"/>
  <c r="B854" i="33"/>
  <c r="B855" i="33"/>
  <c r="B856" i="33"/>
  <c r="B857" i="33"/>
  <c r="B858" i="33"/>
  <c r="B859" i="33"/>
  <c r="B860" i="33"/>
  <c r="B861" i="33"/>
  <c r="B862" i="33"/>
  <c r="B863" i="33"/>
  <c r="B864" i="33"/>
  <c r="B865" i="33"/>
  <c r="B866" i="33"/>
  <c r="B867" i="33"/>
  <c r="B868" i="33"/>
  <c r="B869" i="33"/>
  <c r="B870" i="33"/>
  <c r="B871" i="33"/>
  <c r="B872" i="33"/>
  <c r="B873" i="33"/>
  <c r="B874" i="33"/>
  <c r="B875" i="33"/>
  <c r="B876" i="33"/>
  <c r="B877" i="33"/>
  <c r="B878" i="33"/>
  <c r="B879" i="33"/>
  <c r="B880" i="33"/>
  <c r="B881" i="33"/>
  <c r="B882" i="33"/>
  <c r="B883" i="33"/>
  <c r="B884" i="33"/>
  <c r="B885" i="33"/>
  <c r="B886" i="33"/>
  <c r="B887" i="33"/>
  <c r="B888" i="33"/>
  <c r="B889" i="33"/>
  <c r="B890" i="33"/>
  <c r="B891" i="33"/>
  <c r="B892" i="33"/>
  <c r="B893" i="33"/>
  <c r="B894" i="33"/>
  <c r="B895" i="33"/>
  <c r="B896" i="33"/>
  <c r="B897" i="33"/>
  <c r="B898" i="33"/>
  <c r="B899" i="33"/>
  <c r="B900" i="33"/>
  <c r="B901" i="33"/>
  <c r="B902" i="33"/>
  <c r="B903" i="33"/>
  <c r="B904" i="33"/>
  <c r="B905" i="33"/>
  <c r="B906" i="33"/>
  <c r="B907" i="33"/>
  <c r="B908" i="33"/>
  <c r="B909" i="33"/>
  <c r="B910" i="33"/>
  <c r="B911" i="33"/>
  <c r="B912" i="33"/>
  <c r="B913" i="33"/>
  <c r="B914" i="33"/>
  <c r="B915" i="33"/>
  <c r="B916" i="33"/>
  <c r="B917" i="33"/>
  <c r="B918" i="33"/>
  <c r="B919" i="33"/>
  <c r="B920" i="33"/>
  <c r="B921" i="33"/>
  <c r="B922" i="33"/>
  <c r="B923" i="33"/>
  <c r="B924" i="33"/>
  <c r="B925" i="33"/>
  <c r="B926" i="33"/>
  <c r="B927" i="33"/>
  <c r="B928" i="33"/>
  <c r="B929" i="33"/>
  <c r="B930" i="33"/>
  <c r="B931" i="33"/>
  <c r="B932" i="33"/>
  <c r="B933" i="33"/>
  <c r="B934" i="33"/>
  <c r="B935" i="33"/>
  <c r="B936" i="33"/>
  <c r="B937" i="33"/>
  <c r="B938" i="33"/>
  <c r="B939" i="33"/>
  <c r="B940" i="33"/>
  <c r="B941" i="33"/>
  <c r="B942" i="33"/>
  <c r="B943" i="33"/>
  <c r="B944" i="33"/>
  <c r="B945" i="33"/>
  <c r="B946" i="33"/>
  <c r="B947" i="33"/>
  <c r="B948" i="33"/>
  <c r="B949" i="33"/>
  <c r="B950" i="33"/>
  <c r="B951" i="33"/>
  <c r="B952" i="33"/>
  <c r="B953" i="33"/>
  <c r="B954" i="33"/>
  <c r="B955" i="33"/>
  <c r="B956" i="33"/>
  <c r="B957" i="33"/>
  <c r="B958" i="33"/>
  <c r="B959" i="33"/>
  <c r="B960" i="33"/>
  <c r="B961" i="33"/>
  <c r="B962" i="33"/>
  <c r="B963" i="33"/>
  <c r="B964" i="33"/>
  <c r="B965" i="33"/>
  <c r="B966" i="33"/>
  <c r="B967" i="33"/>
  <c r="B968" i="33"/>
  <c r="B969" i="33"/>
  <c r="B970" i="33"/>
  <c r="B971" i="33"/>
  <c r="B972" i="33"/>
  <c r="B973" i="33"/>
  <c r="B974" i="33"/>
  <c r="B975" i="33"/>
  <c r="B976" i="33"/>
  <c r="B977" i="33"/>
  <c r="B978" i="33"/>
  <c r="B979" i="33"/>
  <c r="B980" i="33"/>
  <c r="B981" i="33"/>
  <c r="B982" i="33"/>
  <c r="B983" i="33"/>
  <c r="B984" i="33"/>
  <c r="B985" i="33"/>
  <c r="B986" i="33"/>
  <c r="B987" i="33"/>
  <c r="B988" i="33"/>
  <c r="B989" i="33"/>
  <c r="B990" i="33"/>
  <c r="B991" i="33"/>
  <c r="B992" i="33"/>
  <c r="B993" i="33"/>
  <c r="B994" i="33"/>
  <c r="B995" i="33"/>
  <c r="B996" i="33"/>
  <c r="B997" i="33"/>
  <c r="B998" i="33"/>
  <c r="B999" i="33"/>
  <c r="B1000" i="33"/>
  <c r="B1001" i="33"/>
  <c r="B1002" i="33"/>
  <c r="B1003" i="33"/>
  <c r="B1004" i="33"/>
  <c r="B1005" i="33"/>
  <c r="B1006" i="33"/>
  <c r="B1007" i="33"/>
  <c r="B1008" i="33"/>
  <c r="B1009" i="33"/>
  <c r="B1010" i="33"/>
  <c r="B1011" i="33"/>
  <c r="B1012" i="33"/>
  <c r="B1013" i="33"/>
  <c r="B1014" i="33"/>
  <c r="B1015" i="33"/>
  <c r="B1016" i="33"/>
  <c r="B1017" i="33"/>
  <c r="B1018" i="33"/>
  <c r="B1019" i="33"/>
  <c r="B1020" i="33"/>
  <c r="B1021" i="33"/>
  <c r="B1022" i="33"/>
  <c r="B1023" i="33"/>
  <c r="B1024" i="33"/>
  <c r="B1025" i="33"/>
  <c r="B1026" i="33"/>
  <c r="B1027" i="33"/>
  <c r="B1028" i="33"/>
  <c r="B1029" i="33"/>
  <c r="B1030" i="33"/>
  <c r="B1031" i="33"/>
  <c r="B1032" i="33"/>
  <c r="B1033" i="33"/>
  <c r="B1034" i="33"/>
  <c r="B1035" i="33"/>
  <c r="B1036" i="33"/>
  <c r="B1037" i="33"/>
  <c r="B1038" i="33"/>
  <c r="B1039" i="33"/>
  <c r="B1040" i="33"/>
  <c r="B1041" i="33"/>
  <c r="B1042" i="33"/>
  <c r="B1043" i="33"/>
  <c r="B1044" i="33"/>
  <c r="B1045" i="33"/>
  <c r="B1046" i="33"/>
  <c r="B1047" i="33"/>
  <c r="B1048" i="33"/>
  <c r="B1049" i="33"/>
  <c r="B1050" i="33"/>
  <c r="B1051" i="33"/>
  <c r="B1052" i="33"/>
  <c r="B1053" i="33"/>
  <c r="B1054" i="33"/>
  <c r="B1055" i="33"/>
  <c r="B1056" i="33"/>
  <c r="B1057" i="33"/>
  <c r="B1058" i="33"/>
  <c r="B1059" i="33"/>
  <c r="B1060" i="33"/>
  <c r="B1061" i="33"/>
  <c r="B1062" i="33"/>
  <c r="B1063" i="33"/>
  <c r="B1064" i="33"/>
  <c r="B1065" i="33"/>
  <c r="B1066" i="33"/>
  <c r="B1067" i="33"/>
  <c r="B1068" i="33"/>
  <c r="B1069" i="33"/>
  <c r="B1070" i="33"/>
  <c r="B1071" i="33"/>
  <c r="B1072" i="33"/>
  <c r="B1073" i="33"/>
  <c r="B1074" i="33"/>
  <c r="B1075" i="33"/>
  <c r="B1076" i="33"/>
  <c r="B1077" i="33"/>
  <c r="B1078" i="33"/>
  <c r="B1079" i="33"/>
  <c r="B1080" i="33"/>
  <c r="B1081" i="33"/>
  <c r="B1082" i="33"/>
  <c r="B1083" i="33"/>
  <c r="B1084" i="33"/>
  <c r="B1085" i="33"/>
  <c r="B1086" i="33"/>
  <c r="B1087" i="33"/>
  <c r="B1088" i="33"/>
  <c r="B1089" i="33"/>
  <c r="B1090" i="33"/>
  <c r="B1091" i="33"/>
  <c r="B1092" i="33"/>
  <c r="B1093" i="33"/>
  <c r="B1094" i="33"/>
  <c r="B1095" i="33"/>
  <c r="B1096" i="33"/>
  <c r="B1097" i="33"/>
  <c r="B1098" i="33"/>
  <c r="B1099" i="33"/>
  <c r="B1100" i="33"/>
  <c r="B1101" i="33"/>
  <c r="B1102" i="33"/>
  <c r="B1103" i="33"/>
  <c r="B1104" i="33"/>
  <c r="B1105" i="33"/>
  <c r="B1106" i="33"/>
  <c r="B1107" i="33"/>
  <c r="B1108" i="33"/>
  <c r="B1109" i="33"/>
  <c r="B1110" i="33"/>
  <c r="B1111" i="33"/>
  <c r="B1112" i="33"/>
  <c r="B1113" i="33"/>
  <c r="B1114" i="33"/>
  <c r="B1115" i="33"/>
  <c r="B1116" i="33"/>
  <c r="B1117" i="33"/>
  <c r="B1118" i="33"/>
  <c r="B1119" i="33"/>
  <c r="B1120" i="33"/>
  <c r="B1121" i="33"/>
  <c r="B1122" i="33"/>
  <c r="B1123" i="33"/>
  <c r="B1124" i="33"/>
  <c r="B1125" i="33"/>
  <c r="B1126" i="33"/>
  <c r="B1127" i="33"/>
  <c r="B1128" i="33"/>
  <c r="B1129" i="33"/>
  <c r="B1130" i="33"/>
  <c r="B1131" i="33"/>
  <c r="B1132" i="33"/>
  <c r="B1133" i="33"/>
  <c r="B1134" i="33"/>
  <c r="B1135" i="33"/>
  <c r="B1136" i="33"/>
  <c r="B1137" i="33"/>
  <c r="B1138" i="33"/>
  <c r="B1139" i="33"/>
  <c r="B1140" i="33"/>
  <c r="B1141" i="33"/>
  <c r="B1142" i="33"/>
  <c r="B1143" i="33"/>
  <c r="B1144" i="33"/>
  <c r="B1145" i="33"/>
  <c r="B1146" i="33"/>
  <c r="B1147" i="33"/>
  <c r="B1148" i="33"/>
  <c r="B1149" i="33"/>
  <c r="B1150" i="33"/>
  <c r="B1151" i="33"/>
  <c r="B1152" i="33"/>
  <c r="B1153" i="33"/>
  <c r="B1154" i="33"/>
  <c r="B1155" i="33"/>
  <c r="B1156" i="33"/>
  <c r="B1157" i="33"/>
  <c r="B1158" i="33"/>
  <c r="B1159" i="33"/>
  <c r="B1160" i="33"/>
  <c r="B1161" i="33"/>
  <c r="B1162" i="33"/>
  <c r="B1163" i="33"/>
  <c r="B1164" i="33"/>
  <c r="B1165" i="33"/>
  <c r="B1166" i="33"/>
  <c r="B1167" i="33"/>
  <c r="B1168" i="33"/>
  <c r="B1169" i="33"/>
  <c r="B1170" i="33"/>
  <c r="B1171" i="33"/>
  <c r="B1172" i="33"/>
  <c r="B1173" i="33"/>
  <c r="B1174" i="33"/>
  <c r="B1175" i="33"/>
  <c r="B1176" i="33"/>
  <c r="B1177" i="33"/>
  <c r="B1178" i="33"/>
  <c r="B1179" i="33"/>
  <c r="B1180" i="33"/>
  <c r="B1181" i="33"/>
  <c r="B1182" i="33"/>
  <c r="B1183" i="33"/>
  <c r="B1184" i="33"/>
  <c r="B1185" i="33"/>
  <c r="B1186" i="33"/>
  <c r="B1187" i="33"/>
  <c r="B1188" i="33"/>
  <c r="B1189" i="33"/>
  <c r="B1190" i="33"/>
  <c r="B1191" i="33"/>
  <c r="B1192" i="33"/>
  <c r="B1193" i="33"/>
  <c r="B1194" i="33"/>
  <c r="B1195" i="33"/>
  <c r="B1196" i="33"/>
  <c r="B1197" i="33"/>
  <c r="B1198" i="33"/>
  <c r="B1199" i="33"/>
  <c r="B1200" i="33"/>
  <c r="B1201" i="33"/>
  <c r="B1202" i="33"/>
  <c r="B1203" i="33"/>
  <c r="B1204" i="33"/>
  <c r="B1205" i="33"/>
  <c r="B1206" i="33"/>
  <c r="B1207" i="33"/>
  <c r="B1208" i="33"/>
  <c r="B1209" i="33"/>
  <c r="B1210" i="33"/>
  <c r="B1211" i="33"/>
  <c r="B1212" i="33"/>
  <c r="B1213" i="33"/>
  <c r="B1214" i="33"/>
  <c r="B1215" i="33"/>
  <c r="B1216" i="33"/>
  <c r="B1217" i="33"/>
  <c r="B1218" i="33"/>
  <c r="B1219" i="33"/>
  <c r="B1220" i="33"/>
  <c r="B1221" i="33"/>
  <c r="B1222" i="33"/>
  <c r="B1223" i="33"/>
  <c r="B1224" i="33"/>
  <c r="B1225" i="33"/>
  <c r="B1226" i="33"/>
  <c r="B1227" i="33"/>
  <c r="B1228" i="33"/>
  <c r="B1229" i="33"/>
  <c r="B1230" i="33"/>
  <c r="B1231" i="33"/>
  <c r="B1232" i="33"/>
  <c r="B1233" i="33"/>
  <c r="B1234" i="33"/>
  <c r="B1235" i="33"/>
  <c r="B1236" i="33"/>
  <c r="B1237" i="33"/>
  <c r="B1238" i="33"/>
  <c r="B1239" i="33"/>
  <c r="B1240" i="33"/>
  <c r="B1241" i="33"/>
  <c r="B1242" i="33"/>
  <c r="B1243" i="33"/>
  <c r="B1244" i="33"/>
  <c r="B1245" i="33"/>
  <c r="B1246" i="33"/>
  <c r="B1247" i="33"/>
  <c r="B1248" i="33"/>
  <c r="B1249" i="33"/>
  <c r="B1250" i="33"/>
  <c r="B1251" i="33"/>
  <c r="B1252" i="33"/>
  <c r="B1253" i="33"/>
  <c r="B1254" i="33"/>
  <c r="B1255" i="33"/>
  <c r="B1256" i="33"/>
  <c r="B1257" i="33"/>
  <c r="B1258" i="33"/>
  <c r="B1259" i="33"/>
  <c r="B1260" i="33"/>
  <c r="B1261" i="33"/>
  <c r="B1262" i="33"/>
  <c r="B1263" i="33"/>
  <c r="B1264" i="33"/>
  <c r="B1265" i="33"/>
  <c r="B1266" i="33"/>
  <c r="B1267" i="33"/>
  <c r="B1268" i="33"/>
  <c r="B1269" i="33"/>
  <c r="B1270" i="33"/>
  <c r="B1271" i="33"/>
  <c r="B1272" i="33"/>
  <c r="B1273" i="33"/>
  <c r="B1274" i="33"/>
  <c r="B1275" i="33"/>
  <c r="B1276" i="33"/>
  <c r="B1277" i="33"/>
  <c r="B1278" i="33"/>
  <c r="B1279" i="33"/>
  <c r="B1280" i="33"/>
  <c r="B1281" i="33"/>
  <c r="B1282" i="33"/>
  <c r="B1283" i="33"/>
  <c r="B1284" i="33"/>
  <c r="B1285" i="33"/>
  <c r="B1286" i="33"/>
  <c r="B1287" i="33"/>
  <c r="B1288" i="33"/>
  <c r="B1289" i="33"/>
  <c r="B1290" i="33"/>
  <c r="B1291" i="33"/>
  <c r="B1292" i="33"/>
  <c r="B1293" i="33"/>
  <c r="B1294" i="33"/>
  <c r="B1295" i="33"/>
  <c r="B1296" i="33"/>
  <c r="B1297" i="33"/>
  <c r="B1298" i="33"/>
  <c r="B1299" i="33"/>
  <c r="B1300" i="33"/>
  <c r="B1301" i="33"/>
  <c r="B1302" i="33"/>
  <c r="B1303" i="33"/>
  <c r="B1304" i="33"/>
  <c r="B1305" i="33"/>
  <c r="B1306" i="33"/>
  <c r="B1307" i="33"/>
  <c r="B1308" i="33"/>
  <c r="B1309" i="33"/>
  <c r="B1310" i="33"/>
  <c r="B1311" i="33"/>
  <c r="B1312" i="33"/>
  <c r="B1313" i="33"/>
  <c r="B1314" i="33"/>
  <c r="B1315" i="33"/>
  <c r="B1316" i="33"/>
  <c r="B1317" i="33"/>
  <c r="B1318" i="33"/>
  <c r="B1319" i="33"/>
  <c r="B1320" i="33"/>
  <c r="B1321" i="33"/>
  <c r="B1322" i="33"/>
  <c r="B1323" i="33"/>
  <c r="B1324" i="33"/>
  <c r="B1325" i="33"/>
  <c r="B1326" i="33"/>
  <c r="B1327" i="33"/>
  <c r="B1328" i="33"/>
  <c r="B1329" i="33"/>
  <c r="B1330" i="33"/>
  <c r="B1331" i="33"/>
  <c r="B1332" i="33"/>
  <c r="B1333" i="33"/>
  <c r="B1334" i="33"/>
  <c r="B1335" i="33"/>
  <c r="B1336" i="33"/>
  <c r="B1337" i="33"/>
  <c r="B1338" i="33"/>
  <c r="B1339" i="33"/>
  <c r="B1340" i="33"/>
  <c r="B1341" i="33"/>
  <c r="B1342" i="33"/>
  <c r="B1343" i="33"/>
  <c r="B1344" i="33"/>
  <c r="B1345" i="33"/>
  <c r="B1346" i="33"/>
  <c r="B1347" i="33"/>
  <c r="B1348" i="33"/>
  <c r="B1349" i="33"/>
  <c r="B1350" i="33"/>
  <c r="B1351" i="33"/>
  <c r="B1352" i="33"/>
  <c r="B1353" i="33"/>
  <c r="B1354" i="33"/>
  <c r="B1355" i="33"/>
  <c r="B1356" i="33"/>
  <c r="B1357" i="33"/>
  <c r="B1358" i="33"/>
  <c r="B1359" i="33"/>
  <c r="B1360" i="33"/>
  <c r="B1361" i="33"/>
  <c r="B1362" i="33"/>
  <c r="B1363" i="33"/>
  <c r="B1364" i="33"/>
  <c r="B1365" i="33"/>
  <c r="B1366" i="33"/>
  <c r="B1367" i="33"/>
  <c r="B1368" i="33"/>
  <c r="B1369" i="33"/>
  <c r="B1370" i="33"/>
  <c r="B1371" i="33"/>
  <c r="B1372" i="33"/>
  <c r="B1373" i="33"/>
  <c r="B1374" i="33"/>
  <c r="B1375" i="33"/>
  <c r="B1376" i="33"/>
  <c r="B1377" i="33"/>
  <c r="B1378" i="33"/>
  <c r="B1379" i="33"/>
  <c r="B1380" i="33"/>
  <c r="B1381" i="33"/>
  <c r="B1382" i="33"/>
  <c r="B1383" i="33"/>
  <c r="B1384" i="33"/>
  <c r="B1385" i="33"/>
  <c r="B1386" i="33"/>
  <c r="B1387" i="33"/>
  <c r="B1388" i="33"/>
  <c r="B1389" i="33"/>
  <c r="B1390" i="33"/>
  <c r="B1391" i="33"/>
  <c r="B1392" i="33"/>
  <c r="B1393" i="33"/>
  <c r="B1394" i="33"/>
  <c r="B1395" i="33"/>
  <c r="B1396" i="33"/>
  <c r="B1397" i="33"/>
  <c r="B1398" i="33"/>
  <c r="B1399" i="33"/>
  <c r="B1400" i="33"/>
  <c r="B1401" i="33"/>
  <c r="B1402" i="33"/>
  <c r="B1403" i="33"/>
  <c r="B1404" i="33"/>
  <c r="B1405" i="33"/>
  <c r="B1406" i="33"/>
  <c r="B1407" i="33"/>
  <c r="B1408" i="33"/>
  <c r="B1409" i="33"/>
  <c r="B1410" i="33"/>
  <c r="B1411" i="33"/>
  <c r="B1412" i="33"/>
  <c r="B1413" i="33"/>
  <c r="B1414" i="33"/>
  <c r="B1415" i="33"/>
  <c r="B1416" i="33"/>
  <c r="B1417" i="33"/>
  <c r="B1418" i="33"/>
  <c r="B1419" i="33"/>
  <c r="B1420" i="33"/>
  <c r="B1421" i="33"/>
  <c r="B1422" i="33"/>
  <c r="B1423" i="33"/>
  <c r="B1424" i="33"/>
  <c r="B1425" i="33"/>
  <c r="B1426" i="33"/>
  <c r="B1427" i="33"/>
  <c r="B1428" i="33"/>
  <c r="B1429" i="33"/>
  <c r="B1430" i="33"/>
  <c r="B1431" i="33"/>
  <c r="B1432" i="33"/>
  <c r="B1433" i="33"/>
  <c r="B1434" i="33"/>
  <c r="B1435" i="33"/>
  <c r="B1436" i="33"/>
  <c r="B1437" i="33"/>
  <c r="B1438" i="33"/>
  <c r="B1439" i="33"/>
  <c r="B1440" i="33"/>
  <c r="B1441" i="33"/>
  <c r="B1442" i="33"/>
  <c r="B1443" i="33"/>
  <c r="B1444" i="33"/>
  <c r="B1445" i="33"/>
  <c r="B1446" i="33"/>
  <c r="B1447" i="33"/>
  <c r="B1448" i="33"/>
  <c r="B1449" i="33"/>
  <c r="B1450" i="33"/>
  <c r="B1451" i="33"/>
  <c r="B1452" i="33"/>
  <c r="B1453" i="33"/>
  <c r="B1454" i="33"/>
  <c r="B1455" i="33"/>
  <c r="B1456" i="33"/>
  <c r="B1457" i="33"/>
  <c r="B1458" i="33"/>
  <c r="B1459" i="33"/>
  <c r="B1460" i="33"/>
  <c r="B1461" i="33"/>
  <c r="B1462" i="33"/>
  <c r="B1463" i="33"/>
  <c r="B1464" i="33"/>
  <c r="B1465" i="33"/>
  <c r="B1466" i="33"/>
  <c r="B1467" i="33"/>
  <c r="B1468" i="33"/>
  <c r="B1469" i="33"/>
  <c r="B1470" i="33"/>
  <c r="B1471" i="33"/>
  <c r="B1472" i="33"/>
  <c r="B1473" i="33"/>
  <c r="B1474" i="33"/>
  <c r="B1475" i="33"/>
  <c r="B1476" i="33"/>
  <c r="B1477" i="33"/>
  <c r="B1478" i="33"/>
  <c r="B1479" i="33"/>
  <c r="B1480" i="33"/>
  <c r="B1481" i="33"/>
  <c r="B1482" i="33"/>
  <c r="B1483" i="33"/>
  <c r="B1484" i="33"/>
  <c r="B1485" i="33"/>
  <c r="B1486" i="33"/>
  <c r="B1487" i="33"/>
  <c r="B1488" i="33"/>
  <c r="B1489" i="33"/>
  <c r="B1490" i="33"/>
  <c r="B1491" i="33"/>
  <c r="B1492" i="33"/>
  <c r="B1493" i="33"/>
  <c r="B1494" i="33"/>
  <c r="B1495" i="33"/>
  <c r="B1496" i="33"/>
  <c r="B1497" i="33"/>
  <c r="B1498" i="33"/>
  <c r="B1499" i="33"/>
  <c r="B1500" i="33"/>
  <c r="B1501" i="33"/>
  <c r="B1502" i="33"/>
  <c r="B1503" i="33"/>
  <c r="B1504" i="33"/>
  <c r="B1505" i="33"/>
  <c r="B1506" i="33"/>
  <c r="B1507" i="33"/>
  <c r="B1508" i="33"/>
  <c r="B1509" i="33"/>
  <c r="B1510" i="33"/>
  <c r="B1511" i="33"/>
  <c r="B1512" i="33"/>
  <c r="B1513" i="33"/>
  <c r="B1514" i="33"/>
  <c r="B1515" i="33"/>
  <c r="B1516" i="33"/>
  <c r="B1517" i="33"/>
  <c r="B1518" i="33"/>
  <c r="B1519" i="33"/>
  <c r="B1520" i="33"/>
  <c r="B1521" i="33"/>
  <c r="B1522" i="33"/>
  <c r="B1523" i="33"/>
  <c r="B1524" i="33"/>
  <c r="B1525" i="33"/>
  <c r="B1526" i="33"/>
  <c r="B1527" i="33"/>
  <c r="B1528" i="33"/>
  <c r="B1529" i="33"/>
  <c r="B1530" i="33"/>
  <c r="B1531" i="33"/>
  <c r="B1532" i="33"/>
  <c r="B1533" i="33"/>
  <c r="B1534" i="33"/>
  <c r="B1535" i="33"/>
  <c r="B1536" i="33"/>
  <c r="B1537" i="33"/>
  <c r="B1538" i="33"/>
  <c r="B1539" i="33"/>
  <c r="B1540" i="33"/>
  <c r="B1541" i="33"/>
  <c r="B1542" i="33"/>
  <c r="B1543" i="33"/>
  <c r="B1544" i="33"/>
  <c r="B1545" i="33"/>
  <c r="B1546" i="33"/>
  <c r="B1547" i="33"/>
  <c r="B1548" i="33"/>
  <c r="B1549" i="33"/>
  <c r="B1550" i="33"/>
  <c r="B1551" i="33"/>
  <c r="B1552" i="33"/>
  <c r="B1553" i="33"/>
  <c r="B1554" i="33"/>
  <c r="B1555" i="33"/>
  <c r="B1556" i="33"/>
  <c r="B1557" i="33"/>
  <c r="B1558" i="33"/>
  <c r="B1559" i="33"/>
  <c r="B1560" i="33"/>
  <c r="B1561" i="33"/>
  <c r="B1562" i="33"/>
  <c r="B1563" i="33"/>
  <c r="B1564" i="33"/>
  <c r="B1565" i="33"/>
  <c r="B1566" i="33"/>
  <c r="B1567" i="33"/>
  <c r="B1568" i="33"/>
  <c r="B1569" i="33"/>
  <c r="B1570" i="33"/>
  <c r="B1571" i="33"/>
  <c r="B1572" i="33"/>
  <c r="B1573" i="33"/>
  <c r="B1574" i="33"/>
  <c r="B1575" i="33"/>
  <c r="B1576" i="33"/>
  <c r="B1577" i="33"/>
  <c r="B1578" i="33"/>
  <c r="B1579" i="33"/>
  <c r="B1580" i="33"/>
  <c r="B1581" i="33"/>
  <c r="B1582" i="33"/>
  <c r="B1583" i="33"/>
  <c r="B1584" i="33"/>
  <c r="B1585" i="33"/>
  <c r="B1586" i="33"/>
  <c r="B1587" i="33"/>
  <c r="B1588" i="33"/>
  <c r="B1589" i="33"/>
  <c r="B1590" i="33"/>
  <c r="B1591" i="33"/>
  <c r="B1592" i="33"/>
  <c r="B1593" i="33"/>
  <c r="B1594" i="33"/>
  <c r="B1595" i="33"/>
  <c r="B1596" i="33"/>
  <c r="B1597" i="33"/>
  <c r="B1598" i="33"/>
  <c r="B1599" i="33"/>
  <c r="B1600" i="33"/>
  <c r="B1601" i="33"/>
  <c r="B1602" i="33"/>
  <c r="B1603" i="33"/>
  <c r="B1604" i="33"/>
  <c r="B1605" i="33"/>
  <c r="B1606" i="33"/>
  <c r="B1607" i="33"/>
  <c r="B1608" i="33"/>
  <c r="B1609" i="33"/>
  <c r="B1610" i="33"/>
  <c r="B1611" i="33"/>
  <c r="B1612" i="33"/>
  <c r="B1613" i="33"/>
  <c r="B1614" i="33"/>
  <c r="B1615" i="33"/>
  <c r="B1616" i="33"/>
  <c r="B1617" i="33"/>
  <c r="B1618" i="33"/>
  <c r="B1619" i="33"/>
  <c r="B1620" i="33"/>
  <c r="B1621" i="33"/>
  <c r="B1622" i="33"/>
  <c r="B1623" i="33"/>
  <c r="B1624" i="33"/>
  <c r="B1625" i="33"/>
  <c r="B1626" i="33"/>
  <c r="B1627" i="33"/>
  <c r="B1628" i="33"/>
  <c r="B1629" i="33"/>
  <c r="B1630" i="33"/>
  <c r="B1631" i="33"/>
  <c r="B1632" i="33"/>
  <c r="B1633" i="33"/>
  <c r="B1634" i="33"/>
  <c r="B1635" i="33"/>
  <c r="B1636" i="33"/>
  <c r="B1637" i="33"/>
  <c r="B1638" i="33"/>
  <c r="B1639" i="33"/>
  <c r="B1640" i="33"/>
  <c r="B1641" i="33"/>
  <c r="B1642" i="33"/>
  <c r="B1643" i="33"/>
  <c r="B1644" i="33"/>
  <c r="B1645" i="33"/>
  <c r="B1646" i="33"/>
  <c r="B1647" i="33"/>
  <c r="B1648" i="33"/>
  <c r="B1649" i="33"/>
  <c r="B1650" i="33"/>
  <c r="B1651" i="33"/>
  <c r="B1652" i="33"/>
  <c r="B1653" i="33"/>
  <c r="B1654" i="33"/>
  <c r="B1655" i="33"/>
  <c r="B1656" i="33"/>
  <c r="B1657" i="33"/>
  <c r="B1658" i="33"/>
  <c r="B1659" i="33"/>
  <c r="B1660" i="33"/>
  <c r="B1661" i="33"/>
  <c r="B1662" i="33"/>
  <c r="B1663" i="33"/>
  <c r="B1664" i="33"/>
  <c r="B1665" i="33"/>
  <c r="B1666" i="33"/>
  <c r="B1667" i="33"/>
  <c r="B1668" i="33"/>
  <c r="B1669" i="33"/>
  <c r="B1670" i="33"/>
  <c r="B1671" i="33"/>
  <c r="B1672" i="33"/>
  <c r="B1673" i="33"/>
  <c r="B1674" i="33"/>
  <c r="B1675" i="33"/>
  <c r="B1676" i="33"/>
  <c r="B1677" i="33"/>
  <c r="B1678" i="33"/>
  <c r="B1679" i="33"/>
  <c r="B1680" i="33"/>
  <c r="B1681" i="33"/>
  <c r="B1682" i="33"/>
  <c r="B1683" i="33"/>
  <c r="B1684" i="33"/>
  <c r="B1685" i="33"/>
  <c r="B1686" i="33"/>
  <c r="B1687" i="33"/>
  <c r="B1688" i="33"/>
  <c r="B1689" i="33"/>
  <c r="B1690" i="33"/>
  <c r="B1691" i="33"/>
  <c r="B1692" i="33"/>
  <c r="B1693" i="33"/>
  <c r="B1694" i="33"/>
  <c r="B1695" i="33"/>
  <c r="B1696" i="33"/>
  <c r="B1697" i="33"/>
  <c r="B1698" i="33"/>
  <c r="B1699" i="33"/>
  <c r="B1700" i="33"/>
  <c r="B1701" i="33"/>
  <c r="B1702" i="33"/>
  <c r="B1703" i="33"/>
  <c r="B1704" i="33"/>
  <c r="B1705" i="33"/>
  <c r="B1706" i="33"/>
  <c r="B1707" i="33"/>
  <c r="B1708" i="33"/>
  <c r="B1709" i="33"/>
  <c r="B1710" i="33"/>
  <c r="B1711" i="33"/>
  <c r="B1712" i="33"/>
  <c r="B1713" i="33"/>
  <c r="B1714" i="33"/>
  <c r="B1715" i="33"/>
  <c r="B1716" i="33"/>
  <c r="B1717" i="33"/>
  <c r="B1718" i="33"/>
  <c r="B1719" i="33"/>
  <c r="B1720" i="33"/>
  <c r="B1721" i="33"/>
  <c r="B1722" i="33"/>
  <c r="B1723" i="33"/>
  <c r="B1724" i="33"/>
  <c r="B1725" i="33"/>
  <c r="B1726" i="33"/>
  <c r="B1727" i="33"/>
  <c r="B1728" i="33"/>
  <c r="B1729" i="33"/>
  <c r="B1730" i="33"/>
  <c r="B1731" i="33"/>
  <c r="B1732" i="33"/>
  <c r="B1733" i="33"/>
  <c r="B1734" i="33"/>
  <c r="B1735" i="33"/>
  <c r="B1736" i="33"/>
  <c r="B1737" i="33"/>
  <c r="B1738" i="33"/>
  <c r="B1739" i="33"/>
  <c r="B1740" i="33"/>
  <c r="B1741" i="33"/>
  <c r="B1742" i="33"/>
  <c r="B1743" i="33"/>
  <c r="B1744" i="33"/>
  <c r="B1745" i="33"/>
  <c r="B1746" i="33"/>
  <c r="B1747" i="33"/>
  <c r="B1748" i="33"/>
  <c r="B1749" i="33"/>
  <c r="B1750" i="33"/>
  <c r="B1751" i="33"/>
  <c r="B1752" i="33"/>
  <c r="B1753" i="33"/>
  <c r="B1754" i="33"/>
  <c r="B1755" i="33"/>
  <c r="B1756" i="33"/>
  <c r="B1757" i="33"/>
  <c r="B1758" i="33"/>
  <c r="B1759" i="33"/>
  <c r="B1760" i="33"/>
  <c r="B1761" i="33"/>
  <c r="B1762" i="33"/>
  <c r="B1763" i="33"/>
  <c r="B1764" i="33"/>
  <c r="B1765" i="33"/>
  <c r="B1766" i="33"/>
  <c r="B1767" i="33"/>
  <c r="B1768" i="33"/>
  <c r="B1769" i="33"/>
  <c r="B1770" i="33"/>
  <c r="B1771" i="33"/>
  <c r="B1772" i="33"/>
  <c r="B1773" i="33"/>
  <c r="B1774" i="33"/>
  <c r="B1775" i="33"/>
  <c r="B1776" i="33"/>
  <c r="B1777" i="33"/>
  <c r="B1778" i="33"/>
  <c r="B1779" i="33"/>
  <c r="B1780" i="33"/>
  <c r="B1781" i="33"/>
  <c r="B1782" i="33"/>
  <c r="B1783" i="33"/>
  <c r="B1784" i="33"/>
  <c r="B1785" i="33"/>
  <c r="B1786" i="33"/>
  <c r="B1787" i="33"/>
  <c r="B1788" i="33"/>
  <c r="B1789" i="33"/>
  <c r="B1790" i="33"/>
  <c r="B1791" i="33"/>
  <c r="B1792" i="33"/>
  <c r="B1793" i="33"/>
  <c r="B1794" i="33"/>
  <c r="B1795" i="33"/>
  <c r="B1796" i="33"/>
  <c r="B1797" i="33"/>
  <c r="B1798" i="33"/>
  <c r="B1799" i="33"/>
  <c r="B1800" i="33"/>
  <c r="B1801" i="33"/>
  <c r="B1802" i="33"/>
  <c r="B1803" i="33"/>
  <c r="B1804" i="33"/>
  <c r="B1805" i="33"/>
  <c r="B1806" i="33"/>
  <c r="B1807" i="33"/>
  <c r="B1808" i="33"/>
  <c r="B1809" i="33"/>
  <c r="B1810" i="33"/>
  <c r="B1811" i="33"/>
  <c r="B1812" i="33"/>
  <c r="B1813" i="33"/>
  <c r="B1814" i="33"/>
  <c r="B1815" i="33"/>
  <c r="B1816" i="33"/>
  <c r="B1817" i="33"/>
  <c r="B1818" i="33"/>
  <c r="B1819" i="33"/>
  <c r="B1820" i="33"/>
  <c r="B1821" i="33"/>
  <c r="B1822" i="33"/>
  <c r="B1823" i="33"/>
  <c r="B1824" i="33"/>
  <c r="B1825" i="33"/>
  <c r="B1826" i="33"/>
  <c r="B1827" i="33"/>
  <c r="B1828" i="33"/>
  <c r="B1829" i="33"/>
  <c r="B1830" i="33"/>
  <c r="B1831" i="33"/>
  <c r="B1832" i="33"/>
  <c r="B1833" i="33"/>
  <c r="B1834" i="33"/>
  <c r="B1835" i="33"/>
  <c r="B1836" i="33"/>
  <c r="B1837" i="33"/>
  <c r="B1838" i="33"/>
  <c r="B1839" i="33"/>
  <c r="B1840" i="33"/>
  <c r="B1841" i="33"/>
  <c r="B1842" i="33"/>
  <c r="B1843" i="33"/>
  <c r="B1844" i="33"/>
  <c r="B1845" i="33"/>
  <c r="B1846" i="33"/>
  <c r="B1847" i="33"/>
  <c r="B1848" i="33"/>
  <c r="B1849" i="33"/>
  <c r="B1850" i="33"/>
  <c r="B1851" i="33"/>
  <c r="B1852" i="33"/>
  <c r="B1853" i="33"/>
  <c r="B1854" i="33"/>
  <c r="B1855" i="33"/>
  <c r="B1856" i="33"/>
  <c r="B1857" i="33"/>
  <c r="B1858" i="33"/>
  <c r="B1859" i="33"/>
  <c r="B1860" i="33"/>
  <c r="B1861" i="33"/>
  <c r="B1862" i="33"/>
  <c r="B1863" i="33"/>
  <c r="B1864" i="33"/>
  <c r="B1865" i="33"/>
  <c r="B1866" i="33"/>
  <c r="B1867" i="33"/>
  <c r="B1868" i="33"/>
  <c r="B1869" i="33"/>
  <c r="B1870" i="33"/>
  <c r="B1871" i="33"/>
  <c r="B1872" i="33"/>
  <c r="B1873" i="33"/>
  <c r="B1874" i="33"/>
  <c r="B1875" i="33"/>
  <c r="B1876" i="33"/>
  <c r="B1877" i="33"/>
  <c r="B1878" i="33"/>
  <c r="B1879" i="33"/>
  <c r="B1880" i="33"/>
  <c r="B1881" i="33"/>
  <c r="B1882" i="33"/>
  <c r="B1883" i="33"/>
  <c r="B1884" i="33"/>
  <c r="B1885" i="33"/>
  <c r="B1886" i="33"/>
  <c r="B1887" i="33"/>
  <c r="B1888" i="33"/>
  <c r="B1889" i="33"/>
  <c r="B1890" i="33"/>
  <c r="B1891" i="33"/>
  <c r="B1892" i="33"/>
  <c r="B1893" i="33"/>
  <c r="B1894" i="33"/>
  <c r="B1895" i="33"/>
  <c r="B1896" i="33"/>
  <c r="B1897" i="33"/>
  <c r="B1898" i="33"/>
  <c r="B1899" i="33"/>
  <c r="B1900" i="33"/>
  <c r="B1901" i="33"/>
  <c r="B1902" i="33"/>
  <c r="B1903" i="33"/>
  <c r="B1904" i="33"/>
  <c r="B1905" i="33"/>
  <c r="B1906" i="33"/>
  <c r="B1907" i="33"/>
  <c r="B1908" i="33"/>
  <c r="B1909" i="33"/>
  <c r="B1910" i="33"/>
  <c r="B1911" i="33"/>
  <c r="B1912" i="33"/>
  <c r="B1913" i="33"/>
  <c r="B1914" i="33"/>
  <c r="B1915" i="33"/>
  <c r="B1916" i="33"/>
  <c r="B1917" i="33"/>
  <c r="B1918" i="33"/>
  <c r="B1919" i="33"/>
  <c r="B1920" i="33"/>
  <c r="B1921" i="33"/>
  <c r="B1922" i="33"/>
  <c r="B1923" i="33"/>
  <c r="B1924" i="33"/>
  <c r="B1925" i="33"/>
  <c r="B1926" i="33"/>
  <c r="B1927" i="33"/>
  <c r="B1928" i="33"/>
  <c r="B1929" i="33"/>
  <c r="B1930" i="33"/>
  <c r="B1931" i="33"/>
  <c r="B1932" i="33"/>
  <c r="B1933" i="33"/>
  <c r="B1934" i="33"/>
  <c r="B1935" i="33"/>
  <c r="B1936" i="33"/>
  <c r="B1937" i="33"/>
  <c r="B1938" i="33"/>
  <c r="B1939" i="33"/>
  <c r="B1940" i="33"/>
  <c r="B1941" i="33"/>
  <c r="B1942" i="33"/>
  <c r="B1943" i="33"/>
  <c r="B1944" i="33"/>
  <c r="B1945" i="33"/>
  <c r="B1946" i="33"/>
  <c r="B1947" i="33"/>
  <c r="B1948" i="33"/>
  <c r="B1949" i="33"/>
  <c r="B1950" i="33"/>
  <c r="B1951" i="33"/>
  <c r="B1952" i="33"/>
  <c r="B1953" i="33"/>
  <c r="B1954" i="33"/>
  <c r="B1955" i="33"/>
  <c r="B1956" i="33"/>
  <c r="B1957" i="33"/>
  <c r="B1958" i="33"/>
  <c r="B1959" i="33"/>
  <c r="B1960" i="33"/>
  <c r="B1961" i="33"/>
  <c r="B1962" i="33"/>
  <c r="B1963" i="33"/>
  <c r="B1964" i="33"/>
  <c r="B1965" i="33"/>
  <c r="B1966" i="33"/>
  <c r="B1967" i="33"/>
  <c r="B1968" i="33"/>
  <c r="B1969" i="33"/>
  <c r="B1970" i="33"/>
  <c r="B1971" i="33"/>
  <c r="B1972" i="33"/>
  <c r="B1973" i="33"/>
  <c r="B1974" i="33"/>
  <c r="B1975" i="33"/>
  <c r="B1976" i="33"/>
  <c r="B1977" i="33"/>
  <c r="B1978" i="33"/>
  <c r="B1979" i="33"/>
  <c r="B1980" i="33"/>
  <c r="B1981" i="33"/>
  <c r="B1982" i="33"/>
  <c r="B1983" i="33"/>
  <c r="B1984" i="33"/>
  <c r="B1985" i="33"/>
  <c r="B1986" i="33"/>
  <c r="B1987" i="33"/>
  <c r="B1988" i="33"/>
  <c r="B1989" i="33"/>
  <c r="B1990" i="33"/>
  <c r="B1991" i="33"/>
  <c r="B1992" i="33"/>
  <c r="B1993" i="33"/>
  <c r="B1994" i="33"/>
  <c r="B1995" i="33"/>
  <c r="B1996" i="33"/>
  <c r="B1997" i="33"/>
  <c r="B1998" i="33"/>
  <c r="B1999" i="33"/>
  <c r="B2000" i="33"/>
  <c r="B2001" i="33"/>
  <c r="B2002" i="33"/>
  <c r="B2003" i="33"/>
  <c r="B2004" i="33"/>
  <c r="B2005" i="33"/>
  <c r="B2006" i="33"/>
  <c r="B2007" i="33"/>
  <c r="B2008" i="33"/>
  <c r="B2009" i="33"/>
  <c r="B2010" i="33"/>
  <c r="B2011" i="33"/>
  <c r="B2012" i="33"/>
  <c r="B2013" i="33"/>
  <c r="B2014" i="33"/>
  <c r="B2015" i="33"/>
  <c r="B2016" i="33"/>
  <c r="B2017" i="33"/>
  <c r="B2018" i="33"/>
  <c r="B2019" i="33"/>
  <c r="B2020" i="33"/>
  <c r="B2021" i="33"/>
  <c r="B2022" i="33"/>
  <c r="B2023" i="33"/>
  <c r="B2024" i="33"/>
  <c r="B2025" i="33"/>
  <c r="B2026" i="33"/>
  <c r="B2027" i="33"/>
  <c r="B2028" i="33"/>
  <c r="B2029" i="33"/>
  <c r="B2030" i="33"/>
  <c r="B2031" i="33"/>
  <c r="B2032" i="33"/>
  <c r="B2033" i="33"/>
  <c r="B2034" i="33"/>
  <c r="B2035" i="33"/>
  <c r="B2036" i="33"/>
  <c r="B2037" i="33"/>
  <c r="B2038" i="33"/>
  <c r="B2039" i="33"/>
  <c r="B2040" i="33"/>
  <c r="B2041" i="33"/>
  <c r="B2042" i="33"/>
  <c r="B2043" i="33"/>
  <c r="B2044" i="33"/>
  <c r="B2045" i="33"/>
  <c r="B2046" i="33"/>
  <c r="B2047" i="33"/>
  <c r="B2048" i="33"/>
  <c r="B2049" i="33"/>
  <c r="B2050" i="33"/>
  <c r="B2051" i="33"/>
  <c r="B2052" i="33"/>
  <c r="B2053" i="33"/>
  <c r="B2054" i="33"/>
  <c r="B2055" i="33"/>
  <c r="B2056" i="33"/>
  <c r="B2057" i="33"/>
  <c r="B2058" i="33"/>
  <c r="B2059" i="33"/>
  <c r="B2060" i="33"/>
  <c r="B2061" i="33"/>
  <c r="B2062" i="33"/>
  <c r="B2063" i="33"/>
  <c r="B2064" i="33"/>
  <c r="B2065" i="33"/>
  <c r="B2066" i="33"/>
  <c r="B2067" i="33"/>
  <c r="B2068" i="33"/>
  <c r="B2069" i="33"/>
  <c r="B2070" i="33"/>
  <c r="B2071" i="33"/>
  <c r="B2072" i="33"/>
  <c r="B2073" i="33"/>
  <c r="B2074" i="33"/>
  <c r="B2075" i="33"/>
  <c r="B2076" i="33"/>
  <c r="B2077" i="33"/>
  <c r="B2078" i="33"/>
  <c r="B2079" i="33"/>
  <c r="B2080" i="33"/>
  <c r="B2081" i="33"/>
  <c r="B2082" i="33"/>
  <c r="B2083" i="33"/>
  <c r="B2084" i="33"/>
  <c r="B2085" i="33"/>
  <c r="B2086" i="33"/>
  <c r="B2087" i="33"/>
  <c r="B2088" i="33"/>
  <c r="B2089" i="33"/>
  <c r="B2090" i="33"/>
  <c r="B2091" i="33"/>
  <c r="B2092" i="33"/>
  <c r="B2093" i="33"/>
  <c r="B2094" i="33"/>
  <c r="B2095" i="33"/>
  <c r="B2096" i="33"/>
  <c r="B2097" i="33"/>
  <c r="B2098" i="33"/>
  <c r="B2099" i="33"/>
  <c r="B2100" i="33"/>
  <c r="B2101" i="33"/>
  <c r="B2102" i="33"/>
  <c r="B2103" i="33"/>
  <c r="B2104" i="33"/>
  <c r="B2105" i="33"/>
  <c r="B2106" i="33"/>
  <c r="B2107" i="33"/>
  <c r="B2108" i="33"/>
  <c r="B2109" i="33"/>
  <c r="B2110" i="33"/>
  <c r="B2111" i="33"/>
  <c r="B2112" i="33"/>
  <c r="B2113" i="33"/>
  <c r="B2114" i="33"/>
  <c r="B2115" i="33"/>
  <c r="B2116" i="33"/>
  <c r="B2117" i="33"/>
  <c r="B2118" i="33"/>
  <c r="B2119" i="33"/>
  <c r="B2120" i="33"/>
  <c r="B2121" i="33"/>
  <c r="B2122" i="33"/>
  <c r="B2123" i="33"/>
  <c r="B2124" i="33"/>
  <c r="B2125" i="33"/>
  <c r="B2126" i="33"/>
  <c r="B2127" i="33"/>
  <c r="B2128" i="33"/>
  <c r="B2129" i="33"/>
  <c r="B2130" i="33"/>
  <c r="B2131" i="33"/>
  <c r="B2132" i="33"/>
  <c r="B2133" i="33"/>
  <c r="B2134" i="33"/>
  <c r="B2135" i="33"/>
  <c r="B2136" i="33"/>
  <c r="B2137" i="33"/>
  <c r="B2138" i="33"/>
  <c r="B2139" i="33"/>
  <c r="B2140" i="33"/>
  <c r="B2141" i="33"/>
  <c r="B2142" i="33"/>
  <c r="B2143" i="33"/>
  <c r="B2144" i="33"/>
  <c r="B2145" i="33"/>
  <c r="B2146" i="33"/>
  <c r="B2147" i="33"/>
  <c r="B2148" i="33"/>
  <c r="B2149" i="33"/>
  <c r="B2150" i="33"/>
  <c r="B2151" i="33"/>
  <c r="B2152" i="33"/>
  <c r="B2153" i="33"/>
  <c r="B2154" i="33"/>
  <c r="B2155" i="33"/>
  <c r="B2156" i="33"/>
  <c r="B2157" i="33"/>
  <c r="B2158" i="33"/>
  <c r="B2159" i="33"/>
  <c r="B2160" i="33"/>
  <c r="B2161" i="33"/>
  <c r="B2162" i="33"/>
  <c r="B2163" i="33"/>
  <c r="B2164" i="33"/>
  <c r="B2165" i="33"/>
  <c r="B2166" i="33"/>
  <c r="B2167" i="33"/>
  <c r="B2168" i="33"/>
  <c r="B2169" i="33"/>
  <c r="B2170" i="33"/>
  <c r="B2171" i="33"/>
  <c r="B2172" i="33"/>
  <c r="B2173" i="33"/>
  <c r="B2174" i="33"/>
  <c r="B2175" i="33"/>
  <c r="B2176" i="33"/>
  <c r="B2177" i="33"/>
  <c r="B2178" i="33"/>
  <c r="B2179" i="33"/>
  <c r="B2180" i="33"/>
  <c r="B2181" i="33"/>
  <c r="B2182" i="33"/>
  <c r="B2183" i="33"/>
  <c r="B2184" i="33"/>
  <c r="B2185" i="33"/>
  <c r="B2186" i="33"/>
  <c r="B2187" i="33"/>
  <c r="B2188" i="33"/>
  <c r="B2189" i="33"/>
  <c r="B2190" i="33"/>
  <c r="B2191" i="33"/>
  <c r="B2192" i="33"/>
  <c r="B2193" i="33"/>
  <c r="B2194" i="33"/>
  <c r="B2195" i="33"/>
  <c r="B2196" i="33"/>
  <c r="B2197" i="33"/>
  <c r="B2198" i="33"/>
  <c r="B2199" i="33"/>
  <c r="B2200" i="33"/>
  <c r="B2201" i="33"/>
  <c r="B2202" i="33"/>
  <c r="B2203" i="33"/>
  <c r="B2204" i="33"/>
  <c r="B2205" i="33"/>
  <c r="B2206" i="33"/>
  <c r="B2207" i="33"/>
  <c r="B2208" i="33"/>
  <c r="B2209" i="33"/>
  <c r="B2210" i="33"/>
  <c r="B2211" i="33"/>
  <c r="B2212" i="33"/>
  <c r="B2213" i="33"/>
  <c r="B2214" i="33"/>
  <c r="B2215" i="33"/>
  <c r="B2216" i="33"/>
  <c r="B2217" i="33"/>
  <c r="B2218" i="33"/>
  <c r="B2219" i="33"/>
  <c r="B2220" i="33"/>
  <c r="B2221" i="33"/>
  <c r="B2222" i="33"/>
  <c r="B2223" i="33"/>
  <c r="B2224" i="33"/>
  <c r="B2225" i="33"/>
  <c r="B2226" i="33"/>
  <c r="B2227" i="33"/>
  <c r="B2228" i="33"/>
  <c r="B2229" i="33"/>
  <c r="B2230" i="33"/>
  <c r="B2231" i="33"/>
  <c r="B2232" i="33"/>
  <c r="B2233" i="33"/>
  <c r="B2234" i="33"/>
  <c r="B2235" i="33"/>
  <c r="B2236" i="33"/>
  <c r="B2237" i="33"/>
  <c r="B2238" i="33"/>
  <c r="B2239" i="33"/>
  <c r="B2240" i="33"/>
  <c r="B2241" i="33"/>
  <c r="B2242" i="33"/>
  <c r="B2243" i="33"/>
  <c r="B2244" i="33"/>
  <c r="B2245" i="33"/>
  <c r="B2246" i="33"/>
  <c r="B2247" i="33"/>
  <c r="B2248" i="33"/>
  <c r="B2249" i="33"/>
  <c r="B2250" i="33"/>
  <c r="B2251" i="33"/>
  <c r="B2252" i="33"/>
  <c r="B2253" i="33"/>
  <c r="B2254" i="33"/>
  <c r="B2255" i="33"/>
  <c r="B2256" i="33"/>
  <c r="B2257" i="33"/>
  <c r="B2258" i="33"/>
  <c r="B2259" i="33"/>
  <c r="B2260" i="33"/>
  <c r="B2261" i="33"/>
  <c r="B2262" i="33"/>
  <c r="B2263" i="33"/>
  <c r="B2264" i="33"/>
  <c r="B2265" i="33"/>
  <c r="B2266" i="33"/>
  <c r="B2267" i="33"/>
  <c r="B2268" i="33"/>
  <c r="B2269" i="33"/>
  <c r="B2270" i="33"/>
  <c r="B2271" i="33"/>
  <c r="B2272" i="33"/>
  <c r="B2273" i="33"/>
  <c r="B2274" i="33"/>
  <c r="B2275" i="33"/>
  <c r="B2276" i="33"/>
  <c r="B2277" i="33"/>
  <c r="B2278" i="33"/>
  <c r="B2279" i="33"/>
  <c r="B2280" i="33"/>
  <c r="B2281" i="33"/>
  <c r="B2282" i="33"/>
  <c r="B2283" i="33"/>
  <c r="B2284" i="33"/>
  <c r="B2285" i="33"/>
  <c r="B2286" i="33"/>
  <c r="B2287" i="33"/>
  <c r="B2288" i="33"/>
  <c r="B2289" i="33"/>
  <c r="B2290" i="33"/>
  <c r="B2291" i="33"/>
  <c r="B2292" i="33"/>
  <c r="B2293" i="33"/>
  <c r="B2294" i="33"/>
  <c r="B2295" i="33"/>
  <c r="B2296" i="33"/>
  <c r="B2297" i="33"/>
  <c r="B2298" i="33"/>
  <c r="B2299" i="33"/>
  <c r="B2300" i="33"/>
  <c r="B2301" i="33"/>
  <c r="B2302" i="33"/>
  <c r="B2303" i="33"/>
  <c r="B2304" i="33"/>
  <c r="B2305" i="33"/>
  <c r="B2306" i="33"/>
  <c r="B2307" i="33"/>
  <c r="B2308" i="33"/>
  <c r="B2309" i="33"/>
  <c r="B2310" i="33"/>
  <c r="B2311" i="33"/>
  <c r="B2312" i="33"/>
  <c r="B2313" i="33"/>
  <c r="B2314" i="33"/>
  <c r="B2315" i="33"/>
  <c r="B2316" i="33"/>
  <c r="B2317" i="33"/>
  <c r="B2318" i="33"/>
  <c r="B2319" i="33"/>
  <c r="B2320" i="33"/>
  <c r="B2321" i="33"/>
  <c r="B2322" i="33"/>
  <c r="B2323" i="33"/>
  <c r="B2324" i="33"/>
  <c r="B2325" i="33"/>
  <c r="B2326" i="33"/>
  <c r="B2327" i="33"/>
  <c r="B2328" i="33"/>
  <c r="B2329" i="33"/>
  <c r="B2330" i="33"/>
  <c r="B2331" i="33"/>
  <c r="B2332" i="33"/>
  <c r="B2333" i="33"/>
  <c r="B2334" i="33"/>
  <c r="B2335" i="33"/>
  <c r="B2336" i="33"/>
  <c r="B2337" i="33"/>
  <c r="B2338" i="33"/>
  <c r="B2339" i="33"/>
  <c r="B2340" i="33"/>
  <c r="B2341" i="33"/>
  <c r="B2342" i="33"/>
  <c r="B2343" i="33"/>
  <c r="B2344" i="33"/>
  <c r="B2345" i="33"/>
  <c r="B2346" i="33"/>
  <c r="B2347" i="33"/>
  <c r="B2348" i="33"/>
  <c r="B2349" i="33"/>
  <c r="B2350" i="33"/>
  <c r="B2351" i="33"/>
  <c r="B2352" i="33"/>
  <c r="B2353" i="33"/>
  <c r="B2354" i="33"/>
  <c r="B2355" i="33"/>
  <c r="B2356" i="33"/>
  <c r="B2357" i="33"/>
  <c r="B2358" i="33"/>
  <c r="B2359" i="33"/>
  <c r="B2360" i="33"/>
  <c r="B2361" i="33"/>
  <c r="B2362" i="33"/>
  <c r="B2363" i="33"/>
  <c r="B2364" i="33"/>
  <c r="B2365" i="33"/>
  <c r="B3" i="33"/>
  <c r="G13" i="21" l="1"/>
  <c r="K13" i="21"/>
  <c r="O13" i="21"/>
  <c r="H13" i="21"/>
  <c r="L13" i="21"/>
  <c r="P13" i="21"/>
  <c r="I13" i="21"/>
  <c r="M13" i="21"/>
  <c r="Q13" i="21"/>
  <c r="E13" i="21"/>
  <c r="D13" i="15" s="1"/>
  <c r="F13" i="21"/>
  <c r="N13" i="21"/>
  <c r="J13" i="21"/>
  <c r="G63" i="21"/>
  <c r="K63" i="21"/>
  <c r="O63" i="21"/>
  <c r="H63" i="21"/>
  <c r="L63" i="21"/>
  <c r="P63" i="21"/>
  <c r="I63" i="21"/>
  <c r="M63" i="21"/>
  <c r="Q63" i="21"/>
  <c r="F63" i="21"/>
  <c r="J63" i="21"/>
  <c r="N63" i="21"/>
  <c r="E63" i="21"/>
  <c r="D63" i="15" s="1"/>
  <c r="F55" i="21"/>
  <c r="K55" i="21"/>
  <c r="O55" i="21"/>
  <c r="G55" i="21"/>
  <c r="L55" i="21"/>
  <c r="P55" i="21"/>
  <c r="H55" i="21"/>
  <c r="M55" i="21"/>
  <c r="Q55" i="21"/>
  <c r="J55" i="21"/>
  <c r="N55" i="21"/>
  <c r="E55" i="21"/>
  <c r="D55" i="15" s="1"/>
  <c r="F47" i="21"/>
  <c r="K47" i="21"/>
  <c r="P47" i="21"/>
  <c r="G47" i="21"/>
  <c r="L47" i="21"/>
  <c r="H47" i="21"/>
  <c r="N47" i="21"/>
  <c r="J47" i="21"/>
  <c r="O47" i="21"/>
  <c r="E47" i="21"/>
  <c r="D47" i="15" s="1"/>
  <c r="F39" i="21"/>
  <c r="K39" i="21"/>
  <c r="P39" i="21"/>
  <c r="G39" i="21"/>
  <c r="L39" i="21"/>
  <c r="H39" i="21"/>
  <c r="N39" i="21"/>
  <c r="J39" i="21"/>
  <c r="O39" i="21"/>
  <c r="E39" i="21"/>
  <c r="D39" i="15" s="1"/>
  <c r="K35" i="21"/>
  <c r="F35" i="21"/>
  <c r="N35" i="21"/>
  <c r="G35" i="21"/>
  <c r="O35" i="21"/>
  <c r="J35" i="21"/>
  <c r="E35" i="21"/>
  <c r="D35" i="15" s="1"/>
  <c r="G25" i="21"/>
  <c r="K25" i="21"/>
  <c r="O25" i="21"/>
  <c r="I25" i="21"/>
  <c r="M25" i="21"/>
  <c r="Q25" i="21"/>
  <c r="N25" i="21"/>
  <c r="F25" i="21"/>
  <c r="E25" i="21"/>
  <c r="D25" i="15" s="1"/>
  <c r="L25" i="21"/>
  <c r="H25" i="21"/>
  <c r="P25" i="21"/>
  <c r="J25" i="21"/>
  <c r="G17" i="21"/>
  <c r="K17" i="21"/>
  <c r="O17" i="21"/>
  <c r="I17" i="21"/>
  <c r="M17" i="21"/>
  <c r="Q17" i="21"/>
  <c r="N17" i="21"/>
  <c r="F17" i="21"/>
  <c r="E17" i="21"/>
  <c r="D17" i="15" s="1"/>
  <c r="H17" i="21"/>
  <c r="P17" i="21"/>
  <c r="J17" i="21"/>
  <c r="L17" i="21"/>
  <c r="J72" i="21"/>
  <c r="N72" i="21"/>
  <c r="E72" i="21"/>
  <c r="F72" i="21"/>
  <c r="G62" i="21"/>
  <c r="K62" i="21"/>
  <c r="O62" i="21"/>
  <c r="H62" i="21"/>
  <c r="L62" i="21"/>
  <c r="P62" i="21"/>
  <c r="E62" i="21"/>
  <c r="I62" i="21"/>
  <c r="M62" i="21"/>
  <c r="Q62" i="21"/>
  <c r="F62" i="21"/>
  <c r="J62" i="21"/>
  <c r="N62" i="21"/>
  <c r="G58" i="21"/>
  <c r="K58" i="21"/>
  <c r="O58" i="21"/>
  <c r="H58" i="21"/>
  <c r="L58" i="21"/>
  <c r="P58" i="21"/>
  <c r="I58" i="21"/>
  <c r="M58" i="21"/>
  <c r="Q58" i="21"/>
  <c r="F58" i="21"/>
  <c r="J58" i="21"/>
  <c r="N58" i="21"/>
  <c r="E58" i="21"/>
  <c r="D58" i="15" s="1"/>
  <c r="G54" i="21"/>
  <c r="L54" i="21"/>
  <c r="H54" i="21"/>
  <c r="N54" i="21"/>
  <c r="J54" i="21"/>
  <c r="O54" i="21"/>
  <c r="F54" i="21"/>
  <c r="K54" i="21"/>
  <c r="P54" i="21"/>
  <c r="E54" i="21"/>
  <c r="D54" i="15" s="1"/>
  <c r="G50" i="21"/>
  <c r="L50" i="21"/>
  <c r="H50" i="21"/>
  <c r="N50" i="21"/>
  <c r="J50" i="21"/>
  <c r="O50" i="21"/>
  <c r="F50" i="21"/>
  <c r="K50" i="21"/>
  <c r="P50" i="21"/>
  <c r="E50" i="21"/>
  <c r="D50" i="15" s="1"/>
  <c r="F50" i="15" s="1"/>
  <c r="G46" i="21"/>
  <c r="L46" i="21"/>
  <c r="H46" i="21"/>
  <c r="N46" i="21"/>
  <c r="J46" i="21"/>
  <c r="O46" i="21"/>
  <c r="F46" i="21"/>
  <c r="K46" i="21"/>
  <c r="P46" i="21"/>
  <c r="E46" i="21"/>
  <c r="D46" i="15" s="1"/>
  <c r="G42" i="21"/>
  <c r="L42" i="21"/>
  <c r="H42" i="21"/>
  <c r="N42" i="21"/>
  <c r="J42" i="21"/>
  <c r="O42" i="21"/>
  <c r="F42" i="21"/>
  <c r="K42" i="21"/>
  <c r="P42" i="21"/>
  <c r="E42" i="21"/>
  <c r="D42" i="15" s="1"/>
  <c r="G38" i="21"/>
  <c r="L38" i="21"/>
  <c r="H38" i="21"/>
  <c r="N38" i="21"/>
  <c r="J38" i="21"/>
  <c r="O38" i="21"/>
  <c r="F38" i="21"/>
  <c r="K38" i="21"/>
  <c r="P38" i="21"/>
  <c r="E38" i="21"/>
  <c r="D38" i="15" s="1"/>
  <c r="F34" i="21"/>
  <c r="O34" i="21"/>
  <c r="J34" i="21"/>
  <c r="K34" i="21"/>
  <c r="N34" i="21"/>
  <c r="E34" i="21"/>
  <c r="D34" i="15" s="1"/>
  <c r="F34" i="15" s="1"/>
  <c r="J24" i="21"/>
  <c r="N24" i="21"/>
  <c r="H24" i="21"/>
  <c r="L24" i="21"/>
  <c r="P24" i="21"/>
  <c r="F24" i="21"/>
  <c r="E24" i="21"/>
  <c r="D24" i="15" s="1"/>
  <c r="I24" i="21"/>
  <c r="Q24" i="21"/>
  <c r="M24" i="21"/>
  <c r="O24" i="21"/>
  <c r="K24" i="21"/>
  <c r="G24" i="21"/>
  <c r="J20" i="21"/>
  <c r="N20" i="21"/>
  <c r="H20" i="21"/>
  <c r="L20" i="21"/>
  <c r="P20" i="21"/>
  <c r="F20" i="21"/>
  <c r="E20" i="21"/>
  <c r="D20" i="15" s="1"/>
  <c r="M20" i="21"/>
  <c r="Q20" i="21"/>
  <c r="G20" i="21"/>
  <c r="O20" i="21"/>
  <c r="I20" i="21"/>
  <c r="K20" i="21"/>
  <c r="J16" i="21"/>
  <c r="N16" i="21"/>
  <c r="H16" i="21"/>
  <c r="H16" i="28" s="1"/>
  <c r="L16" i="21"/>
  <c r="P16" i="21"/>
  <c r="F16" i="21"/>
  <c r="E16" i="21"/>
  <c r="D16" i="15" s="1"/>
  <c r="I16" i="21"/>
  <c r="Q16" i="21"/>
  <c r="G16" i="21"/>
  <c r="O16" i="21"/>
  <c r="K16" i="21"/>
  <c r="M16" i="21"/>
  <c r="J12" i="21"/>
  <c r="N12" i="21"/>
  <c r="G12" i="21"/>
  <c r="K12" i="21"/>
  <c r="O12" i="21"/>
  <c r="H12" i="21"/>
  <c r="L12" i="21"/>
  <c r="P12" i="21"/>
  <c r="F12" i="21"/>
  <c r="E12" i="21"/>
  <c r="D12" i="15" s="1"/>
  <c r="M12" i="21"/>
  <c r="I12" i="21"/>
  <c r="Q12" i="21"/>
  <c r="E79" i="21"/>
  <c r="D79" i="15" s="1"/>
  <c r="F82" i="21"/>
  <c r="J82" i="21"/>
  <c r="N82" i="21"/>
  <c r="E82" i="21"/>
  <c r="D82" i="15" s="1"/>
  <c r="F81" i="21"/>
  <c r="J81" i="21"/>
  <c r="N81" i="21"/>
  <c r="E81" i="21"/>
  <c r="D81" i="15" s="1"/>
  <c r="J80" i="21"/>
  <c r="N80" i="21"/>
  <c r="E80" i="21"/>
  <c r="D80" i="15" s="1"/>
  <c r="G66" i="21"/>
  <c r="K66" i="21"/>
  <c r="H66" i="21"/>
  <c r="L66" i="21"/>
  <c r="P66" i="21"/>
  <c r="I66" i="21"/>
  <c r="M66" i="21"/>
  <c r="Q66" i="21"/>
  <c r="E66" i="21"/>
  <c r="D66" i="15" s="1"/>
  <c r="N66" i="21"/>
  <c r="O66" i="21"/>
  <c r="F66" i="21"/>
  <c r="J66" i="21"/>
  <c r="G61" i="21"/>
  <c r="K61" i="21"/>
  <c r="O61" i="21"/>
  <c r="H61" i="21"/>
  <c r="L61" i="21"/>
  <c r="P61" i="21"/>
  <c r="I61" i="21"/>
  <c r="M61" i="21"/>
  <c r="Q61" i="21"/>
  <c r="E61" i="21"/>
  <c r="D61" i="15" s="1"/>
  <c r="F61" i="21"/>
  <c r="J61" i="21"/>
  <c r="N61" i="21"/>
  <c r="G57" i="21"/>
  <c r="K57" i="21"/>
  <c r="O57" i="21"/>
  <c r="H57" i="21"/>
  <c r="L57" i="21"/>
  <c r="P57" i="21"/>
  <c r="I57" i="21"/>
  <c r="M57" i="21"/>
  <c r="Q57" i="21"/>
  <c r="E57" i="21"/>
  <c r="D57" i="15" s="1"/>
  <c r="F57" i="21"/>
  <c r="J57" i="21"/>
  <c r="N57" i="21"/>
  <c r="H53" i="21"/>
  <c r="N53" i="21"/>
  <c r="J53" i="21"/>
  <c r="O53" i="21"/>
  <c r="F53" i="21"/>
  <c r="K53" i="21"/>
  <c r="P53" i="21"/>
  <c r="G53" i="21"/>
  <c r="L53" i="21"/>
  <c r="E53" i="21"/>
  <c r="D53" i="15" s="1"/>
  <c r="H49" i="21"/>
  <c r="N49" i="21"/>
  <c r="J49" i="21"/>
  <c r="O49" i="21"/>
  <c r="F49" i="21"/>
  <c r="K49" i="21"/>
  <c r="P49" i="21"/>
  <c r="G49" i="21"/>
  <c r="L49" i="21"/>
  <c r="E49" i="21"/>
  <c r="D49" i="15" s="1"/>
  <c r="H45" i="21"/>
  <c r="N45" i="21"/>
  <c r="J45" i="21"/>
  <c r="O45" i="21"/>
  <c r="F45" i="21"/>
  <c r="K45" i="21"/>
  <c r="P45" i="21"/>
  <c r="G45" i="21"/>
  <c r="L45" i="21"/>
  <c r="E45" i="21"/>
  <c r="D45" i="15" s="1"/>
  <c r="H41" i="21"/>
  <c r="N41" i="21"/>
  <c r="J41" i="21"/>
  <c r="O41" i="21"/>
  <c r="F41" i="21"/>
  <c r="K41" i="21"/>
  <c r="P41" i="21"/>
  <c r="G41" i="21"/>
  <c r="L41" i="21"/>
  <c r="E41" i="21"/>
  <c r="D41" i="15" s="1"/>
  <c r="K37" i="21"/>
  <c r="F37" i="21"/>
  <c r="N37" i="21"/>
  <c r="G37" i="21"/>
  <c r="O37" i="21"/>
  <c r="J37" i="21"/>
  <c r="E37" i="21"/>
  <c r="D37" i="15" s="1"/>
  <c r="J29" i="21"/>
  <c r="N29" i="21"/>
  <c r="G29" i="21"/>
  <c r="K29" i="21"/>
  <c r="O29" i="21"/>
  <c r="H29" i="21"/>
  <c r="L29" i="21"/>
  <c r="P29" i="21"/>
  <c r="F29" i="21"/>
  <c r="E29" i="21"/>
  <c r="D29" i="15" s="1"/>
  <c r="F29" i="15" s="1"/>
  <c r="I29" i="21"/>
  <c r="M29" i="21"/>
  <c r="Q29" i="21"/>
  <c r="I23" i="21"/>
  <c r="M23" i="21"/>
  <c r="Q23" i="21"/>
  <c r="G23" i="21"/>
  <c r="K23" i="21"/>
  <c r="O23" i="21"/>
  <c r="L23" i="21"/>
  <c r="P23" i="21"/>
  <c r="F23" i="21"/>
  <c r="N23" i="21"/>
  <c r="E23" i="21"/>
  <c r="D23" i="15" s="1"/>
  <c r="H23" i="21"/>
  <c r="J23" i="21"/>
  <c r="I19" i="21"/>
  <c r="M19" i="21"/>
  <c r="Q19" i="21"/>
  <c r="G19" i="21"/>
  <c r="K19" i="21"/>
  <c r="O19" i="21"/>
  <c r="H19" i="21"/>
  <c r="P19" i="21"/>
  <c r="N19" i="21"/>
  <c r="J19" i="21"/>
  <c r="F19" i="21"/>
  <c r="L19" i="21"/>
  <c r="E19" i="21"/>
  <c r="D19" i="15" s="1"/>
  <c r="I15" i="21"/>
  <c r="M15" i="21"/>
  <c r="Q15" i="21"/>
  <c r="G15" i="21"/>
  <c r="K15" i="21"/>
  <c r="O15" i="21"/>
  <c r="L15" i="21"/>
  <c r="H15" i="21"/>
  <c r="P15" i="21"/>
  <c r="F15" i="21"/>
  <c r="N15" i="21"/>
  <c r="E15" i="21"/>
  <c r="D15" i="15" s="1"/>
  <c r="J15" i="21"/>
  <c r="I11" i="21"/>
  <c r="M11" i="21"/>
  <c r="Q11" i="21"/>
  <c r="J11" i="21"/>
  <c r="N11" i="21"/>
  <c r="G11" i="21"/>
  <c r="K11" i="21"/>
  <c r="O11" i="21"/>
  <c r="H11" i="21"/>
  <c r="P11" i="21"/>
  <c r="L11" i="21"/>
  <c r="F11" i="21"/>
  <c r="E11" i="21"/>
  <c r="D11" i="15" s="1"/>
  <c r="N73" i="21"/>
  <c r="F73" i="21"/>
  <c r="J73" i="21"/>
  <c r="E73" i="21"/>
  <c r="D73" i="15" s="1"/>
  <c r="G59" i="21"/>
  <c r="K59" i="21"/>
  <c r="O59" i="21"/>
  <c r="H59" i="21"/>
  <c r="L59" i="21"/>
  <c r="P59" i="21"/>
  <c r="I59" i="21"/>
  <c r="M59" i="21"/>
  <c r="Q59" i="21"/>
  <c r="F59" i="21"/>
  <c r="J59" i="21"/>
  <c r="N59" i="21"/>
  <c r="E59" i="21"/>
  <c r="D59" i="15" s="1"/>
  <c r="F51" i="21"/>
  <c r="K51" i="21"/>
  <c r="P51" i="21"/>
  <c r="G51" i="21"/>
  <c r="L51" i="21"/>
  <c r="H51" i="21"/>
  <c r="N51" i="21"/>
  <c r="J51" i="21"/>
  <c r="O51" i="21"/>
  <c r="E51" i="21"/>
  <c r="D51" i="15" s="1"/>
  <c r="F43" i="21"/>
  <c r="K43" i="21"/>
  <c r="P43" i="21"/>
  <c r="G43" i="21"/>
  <c r="L43" i="21"/>
  <c r="H43" i="21"/>
  <c r="N43" i="21"/>
  <c r="J43" i="21"/>
  <c r="O43" i="21"/>
  <c r="E43" i="21"/>
  <c r="D43" i="15" s="1"/>
  <c r="G21" i="21"/>
  <c r="K21" i="21"/>
  <c r="O21" i="21"/>
  <c r="I21" i="21"/>
  <c r="M21" i="21"/>
  <c r="Q21" i="21"/>
  <c r="J21" i="21"/>
  <c r="E21" i="21"/>
  <c r="D21" i="15" s="1"/>
  <c r="N21" i="21"/>
  <c r="P21" i="21"/>
  <c r="L21" i="21"/>
  <c r="F21" i="21"/>
  <c r="H21" i="21"/>
  <c r="F79" i="21"/>
  <c r="J79" i="21"/>
  <c r="N79" i="21"/>
  <c r="F80" i="21"/>
  <c r="G79" i="21"/>
  <c r="K79" i="21"/>
  <c r="O79" i="21"/>
  <c r="G80" i="21"/>
  <c r="K80" i="21"/>
  <c r="O80" i="21"/>
  <c r="G81" i="21"/>
  <c r="K81" i="21"/>
  <c r="O81" i="21"/>
  <c r="G82" i="21"/>
  <c r="K82" i="21"/>
  <c r="O82" i="21"/>
  <c r="G72" i="21"/>
  <c r="K72" i="21"/>
  <c r="O72" i="21"/>
  <c r="G73" i="21"/>
  <c r="K73" i="21"/>
  <c r="O73" i="21"/>
  <c r="G74" i="21"/>
  <c r="K74" i="21"/>
  <c r="O74" i="21"/>
  <c r="G34" i="21"/>
  <c r="H79" i="21"/>
  <c r="L79" i="21"/>
  <c r="P79" i="21"/>
  <c r="H80" i="21"/>
  <c r="L80" i="21"/>
  <c r="P80" i="21"/>
  <c r="H81" i="21"/>
  <c r="L81" i="21"/>
  <c r="P81" i="21"/>
  <c r="H82" i="21"/>
  <c r="L82" i="21"/>
  <c r="P82" i="21"/>
  <c r="H72" i="21"/>
  <c r="L72" i="21"/>
  <c r="P72" i="21"/>
  <c r="H73" i="21"/>
  <c r="L73" i="21"/>
  <c r="P73" i="21"/>
  <c r="H74" i="21"/>
  <c r="L74" i="21"/>
  <c r="P74" i="21"/>
  <c r="H34" i="21"/>
  <c r="L34" i="21"/>
  <c r="P34" i="21"/>
  <c r="H35" i="21"/>
  <c r="L35" i="21"/>
  <c r="P35" i="21"/>
  <c r="H36" i="21"/>
  <c r="L36" i="21"/>
  <c r="P36" i="21"/>
  <c r="H37" i="21"/>
  <c r="L37" i="21"/>
  <c r="P37" i="21"/>
  <c r="I79" i="21"/>
  <c r="M79" i="21"/>
  <c r="Q79" i="21"/>
  <c r="I80" i="21"/>
  <c r="M80" i="21"/>
  <c r="Q80" i="21"/>
  <c r="I81" i="21"/>
  <c r="M81" i="21"/>
  <c r="Q81" i="21"/>
  <c r="I82" i="21"/>
  <c r="M82" i="21"/>
  <c r="Q82" i="21"/>
  <c r="I72" i="21"/>
  <c r="M72" i="21"/>
  <c r="Q72" i="21"/>
  <c r="I73" i="21"/>
  <c r="M73" i="21"/>
  <c r="Q73" i="21"/>
  <c r="I74" i="21"/>
  <c r="M74" i="21"/>
  <c r="Q74" i="21"/>
  <c r="I34" i="21"/>
  <c r="M34" i="21"/>
  <c r="Q34" i="21"/>
  <c r="I35" i="21"/>
  <c r="M35" i="21"/>
  <c r="Q35" i="21"/>
  <c r="I36" i="21"/>
  <c r="M36" i="21"/>
  <c r="Q36" i="21"/>
  <c r="I37" i="21"/>
  <c r="M37" i="21"/>
  <c r="Q37" i="21"/>
  <c r="I38" i="21"/>
  <c r="M38" i="21"/>
  <c r="Q38" i="21"/>
  <c r="I39" i="21"/>
  <c r="M39" i="21"/>
  <c r="Q39" i="21"/>
  <c r="I40" i="21"/>
  <c r="M40" i="21"/>
  <c r="Q40" i="21"/>
  <c r="I41" i="21"/>
  <c r="M41" i="21"/>
  <c r="Q41" i="21"/>
  <c r="I42" i="21"/>
  <c r="M42" i="21"/>
  <c r="Q42" i="21"/>
  <c r="I43" i="21"/>
  <c r="M43" i="21"/>
  <c r="Q43" i="21"/>
  <c r="I44" i="21"/>
  <c r="M44" i="21"/>
  <c r="Q44" i="21"/>
  <c r="I45" i="21"/>
  <c r="M45" i="21"/>
  <c r="Q45" i="21"/>
  <c r="I46" i="21"/>
  <c r="M46" i="21"/>
  <c r="Q46" i="21"/>
  <c r="I47" i="21"/>
  <c r="M47" i="21"/>
  <c r="Q47" i="21"/>
  <c r="I48" i="21"/>
  <c r="M48" i="21"/>
  <c r="Q48" i="21"/>
  <c r="I49" i="21"/>
  <c r="M49" i="21"/>
  <c r="Q49" i="21"/>
  <c r="I50" i="21"/>
  <c r="M50" i="21"/>
  <c r="Q50" i="21"/>
  <c r="I51" i="21"/>
  <c r="M51" i="21"/>
  <c r="Q51" i="21"/>
  <c r="I52" i="21"/>
  <c r="M52" i="21"/>
  <c r="Q52" i="21"/>
  <c r="I53" i="21"/>
  <c r="M53" i="21"/>
  <c r="Q53" i="21"/>
  <c r="I54" i="21"/>
  <c r="M54" i="21"/>
  <c r="Q54" i="21"/>
  <c r="I55" i="21"/>
  <c r="G9" i="21"/>
  <c r="K9" i="21"/>
  <c r="O9" i="21"/>
  <c r="H9" i="21"/>
  <c r="L9" i="21"/>
  <c r="P9" i="21"/>
  <c r="I9" i="21"/>
  <c r="M9" i="21"/>
  <c r="Q9" i="21"/>
  <c r="N9" i="21"/>
  <c r="E9" i="21"/>
  <c r="D9" i="15" s="1"/>
  <c r="F9" i="21"/>
  <c r="J9" i="21"/>
  <c r="I28" i="21"/>
  <c r="M28" i="21"/>
  <c r="Q28" i="21"/>
  <c r="J28" i="21"/>
  <c r="N28" i="21"/>
  <c r="G28" i="21"/>
  <c r="K28" i="21"/>
  <c r="O28" i="21"/>
  <c r="H28" i="21"/>
  <c r="L28" i="21"/>
  <c r="P28" i="21"/>
  <c r="F28" i="21"/>
  <c r="E28" i="21"/>
  <c r="F74" i="21"/>
  <c r="J74" i="21"/>
  <c r="N74" i="21"/>
  <c r="E74" i="21"/>
  <c r="G65" i="21"/>
  <c r="K65" i="21"/>
  <c r="O65" i="21"/>
  <c r="H65" i="21"/>
  <c r="L65" i="21"/>
  <c r="P65" i="21"/>
  <c r="I65" i="21"/>
  <c r="M65" i="21"/>
  <c r="Q65" i="21"/>
  <c r="J65" i="21"/>
  <c r="N65" i="21"/>
  <c r="E65" i="21"/>
  <c r="D65" i="15" s="1"/>
  <c r="F65" i="21"/>
  <c r="G60" i="21"/>
  <c r="K60" i="21"/>
  <c r="O60" i="21"/>
  <c r="H60" i="21"/>
  <c r="L60" i="21"/>
  <c r="P60" i="21"/>
  <c r="I60" i="21"/>
  <c r="M60" i="21"/>
  <c r="Q60" i="21"/>
  <c r="F60" i="21"/>
  <c r="J60" i="21"/>
  <c r="N60" i="21"/>
  <c r="E60" i="21"/>
  <c r="D60" i="15" s="1"/>
  <c r="G56" i="21"/>
  <c r="K56" i="21"/>
  <c r="O56" i="21"/>
  <c r="H56" i="21"/>
  <c r="L56" i="21"/>
  <c r="P56" i="21"/>
  <c r="I56" i="21"/>
  <c r="M56" i="21"/>
  <c r="Q56" i="21"/>
  <c r="F56" i="21"/>
  <c r="J56" i="21"/>
  <c r="N56" i="21"/>
  <c r="E56" i="21"/>
  <c r="D56" i="15" s="1"/>
  <c r="J52" i="21"/>
  <c r="O52" i="21"/>
  <c r="F52" i="21"/>
  <c r="K52" i="21"/>
  <c r="P52" i="21"/>
  <c r="G52" i="21"/>
  <c r="L52" i="21"/>
  <c r="H52" i="21"/>
  <c r="N52" i="21"/>
  <c r="E52" i="21"/>
  <c r="D52" i="15" s="1"/>
  <c r="J48" i="21"/>
  <c r="O48" i="21"/>
  <c r="F48" i="21"/>
  <c r="K48" i="21"/>
  <c r="P48" i="21"/>
  <c r="G48" i="21"/>
  <c r="L48" i="21"/>
  <c r="H48" i="21"/>
  <c r="N48" i="21"/>
  <c r="E48" i="21"/>
  <c r="D48" i="15" s="1"/>
  <c r="J44" i="21"/>
  <c r="O44" i="21"/>
  <c r="F44" i="21"/>
  <c r="K44" i="21"/>
  <c r="P44" i="21"/>
  <c r="G44" i="21"/>
  <c r="L44" i="21"/>
  <c r="H44" i="21"/>
  <c r="N44" i="21"/>
  <c r="E44" i="21"/>
  <c r="D44" i="15" s="1"/>
  <c r="J40" i="21"/>
  <c r="O40" i="21"/>
  <c r="F40" i="21"/>
  <c r="K40" i="21"/>
  <c r="P40" i="21"/>
  <c r="G40" i="21"/>
  <c r="L40" i="21"/>
  <c r="H40" i="21"/>
  <c r="N40" i="21"/>
  <c r="E40" i="21"/>
  <c r="D40" i="15" s="1"/>
  <c r="G36" i="21"/>
  <c r="O36" i="21"/>
  <c r="J36" i="21"/>
  <c r="K36" i="21"/>
  <c r="F36" i="21"/>
  <c r="N36" i="21"/>
  <c r="E36" i="21"/>
  <c r="D36" i="15" s="1"/>
  <c r="H26" i="21"/>
  <c r="L26" i="21"/>
  <c r="P26" i="21"/>
  <c r="F26" i="21"/>
  <c r="E26" i="21"/>
  <c r="D26" i="15" s="1"/>
  <c r="J26" i="21"/>
  <c r="N26" i="21"/>
  <c r="K26" i="21"/>
  <c r="O26" i="21"/>
  <c r="M26" i="21"/>
  <c r="G26" i="21"/>
  <c r="I26" i="21"/>
  <c r="Q26" i="21"/>
  <c r="H22" i="21"/>
  <c r="L22" i="21"/>
  <c r="P22" i="21"/>
  <c r="F22" i="21"/>
  <c r="E22" i="21"/>
  <c r="D22" i="15" s="1"/>
  <c r="J22" i="21"/>
  <c r="N22" i="21"/>
  <c r="G22" i="21"/>
  <c r="O22" i="21"/>
  <c r="M22" i="21"/>
  <c r="I22" i="21"/>
  <c r="Q22" i="21"/>
  <c r="K22" i="21"/>
  <c r="H18" i="21"/>
  <c r="L18" i="21"/>
  <c r="P18" i="21"/>
  <c r="F18" i="21"/>
  <c r="E18" i="21"/>
  <c r="D18" i="15" s="1"/>
  <c r="J18" i="21"/>
  <c r="N18" i="21"/>
  <c r="K18" i="21"/>
  <c r="G18" i="21"/>
  <c r="O18" i="21"/>
  <c r="Q18" i="21"/>
  <c r="M18" i="21"/>
  <c r="I18" i="21"/>
  <c r="H14" i="21"/>
  <c r="L14" i="21"/>
  <c r="P14" i="21"/>
  <c r="F14" i="21"/>
  <c r="E14" i="21"/>
  <c r="D14" i="15" s="1"/>
  <c r="J14" i="21"/>
  <c r="N14" i="21"/>
  <c r="G14" i="21"/>
  <c r="O14" i="21"/>
  <c r="I14" i="21"/>
  <c r="Q14" i="21"/>
  <c r="K14" i="21"/>
  <c r="M14" i="21"/>
  <c r="H10" i="21"/>
  <c r="L10" i="21"/>
  <c r="P10" i="21"/>
  <c r="F10" i="21"/>
  <c r="E10" i="21"/>
  <c r="D10" i="15" s="1"/>
  <c r="Q10" i="21"/>
  <c r="I10" i="21"/>
  <c r="M10" i="21"/>
  <c r="J10" i="21"/>
  <c r="N10" i="21"/>
  <c r="G10" i="21"/>
  <c r="K10" i="21"/>
  <c r="O10" i="21"/>
  <c r="D3" i="21"/>
  <c r="D4" i="27"/>
  <c r="D4" i="21" s="1"/>
  <c r="D62" i="15"/>
  <c r="X4" i="21" l="1"/>
  <c r="D72" i="15"/>
  <c r="D28" i="15"/>
  <c r="D31" i="15" s="1"/>
  <c r="D68" i="15"/>
  <c r="B7" i="30"/>
  <c r="A7" i="30" s="1"/>
  <c r="E18" i="30" l="1"/>
  <c r="E27" i="30" s="1"/>
  <c r="E16" i="30"/>
  <c r="E17" i="30"/>
  <c r="E26" i="30" s="1"/>
  <c r="E25" i="30" l="1"/>
  <c r="E28" i="30" s="1"/>
  <c r="E20" i="30"/>
  <c r="E30" i="30" s="1"/>
  <c r="E31" i="30" s="1"/>
  <c r="E33" i="30" l="1"/>
  <c r="E5" i="28" l="1"/>
  <c r="F9" i="28" s="1"/>
  <c r="D4" i="28"/>
  <c r="E82" i="15"/>
  <c r="F82" i="15" s="1"/>
  <c r="E81" i="15"/>
  <c r="F81" i="15" s="1"/>
  <c r="E80" i="15"/>
  <c r="F80" i="15" s="1"/>
  <c r="E79" i="15"/>
  <c r="F79" i="15" s="1"/>
  <c r="E73" i="15"/>
  <c r="F73" i="15" s="1"/>
  <c r="E72" i="15"/>
  <c r="F72" i="15" s="1"/>
  <c r="E66" i="15"/>
  <c r="F66" i="15" s="1"/>
  <c r="E65" i="15"/>
  <c r="F65" i="15" s="1"/>
  <c r="E63" i="15"/>
  <c r="F63" i="15" s="1"/>
  <c r="E62" i="15"/>
  <c r="F62" i="15" s="1"/>
  <c r="E61" i="15"/>
  <c r="F61" i="15" s="1"/>
  <c r="E60" i="15"/>
  <c r="F60" i="15" s="1"/>
  <c r="E59" i="15"/>
  <c r="F59" i="15" s="1"/>
  <c r="E58" i="15"/>
  <c r="F58" i="15" s="1"/>
  <c r="E57" i="15"/>
  <c r="F57" i="15" s="1"/>
  <c r="E56" i="15"/>
  <c r="F56" i="15" s="1"/>
  <c r="E55" i="15"/>
  <c r="F55" i="15" s="1"/>
  <c r="E54" i="15"/>
  <c r="F54" i="15" s="1"/>
  <c r="E53" i="15"/>
  <c r="F53" i="15" s="1"/>
  <c r="E52" i="15"/>
  <c r="F52" i="15" s="1"/>
  <c r="E51" i="15"/>
  <c r="F51" i="15" s="1"/>
  <c r="E49" i="15"/>
  <c r="F49" i="15" s="1"/>
  <c r="E48" i="15"/>
  <c r="F48" i="15" s="1"/>
  <c r="E47" i="15"/>
  <c r="F47" i="15" s="1"/>
  <c r="E46" i="15"/>
  <c r="F46" i="15" s="1"/>
  <c r="E45" i="15"/>
  <c r="F45" i="15" s="1"/>
  <c r="E44" i="15"/>
  <c r="F44" i="15" s="1"/>
  <c r="E43" i="15"/>
  <c r="F43" i="15" s="1"/>
  <c r="E42" i="15"/>
  <c r="F42" i="15" s="1"/>
  <c r="E41" i="15"/>
  <c r="F41" i="15" s="1"/>
  <c r="E40" i="15"/>
  <c r="F40" i="15" s="1"/>
  <c r="E39" i="15"/>
  <c r="F39" i="15" s="1"/>
  <c r="E38" i="15"/>
  <c r="F38" i="15" s="1"/>
  <c r="E37" i="15"/>
  <c r="F37" i="15" s="1"/>
  <c r="E36" i="15"/>
  <c r="F36" i="15" s="1"/>
  <c r="E35" i="15"/>
  <c r="F35" i="15" s="1"/>
  <c r="E28" i="15"/>
  <c r="F28" i="15" s="1"/>
  <c r="E26" i="15"/>
  <c r="F26" i="15" s="1"/>
  <c r="E25" i="15"/>
  <c r="F25" i="15" s="1"/>
  <c r="E24" i="15"/>
  <c r="F24" i="15" s="1"/>
  <c r="E23" i="15"/>
  <c r="F23" i="15" s="1"/>
  <c r="R23" i="21"/>
  <c r="R24" i="21"/>
  <c r="R25" i="21"/>
  <c r="R23" i="27"/>
  <c r="R24" i="27"/>
  <c r="R25" i="27"/>
  <c r="E22" i="15"/>
  <c r="F22" i="15" s="1"/>
  <c r="E21" i="15"/>
  <c r="F21" i="15" s="1"/>
  <c r="E20" i="15"/>
  <c r="F20" i="15" s="1"/>
  <c r="E19" i="15"/>
  <c r="F19" i="15" s="1"/>
  <c r="E18" i="15"/>
  <c r="F18" i="15" s="1"/>
  <c r="E17" i="15"/>
  <c r="F17" i="15" s="1"/>
  <c r="E16" i="15"/>
  <c r="F16" i="15" s="1"/>
  <c r="E15" i="15"/>
  <c r="F15" i="15" s="1"/>
  <c r="E14" i="15"/>
  <c r="F14" i="15" s="1"/>
  <c r="E13" i="15"/>
  <c r="F13" i="15" s="1"/>
  <c r="E12" i="15"/>
  <c r="F12" i="15" s="1"/>
  <c r="E11" i="15"/>
  <c r="F11" i="15" s="1"/>
  <c r="E10" i="15"/>
  <c r="F10" i="15" s="1"/>
  <c r="E9" i="15"/>
  <c r="F9" i="15" s="1"/>
  <c r="Q84" i="27"/>
  <c r="P84" i="27"/>
  <c r="O84" i="27"/>
  <c r="N84" i="27"/>
  <c r="M84" i="27"/>
  <c r="L84" i="27"/>
  <c r="K84" i="27"/>
  <c r="J84" i="27"/>
  <c r="I84" i="27"/>
  <c r="H84" i="27"/>
  <c r="G84" i="27"/>
  <c r="F84" i="27"/>
  <c r="E84" i="27"/>
  <c r="R82" i="27"/>
  <c r="R81" i="27"/>
  <c r="R80" i="27"/>
  <c r="R79" i="27"/>
  <c r="Q76" i="27"/>
  <c r="P76" i="27"/>
  <c r="O76" i="27"/>
  <c r="N76" i="27"/>
  <c r="M76" i="27"/>
  <c r="L76" i="27"/>
  <c r="K76" i="27"/>
  <c r="J76" i="27"/>
  <c r="I76" i="27"/>
  <c r="H76" i="27"/>
  <c r="G76" i="27"/>
  <c r="F76" i="27"/>
  <c r="E74" i="27"/>
  <c r="R73" i="27"/>
  <c r="R72" i="27"/>
  <c r="Q68" i="27"/>
  <c r="P68" i="27"/>
  <c r="O68" i="27"/>
  <c r="N68" i="27"/>
  <c r="M68" i="27"/>
  <c r="L68" i="27"/>
  <c r="K68" i="27"/>
  <c r="J68" i="27"/>
  <c r="I68" i="27"/>
  <c r="H68" i="27"/>
  <c r="G68" i="27"/>
  <c r="F68" i="27"/>
  <c r="E68" i="27"/>
  <c r="R66" i="27"/>
  <c r="R65" i="27"/>
  <c r="R63" i="27"/>
  <c r="R62" i="27"/>
  <c r="R61" i="27"/>
  <c r="R60" i="27"/>
  <c r="R59" i="27"/>
  <c r="R58" i="27"/>
  <c r="R57" i="27"/>
  <c r="R56" i="27"/>
  <c r="R55" i="27"/>
  <c r="R54" i="27"/>
  <c r="R53" i="27"/>
  <c r="R52" i="27"/>
  <c r="R51" i="27"/>
  <c r="R50" i="27"/>
  <c r="R49" i="27"/>
  <c r="R48" i="27"/>
  <c r="R47" i="27"/>
  <c r="R46" i="27"/>
  <c r="R45" i="27"/>
  <c r="R44" i="27"/>
  <c r="R43" i="27"/>
  <c r="R42" i="27"/>
  <c r="R41" i="27"/>
  <c r="R40" i="27"/>
  <c r="R39" i="27"/>
  <c r="R38" i="27"/>
  <c r="R37" i="27"/>
  <c r="R36" i="27"/>
  <c r="R35" i="27"/>
  <c r="R34" i="27"/>
  <c r="Q31" i="27"/>
  <c r="P31" i="27"/>
  <c r="O31" i="27"/>
  <c r="N31" i="27"/>
  <c r="M31" i="27"/>
  <c r="L31" i="27"/>
  <c r="K31" i="27"/>
  <c r="J31" i="27"/>
  <c r="I31" i="27"/>
  <c r="H31" i="27"/>
  <c r="G31" i="27"/>
  <c r="F31" i="27"/>
  <c r="E31" i="27"/>
  <c r="R29" i="27"/>
  <c r="R28" i="27"/>
  <c r="R26" i="27"/>
  <c r="R22" i="27"/>
  <c r="R21" i="27"/>
  <c r="R20" i="27"/>
  <c r="R19" i="27"/>
  <c r="R18" i="27"/>
  <c r="R17" i="27"/>
  <c r="R16" i="27"/>
  <c r="R15" i="27"/>
  <c r="R14" i="27"/>
  <c r="R13" i="27"/>
  <c r="R12" i="27"/>
  <c r="R11" i="27"/>
  <c r="R10" i="27"/>
  <c r="R9" i="27"/>
  <c r="Q82" i="28" l="1"/>
  <c r="M82" i="28"/>
  <c r="I82" i="28"/>
  <c r="Q81" i="28"/>
  <c r="M81" i="28"/>
  <c r="I81" i="28"/>
  <c r="Q80" i="28"/>
  <c r="M80" i="28"/>
  <c r="I80" i="28"/>
  <c r="Q79" i="28"/>
  <c r="M79" i="28"/>
  <c r="I79" i="28"/>
  <c r="Q74" i="28"/>
  <c r="M74" i="28"/>
  <c r="I74" i="28"/>
  <c r="Q73" i="28"/>
  <c r="M73" i="28"/>
  <c r="I73" i="28"/>
  <c r="Q72" i="28"/>
  <c r="M72" i="28"/>
  <c r="I72" i="28"/>
  <c r="Q66" i="28"/>
  <c r="M66" i="28"/>
  <c r="I66" i="28"/>
  <c r="Q65" i="28"/>
  <c r="M65" i="28"/>
  <c r="I65" i="28"/>
  <c r="Q63" i="28"/>
  <c r="M63" i="28"/>
  <c r="I63" i="28"/>
  <c r="Q62" i="28"/>
  <c r="M62" i="28"/>
  <c r="I62" i="28"/>
  <c r="Q61" i="28"/>
  <c r="M61" i="28"/>
  <c r="I61" i="28"/>
  <c r="Q60" i="28"/>
  <c r="M60" i="28"/>
  <c r="I60" i="28"/>
  <c r="Q59" i="28"/>
  <c r="M59" i="28"/>
  <c r="I59" i="28"/>
  <c r="Q58" i="28"/>
  <c r="M58" i="28"/>
  <c r="I58" i="28"/>
  <c r="Q57" i="28"/>
  <c r="M57" i="28"/>
  <c r="I57" i="28"/>
  <c r="Q56" i="28"/>
  <c r="M56" i="28"/>
  <c r="I56" i="28"/>
  <c r="Q55" i="28"/>
  <c r="M55" i="28"/>
  <c r="I55" i="28"/>
  <c r="Q54" i="28"/>
  <c r="M54" i="28"/>
  <c r="I54" i="28"/>
  <c r="Q53" i="28"/>
  <c r="M53" i="28"/>
  <c r="I53" i="28"/>
  <c r="Q52" i="28"/>
  <c r="M52" i="28"/>
  <c r="I52" i="28"/>
  <c r="Q51" i="28"/>
  <c r="M51" i="28"/>
  <c r="I51" i="28"/>
  <c r="Q50" i="28"/>
  <c r="M50" i="28"/>
  <c r="I50" i="28"/>
  <c r="Q49" i="28"/>
  <c r="M49" i="28"/>
  <c r="I49" i="28"/>
  <c r="Q48" i="28"/>
  <c r="M48" i="28"/>
  <c r="I48" i="28"/>
  <c r="Q47" i="28"/>
  <c r="M47" i="28"/>
  <c r="I47" i="28"/>
  <c r="Q46" i="28"/>
  <c r="M46" i="28"/>
  <c r="I46" i="28"/>
  <c r="Q45" i="28"/>
  <c r="M45" i="28"/>
  <c r="I45" i="28"/>
  <c r="Q44" i="28"/>
  <c r="P82" i="28"/>
  <c r="L82" i="28"/>
  <c r="H82" i="28"/>
  <c r="P81" i="28"/>
  <c r="L81" i="28"/>
  <c r="H81" i="28"/>
  <c r="P80" i="28"/>
  <c r="L80" i="28"/>
  <c r="H80" i="28"/>
  <c r="P79" i="28"/>
  <c r="L79" i="28"/>
  <c r="H79" i="28"/>
  <c r="P74" i="28"/>
  <c r="L74" i="28"/>
  <c r="H74" i="28"/>
  <c r="P73" i="28"/>
  <c r="L73" i="28"/>
  <c r="H73" i="28"/>
  <c r="P72" i="28"/>
  <c r="L72" i="28"/>
  <c r="H72" i="28"/>
  <c r="P66" i="28"/>
  <c r="L66" i="28"/>
  <c r="H66" i="28"/>
  <c r="P65" i="28"/>
  <c r="L65" i="28"/>
  <c r="H65" i="28"/>
  <c r="P63" i="28"/>
  <c r="L63" i="28"/>
  <c r="H63" i="28"/>
  <c r="P62" i="28"/>
  <c r="L62" i="28"/>
  <c r="H62" i="28"/>
  <c r="P61" i="28"/>
  <c r="L61" i="28"/>
  <c r="H61" i="28"/>
  <c r="P60" i="28"/>
  <c r="L60" i="28"/>
  <c r="H60" i="28"/>
  <c r="P59" i="28"/>
  <c r="L59" i="28"/>
  <c r="H59" i="28"/>
  <c r="P58" i="28"/>
  <c r="L58" i="28"/>
  <c r="H58" i="28"/>
  <c r="P57" i="28"/>
  <c r="L57" i="28"/>
  <c r="H57" i="28"/>
  <c r="P56" i="28"/>
  <c r="L56" i="28"/>
  <c r="H56" i="28"/>
  <c r="O82" i="28"/>
  <c r="K82" i="28"/>
  <c r="G82" i="28"/>
  <c r="O81" i="28"/>
  <c r="K81" i="28"/>
  <c r="G81" i="28"/>
  <c r="O80" i="28"/>
  <c r="K80" i="28"/>
  <c r="G80" i="28"/>
  <c r="O79" i="28"/>
  <c r="K79" i="28"/>
  <c r="G79" i="28"/>
  <c r="O74" i="28"/>
  <c r="K74" i="28"/>
  <c r="G74" i="28"/>
  <c r="O73" i="28"/>
  <c r="K73" i="28"/>
  <c r="G73" i="28"/>
  <c r="O72" i="28"/>
  <c r="K72" i="28"/>
  <c r="G72" i="28"/>
  <c r="O66" i="28"/>
  <c r="K66" i="28"/>
  <c r="G66" i="28"/>
  <c r="O65" i="28"/>
  <c r="K65" i="28"/>
  <c r="G65" i="28"/>
  <c r="O63" i="28"/>
  <c r="K63" i="28"/>
  <c r="G63" i="28"/>
  <c r="O62" i="28"/>
  <c r="K62" i="28"/>
  <c r="G62" i="28"/>
  <c r="O61" i="28"/>
  <c r="K61" i="28"/>
  <c r="G61" i="28"/>
  <c r="O60" i="28"/>
  <c r="K60" i="28"/>
  <c r="G60" i="28"/>
  <c r="O59" i="28"/>
  <c r="K59" i="28"/>
  <c r="G59" i="28"/>
  <c r="O58" i="28"/>
  <c r="K58" i="28"/>
  <c r="G58" i="28"/>
  <c r="O57" i="28"/>
  <c r="K57" i="28"/>
  <c r="G57" i="28"/>
  <c r="O56" i="28"/>
  <c r="K56" i="28"/>
  <c r="G56" i="28"/>
  <c r="O55" i="28"/>
  <c r="K55" i="28"/>
  <c r="G55" i="28"/>
  <c r="O54" i="28"/>
  <c r="K54" i="28"/>
  <c r="G54" i="28"/>
  <c r="O53" i="28"/>
  <c r="K53" i="28"/>
  <c r="G53" i="28"/>
  <c r="O52" i="28"/>
  <c r="K52" i="28"/>
  <c r="G52" i="28"/>
  <c r="O51" i="28"/>
  <c r="K51" i="28"/>
  <c r="G51" i="28"/>
  <c r="O50" i="28"/>
  <c r="K50" i="28"/>
  <c r="G50" i="28"/>
  <c r="O49" i="28"/>
  <c r="K49" i="28"/>
  <c r="G49" i="28"/>
  <c r="O48" i="28"/>
  <c r="K48" i="28"/>
  <c r="G48" i="28"/>
  <c r="O47" i="28"/>
  <c r="K47" i="28"/>
  <c r="G47" i="28"/>
  <c r="O46" i="28"/>
  <c r="K46" i="28"/>
  <c r="G46" i="28"/>
  <c r="O45" i="28"/>
  <c r="K45" i="28"/>
  <c r="G45" i="28"/>
  <c r="O44" i="28"/>
  <c r="N82" i="28"/>
  <c r="J81" i="28"/>
  <c r="F80" i="28"/>
  <c r="N74" i="28"/>
  <c r="J73" i="28"/>
  <c r="F72" i="28"/>
  <c r="N65" i="28"/>
  <c r="J63" i="28"/>
  <c r="F62" i="28"/>
  <c r="N60" i="28"/>
  <c r="J59" i="28"/>
  <c r="F58" i="28"/>
  <c r="N56" i="28"/>
  <c r="N55" i="28"/>
  <c r="F55" i="28"/>
  <c r="J54" i="28"/>
  <c r="N53" i="28"/>
  <c r="F53" i="28"/>
  <c r="J52" i="28"/>
  <c r="N51" i="28"/>
  <c r="F51" i="28"/>
  <c r="J50" i="28"/>
  <c r="N49" i="28"/>
  <c r="F49" i="28"/>
  <c r="J48" i="28"/>
  <c r="N47" i="28"/>
  <c r="F47" i="28"/>
  <c r="J46" i="28"/>
  <c r="N45" i="28"/>
  <c r="F45" i="28"/>
  <c r="L44" i="28"/>
  <c r="H44" i="28"/>
  <c r="P43" i="28"/>
  <c r="L43" i="28"/>
  <c r="H43" i="28"/>
  <c r="P42" i="28"/>
  <c r="L42" i="28"/>
  <c r="H42" i="28"/>
  <c r="P41" i="28"/>
  <c r="L41" i="28"/>
  <c r="H41" i="28"/>
  <c r="P40" i="28"/>
  <c r="L40" i="28"/>
  <c r="H40" i="28"/>
  <c r="P39" i="28"/>
  <c r="L39" i="28"/>
  <c r="H39" i="28"/>
  <c r="P38" i="28"/>
  <c r="L38" i="28"/>
  <c r="H38" i="28"/>
  <c r="P37" i="28"/>
  <c r="L37" i="28"/>
  <c r="H37" i="28"/>
  <c r="P36" i="28"/>
  <c r="L36" i="28"/>
  <c r="H36" i="28"/>
  <c r="P35" i="28"/>
  <c r="L35" i="28"/>
  <c r="H35" i="28"/>
  <c r="P34" i="28"/>
  <c r="L34" i="28"/>
  <c r="H34" i="28"/>
  <c r="G29" i="28"/>
  <c r="K29" i="28"/>
  <c r="O29" i="28"/>
  <c r="P28" i="28"/>
  <c r="L28" i="28"/>
  <c r="H28" i="28"/>
  <c r="G10" i="28"/>
  <c r="K10" i="28"/>
  <c r="O10" i="28"/>
  <c r="G11" i="28"/>
  <c r="K11" i="28"/>
  <c r="O11" i="28"/>
  <c r="G12" i="28"/>
  <c r="K12" i="28"/>
  <c r="O12" i="28"/>
  <c r="G13" i="28"/>
  <c r="K13" i="28"/>
  <c r="O13" i="28"/>
  <c r="G14" i="28"/>
  <c r="K14" i="28"/>
  <c r="O14" i="28"/>
  <c r="G15" i="28"/>
  <c r="K15" i="28"/>
  <c r="O15" i="28"/>
  <c r="J82" i="28"/>
  <c r="F82" i="28"/>
  <c r="N80" i="28"/>
  <c r="J79" i="28"/>
  <c r="F74" i="28"/>
  <c r="N72" i="28"/>
  <c r="J66" i="28"/>
  <c r="F65" i="28"/>
  <c r="N62" i="28"/>
  <c r="J61" i="28"/>
  <c r="F60" i="28"/>
  <c r="N58" i="28"/>
  <c r="J57" i="28"/>
  <c r="F56" i="28"/>
  <c r="J55" i="28"/>
  <c r="N54" i="28"/>
  <c r="F54" i="28"/>
  <c r="J53" i="28"/>
  <c r="N52" i="28"/>
  <c r="F52" i="28"/>
  <c r="J51" i="28"/>
  <c r="N50" i="28"/>
  <c r="F50" i="28"/>
  <c r="J49" i="28"/>
  <c r="N48" i="28"/>
  <c r="F48" i="28"/>
  <c r="J47" i="28"/>
  <c r="N46" i="28"/>
  <c r="F46" i="28"/>
  <c r="J45" i="28"/>
  <c r="N44" i="28"/>
  <c r="J44" i="28"/>
  <c r="F44" i="28"/>
  <c r="N43" i="28"/>
  <c r="J43" i="28"/>
  <c r="F43" i="28"/>
  <c r="N42" i="28"/>
  <c r="J42" i="28"/>
  <c r="F42" i="28"/>
  <c r="N41" i="28"/>
  <c r="J41" i="28"/>
  <c r="F41" i="28"/>
  <c r="N40" i="28"/>
  <c r="J40" i="28"/>
  <c r="F40" i="28"/>
  <c r="N39" i="28"/>
  <c r="J39" i="28"/>
  <c r="F39" i="28"/>
  <c r="N38" i="28"/>
  <c r="J38" i="28"/>
  <c r="F38" i="28"/>
  <c r="N37" i="28"/>
  <c r="J37" i="28"/>
  <c r="F37" i="28"/>
  <c r="N36" i="28"/>
  <c r="J36" i="28"/>
  <c r="F36" i="28"/>
  <c r="N35" i="28"/>
  <c r="J35" i="28"/>
  <c r="F35" i="28"/>
  <c r="N34" i="28"/>
  <c r="J34" i="28"/>
  <c r="F34" i="28"/>
  <c r="I29" i="28"/>
  <c r="M29" i="28"/>
  <c r="Q29" i="28"/>
  <c r="N28" i="28"/>
  <c r="J28" i="28"/>
  <c r="F28" i="28"/>
  <c r="I10" i="28"/>
  <c r="M10" i="28"/>
  <c r="Q10" i="28"/>
  <c r="I11" i="28"/>
  <c r="M11" i="28"/>
  <c r="Q11" i="28"/>
  <c r="I12" i="28"/>
  <c r="M12" i="28"/>
  <c r="Q12" i="28"/>
  <c r="I13" i="28"/>
  <c r="M13" i="28"/>
  <c r="Q13" i="28"/>
  <c r="I14" i="28"/>
  <c r="M14" i="28"/>
  <c r="Q14" i="28"/>
  <c r="I15" i="28"/>
  <c r="M15" i="28"/>
  <c r="N81" i="28"/>
  <c r="F79" i="28"/>
  <c r="J72" i="28"/>
  <c r="N63" i="28"/>
  <c r="F61" i="28"/>
  <c r="J58" i="28"/>
  <c r="P55" i="28"/>
  <c r="L54" i="28"/>
  <c r="H53" i="28"/>
  <c r="P51" i="28"/>
  <c r="L50" i="28"/>
  <c r="H49" i="28"/>
  <c r="P47" i="28"/>
  <c r="L46" i="28"/>
  <c r="H45" i="28"/>
  <c r="I44" i="28"/>
  <c r="M43" i="28"/>
  <c r="Q42" i="28"/>
  <c r="I42" i="28"/>
  <c r="M41" i="28"/>
  <c r="Q40" i="28"/>
  <c r="I40" i="28"/>
  <c r="M39" i="28"/>
  <c r="Q38" i="28"/>
  <c r="I38" i="28"/>
  <c r="M37" i="28"/>
  <c r="Q36" i="28"/>
  <c r="I36" i="28"/>
  <c r="M35" i="28"/>
  <c r="Q34" i="28"/>
  <c r="I34" i="28"/>
  <c r="J29" i="28"/>
  <c r="Q28" i="28"/>
  <c r="I28" i="28"/>
  <c r="J10" i="28"/>
  <c r="F11" i="28"/>
  <c r="N11" i="28"/>
  <c r="J12" i="28"/>
  <c r="F13" i="28"/>
  <c r="N13" i="28"/>
  <c r="J14" i="28"/>
  <c r="F15" i="28"/>
  <c r="N15" i="28"/>
  <c r="G16" i="28"/>
  <c r="K16" i="28"/>
  <c r="O16" i="28"/>
  <c r="G17" i="28"/>
  <c r="K17" i="28"/>
  <c r="O17" i="28"/>
  <c r="G18" i="28"/>
  <c r="K18" i="28"/>
  <c r="O18" i="28"/>
  <c r="G19" i="28"/>
  <c r="K19" i="28"/>
  <c r="O19" i="28"/>
  <c r="G20" i="28"/>
  <c r="K20" i="28"/>
  <c r="O20" i="28"/>
  <c r="G21" i="28"/>
  <c r="K21" i="28"/>
  <c r="O21" i="28"/>
  <c r="G22" i="28"/>
  <c r="K22" i="28"/>
  <c r="O22" i="28"/>
  <c r="G23" i="28"/>
  <c r="K23" i="28"/>
  <c r="O23" i="28"/>
  <c r="G24" i="28"/>
  <c r="K24" i="28"/>
  <c r="O24" i="28"/>
  <c r="G25" i="28"/>
  <c r="K25" i="28"/>
  <c r="O25" i="28"/>
  <c r="G26" i="28"/>
  <c r="K26" i="28"/>
  <c r="O26" i="28"/>
  <c r="G9" i="28"/>
  <c r="K9" i="28"/>
  <c r="O9" i="28"/>
  <c r="L10" i="28"/>
  <c r="P11" i="28"/>
  <c r="H13" i="28"/>
  <c r="L14" i="28"/>
  <c r="H15" i="28"/>
  <c r="L16" i="28"/>
  <c r="H17" i="28"/>
  <c r="L17" i="28"/>
  <c r="H18" i="28"/>
  <c r="L18" i="28"/>
  <c r="P18" i="28"/>
  <c r="H19" i="28"/>
  <c r="L19" i="28"/>
  <c r="H20" i="28"/>
  <c r="L20" i="28"/>
  <c r="P20" i="28"/>
  <c r="L21" i="28"/>
  <c r="P21" i="28"/>
  <c r="L22" i="28"/>
  <c r="H23" i="28"/>
  <c r="L23" i="28"/>
  <c r="H24" i="28"/>
  <c r="L24" i="28"/>
  <c r="H25" i="28"/>
  <c r="L25" i="28"/>
  <c r="P25" i="28"/>
  <c r="L26" i="28"/>
  <c r="P26" i="28"/>
  <c r="L9" i="28"/>
  <c r="P9" i="28"/>
  <c r="K28" i="28"/>
  <c r="P12" i="28"/>
  <c r="H14" i="28"/>
  <c r="P14" i="28"/>
  <c r="J16" i="28"/>
  <c r="F17" i="28"/>
  <c r="F18" i="28"/>
  <c r="N18" i="28"/>
  <c r="J19" i="28"/>
  <c r="J20" i="28"/>
  <c r="J21" i="28"/>
  <c r="J22" i="28"/>
  <c r="J23" i="28"/>
  <c r="F24" i="28"/>
  <c r="F25" i="28"/>
  <c r="N25" i="28"/>
  <c r="J26" i="28"/>
  <c r="Q9" i="28"/>
  <c r="F81" i="28"/>
  <c r="J74" i="28"/>
  <c r="N66" i="28"/>
  <c r="F63" i="28"/>
  <c r="J60" i="28"/>
  <c r="N57" i="28"/>
  <c r="L55" i="28"/>
  <c r="H54" i="28"/>
  <c r="P52" i="28"/>
  <c r="L51" i="28"/>
  <c r="H50" i="28"/>
  <c r="P48" i="28"/>
  <c r="L47" i="28"/>
  <c r="H46" i="28"/>
  <c r="P44" i="28"/>
  <c r="G44" i="28"/>
  <c r="K43" i="28"/>
  <c r="O42" i="28"/>
  <c r="G42" i="28"/>
  <c r="K41" i="28"/>
  <c r="O40" i="28"/>
  <c r="G40" i="28"/>
  <c r="K39" i="28"/>
  <c r="O38" i="28"/>
  <c r="G38" i="28"/>
  <c r="K37" i="28"/>
  <c r="O36" i="28"/>
  <c r="G36" i="28"/>
  <c r="K35" i="28"/>
  <c r="O34" i="28"/>
  <c r="G34" i="28"/>
  <c r="L29" i="28"/>
  <c r="O28" i="28"/>
  <c r="G28" i="28"/>
  <c r="H11" i="28"/>
  <c r="L12" i="28"/>
  <c r="P13" i="28"/>
  <c r="P15" i="28"/>
  <c r="P16" i="28"/>
  <c r="P17" i="28"/>
  <c r="P19" i="28"/>
  <c r="H21" i="28"/>
  <c r="H22" i="28"/>
  <c r="P22" i="28"/>
  <c r="P23" i="28"/>
  <c r="P24" i="28"/>
  <c r="H26" i="28"/>
  <c r="H9" i="28"/>
  <c r="P10" i="28"/>
  <c r="F16" i="28"/>
  <c r="N17" i="28"/>
  <c r="N19" i="28"/>
  <c r="F21" i="28"/>
  <c r="N22" i="28"/>
  <c r="N24" i="28"/>
  <c r="J9" i="28"/>
  <c r="J80" i="28"/>
  <c r="N73" i="28"/>
  <c r="F66" i="28"/>
  <c r="J62" i="28"/>
  <c r="N59" i="28"/>
  <c r="F57" i="28"/>
  <c r="H55" i="28"/>
  <c r="P53" i="28"/>
  <c r="L52" i="28"/>
  <c r="H51" i="28"/>
  <c r="P49" i="28"/>
  <c r="L48" i="28"/>
  <c r="H47" i="28"/>
  <c r="P45" i="28"/>
  <c r="M44" i="28"/>
  <c r="Q43" i="28"/>
  <c r="I43" i="28"/>
  <c r="M42" i="28"/>
  <c r="Q41" i="28"/>
  <c r="I41" i="28"/>
  <c r="M40" i="28"/>
  <c r="Q39" i="28"/>
  <c r="I39" i="28"/>
  <c r="M38" i="28"/>
  <c r="Q37" i="28"/>
  <c r="I37" i="28"/>
  <c r="M36" i="28"/>
  <c r="Q35" i="28"/>
  <c r="I35" i="28"/>
  <c r="M34" i="28"/>
  <c r="F29" i="28"/>
  <c r="N29" i="28"/>
  <c r="M28" i="28"/>
  <c r="F10" i="28"/>
  <c r="N10" i="28"/>
  <c r="J11" i="28"/>
  <c r="F12" i="28"/>
  <c r="N12" i="28"/>
  <c r="J13" i="28"/>
  <c r="F14" i="28"/>
  <c r="N14" i="28"/>
  <c r="J15" i="28"/>
  <c r="Q15" i="28"/>
  <c r="I16" i="28"/>
  <c r="M16" i="28"/>
  <c r="Q16" i="28"/>
  <c r="I17" i="28"/>
  <c r="M17" i="28"/>
  <c r="Q17" i="28"/>
  <c r="I18" i="28"/>
  <c r="M18" i="28"/>
  <c r="Q18" i="28"/>
  <c r="I19" i="28"/>
  <c r="M19" i="28"/>
  <c r="Q19" i="28"/>
  <c r="I20" i="28"/>
  <c r="M20" i="28"/>
  <c r="Q20" i="28"/>
  <c r="I21" i="28"/>
  <c r="M21" i="28"/>
  <c r="Q21" i="28"/>
  <c r="I22" i="28"/>
  <c r="M22" i="28"/>
  <c r="Q22" i="28"/>
  <c r="I23" i="28"/>
  <c r="M23" i="28"/>
  <c r="Q23" i="28"/>
  <c r="I24" i="28"/>
  <c r="M24" i="28"/>
  <c r="Q24" i="28"/>
  <c r="I25" i="28"/>
  <c r="M25" i="28"/>
  <c r="Q25" i="28"/>
  <c r="I26" i="28"/>
  <c r="M26" i="28"/>
  <c r="Q26" i="28"/>
  <c r="I9" i="28"/>
  <c r="M9" i="28"/>
  <c r="N79" i="28"/>
  <c r="F73" i="28"/>
  <c r="J65" i="28"/>
  <c r="N61" i="28"/>
  <c r="F59" i="28"/>
  <c r="J56" i="28"/>
  <c r="P54" i="28"/>
  <c r="L53" i="28"/>
  <c r="H52" i="28"/>
  <c r="P50" i="28"/>
  <c r="L49" i="28"/>
  <c r="H48" i="28"/>
  <c r="P46" i="28"/>
  <c r="L45" i="28"/>
  <c r="K44" i="28"/>
  <c r="O43" i="28"/>
  <c r="G43" i="28"/>
  <c r="K42" i="28"/>
  <c r="O41" i="28"/>
  <c r="G41" i="28"/>
  <c r="K40" i="28"/>
  <c r="O39" i="28"/>
  <c r="G39" i="28"/>
  <c r="K38" i="28"/>
  <c r="O37" i="28"/>
  <c r="G37" i="28"/>
  <c r="K36" i="28"/>
  <c r="O35" i="28"/>
  <c r="G35" i="28"/>
  <c r="K34" i="28"/>
  <c r="H29" i="28"/>
  <c r="P29" i="28"/>
  <c r="H10" i="28"/>
  <c r="L11" i="28"/>
  <c r="H12" i="28"/>
  <c r="L13" i="28"/>
  <c r="L15" i="28"/>
  <c r="N16" i="28"/>
  <c r="J17" i="28"/>
  <c r="J18" i="28"/>
  <c r="F19" i="28"/>
  <c r="F20" i="28"/>
  <c r="N20" i="28"/>
  <c r="N21" i="28"/>
  <c r="F22" i="28"/>
  <c r="F23" i="28"/>
  <c r="N23" i="28"/>
  <c r="J24" i="28"/>
  <c r="J25" i="28"/>
  <c r="F26" i="28"/>
  <c r="N26" i="28"/>
  <c r="N9" i="28"/>
  <c r="R74" i="27"/>
  <c r="R76" i="27" s="1"/>
  <c r="T5" i="28"/>
  <c r="E11" i="28"/>
  <c r="U3" i="27"/>
  <c r="X3" i="21"/>
  <c r="E72" i="28"/>
  <c r="E34" i="28"/>
  <c r="E36" i="28"/>
  <c r="E38" i="28"/>
  <c r="E40" i="28"/>
  <c r="E42" i="28"/>
  <c r="E44" i="28"/>
  <c r="E46" i="28"/>
  <c r="E48" i="28"/>
  <c r="E50" i="28"/>
  <c r="E52" i="28"/>
  <c r="E54" i="28"/>
  <c r="E56" i="28"/>
  <c r="E58" i="28"/>
  <c r="E60" i="28"/>
  <c r="E62" i="28"/>
  <c r="E65" i="28"/>
  <c r="E74" i="15"/>
  <c r="E9" i="28"/>
  <c r="E13" i="28"/>
  <c r="E15" i="28"/>
  <c r="E17" i="28"/>
  <c r="E19" i="28"/>
  <c r="E21" i="28"/>
  <c r="E25" i="28"/>
  <c r="E79" i="28"/>
  <c r="E81" i="28"/>
  <c r="E23" i="28"/>
  <c r="E28" i="28"/>
  <c r="E10" i="28"/>
  <c r="E12" i="28"/>
  <c r="E14" i="28"/>
  <c r="E16" i="28"/>
  <c r="E18" i="28"/>
  <c r="E20" i="28"/>
  <c r="E22" i="28"/>
  <c r="E24" i="28"/>
  <c r="E26" i="28"/>
  <c r="E29" i="28"/>
  <c r="E35" i="28"/>
  <c r="E37" i="28"/>
  <c r="E39" i="28"/>
  <c r="E41" i="28"/>
  <c r="E43" i="28"/>
  <c r="E45" i="28"/>
  <c r="E47" i="28"/>
  <c r="E49" i="28"/>
  <c r="E51" i="28"/>
  <c r="E53" i="28"/>
  <c r="E55" i="28"/>
  <c r="E57" i="28"/>
  <c r="E59" i="28"/>
  <c r="E61" i="28"/>
  <c r="E63" i="28"/>
  <c r="E66" i="28"/>
  <c r="E73" i="28"/>
  <c r="E80" i="28"/>
  <c r="E82" i="28"/>
  <c r="R31" i="27"/>
  <c r="R68" i="27"/>
  <c r="R84" i="27"/>
  <c r="E76" i="27"/>
  <c r="R66" i="28" l="1"/>
  <c r="J76" i="28"/>
  <c r="R46" i="28"/>
  <c r="T46" i="28" s="1"/>
  <c r="R54" i="28"/>
  <c r="T54" i="28" s="1"/>
  <c r="R74" i="28"/>
  <c r="K76" i="28"/>
  <c r="G84" i="28"/>
  <c r="P76" i="28"/>
  <c r="L84" i="28"/>
  <c r="Q76" i="28"/>
  <c r="M76" i="28"/>
  <c r="R40" i="28"/>
  <c r="R47" i="28"/>
  <c r="T47" i="28" s="1"/>
  <c r="R80" i="28"/>
  <c r="T80" i="28" s="1"/>
  <c r="N84" i="28"/>
  <c r="G76" i="28"/>
  <c r="L76" i="28"/>
  <c r="I76" i="28"/>
  <c r="I84" i="28"/>
  <c r="T40" i="28"/>
  <c r="N68" i="28"/>
  <c r="M68" i="28"/>
  <c r="R57" i="28"/>
  <c r="T57" i="28" s="1"/>
  <c r="O68" i="28"/>
  <c r="Q68" i="28"/>
  <c r="R79" i="28"/>
  <c r="T79" i="28" s="1"/>
  <c r="F84" i="28"/>
  <c r="R35" i="28"/>
  <c r="T35" i="28" s="1"/>
  <c r="R39" i="28"/>
  <c r="R43" i="28"/>
  <c r="T43" i="28" s="1"/>
  <c r="R52" i="28"/>
  <c r="T52" i="28" s="1"/>
  <c r="R65" i="28"/>
  <c r="T65" i="28" s="1"/>
  <c r="J84" i="28"/>
  <c r="H68" i="28"/>
  <c r="R45" i="28"/>
  <c r="R53" i="28"/>
  <c r="T53" i="28" s="1"/>
  <c r="R72" i="28"/>
  <c r="T72" i="28" s="1"/>
  <c r="F76" i="28"/>
  <c r="O76" i="28"/>
  <c r="K84" i="28"/>
  <c r="P84" i="28"/>
  <c r="M84" i="28"/>
  <c r="T45" i="28"/>
  <c r="R29" i="28"/>
  <c r="T29" i="28" s="1"/>
  <c r="I68" i="28"/>
  <c r="R28" i="28"/>
  <c r="T28" i="28" s="1"/>
  <c r="R36" i="28"/>
  <c r="T36" i="28" s="1"/>
  <c r="R44" i="28"/>
  <c r="T44" i="28" s="1"/>
  <c r="R55" i="28"/>
  <c r="T55" i="28" s="1"/>
  <c r="T66" i="28"/>
  <c r="K68" i="28"/>
  <c r="R73" i="28"/>
  <c r="T73" i="28" s="1"/>
  <c r="R81" i="28"/>
  <c r="T81" i="28" s="1"/>
  <c r="R61" i="28"/>
  <c r="T61" i="28" s="1"/>
  <c r="R34" i="28"/>
  <c r="T34" i="28" s="1"/>
  <c r="F68" i="28"/>
  <c r="R38" i="28"/>
  <c r="T38" i="28" s="1"/>
  <c r="R42" i="28"/>
  <c r="T42" i="28" s="1"/>
  <c r="R50" i="28"/>
  <c r="T50" i="28" s="1"/>
  <c r="R60" i="28"/>
  <c r="T60" i="28" s="1"/>
  <c r="L68" i="28"/>
  <c r="R51" i="28"/>
  <c r="T51" i="28" s="1"/>
  <c r="R62" i="28"/>
  <c r="T62" i="28" s="1"/>
  <c r="O84" i="28"/>
  <c r="H76" i="28"/>
  <c r="Q84" i="28"/>
  <c r="G68" i="28"/>
  <c r="T39" i="28"/>
  <c r="R59" i="28"/>
  <c r="T59" i="28" s="1"/>
  <c r="R63" i="28"/>
  <c r="T63" i="28" s="1"/>
  <c r="Q31" i="28"/>
  <c r="J68" i="28"/>
  <c r="R37" i="28"/>
  <c r="T37" i="28" s="1"/>
  <c r="R41" i="28"/>
  <c r="T41" i="28" s="1"/>
  <c r="R48" i="28"/>
  <c r="T48" i="28" s="1"/>
  <c r="R56" i="28"/>
  <c r="T56" i="28" s="1"/>
  <c r="N76" i="28"/>
  <c r="R82" i="28"/>
  <c r="T82" i="28" s="1"/>
  <c r="P68" i="28"/>
  <c r="R49" i="28"/>
  <c r="T49" i="28" s="1"/>
  <c r="R58" i="28"/>
  <c r="T58" i="28" s="1"/>
  <c r="H84" i="28"/>
  <c r="E89" i="28"/>
  <c r="E31" i="28"/>
  <c r="E74" i="28"/>
  <c r="E68" i="28"/>
  <c r="E84" i="28"/>
  <c r="U5" i="27"/>
  <c r="T74" i="28" l="1"/>
  <c r="T76" i="28" s="1"/>
  <c r="R84" i="28"/>
  <c r="T84" i="28"/>
  <c r="F31" i="28"/>
  <c r="E88" i="27"/>
  <c r="E88" i="15" s="1"/>
  <c r="E88" i="28"/>
  <c r="R88" i="28" s="1"/>
  <c r="E87" i="27"/>
  <c r="E87" i="28"/>
  <c r="E93" i="27"/>
  <c r="E93" i="15" s="1"/>
  <c r="E93" i="28"/>
  <c r="R93" i="28" s="1"/>
  <c r="E92" i="27"/>
  <c r="E92" i="28"/>
  <c r="E89" i="27"/>
  <c r="E101" i="21"/>
  <c r="D101" i="15" s="1"/>
  <c r="D92" i="15"/>
  <c r="E94" i="21"/>
  <c r="D89" i="15"/>
  <c r="D88" i="15"/>
  <c r="D87" i="15"/>
  <c r="E90" i="21"/>
  <c r="D93" i="15"/>
  <c r="R68" i="28"/>
  <c r="E76" i="28"/>
  <c r="R76" i="28"/>
  <c r="T68" i="28"/>
  <c r="R10" i="28" l="1"/>
  <c r="T10" i="28" s="1"/>
  <c r="R11" i="28"/>
  <c r="T11" i="28" s="1"/>
  <c r="R23" i="28"/>
  <c r="T23" i="28" s="1"/>
  <c r="R22" i="28"/>
  <c r="T22" i="28" s="1"/>
  <c r="R12" i="28"/>
  <c r="T12" i="28" s="1"/>
  <c r="R24" i="28"/>
  <c r="T24" i="28" s="1"/>
  <c r="R15" i="28"/>
  <c r="T15" i="28" s="1"/>
  <c r="R26" i="28"/>
  <c r="T26" i="28" s="1"/>
  <c r="R14" i="28"/>
  <c r="T14" i="28" s="1"/>
  <c r="R19" i="28"/>
  <c r="T19" i="28" s="1"/>
  <c r="R18" i="28"/>
  <c r="T18" i="28" s="1"/>
  <c r="R16" i="28"/>
  <c r="T16" i="28" s="1"/>
  <c r="R21" i="28"/>
  <c r="T21" i="28" s="1"/>
  <c r="R20" i="28"/>
  <c r="T20" i="28" s="1"/>
  <c r="R25" i="28"/>
  <c r="T25" i="28" s="1"/>
  <c r="R17" i="28"/>
  <c r="T17" i="28" s="1"/>
  <c r="G31" i="28"/>
  <c r="D94" i="15"/>
  <c r="E96" i="21"/>
  <c r="R87" i="28"/>
  <c r="E90" i="28"/>
  <c r="E101" i="27"/>
  <c r="E89" i="15"/>
  <c r="R92" i="28"/>
  <c r="E94" i="28"/>
  <c r="E104" i="28"/>
  <c r="C104" i="28" s="1"/>
  <c r="E87" i="15"/>
  <c r="E90" i="27"/>
  <c r="R89" i="28"/>
  <c r="R101" i="28" s="1"/>
  <c r="E101" i="28"/>
  <c r="D90" i="15"/>
  <c r="E92" i="15"/>
  <c r="E104" i="27"/>
  <c r="E104" i="15" s="1"/>
  <c r="E94" i="27"/>
  <c r="R9" i="28" l="1"/>
  <c r="T9" i="28" s="1"/>
  <c r="E90" i="15"/>
  <c r="D96" i="15"/>
  <c r="H31" i="28"/>
  <c r="E101" i="15"/>
  <c r="F101" i="15" s="1"/>
  <c r="R90" i="28"/>
  <c r="E105" i="27"/>
  <c r="E94" i="15"/>
  <c r="C104" i="27"/>
  <c r="E105" i="28"/>
  <c r="C105" i="28" s="1"/>
  <c r="E100" i="27"/>
  <c r="E96" i="27"/>
  <c r="R94" i="28"/>
  <c r="R104" i="28"/>
  <c r="E96" i="28"/>
  <c r="E100" i="28"/>
  <c r="E31" i="21"/>
  <c r="E96" i="15" l="1"/>
  <c r="I31" i="28"/>
  <c r="U6" i="27"/>
  <c r="E105" i="15"/>
  <c r="E106" i="15" s="1"/>
  <c r="C100" i="27"/>
  <c r="E100" i="15"/>
  <c r="E106" i="27"/>
  <c r="C105" i="27"/>
  <c r="E106" i="28"/>
  <c r="R105" i="28"/>
  <c r="R106" i="28" s="1"/>
  <c r="E102" i="27"/>
  <c r="E102" i="28"/>
  <c r="C100" i="28"/>
  <c r="R96" i="28"/>
  <c r="E108" i="27" l="1"/>
  <c r="U7" i="27" s="1"/>
  <c r="J31" i="28"/>
  <c r="E102" i="15"/>
  <c r="E108" i="15" s="1"/>
  <c r="E108" i="28"/>
  <c r="B108" i="28" s="1"/>
  <c r="U4" i="21"/>
  <c r="Q84" i="21"/>
  <c r="P84" i="21"/>
  <c r="O84" i="21"/>
  <c r="N84" i="21"/>
  <c r="M84" i="21"/>
  <c r="L84" i="21"/>
  <c r="K84" i="21"/>
  <c r="J84" i="21"/>
  <c r="I84" i="21"/>
  <c r="H84" i="21"/>
  <c r="G84" i="21"/>
  <c r="F84" i="21"/>
  <c r="E84" i="21"/>
  <c r="R82" i="21"/>
  <c r="R81" i="21"/>
  <c r="R80" i="21"/>
  <c r="R79" i="21"/>
  <c r="Q76" i="21"/>
  <c r="P76" i="21"/>
  <c r="O76" i="21"/>
  <c r="N76" i="21"/>
  <c r="M76" i="21"/>
  <c r="L76" i="21"/>
  <c r="K76" i="21"/>
  <c r="J76" i="21"/>
  <c r="I76" i="21"/>
  <c r="H76" i="21"/>
  <c r="G76" i="21"/>
  <c r="F76" i="21"/>
  <c r="D74" i="15"/>
  <c r="R73" i="21"/>
  <c r="R72" i="21"/>
  <c r="Q68" i="21"/>
  <c r="P68" i="21"/>
  <c r="O68" i="21"/>
  <c r="N68" i="21"/>
  <c r="M68" i="21"/>
  <c r="L68" i="21"/>
  <c r="K68" i="21"/>
  <c r="J68" i="21"/>
  <c r="I68" i="21"/>
  <c r="H68" i="21"/>
  <c r="G68" i="21"/>
  <c r="F68" i="21"/>
  <c r="E68" i="21"/>
  <c r="E100" i="21" s="1"/>
  <c r="D100" i="15" s="1"/>
  <c r="R66" i="21"/>
  <c r="R65" i="21"/>
  <c r="R63" i="21"/>
  <c r="R62" i="21"/>
  <c r="R61" i="21"/>
  <c r="R60" i="21"/>
  <c r="R59" i="21"/>
  <c r="R58" i="21"/>
  <c r="R57" i="21"/>
  <c r="R56" i="21"/>
  <c r="R55" i="21"/>
  <c r="R54" i="21"/>
  <c r="R53" i="21"/>
  <c r="R52" i="21"/>
  <c r="R51" i="21"/>
  <c r="R50" i="21"/>
  <c r="R49" i="21"/>
  <c r="R48" i="21"/>
  <c r="R47" i="21"/>
  <c r="R46" i="21"/>
  <c r="R45" i="21"/>
  <c r="R44" i="21"/>
  <c r="R43" i="21"/>
  <c r="R42" i="21"/>
  <c r="R41" i="21"/>
  <c r="R40" i="21"/>
  <c r="R39" i="21"/>
  <c r="R38" i="21"/>
  <c r="R37" i="21"/>
  <c r="R36" i="21"/>
  <c r="R35" i="21"/>
  <c r="R34" i="21"/>
  <c r="Q31" i="21"/>
  <c r="P31" i="21"/>
  <c r="O31" i="21"/>
  <c r="N31" i="21"/>
  <c r="M31" i="21"/>
  <c r="L31" i="21"/>
  <c r="K31" i="21"/>
  <c r="J31" i="21"/>
  <c r="I31" i="21"/>
  <c r="H31" i="21"/>
  <c r="G31" i="21"/>
  <c r="F31" i="21"/>
  <c r="R29" i="21"/>
  <c r="R28" i="21"/>
  <c r="R26" i="21"/>
  <c r="R22" i="21"/>
  <c r="R21" i="21"/>
  <c r="R20" i="21"/>
  <c r="R19" i="21"/>
  <c r="R18" i="21"/>
  <c r="R17" i="21"/>
  <c r="R16" i="21"/>
  <c r="R15" i="21"/>
  <c r="R14" i="21"/>
  <c r="R13" i="21"/>
  <c r="R12" i="21"/>
  <c r="R11" i="21"/>
  <c r="R10" i="21"/>
  <c r="R9" i="21"/>
  <c r="U3" i="21"/>
  <c r="B108" i="27" l="1"/>
  <c r="K31" i="28"/>
  <c r="D76" i="15"/>
  <c r="F74" i="15"/>
  <c r="E104" i="21"/>
  <c r="E76" i="21"/>
  <c r="D84" i="15"/>
  <c r="R68" i="21"/>
  <c r="R31" i="21"/>
  <c r="R84" i="21"/>
  <c r="R74" i="21"/>
  <c r="R76" i="21" s="1"/>
  <c r="L99" i="15"/>
  <c r="J51" i="15"/>
  <c r="K51" i="15" s="1"/>
  <c r="L51" i="15" s="1"/>
  <c r="B1" i="11"/>
  <c r="C1" i="11" s="1"/>
  <c r="D1" i="11" s="1"/>
  <c r="E1" i="11" s="1"/>
  <c r="F1" i="11" s="1"/>
  <c r="G1" i="11" s="1"/>
  <c r="H1" i="11" s="1"/>
  <c r="I1" i="11" s="1"/>
  <c r="J1" i="11" s="1"/>
  <c r="K1" i="11" s="1"/>
  <c r="L1" i="11" s="1"/>
  <c r="B75" i="11"/>
  <c r="L91" i="15"/>
  <c r="L95" i="15"/>
  <c r="L102" i="15"/>
  <c r="L31" i="28" l="1"/>
  <c r="X5" i="21"/>
  <c r="D104" i="15"/>
  <c r="F104" i="15" s="1"/>
  <c r="C104" i="21"/>
  <c r="E105" i="21"/>
  <c r="X6" i="21" s="1"/>
  <c r="C100" i="21"/>
  <c r="F100" i="15"/>
  <c r="E102" i="21"/>
  <c r="J41" i="15"/>
  <c r="K41" i="15" s="1"/>
  <c r="L41" i="15" s="1"/>
  <c r="J59" i="15"/>
  <c r="K59" i="15" s="1"/>
  <c r="L59" i="15" s="1"/>
  <c r="E76" i="15"/>
  <c r="J63" i="15"/>
  <c r="K63" i="15" s="1"/>
  <c r="L63" i="15" s="1"/>
  <c r="J36" i="15"/>
  <c r="K36" i="15" s="1"/>
  <c r="L36" i="15" s="1"/>
  <c r="J42" i="15"/>
  <c r="K42" i="15" s="1"/>
  <c r="L42" i="15" s="1"/>
  <c r="J50" i="15"/>
  <c r="K50" i="15" s="1"/>
  <c r="L50" i="15" s="1"/>
  <c r="J60" i="15"/>
  <c r="K60" i="15" s="1"/>
  <c r="L60" i="15" s="1"/>
  <c r="J29" i="15"/>
  <c r="K29" i="15" s="1"/>
  <c r="L29" i="15" s="1"/>
  <c r="J18" i="15"/>
  <c r="K18" i="15" s="1"/>
  <c r="L18" i="15" s="1"/>
  <c r="J19" i="15"/>
  <c r="K19" i="15" s="1"/>
  <c r="L19" i="15" s="1"/>
  <c r="J11" i="15"/>
  <c r="K11" i="15" s="1"/>
  <c r="L11" i="15" s="1"/>
  <c r="J9" i="15"/>
  <c r="K9" i="15" s="1"/>
  <c r="L9" i="15" s="1"/>
  <c r="E68" i="15"/>
  <c r="F68" i="15" s="1"/>
  <c r="E84" i="15"/>
  <c r="F84" i="15" s="1"/>
  <c r="J73" i="15"/>
  <c r="K73" i="15" s="1"/>
  <c r="L73" i="15" s="1"/>
  <c r="E31" i="15"/>
  <c r="J80" i="15"/>
  <c r="K80" i="15" s="1"/>
  <c r="L80" i="15" s="1"/>
  <c r="U5" i="21"/>
  <c r="J14" i="15"/>
  <c r="K14" i="15" s="1"/>
  <c r="L14" i="15" s="1"/>
  <c r="J22" i="15"/>
  <c r="K22" i="15" s="1"/>
  <c r="L22" i="15" s="1"/>
  <c r="J28" i="15"/>
  <c r="K28" i="15" s="1"/>
  <c r="L28" i="15" s="1"/>
  <c r="J40" i="15"/>
  <c r="K40" i="15" s="1"/>
  <c r="L40" i="15" s="1"/>
  <c r="J46" i="15"/>
  <c r="K46" i="15" s="1"/>
  <c r="L46" i="15" s="1"/>
  <c r="J54" i="15"/>
  <c r="K54" i="15" s="1"/>
  <c r="L54" i="15" s="1"/>
  <c r="J65" i="15"/>
  <c r="K65" i="15" s="1"/>
  <c r="L65" i="15" s="1"/>
  <c r="J15" i="15"/>
  <c r="K15" i="15" s="1"/>
  <c r="L15" i="15" s="1"/>
  <c r="J21" i="15"/>
  <c r="K21" i="15" s="1"/>
  <c r="L21" i="15" s="1"/>
  <c r="J37" i="15"/>
  <c r="K37" i="15" s="1"/>
  <c r="L37" i="15" s="1"/>
  <c r="J47" i="15"/>
  <c r="K47" i="15" s="1"/>
  <c r="L47" i="15" s="1"/>
  <c r="J55" i="15"/>
  <c r="K55" i="15" s="1"/>
  <c r="L55" i="15" s="1"/>
  <c r="J82" i="15"/>
  <c r="K82" i="15" s="1"/>
  <c r="L82" i="15" s="1"/>
  <c r="J8" i="15"/>
  <c r="J16" i="15"/>
  <c r="K16" i="15" s="1"/>
  <c r="L16" i="15" s="1"/>
  <c r="J20" i="15"/>
  <c r="K20" i="15" s="1"/>
  <c r="L20" i="15" s="1"/>
  <c r="J81" i="15"/>
  <c r="K81" i="15" s="1"/>
  <c r="L81" i="15" s="1"/>
  <c r="J38" i="15"/>
  <c r="K38" i="15" s="1"/>
  <c r="L38" i="15" s="1"/>
  <c r="J44" i="15"/>
  <c r="K44" i="15" s="1"/>
  <c r="L44" i="15" s="1"/>
  <c r="J48" i="15"/>
  <c r="K48" i="15" s="1"/>
  <c r="L48" i="15" s="1"/>
  <c r="J52" i="15"/>
  <c r="K52" i="15" s="1"/>
  <c r="L52" i="15" s="1"/>
  <c r="J56" i="15"/>
  <c r="K56" i="15" s="1"/>
  <c r="L56" i="15" s="1"/>
  <c r="J58" i="15"/>
  <c r="K58" i="15" s="1"/>
  <c r="L58" i="15" s="1"/>
  <c r="J62" i="15"/>
  <c r="K62" i="15" s="1"/>
  <c r="L62" i="15" s="1"/>
  <c r="J13" i="15"/>
  <c r="K13" i="15" s="1"/>
  <c r="L13" i="15" s="1"/>
  <c r="J17" i="15"/>
  <c r="K17" i="15" s="1"/>
  <c r="L17" i="15" s="1"/>
  <c r="J23" i="15"/>
  <c r="K23" i="15" s="1"/>
  <c r="L23" i="15" s="1"/>
  <c r="J35" i="15"/>
  <c r="K35" i="15" s="1"/>
  <c r="L35" i="15" s="1"/>
  <c r="J39" i="15"/>
  <c r="K39" i="15" s="1"/>
  <c r="L39" i="15" s="1"/>
  <c r="J43" i="15"/>
  <c r="K43" i="15" s="1"/>
  <c r="L43" i="15" s="1"/>
  <c r="J45" i="15"/>
  <c r="K45" i="15" s="1"/>
  <c r="L45" i="15" s="1"/>
  <c r="J49" i="15"/>
  <c r="K49" i="15" s="1"/>
  <c r="L49" i="15" s="1"/>
  <c r="J53" i="15"/>
  <c r="K53" i="15" s="1"/>
  <c r="L53" i="15" s="1"/>
  <c r="J57" i="15"/>
  <c r="K57" i="15" s="1"/>
  <c r="L57" i="15" s="1"/>
  <c r="J61" i="15"/>
  <c r="K61" i="15" s="1"/>
  <c r="L61" i="15" s="1"/>
  <c r="J66" i="15"/>
  <c r="K66" i="15" s="1"/>
  <c r="L66" i="15" s="1"/>
  <c r="J79" i="15"/>
  <c r="K79" i="15" s="1"/>
  <c r="L79" i="15" s="1"/>
  <c r="J12" i="15"/>
  <c r="K12" i="15" s="1"/>
  <c r="L12" i="15" s="1"/>
  <c r="M31" i="28" l="1"/>
  <c r="C105" i="21"/>
  <c r="D105" i="15"/>
  <c r="F105" i="15" s="1"/>
  <c r="E106" i="21"/>
  <c r="E108" i="21" s="1"/>
  <c r="U6" i="21"/>
  <c r="D102" i="15"/>
  <c r="F102" i="15" s="1"/>
  <c r="J74" i="15"/>
  <c r="K74" i="15" s="1"/>
  <c r="L74" i="15" s="1"/>
  <c r="J10" i="15"/>
  <c r="K10" i="15" s="1"/>
  <c r="L10" i="15" s="1"/>
  <c r="F31" i="15"/>
  <c r="N31" i="28" l="1"/>
  <c r="U7" i="21"/>
  <c r="X7" i="21"/>
  <c r="A5" i="21" s="1"/>
  <c r="B108" i="21"/>
  <c r="J34" i="15"/>
  <c r="K34" i="15" s="1"/>
  <c r="J72" i="15"/>
  <c r="K72" i="15" s="1"/>
  <c r="L72" i="15" s="1"/>
  <c r="F76" i="15"/>
  <c r="O31" i="28" l="1"/>
  <c r="D106" i="15"/>
  <c r="L34" i="15"/>
  <c r="L6" i="15" s="1"/>
  <c r="K6" i="15"/>
  <c r="P31" i="28" l="1"/>
  <c r="R13" i="28"/>
  <c r="D108" i="15"/>
  <c r="F108" i="15" s="1"/>
  <c r="F106" i="15"/>
  <c r="U2" i="27"/>
  <c r="A5" i="27" s="1"/>
  <c r="T13" i="28" l="1"/>
  <c r="T31" i="28" s="1"/>
  <c r="R31" i="28"/>
  <c r="R100" i="28" s="1"/>
  <c r="R102" i="28" s="1"/>
  <c r="R108" i="28" s="1"/>
</calcChain>
</file>

<file path=xl/sharedStrings.xml><?xml version="1.0" encoding="utf-8"?>
<sst xmlns="http://schemas.openxmlformats.org/spreadsheetml/2006/main" count="12215" uniqueCount="602">
  <si>
    <t>School</t>
  </si>
  <si>
    <t>CFR</t>
  </si>
  <si>
    <t>Description</t>
  </si>
  <si>
    <t>Account</t>
  </si>
  <si>
    <t>TOTAL</t>
  </si>
  <si>
    <t>Apr</t>
  </si>
  <si>
    <t>May</t>
  </si>
  <si>
    <t>Jun</t>
  </si>
  <si>
    <t>Jul</t>
  </si>
  <si>
    <t>Aug</t>
  </si>
  <si>
    <t>Sep</t>
  </si>
  <si>
    <t>Oct</t>
  </si>
  <si>
    <t>Nov</t>
  </si>
  <si>
    <t>Dec</t>
  </si>
  <si>
    <t>Jan</t>
  </si>
  <si>
    <t>Feb</t>
  </si>
  <si>
    <t>Mar</t>
  </si>
  <si>
    <t>Ignore</t>
  </si>
  <si>
    <t>Abbeys Primary School</t>
  </si>
  <si>
    <t>I01</t>
  </si>
  <si>
    <t>Funds delegated by the LEA</t>
  </si>
  <si>
    <t>I02</t>
  </si>
  <si>
    <t>Funding for sixth form students</t>
  </si>
  <si>
    <t>I03</t>
  </si>
  <si>
    <t>SEN funding and High Needs Top Up funding</t>
  </si>
  <si>
    <t>I05</t>
  </si>
  <si>
    <t>Pupil Premium</t>
  </si>
  <si>
    <t>I06</t>
  </si>
  <si>
    <t>Other government grants</t>
  </si>
  <si>
    <t>I07</t>
  </si>
  <si>
    <t>Other grants and payments received</t>
  </si>
  <si>
    <t>I08a</t>
  </si>
  <si>
    <t>Income from Letting Premises</t>
  </si>
  <si>
    <t>I08b</t>
  </si>
  <si>
    <t>Other Income from Facilities &amp; Sevices</t>
  </si>
  <si>
    <t>I09</t>
  </si>
  <si>
    <t>Income from catering</t>
  </si>
  <si>
    <t>I10</t>
  </si>
  <si>
    <t>Receipts from supply teacher insurance claims</t>
  </si>
  <si>
    <t>I11</t>
  </si>
  <si>
    <t>Receipts from other insurance claims</t>
  </si>
  <si>
    <t>I12</t>
  </si>
  <si>
    <t>Income from contributions to visits etc.</t>
  </si>
  <si>
    <t>I13</t>
  </si>
  <si>
    <t>Donations and/or voluntary funds</t>
  </si>
  <si>
    <t>I15</t>
  </si>
  <si>
    <t>Pupil focused Extended School Funding &amp; Grants</t>
  </si>
  <si>
    <t>I18a</t>
  </si>
  <si>
    <t>Covid Job Retention Scheme</t>
  </si>
  <si>
    <t>I18b</t>
  </si>
  <si>
    <t>Covid Exceptional Costs</t>
  </si>
  <si>
    <t>I18c</t>
  </si>
  <si>
    <t>Covid Catch up Package</t>
  </si>
  <si>
    <t>I18d</t>
  </si>
  <si>
    <t>Additional Grants for Schools</t>
  </si>
  <si>
    <t>I17</t>
  </si>
  <si>
    <t>Community Focused School Facilities Income</t>
  </si>
  <si>
    <t>E01</t>
  </si>
  <si>
    <t>Teaching staff</t>
  </si>
  <si>
    <t>E02</t>
  </si>
  <si>
    <t>Supply staff</t>
  </si>
  <si>
    <t>E03</t>
  </si>
  <si>
    <t>Education support staff</t>
  </si>
  <si>
    <t>E04</t>
  </si>
  <si>
    <t>Premises staff</t>
  </si>
  <si>
    <t>E05</t>
  </si>
  <si>
    <t>Administrative &amp; clerical staff</t>
  </si>
  <si>
    <t>E06</t>
  </si>
  <si>
    <t>Catering staff</t>
  </si>
  <si>
    <t>E07</t>
  </si>
  <si>
    <t>Cost of other staff</t>
  </si>
  <si>
    <t>E08</t>
  </si>
  <si>
    <t>Indirect employee expenses</t>
  </si>
  <si>
    <t>E09</t>
  </si>
  <si>
    <t>Staff development &amp; training</t>
  </si>
  <si>
    <t>E10</t>
  </si>
  <si>
    <t>Supply teacher insurance</t>
  </si>
  <si>
    <t>E11</t>
  </si>
  <si>
    <t>Staff related insurance</t>
  </si>
  <si>
    <t>E12</t>
  </si>
  <si>
    <t>Building maintenance and improvement</t>
  </si>
  <si>
    <t>E13</t>
  </si>
  <si>
    <t>Grounds maintenance and improvement</t>
  </si>
  <si>
    <t>E14</t>
  </si>
  <si>
    <t>Cleaning &amp; caretaking</t>
  </si>
  <si>
    <t>E15</t>
  </si>
  <si>
    <t>Water &amp; sewerage</t>
  </si>
  <si>
    <t>E16</t>
  </si>
  <si>
    <t>Energy</t>
  </si>
  <si>
    <t>E17</t>
  </si>
  <si>
    <t>Rates</t>
  </si>
  <si>
    <t>E18</t>
  </si>
  <si>
    <t>Other occupation costs</t>
  </si>
  <si>
    <t>E19</t>
  </si>
  <si>
    <t>Learning resources (not ICT)</t>
  </si>
  <si>
    <t>E20</t>
  </si>
  <si>
    <t>ICT learning resources</t>
  </si>
  <si>
    <t>E21</t>
  </si>
  <si>
    <t>Exam fees</t>
  </si>
  <si>
    <t>E22</t>
  </si>
  <si>
    <t>Administrative supplies</t>
  </si>
  <si>
    <t>E23</t>
  </si>
  <si>
    <t>Other insurance premiums</t>
  </si>
  <si>
    <t>E24</t>
  </si>
  <si>
    <t>Special facilities</t>
  </si>
  <si>
    <t>E25</t>
  </si>
  <si>
    <t>Catering supplies</t>
  </si>
  <si>
    <t>E26</t>
  </si>
  <si>
    <t>Agency supply staff</t>
  </si>
  <si>
    <t>E27</t>
  </si>
  <si>
    <t>Bought in professional services – curriculum</t>
  </si>
  <si>
    <t>E28</t>
  </si>
  <si>
    <t>Bought in professional services - other</t>
  </si>
  <si>
    <t>E29</t>
  </si>
  <si>
    <t>Loan interest</t>
  </si>
  <si>
    <t>E30</t>
  </si>
  <si>
    <t>Direct revenue financing (revenue contributions to capital - Match CI04)</t>
  </si>
  <si>
    <t>E31</t>
  </si>
  <si>
    <t>Community Focused School Staff</t>
  </si>
  <si>
    <t>E32</t>
  </si>
  <si>
    <t>Community Focused School Costs</t>
  </si>
  <si>
    <t>CI01</t>
  </si>
  <si>
    <t>Capital Income</t>
  </si>
  <si>
    <t>CI03</t>
  </si>
  <si>
    <t>Private Income</t>
  </si>
  <si>
    <t>CI04</t>
  </si>
  <si>
    <t>Direct revenue financing (revenue contributions to capital - Match E30)</t>
  </si>
  <si>
    <t>CE02</t>
  </si>
  <si>
    <t>New construction, conversion, and renovation</t>
  </si>
  <si>
    <t>Barleyhurst Park Primary School</t>
  </si>
  <si>
    <t>CE03</t>
  </si>
  <si>
    <t>Vehicles, plant, equipment and machinery</t>
  </si>
  <si>
    <t>Bishop Parker Catholic Combined School</t>
  </si>
  <si>
    <t xml:space="preserve"> </t>
  </si>
  <si>
    <t>Bow Brickhill Church of England Primary School</t>
  </si>
  <si>
    <t>Bradwell Village School</t>
  </si>
  <si>
    <t>CE04</t>
  </si>
  <si>
    <t>Information and communications technology</t>
  </si>
  <si>
    <t>Brooklands Farm Primary School</t>
  </si>
  <si>
    <t>Brooksward School</t>
  </si>
  <si>
    <t>Broughton Fields School</t>
  </si>
  <si>
    <t>Bushfield School</t>
  </si>
  <si>
    <t>Caroline Haslett Primary School</t>
  </si>
  <si>
    <t>Castlethorpe First School</t>
  </si>
  <si>
    <t>Cold Harbour Church of England School</t>
  </si>
  <si>
    <t>Drayton Park School</t>
  </si>
  <si>
    <t>Emerson Valley School</t>
  </si>
  <si>
    <t>CE01</t>
  </si>
  <si>
    <t>Acquisition of land &amp; existing buildings</t>
  </si>
  <si>
    <t>Giles Brook Primary School</t>
  </si>
  <si>
    <t>Glastonbury Thorn School</t>
  </si>
  <si>
    <t>Great Linford Primary School</t>
  </si>
  <si>
    <t>Green Park  School</t>
  </si>
  <si>
    <t>Greenleys First School</t>
  </si>
  <si>
    <t>Greenleys Junior School</t>
  </si>
  <si>
    <t>Haversham Village School</t>
  </si>
  <si>
    <t>Wood End Infant &amp; Pre School</t>
  </si>
  <si>
    <t>I16</t>
  </si>
  <si>
    <t>Community Focused School Funding and/or Grants</t>
  </si>
  <si>
    <t>Heelands School</t>
  </si>
  <si>
    <t>Howe Park School</t>
  </si>
  <si>
    <t>Lavendon School</t>
  </si>
  <si>
    <t>Loughton Manor First School</t>
  </si>
  <si>
    <t>Merebrook School</t>
  </si>
  <si>
    <t>North Crawley Church of England School</t>
  </si>
  <si>
    <t>Oldbrook First School</t>
  </si>
  <si>
    <t>Pepper Hill School</t>
  </si>
  <si>
    <t>Priory Common School</t>
  </si>
  <si>
    <t>Russell Street School</t>
  </si>
  <si>
    <t>Southwood  School</t>
  </si>
  <si>
    <t>St Andrew's C E Infant School</t>
  </si>
  <si>
    <t>St Bernadette's Catholic Primary School</t>
  </si>
  <si>
    <t>St Mary Magdalene</t>
  </si>
  <si>
    <t>St Marys Wavendon</t>
  </si>
  <si>
    <t>St Monica's Catholic Primary School</t>
  </si>
  <si>
    <t>St Thomas Aquinas Catholic Primary School</t>
  </si>
  <si>
    <t>Stanton Middle School</t>
  </si>
  <si>
    <t>Stoke Goldington Church of England First School</t>
  </si>
  <si>
    <t>Summerfield School</t>
  </si>
  <si>
    <t>Wavendon Gate School</t>
  </si>
  <si>
    <t>Willen Primary School</t>
  </si>
  <si>
    <t>The Willows School and Early Years Centre</t>
  </si>
  <si>
    <t>Wyvern School</t>
  </si>
  <si>
    <t>St Paul's Catholic School</t>
  </si>
  <si>
    <t>Milton Keynes Primary PRU (Pupil Referral Unit)</t>
  </si>
  <si>
    <t>Slated Row School</t>
  </si>
  <si>
    <t>Capital Income - devolved</t>
  </si>
  <si>
    <t>Romans Field School</t>
  </si>
  <si>
    <t>White Spire (Special) School</t>
  </si>
  <si>
    <t>Downs Barn School</t>
  </si>
  <si>
    <t>Falconhurst School</t>
  </si>
  <si>
    <t>Long Meadow School</t>
  </si>
  <si>
    <t>Tickford Park Primary School</t>
  </si>
  <si>
    <t>Knowles Nursery</t>
  </si>
  <si>
    <t>Moorlands Nursery</t>
  </si>
  <si>
    <t>Germander Park School</t>
  </si>
  <si>
    <t>The Redway School</t>
  </si>
  <si>
    <t>Portfields Primary School</t>
  </si>
  <si>
    <t>Cedars Primary School</t>
  </si>
  <si>
    <t>Newton Leys Primary Schools</t>
  </si>
  <si>
    <t>Priory Rise Primary School</t>
  </si>
  <si>
    <t>The Walnuts School</t>
  </si>
  <si>
    <t>Radcliffe School</t>
  </si>
  <si>
    <t>Giffard Park Primary School</t>
  </si>
  <si>
    <t>Newton Blossomville C Of E First School</t>
  </si>
  <si>
    <t>Sherington C of E School</t>
  </si>
  <si>
    <t>Hanslope Primary School</t>
  </si>
  <si>
    <t>967n246o</t>
  </si>
  <si>
    <t>SAP CODE</t>
  </si>
  <si>
    <t>Password</t>
  </si>
  <si>
    <t>Account title</t>
  </si>
  <si>
    <t>Code</t>
  </si>
  <si>
    <t>B01</t>
  </si>
  <si>
    <t>B02</t>
  </si>
  <si>
    <t>B03</t>
  </si>
  <si>
    <t>B05</t>
  </si>
  <si>
    <t>B06</t>
  </si>
  <si>
    <t>SP2348</t>
  </si>
  <si>
    <t>683x296j</t>
  </si>
  <si>
    <t>Abbeys Combined School</t>
  </si>
  <si>
    <t>SP2238</t>
  </si>
  <si>
    <t>544h335u</t>
  </si>
  <si>
    <t>SP3377</t>
  </si>
  <si>
    <t>208w746y</t>
  </si>
  <si>
    <t>Bishop Parker Catholic School</t>
  </si>
  <si>
    <t>SP3384</t>
  </si>
  <si>
    <t>785w778f</t>
  </si>
  <si>
    <t>Bow Brickhill First School</t>
  </si>
  <si>
    <t>SP2309</t>
  </si>
  <si>
    <t>356i515x</t>
  </si>
  <si>
    <t>SP3391</t>
  </si>
  <si>
    <t>367k15d</t>
  </si>
  <si>
    <t>Brooklands Farm School</t>
  </si>
  <si>
    <t>SP2005</t>
  </si>
  <si>
    <t>784t223m</t>
  </si>
  <si>
    <t>Brooksward Combined School</t>
  </si>
  <si>
    <t>SP2017</t>
  </si>
  <si>
    <t>593d393f</t>
  </si>
  <si>
    <t>Broughton Fields Combined School</t>
  </si>
  <si>
    <t>SP2121</t>
  </si>
  <si>
    <t>966x438s</t>
  </si>
  <si>
    <t>Bushfield Middle School</t>
  </si>
  <si>
    <t>SP2336</t>
  </si>
  <si>
    <t>576m105i</t>
  </si>
  <si>
    <t>Caroline Haslett School</t>
  </si>
  <si>
    <t>SP2015</t>
  </si>
  <si>
    <t>567s135u</t>
  </si>
  <si>
    <t>SP2346</t>
  </si>
  <si>
    <t>192u596h</t>
  </si>
  <si>
    <t>Cedars Combined School</t>
  </si>
  <si>
    <t>SP3000</t>
  </si>
  <si>
    <t>188b616h</t>
  </si>
  <si>
    <t>Cold Harbour C E Combined School</t>
  </si>
  <si>
    <t>SP2313</t>
  </si>
  <si>
    <t>35s874q</t>
  </si>
  <si>
    <t>Downs Barn First School</t>
  </si>
  <si>
    <t>SP2351</t>
  </si>
  <si>
    <t>240u274m</t>
  </si>
  <si>
    <t>Drayton Park Combined School</t>
  </si>
  <si>
    <t>SP2353</t>
  </si>
  <si>
    <t>37x334e</t>
  </si>
  <si>
    <t>SP2285</t>
  </si>
  <si>
    <t>64d48c</t>
  </si>
  <si>
    <t>Falconhurst Combined School</t>
  </si>
  <si>
    <t>SP2316</t>
  </si>
  <si>
    <t>405r710m</t>
  </si>
  <si>
    <t>Germander Park First School</t>
  </si>
  <si>
    <t>SP2323</t>
  </si>
  <si>
    <t>6s938g</t>
  </si>
  <si>
    <t>Giffard Park School</t>
  </si>
  <si>
    <t>SP3376</t>
  </si>
  <si>
    <t>310c303f</t>
  </si>
  <si>
    <t>Giles Brook Combined School</t>
  </si>
  <si>
    <t>SP2347</t>
  </si>
  <si>
    <t>123o359k</t>
  </si>
  <si>
    <t>Glastonbury Thorn First School</t>
  </si>
  <si>
    <t>SP2303</t>
  </si>
  <si>
    <t>275h732y</t>
  </si>
  <si>
    <t>Great Linford CC School</t>
  </si>
  <si>
    <t>SP2337</t>
  </si>
  <si>
    <t>443o470v</t>
  </si>
  <si>
    <t>Green Park School</t>
  </si>
  <si>
    <t>SP2272</t>
  </si>
  <si>
    <t>450u970i</t>
  </si>
  <si>
    <t>SP2305</t>
  </si>
  <si>
    <t>643y979t</t>
  </si>
  <si>
    <t>Greenleys Middle School</t>
  </si>
  <si>
    <t>SP2042</t>
  </si>
  <si>
    <t>SP2043</t>
  </si>
  <si>
    <t>274t686m</t>
  </si>
  <si>
    <t>Haversham First School</t>
  </si>
  <si>
    <t>SP2324</t>
  </si>
  <si>
    <t>128h609d</t>
  </si>
  <si>
    <t>Heelands First School</t>
  </si>
  <si>
    <t>SP2006</t>
  </si>
  <si>
    <t>283y650v</t>
  </si>
  <si>
    <t>SN1003</t>
  </si>
  <si>
    <t>841x879w</t>
  </si>
  <si>
    <t>Knowles Nursery School</t>
  </si>
  <si>
    <t>SP2067</t>
  </si>
  <si>
    <t>49g764e</t>
  </si>
  <si>
    <t>Lavendon Combined School</t>
  </si>
  <si>
    <t>SP2007</t>
  </si>
  <si>
    <t>326l864s</t>
  </si>
  <si>
    <t>SP2506</t>
  </si>
  <si>
    <t>316y546e</t>
  </si>
  <si>
    <t>SP2001</t>
  </si>
  <si>
    <t>660k525o</t>
  </si>
  <si>
    <t>Merebrook First School</t>
  </si>
  <si>
    <t>SN1090</t>
  </si>
  <si>
    <t>116q376h</t>
  </si>
  <si>
    <t>Milton Keynes Primary Referral Unit</t>
  </si>
  <si>
    <t>SA1107</t>
  </si>
  <si>
    <t>SP3003</t>
  </si>
  <si>
    <t>92q49d</t>
  </si>
  <si>
    <t>Moorlands Centre Nursery School</t>
  </si>
  <si>
    <t>SP3390</t>
  </si>
  <si>
    <t>1xH34pR7</t>
  </si>
  <si>
    <t>Newton Blossomville C E First School</t>
  </si>
  <si>
    <t>SP3004</t>
  </si>
  <si>
    <t>497k484l</t>
  </si>
  <si>
    <t>Newton Leys Primary School</t>
  </si>
  <si>
    <t>SP2062</t>
  </si>
  <si>
    <t>933t403r</t>
  </si>
  <si>
    <t>North Crawley C E First School</t>
  </si>
  <si>
    <t>SP2247</t>
  </si>
  <si>
    <t>550u834a</t>
  </si>
  <si>
    <t>SP2002</t>
  </si>
  <si>
    <t>694c861d</t>
  </si>
  <si>
    <t>Pepper Hill First School</t>
  </si>
  <si>
    <t>d3camp</t>
  </si>
  <si>
    <t>Portfields Combined School</t>
  </si>
  <si>
    <t>SP2322</t>
  </si>
  <si>
    <t>752d733h</t>
  </si>
  <si>
    <t>Priory Common First School</t>
  </si>
  <si>
    <t>SP3392</t>
  </si>
  <si>
    <t>757e243l</t>
  </si>
  <si>
    <t>SS5406</t>
  </si>
  <si>
    <t>172c677k</t>
  </si>
  <si>
    <t>The Radcliffe School</t>
  </si>
  <si>
    <t>SL7034</t>
  </si>
  <si>
    <t>984n400c</t>
  </si>
  <si>
    <t>SL7015</t>
  </si>
  <si>
    <t>354x156y</t>
  </si>
  <si>
    <t>Romans Field Special School</t>
  </si>
  <si>
    <t>SP2112</t>
  </si>
  <si>
    <t>733u76l</t>
  </si>
  <si>
    <t>Russell First School</t>
  </si>
  <si>
    <t>SP3005</t>
  </si>
  <si>
    <t>929u173s</t>
  </si>
  <si>
    <t>Sherington First School</t>
  </si>
  <si>
    <t>SL7026</t>
  </si>
  <si>
    <t>972e667i</t>
  </si>
  <si>
    <t>SP2299</t>
  </si>
  <si>
    <t>667j918p</t>
  </si>
  <si>
    <t>Southwood Middle School</t>
  </si>
  <si>
    <t>SP3066</t>
  </si>
  <si>
    <t>487e802m</t>
  </si>
  <si>
    <t>St Andrews C of E Infant School</t>
  </si>
  <si>
    <t>SP3383</t>
  </si>
  <si>
    <t>686d673m</t>
  </si>
  <si>
    <t>SP3379</t>
  </si>
  <si>
    <t>294c302f</t>
  </si>
  <si>
    <t>St Mary Magdalene Catholic Primary School</t>
  </si>
  <si>
    <t>SP3058</t>
  </si>
  <si>
    <t>494k327e</t>
  </si>
  <si>
    <t>St Mary's Wavendon C of E Primary</t>
  </si>
  <si>
    <t>SP3378</t>
  </si>
  <si>
    <t>775p999d</t>
  </si>
  <si>
    <t>St Monicas R C Combined School</t>
  </si>
  <si>
    <t>SS4702</t>
  </si>
  <si>
    <t>843v588r</t>
  </si>
  <si>
    <t>SP3369</t>
  </si>
  <si>
    <t>783g426m</t>
  </si>
  <si>
    <t>SP2301</t>
  </si>
  <si>
    <t>447l172j</t>
  </si>
  <si>
    <t>Stanton</t>
  </si>
  <si>
    <t>SP3006</t>
  </si>
  <si>
    <t>403o958c</t>
  </si>
  <si>
    <t>Stoke Goldington C E First School</t>
  </si>
  <si>
    <t>SP2327</t>
  </si>
  <si>
    <t>93p960h</t>
  </si>
  <si>
    <t>SP3389</t>
  </si>
  <si>
    <t>772o15n</t>
  </si>
  <si>
    <t>SL7021</t>
  </si>
  <si>
    <t>75e560f</t>
  </si>
  <si>
    <t>Walnuts School</t>
  </si>
  <si>
    <t>SP2000</t>
  </si>
  <si>
    <t>424w108l</t>
  </si>
  <si>
    <t>SL7009</t>
  </si>
  <si>
    <t>890o873b</t>
  </si>
  <si>
    <t>White Spire School</t>
  </si>
  <si>
    <t>SP2330</t>
  </si>
  <si>
    <t>338p57p</t>
  </si>
  <si>
    <t>SP2320</t>
  </si>
  <si>
    <t>124s704k</t>
  </si>
  <si>
    <t>The Willows First School</t>
  </si>
  <si>
    <t>SP2306</t>
  </si>
  <si>
    <t>39b257j</t>
  </si>
  <si>
    <t>Wood End First School</t>
  </si>
  <si>
    <t>SP2122</t>
  </si>
  <si>
    <t>729u814h</t>
  </si>
  <si>
    <t>Select School Name Here</t>
  </si>
  <si>
    <t>School Code</t>
  </si>
  <si>
    <t>Original Balance BF</t>
  </si>
  <si>
    <t>TPG</t>
  </si>
  <si>
    <t>Primary
Oct 18</t>
  </si>
  <si>
    <t>Secondary
Oct 18</t>
  </si>
  <si>
    <t>Broughton Fields  School</t>
  </si>
  <si>
    <t>Langland Community School</t>
  </si>
  <si>
    <t>SP2284</t>
  </si>
  <si>
    <t>Moorlands Centre Nursery</t>
  </si>
  <si>
    <t>St Mary's Wavendon Church of England Primary School</t>
  </si>
  <si>
    <t>DE-DELEGATED BUDGETS 2022/23</t>
  </si>
  <si>
    <t>School  Name</t>
  </si>
  <si>
    <t>Type</t>
  </si>
  <si>
    <t>Status</t>
  </si>
  <si>
    <t>EMA1</t>
  </si>
  <si>
    <t>Facilities Time</t>
  </si>
  <si>
    <t>Insurance</t>
  </si>
  <si>
    <t>Total</t>
  </si>
  <si>
    <t>APT 22/23</t>
  </si>
  <si>
    <t>Select School Here</t>
  </si>
  <si>
    <t>Combined</t>
  </si>
  <si>
    <t>Maintained</t>
  </si>
  <si>
    <t>Barleyhurst Park Primary</t>
  </si>
  <si>
    <t>Repayment of insurance dedels as purchased as traded service</t>
  </si>
  <si>
    <t>Bow Brickhill CofE VA Primary School</t>
  </si>
  <si>
    <t>Junior</t>
  </si>
  <si>
    <t>Broughton Fields Primary School</t>
  </si>
  <si>
    <t>Infant</t>
  </si>
  <si>
    <t>Holne Chase Primary School</t>
  </si>
  <si>
    <t>Merebrook Infant School</t>
  </si>
  <si>
    <t>Newton Blossomville Church of England School</t>
  </si>
  <si>
    <t>North Crawley CofE School</t>
  </si>
  <si>
    <t>Priory Rise School</t>
  </si>
  <si>
    <t>Sherington Church of England School</t>
  </si>
  <si>
    <t>Southwood School</t>
  </si>
  <si>
    <t>St Andrew's CofE Infant School</t>
  </si>
  <si>
    <t>St Mary's Wavendon CofE Primary</t>
  </si>
  <si>
    <t>Stanton School</t>
  </si>
  <si>
    <t>Stoke Goldington Church of England School</t>
  </si>
  <si>
    <t>Wood End Infant &amp; Pre-School</t>
  </si>
  <si>
    <t>IMPORTANT INFORMATION - PLEASE READ BEFORE COMPLETING</t>
  </si>
  <si>
    <t>This budget template includes the original budget template, the revised budget template and a forecast template.</t>
  </si>
  <si>
    <t>If there is any difficulty setting a balanced budget please contact Schools Finance immediately</t>
  </si>
  <si>
    <r>
      <t xml:space="preserve">Original Budget Tab - </t>
    </r>
    <r>
      <rPr>
        <b/>
        <u/>
        <sz val="12"/>
        <color rgb="FFFF0000"/>
        <rFont val="Arial"/>
        <family val="2"/>
      </rPr>
      <t>DUE TO SCHOOLS FINANCE ON 1ST MAY 2022</t>
    </r>
  </si>
  <si>
    <t>This is only at revised budget time</t>
  </si>
  <si>
    <t>-</t>
  </si>
  <si>
    <t>Enter the schools web remittance password on the ORIGINAL BUDGET tab in cell D2.  This will populate the original budget template and the de-delegated budgets 22-23 tab, entries on this tab should be budgeted and profiled 100% in April.</t>
  </si>
  <si>
    <t>When a web remittance password is added on the revised budget tab, the original budget data will be populated.</t>
  </si>
  <si>
    <t>Do not submit if there are any checkboxes that are red.  There will be a message in cell A5 if the check boxes need reviewing.</t>
  </si>
  <si>
    <r>
      <t xml:space="preserve">Revised Budget Tab - </t>
    </r>
    <r>
      <rPr>
        <b/>
        <u/>
        <sz val="12"/>
        <color rgb="FFFF0000"/>
        <rFont val="Arial"/>
        <family val="2"/>
      </rPr>
      <t>DUE TO SCHOOLS FINANCE ON 1ST NOVEMBER 2022</t>
    </r>
  </si>
  <si>
    <t>Enter the schools web remittance password in the yellow box.  This will populate the original budget tab, the opening balances and the variance analysis tab</t>
  </si>
  <si>
    <t>Opening balances are populated from the Original Budget tab</t>
  </si>
  <si>
    <t>Revised Budget Workings Tab</t>
  </si>
  <si>
    <t>Use this tab to make notes on line items and calculations</t>
  </si>
  <si>
    <r>
      <t xml:space="preserve">Variance Analysis Tab - </t>
    </r>
    <r>
      <rPr>
        <b/>
        <u/>
        <sz val="12"/>
        <color rgb="FFFF0000"/>
        <rFont val="Arial"/>
        <family val="2"/>
      </rPr>
      <t>TO BE COMPLETED WHEN POPULATING THE REVISED BUDGET</t>
    </r>
  </si>
  <si>
    <t>Red cells in column G on this tab indicate an explanation of the variance between the original budget and the revised budget is required.  Do not submit the file if there are any cells that remain red.</t>
  </si>
  <si>
    <t>Forecast Template Tab</t>
  </si>
  <si>
    <t>Enter the year to date actuals in the appropriate column (eg August ytd actuals would be entered in column J.  Expected spend of the remaining months can then be profiled and a forecast will be calculated in column R</t>
  </si>
  <si>
    <t>Column T shows the variance between the original/revised budget and the forecast with room in column V for explanations.</t>
  </si>
  <si>
    <t>This template does not have to be completed as part of the revised budget process.  It is included for schools to use as part of their financial monitoring.</t>
  </si>
  <si>
    <t>Submitting the Budget</t>
  </si>
  <si>
    <t>The final version of both original and revised budgets must be signed by both Headteacher and Chair of Governors and a scanned copy of the budget with signatures must be emailed to the Schools Finance team.  We are unable to accept an unsigned budget</t>
  </si>
  <si>
    <t>An excel copy of the final version must also be emailed to the Schools Finance team</t>
  </si>
  <si>
    <t>Guidance Notes for Completing  Budget Plan</t>
  </si>
  <si>
    <t>Entries can be entered to two decimal places.</t>
  </si>
  <si>
    <t>Income Section</t>
  </si>
  <si>
    <t>Always input figures as a negative in this section.</t>
  </si>
  <si>
    <t>Figures for I01 can be found on the toolkit file.  All funding should be referenced to the appropriate code.  Additional funding may be received through the Cash Advance, again this should be referenced to the appropriate code.</t>
  </si>
  <si>
    <t>https://www.milton-keynes.gov.uk/schools-and-lifelong-learning/information-schools/local-management-schools-lms/school-funding</t>
  </si>
  <si>
    <t xml:space="preserve">Any additional income over the year should be added to the appropriate remaining CFR income headings and broken down under the workings page and attached. </t>
  </si>
  <si>
    <t>Expenditure Section</t>
  </si>
  <si>
    <t>Always input figures as a positive in this section.</t>
  </si>
  <si>
    <t xml:space="preserve">Any expenditure, which has more than one cost included, should be added to the appropriate remaining CFR expenditure headings and broken down under the workings page and attached. </t>
  </si>
  <si>
    <t>Where the school is making a revenue contribution to a capital project, monies should be put into E30 and matched to CI04.</t>
  </si>
  <si>
    <t>Notional amunts for rates should be included in I01 and E17</t>
  </si>
  <si>
    <t>Dedelegated Budgets</t>
  </si>
  <si>
    <t>The De-delegated budget tab on this file gives the figures that need to be included.  100% of the amount should be included in April.  This will not affect the bottom line carry forward, it purely ensures that both the costs and associated income are included within the budget.</t>
  </si>
  <si>
    <t>In April, schools should post the de-delegated journal to ensure no variances occur on the budget monitoring report.</t>
  </si>
  <si>
    <t>Figures for CI01 can be found on your Cash Advance Schedule and any additional funding from the LA. Please breakdown on workings sheet.</t>
  </si>
  <si>
    <t>Monies that are being used from revenue expenditure (E30) to balance capital should be put into CI04.</t>
  </si>
  <si>
    <t>CI03 should contain any monies received from an external source i.e school fund etc.</t>
  </si>
  <si>
    <t>Capital Expenditure</t>
  </si>
  <si>
    <t>Balances</t>
  </si>
  <si>
    <t>All balances have B/fwd (from the old year) and C/fwd (to the new year). Surplus B/fwds should be shown as a negative and deficits as a positive.  Surplus C/fwds should be shown as a positive and deficits as a negative.</t>
  </si>
  <si>
    <t>Revenue balances are recorded as follows:</t>
  </si>
  <si>
    <r>
      <rPr>
        <b/>
        <sz val="10"/>
        <rFont val="Arial"/>
        <family val="2"/>
      </rPr>
      <t>B01</t>
    </r>
    <r>
      <rPr>
        <sz val="10"/>
        <rFont val="Arial"/>
        <family val="2"/>
      </rPr>
      <t xml:space="preserve"> Committed Revenue Balance.  Committed amounts are where a school has entered into a contract or raised a purchase order but the goods or services have not been received by 31st March.  Also deficit budgets should also be included as spent money is already committed.</t>
    </r>
  </si>
  <si>
    <r>
      <rPr>
        <b/>
        <sz val="10"/>
        <rFont val="Arial"/>
        <family val="2"/>
      </rPr>
      <t>B02</t>
    </r>
    <r>
      <rPr>
        <sz val="10"/>
        <rFont val="Arial"/>
        <family val="2"/>
      </rPr>
      <t xml:space="preserve"> Uncommitted Revenue Balance.  These are any other revenue balances that have not been committed.  Funding ear-marked for specific purposes should be shown here.</t>
    </r>
  </si>
  <si>
    <r>
      <rPr>
        <b/>
        <sz val="10"/>
        <rFont val="Arial"/>
        <family val="2"/>
      </rPr>
      <t>B03</t>
    </r>
    <r>
      <rPr>
        <sz val="10"/>
        <rFont val="Arial"/>
        <family val="2"/>
      </rPr>
      <t xml:space="preserve"> Devolved Capital balances.</t>
    </r>
  </si>
  <si>
    <r>
      <rPr>
        <b/>
        <sz val="10"/>
        <rFont val="Arial"/>
        <family val="2"/>
      </rPr>
      <t>B05</t>
    </r>
    <r>
      <rPr>
        <sz val="10"/>
        <rFont val="Arial"/>
        <family val="2"/>
      </rPr>
      <t xml:space="preserve"> Other capital balance which do not fall in the category of Devolved Capital.</t>
    </r>
  </si>
  <si>
    <r>
      <rPr>
        <b/>
        <sz val="10"/>
        <rFont val="Arial"/>
        <family val="2"/>
      </rPr>
      <t>B06</t>
    </r>
    <r>
      <rPr>
        <sz val="10"/>
        <rFont val="Arial"/>
        <family val="2"/>
      </rPr>
      <t xml:space="preserve"> Community focused School activities only.</t>
    </r>
  </si>
  <si>
    <t>Brought forward balances are notified on a year end letter.</t>
  </si>
  <si>
    <t>Profiling</t>
  </si>
  <si>
    <t>All schools must submit a profiled budget.</t>
  </si>
  <si>
    <t xml:space="preserve">Schools should look closely at the previous years spending to identify appropriate profiles.  </t>
  </si>
  <si>
    <t>Include teachers pay rise in September (if appropriate)</t>
  </si>
  <si>
    <t xml:space="preserve">All revenue &amp; capital income paid by the LA should be profiled in line with the cash advance schedule.  </t>
  </si>
  <si>
    <t>Profiles must add up correctly and balance.</t>
  </si>
  <si>
    <t>Please note that ALL boxes are to be completed in order to provide a completed budget plan.</t>
  </si>
  <si>
    <t>Budget Due 1st May 2022</t>
  </si>
  <si>
    <t>ORIGINAL BUDGET PLAN</t>
  </si>
  <si>
    <t>SPREADSHEET CHECKS</t>
  </si>
  <si>
    <t>Web Remittance</t>
  </si>
  <si>
    <t>Yes</t>
  </si>
  <si>
    <t xml:space="preserve">School Name:       </t>
  </si>
  <si>
    <t xml:space="preserve">Financial Year:  </t>
  </si>
  <si>
    <t>2022/2023</t>
  </si>
  <si>
    <t>School Code Completed</t>
  </si>
  <si>
    <t xml:space="preserve">School Code: </t>
  </si>
  <si>
    <t>School Name Completed</t>
  </si>
  <si>
    <t>ORIGINAL</t>
  </si>
  <si>
    <t>Apr.</t>
  </si>
  <si>
    <t xml:space="preserve">May </t>
  </si>
  <si>
    <t>June</t>
  </si>
  <si>
    <t>July</t>
  </si>
  <si>
    <t>Aug.</t>
  </si>
  <si>
    <t>Sept.</t>
  </si>
  <si>
    <t>Oct.</t>
  </si>
  <si>
    <t>Nov.</t>
  </si>
  <si>
    <t>Dec.</t>
  </si>
  <si>
    <t xml:space="preserve">Jan. </t>
  </si>
  <si>
    <t>Feb.</t>
  </si>
  <si>
    <t>Mar.</t>
  </si>
  <si>
    <t>Profile Total</t>
  </si>
  <si>
    <t>Profiling is correct</t>
  </si>
  <si>
    <t>BUDGET</t>
  </si>
  <si>
    <t>Capital is correct</t>
  </si>
  <si>
    <t>£</t>
  </si>
  <si>
    <t>Surplus or Deficit?</t>
  </si>
  <si>
    <r>
      <t>INCOME (</t>
    </r>
    <r>
      <rPr>
        <b/>
        <sz val="12"/>
        <color indexed="10"/>
        <rFont val="Arial"/>
        <family val="2"/>
      </rPr>
      <t>Input as minus figures</t>
    </r>
    <r>
      <rPr>
        <b/>
        <sz val="12"/>
        <rFont val="Arial"/>
        <family val="2"/>
      </rPr>
      <t>)</t>
    </r>
  </si>
  <si>
    <t>Ledger Code</t>
  </si>
  <si>
    <t>TOTAL INCOME</t>
  </si>
  <si>
    <t>EXPENDITURE</t>
  </si>
  <si>
    <r>
      <t>Direct revenue financing</t>
    </r>
    <r>
      <rPr>
        <sz val="10"/>
        <rFont val="Arial"/>
        <family val="2"/>
      </rPr>
      <t xml:space="preserve"> (revenue contributions to capital - Match CI04)</t>
    </r>
  </si>
  <si>
    <t>TOTAL EXPENDITURE</t>
  </si>
  <si>
    <r>
      <t>CAPITAL INCOME (</t>
    </r>
    <r>
      <rPr>
        <b/>
        <sz val="12"/>
        <color indexed="10"/>
        <rFont val="Arial"/>
        <family val="2"/>
      </rPr>
      <t>Input as minus figures</t>
    </r>
    <r>
      <rPr>
        <b/>
        <sz val="12"/>
        <rFont val="Arial"/>
        <family val="2"/>
      </rPr>
      <t>)</t>
    </r>
  </si>
  <si>
    <r>
      <t>Direct revenue financing</t>
    </r>
    <r>
      <rPr>
        <sz val="10"/>
        <rFont val="Arial"/>
        <family val="2"/>
      </rPr>
      <t xml:space="preserve"> (revenue contributions to capital - Match E30)</t>
    </r>
  </si>
  <si>
    <t>TOTAL CAPITAL INCOME</t>
  </si>
  <si>
    <t>CAPITAL EXPENDITURE</t>
  </si>
  <si>
    <t>TOTAL CAPITAL EXPENDITURE</t>
  </si>
  <si>
    <r>
      <t xml:space="preserve">BALANCES BROUGHT FORWARD </t>
    </r>
    <r>
      <rPr>
        <b/>
        <sz val="12"/>
        <color rgb="FFFF0000"/>
        <rFont val="Arial"/>
        <family val="2"/>
      </rPr>
      <t>(Input surpluses as minus figures)</t>
    </r>
  </si>
  <si>
    <t>Committed Revenue</t>
  </si>
  <si>
    <t>Uncommitted Revenue</t>
  </si>
  <si>
    <t>Community Funding</t>
  </si>
  <si>
    <t>TOTAL REVENUE</t>
  </si>
  <si>
    <t>Devolved Formula Capital</t>
  </si>
  <si>
    <t>Other Capital</t>
  </si>
  <si>
    <t>TOTAL CAPITAL</t>
  </si>
  <si>
    <t>TOTAL (SURPLUS)/DEFICIT BROUGHT FORWARD</t>
  </si>
  <si>
    <t>BALANCES CARRIED FORWARD</t>
  </si>
  <si>
    <r>
      <t>Headteacher</t>
    </r>
    <r>
      <rPr>
        <b/>
        <sz val="12"/>
        <color indexed="10"/>
        <rFont val="Arial"/>
        <family val="2"/>
      </rPr>
      <t xml:space="preserve"> </t>
    </r>
    <r>
      <rPr>
        <sz val="12"/>
        <color indexed="10"/>
        <rFont val="Arial"/>
        <family val="2"/>
      </rPr>
      <t>*</t>
    </r>
  </si>
  <si>
    <t>Chair of Governors / Finance Committee</t>
  </si>
  <si>
    <t>Signature (1):</t>
  </si>
  <si>
    <t>Signature (2):</t>
  </si>
  <si>
    <t>Name:</t>
  </si>
  <si>
    <t>Position:</t>
  </si>
  <si>
    <t>Date Signed:</t>
  </si>
  <si>
    <t>The Headteacher and Chair of Governors must sign the budget before it is submitted.</t>
  </si>
  <si>
    <r>
      <t xml:space="preserve">An Excel version and a signed PDF must be emailed to SchoolsFinance@milton-keynes.gov.uk by </t>
    </r>
    <r>
      <rPr>
        <b/>
        <u/>
        <sz val="14"/>
        <color indexed="8"/>
        <rFont val="Arial"/>
        <family val="2"/>
      </rPr>
      <t>1st May 2022</t>
    </r>
  </si>
  <si>
    <r>
      <t xml:space="preserve">USE THIS SHEET FOR YOUR </t>
    </r>
    <r>
      <rPr>
        <b/>
        <u/>
        <sz val="14"/>
        <rFont val="Arial"/>
        <family val="2"/>
      </rPr>
      <t>ORIGINAL</t>
    </r>
    <r>
      <rPr>
        <b/>
        <sz val="14"/>
        <rFont val="Arial"/>
        <family val="2"/>
      </rPr>
      <t xml:space="preserve"> BUDGET WORKINGS</t>
    </r>
  </si>
  <si>
    <t>DEDELEGATED BUDGET/ACTUAL POSTINGS</t>
  </si>
  <si>
    <t>2022-2023</t>
  </si>
  <si>
    <t>De-Delegated Budgets:</t>
  </si>
  <si>
    <t>The figures in column E in the blue section must be included in the budget and profiled 100% in April.  The I01 figure is in addition to the toolkit numbers</t>
  </si>
  <si>
    <t>Funding</t>
  </si>
  <si>
    <t>Free School Meal Eligiblity</t>
  </si>
  <si>
    <t>Licences and Subscriptions</t>
  </si>
  <si>
    <t>EMASS</t>
  </si>
  <si>
    <t xml:space="preserve">Facilities Time </t>
  </si>
  <si>
    <t>TOTAL DE-DELEGATED BUDGET</t>
  </si>
  <si>
    <t>Journal required for De-Delegated Budgets:</t>
  </si>
  <si>
    <t>The figures in column E in the green section must be posted on to FMS in April.  This will replace the de-delegated posting usually done in January.</t>
  </si>
  <si>
    <t>DR  E23</t>
  </si>
  <si>
    <t>DR  E27</t>
  </si>
  <si>
    <t>DR  E11</t>
  </si>
  <si>
    <t>CR  I01</t>
  </si>
  <si>
    <t>Budget Due 1st November 2022</t>
  </si>
  <si>
    <t>REVISED BUDGET PLAN</t>
  </si>
  <si>
    <r>
      <rPr>
        <sz val="14"/>
        <rFont val="Arial"/>
        <family val="2"/>
      </rPr>
      <t>Variance Analysis Completed</t>
    </r>
    <r>
      <rPr>
        <sz val="8"/>
        <rFont val="Arial"/>
        <family val="2"/>
      </rPr>
      <t xml:space="preserve"> 
</t>
    </r>
    <r>
      <rPr>
        <sz val="10"/>
        <rFont val="Arial"/>
        <family val="2"/>
      </rPr>
      <t>(see next tab)</t>
    </r>
  </si>
  <si>
    <t>REVISED</t>
  </si>
  <si>
    <t>BALANCES BROUGHT FORWARD</t>
  </si>
  <si>
    <r>
      <t xml:space="preserve">An Excel version and a signed PDF must be emailed to SchoolsFinance@milton-keynes.gov.uk by </t>
    </r>
    <r>
      <rPr>
        <b/>
        <u/>
        <sz val="14"/>
        <color indexed="8"/>
        <rFont val="Arial"/>
        <family val="2"/>
      </rPr>
      <t>1st November 2022</t>
    </r>
  </si>
  <si>
    <r>
      <t xml:space="preserve">USE THIS SHEET FOR YOUR </t>
    </r>
    <r>
      <rPr>
        <b/>
        <u/>
        <sz val="14"/>
        <rFont val="Arial"/>
        <family val="2"/>
      </rPr>
      <t>REVISED</t>
    </r>
    <r>
      <rPr>
        <b/>
        <sz val="14"/>
        <rFont val="Arial"/>
        <family val="2"/>
      </rPr>
      <t xml:space="preserve"> BUDGET WORKINGS</t>
    </r>
  </si>
  <si>
    <t>COMPARISON BETWEEN ORIGINAL AND REVISED BUDGET</t>
  </si>
  <si>
    <t>Provide explanations in all the red cells</t>
  </si>
  <si>
    <t>VARIANCE</t>
  </si>
  <si>
    <t>Reason for Variance</t>
  </si>
  <si>
    <t>Decrease</t>
  </si>
  <si>
    <t>Increase</t>
  </si>
  <si>
    <t>Explanation Required</t>
  </si>
  <si>
    <r>
      <rPr>
        <sz val="14"/>
        <color indexed="10"/>
        <rFont val="Arial"/>
        <family val="2"/>
      </rPr>
      <t>Adv</t>
    </r>
    <r>
      <rPr>
        <sz val="14"/>
        <rFont val="Arial"/>
        <family val="2"/>
      </rPr>
      <t>/(Fav)</t>
    </r>
  </si>
  <si>
    <t>INCOME</t>
  </si>
  <si>
    <t>TOTAL EXPENDITURE (b)</t>
  </si>
  <si>
    <t>TOTAL CAPITAL INCOME (c)</t>
  </si>
  <si>
    <t>TOTAL CAPITAL EXPENDITURE (d)</t>
  </si>
  <si>
    <t>TOTAL SURPLUS/(DEFICIT) BROUGHT FORWARD</t>
  </si>
  <si>
    <t>Forecast based on YTD actuals plus budget</t>
  </si>
  <si>
    <t>Annual Forecast</t>
  </si>
  <si>
    <t>EXPLANATION OF VARIANCES</t>
  </si>
  <si>
    <r>
      <t>(Favourable)/</t>
    </r>
    <r>
      <rPr>
        <b/>
        <sz val="10"/>
        <color indexed="10"/>
        <rFont val="Arial"/>
        <family val="2"/>
      </rPr>
      <t>Adverse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</si>
</sst>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Red]\(#,##0\)"/>
    <numFmt numFmtId="165" formatCode="00"/>
    <numFmt numFmtId="166" formatCode="#,##0.00_ ;[Red]\-#,##0.00\ "/>
    <numFmt numFmtId="167" formatCode="#,##0_ ;[Red]\-#,##0\ "/>
    <numFmt numFmtId="168" formatCode="#,##0.00;[Red]\(#,##0.00\)"/>
  </numFmts>
  <fonts count="52" x14ac:knownFonts="1">
    <font>
      <sz val="10"/>
      <name val="Arial"/>
    </font>
    <font>
      <sz val="11"/>
      <color theme="1"/>
      <name val="Calibri"/>
      <family val="2"/>
      <scheme val="minor"/>
    </font>
    <font>
      <sz val="10"/>
      <name val="Arial"/>
      <family val="2"/>
    </font>
    <font>
      <b/>
      <sz val="16"/>
      <name val="Arial"/>
      <family val="2"/>
    </font>
    <font>
      <b/>
      <sz val="11"/>
      <name val="Arial"/>
      <family val="2"/>
    </font>
    <font>
      <sz val="11"/>
      <name val="Arial"/>
      <family val="2"/>
    </font>
    <font>
      <b/>
      <sz val="12"/>
      <name val="Arial"/>
      <family val="2"/>
    </font>
    <font>
      <b/>
      <sz val="10"/>
      <name val="Arial"/>
      <family val="2"/>
    </font>
    <font>
      <sz val="8"/>
      <name val="Arial"/>
      <family val="2"/>
    </font>
    <font>
      <sz val="12"/>
      <color indexed="10"/>
      <name val="Arial"/>
      <family val="2"/>
    </font>
    <font>
      <sz val="8"/>
      <name val="Arial"/>
      <family val="2"/>
    </font>
    <font>
      <b/>
      <sz val="14"/>
      <name val="Arial"/>
      <family val="2"/>
    </font>
    <font>
      <b/>
      <sz val="18"/>
      <name val="Arial"/>
      <family val="2"/>
    </font>
    <font>
      <b/>
      <sz val="12"/>
      <color indexed="10"/>
      <name val="Arial"/>
      <family val="2"/>
    </font>
    <font>
      <b/>
      <sz val="9"/>
      <name val="Arial"/>
      <family val="2"/>
    </font>
    <font>
      <b/>
      <sz val="15"/>
      <name val="Arial"/>
      <family val="2"/>
    </font>
    <font>
      <sz val="12"/>
      <name val="Arial"/>
      <family val="2"/>
    </font>
    <font>
      <b/>
      <sz val="7"/>
      <name val="Arial"/>
      <family val="2"/>
    </font>
    <font>
      <b/>
      <u/>
      <sz val="14"/>
      <name val="Arial"/>
      <family val="2"/>
    </font>
    <font>
      <b/>
      <u/>
      <sz val="12"/>
      <name val="Arial"/>
      <family val="2"/>
    </font>
    <font>
      <sz val="10"/>
      <name val="Symbol"/>
      <family val="1"/>
      <charset val="2"/>
    </font>
    <font>
      <sz val="10"/>
      <name val="Arial"/>
      <family val="2"/>
    </font>
    <font>
      <b/>
      <sz val="10"/>
      <color indexed="10"/>
      <name val="Arial"/>
      <family val="2"/>
    </font>
    <font>
      <sz val="14"/>
      <name val="Arial"/>
      <family val="2"/>
    </font>
    <font>
      <b/>
      <u/>
      <sz val="18"/>
      <name val="Arial"/>
      <family val="2"/>
    </font>
    <font>
      <sz val="10"/>
      <name val="Arial"/>
      <family val="2"/>
    </font>
    <font>
      <b/>
      <sz val="13"/>
      <name val="Arial"/>
      <family val="2"/>
    </font>
    <font>
      <sz val="16"/>
      <name val="Arial"/>
      <family val="2"/>
    </font>
    <font>
      <b/>
      <u/>
      <sz val="14"/>
      <color indexed="8"/>
      <name val="Arial"/>
      <family val="2"/>
    </font>
    <font>
      <sz val="14"/>
      <color indexed="10"/>
      <name val="Arial"/>
      <family val="2"/>
    </font>
    <font>
      <b/>
      <u/>
      <sz val="10"/>
      <name val="Arial"/>
      <family val="2"/>
    </font>
    <font>
      <sz val="11"/>
      <color theme="1"/>
      <name val="Calibri"/>
      <family val="2"/>
      <scheme val="minor"/>
    </font>
    <font>
      <sz val="12"/>
      <name val="Calibri"/>
      <family val="2"/>
      <scheme val="minor"/>
    </font>
    <font>
      <b/>
      <sz val="12"/>
      <name val="Calibri"/>
      <family val="2"/>
      <scheme val="minor"/>
    </font>
    <font>
      <sz val="14"/>
      <color rgb="FFFF0000"/>
      <name val="Arial"/>
      <family val="2"/>
    </font>
    <font>
      <b/>
      <sz val="14"/>
      <color theme="1"/>
      <name val="Arial"/>
      <family val="2"/>
    </font>
    <font>
      <sz val="10"/>
      <color theme="0"/>
      <name val="Arial"/>
      <family val="2"/>
    </font>
    <font>
      <b/>
      <sz val="18"/>
      <color theme="3" tint="0.79998168889431442"/>
      <name val="Arial"/>
      <family val="2"/>
    </font>
    <font>
      <sz val="10"/>
      <color rgb="FFFF0000"/>
      <name val="Arial"/>
      <family val="2"/>
    </font>
    <font>
      <b/>
      <u/>
      <sz val="12"/>
      <color rgb="FFFF0000"/>
      <name val="Arial"/>
      <family val="2"/>
    </font>
    <font>
      <b/>
      <sz val="12"/>
      <color rgb="FFFF0000"/>
      <name val="Arial"/>
      <family val="2"/>
    </font>
    <font>
      <sz val="12"/>
      <color theme="1"/>
      <name val="Arial"/>
      <family val="2"/>
    </font>
    <font>
      <b/>
      <sz val="14"/>
      <color theme="0"/>
      <name val="Arial"/>
      <family val="2"/>
    </font>
    <font>
      <b/>
      <sz val="12"/>
      <color rgb="FF0070C0"/>
      <name val="Arial"/>
      <family val="2"/>
    </font>
    <font>
      <sz val="11"/>
      <name val="Calibri"/>
      <family val="2"/>
      <scheme val="minor"/>
    </font>
    <font>
      <i/>
      <sz val="10"/>
      <name val="Arial"/>
      <family val="2"/>
    </font>
    <font>
      <b/>
      <sz val="16"/>
      <color theme="1"/>
      <name val="Arial"/>
      <family val="2"/>
    </font>
    <font>
      <b/>
      <u/>
      <sz val="16"/>
      <name val="Arial"/>
      <family val="2"/>
    </font>
    <font>
      <b/>
      <sz val="12"/>
      <color theme="1"/>
      <name val="Arial"/>
      <family val="2"/>
    </font>
    <font>
      <sz val="12"/>
      <color rgb="FF000000"/>
      <name val="Arial"/>
      <family val="2"/>
    </font>
    <font>
      <sz val="14"/>
      <color theme="0"/>
      <name val="Arial"/>
      <family val="2"/>
    </font>
    <font>
      <u/>
      <sz val="10"/>
      <color theme="10"/>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6" tint="0.59999389629810485"/>
        <bgColor theme="8" tint="-0.24994659260841701"/>
      </patternFill>
    </fill>
    <fill>
      <patternFill patternType="solid">
        <fgColor theme="5" tint="0.59999389629810485"/>
        <bgColor indexed="64"/>
      </patternFill>
    </fill>
    <fill>
      <patternFill patternType="solid">
        <fgColor rgb="FFCCCCFF"/>
        <bgColor indexed="64"/>
      </patternFill>
    </fill>
    <fill>
      <patternFill patternType="solid">
        <fgColor rgb="FF92D05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0"/>
        <bgColor indexed="64"/>
      </patternFill>
    </fill>
  </fills>
  <borders count="53">
    <border>
      <left/>
      <right/>
      <top/>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style="thin">
        <color indexed="22"/>
      </right>
      <top/>
      <bottom/>
      <diagonal/>
    </border>
    <border>
      <left/>
      <right style="thin">
        <color indexed="22"/>
      </right>
      <top/>
      <bottom/>
      <diagonal/>
    </border>
    <border>
      <left/>
      <right/>
      <top/>
      <bottom style="thin">
        <color indexed="22"/>
      </bottom>
      <diagonal/>
    </border>
    <border>
      <left/>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22"/>
      </top>
      <bottom style="thin">
        <color indexed="22"/>
      </bottom>
      <diagonal/>
    </border>
    <border>
      <left/>
      <right style="medium">
        <color indexed="64"/>
      </right>
      <top/>
      <bottom/>
      <diagonal/>
    </border>
    <border>
      <left/>
      <right style="medium">
        <color indexed="64"/>
      </right>
      <top/>
      <bottom style="thin">
        <color indexed="22"/>
      </bottom>
      <diagonal/>
    </border>
    <border>
      <left style="medium">
        <color indexed="64"/>
      </left>
      <right/>
      <top/>
      <bottom style="medium">
        <color indexed="64"/>
      </bottom>
      <diagonal/>
    </border>
    <border>
      <left/>
      <right/>
      <top/>
      <bottom style="medium">
        <color indexed="64"/>
      </bottom>
      <diagonal/>
    </border>
    <border>
      <left style="thin">
        <color indexed="22"/>
      </left>
      <right style="thin">
        <color indexed="22"/>
      </right>
      <top/>
      <bottom style="medium">
        <color indexed="64"/>
      </bottom>
      <diagonal/>
    </border>
    <border>
      <left/>
      <right style="medium">
        <color indexed="64"/>
      </right>
      <top style="thin">
        <color indexed="22"/>
      </top>
      <bottom style="medium">
        <color indexed="64"/>
      </bottom>
      <diagonal/>
    </border>
    <border>
      <left/>
      <right style="medium">
        <color indexed="64"/>
      </right>
      <top/>
      <bottom style="medium">
        <color indexed="64"/>
      </bottom>
      <diagonal/>
    </border>
    <border>
      <left/>
      <right style="medium">
        <color indexed="64"/>
      </right>
      <top style="thin">
        <color indexed="22"/>
      </top>
      <bottom/>
      <diagonal/>
    </border>
    <border>
      <left/>
      <right/>
      <top style="medium">
        <color indexed="64"/>
      </top>
      <bottom style="thin">
        <color indexed="22"/>
      </bottom>
      <diagonal/>
    </border>
    <border>
      <left/>
      <right style="medium">
        <color indexed="64"/>
      </right>
      <top style="medium">
        <color indexed="64"/>
      </top>
      <bottom style="thin">
        <color indexed="22"/>
      </bottom>
      <diagonal/>
    </border>
    <border>
      <left style="thin">
        <color indexed="22"/>
      </left>
      <right style="thin">
        <color indexed="22"/>
      </right>
      <top style="thin">
        <color indexed="22"/>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22"/>
      </top>
      <bottom style="thin">
        <color indexed="22"/>
      </bottom>
      <diagonal/>
    </border>
    <border>
      <left style="medium">
        <color indexed="64"/>
      </left>
      <right style="medium">
        <color indexed="64"/>
      </right>
      <top style="thin">
        <color indexed="22"/>
      </top>
      <bottom/>
      <diagonal/>
    </border>
    <border>
      <left style="medium">
        <color indexed="64"/>
      </left>
      <right style="medium">
        <color indexed="64"/>
      </right>
      <top style="medium">
        <color indexed="64"/>
      </top>
      <bottom style="thin">
        <color indexed="22"/>
      </bottom>
      <diagonal/>
    </border>
    <border>
      <left style="medium">
        <color indexed="64"/>
      </left>
      <right style="medium">
        <color indexed="64"/>
      </right>
      <top style="thin">
        <color indexed="22"/>
      </top>
      <bottom style="medium">
        <color indexed="64"/>
      </bottom>
      <diagonal/>
    </border>
    <border>
      <left style="medium">
        <color indexed="64"/>
      </left>
      <right style="medium">
        <color indexed="64"/>
      </right>
      <top/>
      <bottom style="thin">
        <color indexed="22"/>
      </bottom>
      <diagonal/>
    </border>
    <border>
      <left style="medium">
        <color indexed="64"/>
      </left>
      <right style="medium">
        <color indexed="64"/>
      </right>
      <top/>
      <bottom style="thin">
        <color indexed="64"/>
      </bottom>
      <diagonal/>
    </border>
    <border>
      <left/>
      <right/>
      <top style="thin">
        <color indexed="22"/>
      </top>
      <bottom style="thin">
        <color indexed="64"/>
      </bottom>
      <diagonal/>
    </border>
    <border>
      <left/>
      <right style="thin">
        <color indexed="22"/>
      </right>
      <top style="thin">
        <color indexed="22"/>
      </top>
      <bottom style="thin">
        <color indexed="64"/>
      </bottom>
      <diagonal/>
    </border>
    <border>
      <left/>
      <right style="thin">
        <color indexed="22"/>
      </right>
      <top/>
      <bottom style="double">
        <color indexed="64"/>
      </bottom>
      <diagonal/>
    </border>
    <border>
      <left/>
      <right style="thin">
        <color indexed="22"/>
      </right>
      <top style="thin">
        <color indexed="22"/>
      </top>
      <bottom style="double">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64"/>
      </bottom>
      <diagonal/>
    </border>
    <border>
      <left style="thin">
        <color indexed="22"/>
      </left>
      <right/>
      <top/>
      <bottom style="double">
        <color indexed="64"/>
      </bottom>
      <diagonal/>
    </border>
  </borders>
  <cellStyleXfs count="11">
    <xf numFmtId="0" fontId="0" fillId="0" borderId="0"/>
    <xf numFmtId="43" fontId="2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31" fillId="0" borderId="0"/>
    <xf numFmtId="0" fontId="1" fillId="0" borderId="0"/>
    <xf numFmtId="0" fontId="41" fillId="0" borderId="0"/>
    <xf numFmtId="0" fontId="2" fillId="0" borderId="0"/>
    <xf numFmtId="0" fontId="51" fillId="0" borderId="0" applyNumberFormat="0" applyFill="0" applyBorder="0" applyAlignment="0" applyProtection="0"/>
  </cellStyleXfs>
  <cellXfs count="466">
    <xf numFmtId="0" fontId="0" fillId="0" borderId="0" xfId="0"/>
    <xf numFmtId="0" fontId="7" fillId="0" borderId="0" xfId="0" applyFont="1"/>
    <xf numFmtId="0" fontId="18" fillId="0" borderId="0" xfId="0" applyFont="1" applyAlignment="1">
      <alignment horizontal="center"/>
    </xf>
    <xf numFmtId="0" fontId="0" fillId="0" borderId="0" xfId="0" applyAlignment="1">
      <alignment vertical="top"/>
    </xf>
    <xf numFmtId="0" fontId="21" fillId="0" borderId="0" xfId="0" applyFont="1"/>
    <xf numFmtId="164" fontId="7" fillId="0" borderId="0" xfId="0" applyNumberFormat="1" applyFont="1"/>
    <xf numFmtId="164" fontId="17" fillId="0" borderId="0" xfId="0" applyNumberFormat="1" applyFont="1"/>
    <xf numFmtId="0" fontId="5" fillId="0" borderId="0" xfId="0" applyFont="1" applyAlignment="1">
      <alignment wrapText="1"/>
    </xf>
    <xf numFmtId="0" fontId="0" fillId="0" borderId="0" xfId="0" applyAlignment="1">
      <alignment wrapText="1"/>
    </xf>
    <xf numFmtId="0" fontId="23" fillId="0" borderId="0" xfId="0" applyFont="1"/>
    <xf numFmtId="0" fontId="18" fillId="0" borderId="0" xfId="0" applyFont="1"/>
    <xf numFmtId="0" fontId="0" fillId="0" borderId="0" xfId="0" applyAlignment="1">
      <alignment vertical="top" wrapText="1"/>
    </xf>
    <xf numFmtId="0" fontId="20" fillId="0" borderId="0" xfId="0" applyFont="1"/>
    <xf numFmtId="0" fontId="19" fillId="0" borderId="0" xfId="0" applyFont="1"/>
    <xf numFmtId="0" fontId="2" fillId="0" borderId="0" xfId="0" applyFont="1"/>
    <xf numFmtId="0" fontId="2" fillId="0" borderId="0" xfId="0" applyFont="1" applyAlignment="1">
      <alignment vertical="top" wrapText="1"/>
    </xf>
    <xf numFmtId="0" fontId="7" fillId="0" borderId="0" xfId="0" applyFont="1" applyAlignment="1">
      <alignment vertical="center"/>
    </xf>
    <xf numFmtId="0" fontId="2" fillId="0" borderId="0" xfId="0" applyFont="1" applyAlignment="1">
      <alignment horizontal="right"/>
    </xf>
    <xf numFmtId="3" fontId="2" fillId="0" borderId="0" xfId="0" applyNumberFormat="1" applyFont="1" applyAlignment="1">
      <alignment horizontal="right"/>
    </xf>
    <xf numFmtId="0" fontId="32" fillId="0" borderId="0" xfId="0" applyFont="1"/>
    <xf numFmtId="0" fontId="33" fillId="0" borderId="0" xfId="0" applyFont="1"/>
    <xf numFmtId="43" fontId="7" fillId="0" borderId="0" xfId="1" applyFont="1" applyAlignment="1">
      <alignment vertical="center" wrapText="1"/>
    </xf>
    <xf numFmtId="43" fontId="0" fillId="0" borderId="0" xfId="1" applyFont="1"/>
    <xf numFmtId="0" fontId="23" fillId="0" borderId="0" xfId="0" applyFont="1" applyAlignment="1">
      <alignment vertical="center" wrapText="1"/>
    </xf>
    <xf numFmtId="0" fontId="36" fillId="0" borderId="0" xfId="0" applyFont="1"/>
    <xf numFmtId="0" fontId="2" fillId="0" borderId="0" xfId="0" applyFont="1" applyAlignment="1">
      <alignment vertical="center"/>
    </xf>
    <xf numFmtId="11" fontId="2" fillId="0" borderId="0" xfId="0" applyNumberFormat="1" applyFont="1"/>
    <xf numFmtId="0" fontId="2" fillId="0" borderId="0" xfId="0" applyFont="1" applyAlignment="1">
      <alignment horizontal="right" vertical="center"/>
    </xf>
    <xf numFmtId="0" fontId="2" fillId="0" borderId="0" xfId="0" applyFont="1" applyAlignment="1">
      <alignment vertical="center" wrapText="1"/>
    </xf>
    <xf numFmtId="0" fontId="16" fillId="0" borderId="0" xfId="0" applyFont="1" applyAlignment="1">
      <alignment horizontal="right" vertical="top" wrapText="1"/>
    </xf>
    <xf numFmtId="0" fontId="7" fillId="0" borderId="0" xfId="0" applyFont="1" applyAlignment="1">
      <alignment vertical="center" wrapText="1"/>
    </xf>
    <xf numFmtId="0" fontId="2" fillId="0" borderId="0" xfId="4"/>
    <xf numFmtId="0" fontId="23" fillId="0" borderId="0" xfId="4" applyFont="1"/>
    <xf numFmtId="0" fontId="2" fillId="0" borderId="0" xfId="3"/>
    <xf numFmtId="3" fontId="2" fillId="0" borderId="0" xfId="0" applyNumberFormat="1" applyFont="1"/>
    <xf numFmtId="164" fontId="2" fillId="0" borderId="0" xfId="0" applyNumberFormat="1" applyFont="1"/>
    <xf numFmtId="0" fontId="16" fillId="0" borderId="0" xfId="0" applyFont="1" applyAlignment="1">
      <alignment vertical="center"/>
    </xf>
    <xf numFmtId="0" fontId="23" fillId="0" borderId="0" xfId="0" applyFont="1" applyAlignment="1">
      <alignment vertical="center"/>
    </xf>
    <xf numFmtId="0" fontId="16" fillId="0" borderId="0" xfId="0" applyFont="1" applyAlignment="1">
      <alignment vertical="center" wrapText="1"/>
    </xf>
    <xf numFmtId="0" fontId="30" fillId="0" borderId="0" xfId="0" applyFont="1" applyAlignment="1">
      <alignment vertical="center"/>
    </xf>
    <xf numFmtId="0" fontId="0" fillId="0" borderId="0" xfId="0" applyAlignment="1">
      <alignment vertical="center"/>
    </xf>
    <xf numFmtId="0" fontId="38" fillId="0" borderId="0" xfId="0" applyFont="1" applyAlignment="1">
      <alignment vertical="center"/>
    </xf>
    <xf numFmtId="0" fontId="34" fillId="0" borderId="0" xfId="0" applyFont="1" applyAlignment="1">
      <alignment vertical="center"/>
    </xf>
    <xf numFmtId="0" fontId="19" fillId="0" borderId="0" xfId="0" applyFont="1" applyAlignment="1">
      <alignment vertical="center"/>
    </xf>
    <xf numFmtId="166" fontId="7" fillId="0" borderId="0" xfId="0" applyNumberFormat="1" applyFont="1"/>
    <xf numFmtId="0" fontId="24" fillId="0" borderId="0" xfId="0" applyFont="1"/>
    <xf numFmtId="165" fontId="7" fillId="0" borderId="0" xfId="0" applyNumberFormat="1" applyFont="1" applyAlignment="1">
      <alignment horizontal="center"/>
    </xf>
    <xf numFmtId="166" fontId="2" fillId="0" borderId="2" xfId="0" applyNumberFormat="1" applyFont="1" applyBorder="1" applyProtection="1">
      <protection locked="0"/>
    </xf>
    <xf numFmtId="164" fontId="2" fillId="0" borderId="0" xfId="0" applyNumberFormat="1" applyFont="1" applyProtection="1">
      <protection locked="0"/>
    </xf>
    <xf numFmtId="167" fontId="2" fillId="0" borderId="1" xfId="0" applyNumberFormat="1" applyFont="1" applyBorder="1" applyProtection="1">
      <protection locked="0"/>
    </xf>
    <xf numFmtId="167" fontId="2" fillId="0" borderId="2" xfId="0" applyNumberFormat="1" applyFont="1" applyBorder="1" applyProtection="1">
      <protection locked="0"/>
    </xf>
    <xf numFmtId="166" fontId="2" fillId="0" borderId="4" xfId="0" applyNumberFormat="1" applyFont="1" applyBorder="1" applyProtection="1">
      <protection locked="0"/>
    </xf>
    <xf numFmtId="167" fontId="2" fillId="0" borderId="3" xfId="0" applyNumberFormat="1" applyFont="1" applyBorder="1" applyProtection="1">
      <protection locked="0"/>
    </xf>
    <xf numFmtId="167" fontId="2" fillId="0" borderId="4" xfId="0" applyNumberFormat="1" applyFont="1" applyBorder="1" applyProtection="1">
      <protection locked="0"/>
    </xf>
    <xf numFmtId="167" fontId="2" fillId="0" borderId="5" xfId="0" applyNumberFormat="1" applyFont="1" applyBorder="1" applyProtection="1">
      <protection locked="0"/>
    </xf>
    <xf numFmtId="167" fontId="2" fillId="0" borderId="6" xfId="0" applyNumberFormat="1" applyFont="1" applyBorder="1" applyProtection="1">
      <protection locked="0"/>
    </xf>
    <xf numFmtId="0" fontId="6" fillId="0" borderId="0" xfId="0" applyFont="1"/>
    <xf numFmtId="166" fontId="2" fillId="0" borderId="7" xfId="0" applyNumberFormat="1" applyFont="1" applyBorder="1" applyProtection="1">
      <protection locked="0"/>
    </xf>
    <xf numFmtId="166" fontId="2" fillId="0" borderId="0" xfId="0" applyNumberFormat="1" applyFont="1" applyProtection="1">
      <protection locked="0"/>
    </xf>
    <xf numFmtId="166" fontId="2" fillId="0" borderId="8" xfId="0" applyNumberFormat="1" applyFont="1" applyBorder="1" applyProtection="1">
      <protection locked="0"/>
    </xf>
    <xf numFmtId="164" fontId="2" fillId="0" borderId="8" xfId="0" applyNumberFormat="1" applyFont="1" applyBorder="1" applyProtection="1">
      <protection locked="0"/>
    </xf>
    <xf numFmtId="166" fontId="2" fillId="0" borderId="0" xfId="0" applyNumberFormat="1" applyFont="1"/>
    <xf numFmtId="164" fontId="6" fillId="0" borderId="0" xfId="0" applyNumberFormat="1" applyFont="1"/>
    <xf numFmtId="0" fontId="15" fillId="0" borderId="0" xfId="0" applyFont="1" applyAlignment="1">
      <alignment horizontal="left"/>
    </xf>
    <xf numFmtId="3" fontId="6" fillId="0" borderId="0" xfId="0" applyNumberFormat="1" applyFont="1"/>
    <xf numFmtId="0" fontId="4" fillId="0" borderId="0" xfId="0" applyFont="1" applyAlignment="1">
      <alignment horizontal="right" wrapText="1"/>
    </xf>
    <xf numFmtId="0" fontId="16" fillId="0" borderId="0" xfId="0" applyFont="1" applyAlignment="1">
      <alignment horizontal="right" wrapText="1"/>
    </xf>
    <xf numFmtId="0" fontId="4" fillId="0" borderId="0" xfId="0" applyFont="1" applyAlignment="1">
      <alignment horizontal="right"/>
    </xf>
    <xf numFmtId="0" fontId="11" fillId="0" borderId="0" xfId="0" applyFont="1"/>
    <xf numFmtId="0" fontId="5" fillId="0" borderId="0" xfId="0" applyFont="1" applyAlignment="1">
      <alignment horizontal="right" wrapText="1"/>
    </xf>
    <xf numFmtId="3" fontId="22" fillId="0" borderId="0" xfId="0" applyNumberFormat="1" applyFont="1"/>
    <xf numFmtId="3" fontId="35" fillId="0" borderId="0" xfId="0" applyNumberFormat="1" applyFont="1"/>
    <xf numFmtId="0" fontId="2" fillId="0" borderId="10" xfId="0" applyFont="1" applyBorder="1"/>
    <xf numFmtId="0" fontId="2" fillId="0" borderId="11" xfId="0" applyFont="1" applyBorder="1"/>
    <xf numFmtId="0" fontId="6" fillId="0" borderId="11" xfId="0" applyFont="1" applyBorder="1" applyAlignment="1">
      <alignment vertical="center"/>
    </xf>
    <xf numFmtId="0" fontId="14" fillId="0" borderId="11" xfId="0" applyFont="1" applyBorder="1" applyAlignment="1">
      <alignment horizontal="center" wrapText="1"/>
    </xf>
    <xf numFmtId="0" fontId="2" fillId="0" borderId="13" xfId="0" applyFont="1" applyBorder="1"/>
    <xf numFmtId="4" fontId="7" fillId="0" borderId="14" xfId="0" applyNumberFormat="1" applyFont="1" applyBorder="1"/>
    <xf numFmtId="0" fontId="7" fillId="0" borderId="0" xfId="0" applyFont="1" applyAlignment="1">
      <alignment horizontal="center"/>
    </xf>
    <xf numFmtId="0" fontId="7" fillId="0" borderId="15" xfId="0" applyFont="1" applyBorder="1"/>
    <xf numFmtId="0" fontId="7" fillId="0" borderId="16" xfId="0" applyFont="1" applyBorder="1"/>
    <xf numFmtId="165" fontId="7" fillId="0" borderId="18" xfId="0" applyNumberFormat="1" applyFont="1" applyBorder="1" applyAlignment="1">
      <alignment horizontal="center"/>
    </xf>
    <xf numFmtId="0" fontId="12" fillId="5" borderId="0" xfId="0" applyFont="1" applyFill="1"/>
    <xf numFmtId="0" fontId="24" fillId="5" borderId="0" xfId="0" applyFont="1" applyFill="1"/>
    <xf numFmtId="0" fontId="2" fillId="5" borderId="0" xfId="0" applyFont="1" applyFill="1"/>
    <xf numFmtId="0" fontId="11" fillId="5" borderId="0" xfId="0" applyFont="1" applyFill="1" applyAlignment="1">
      <alignment wrapText="1"/>
    </xf>
    <xf numFmtId="164" fontId="2" fillId="5" borderId="0" xfId="0" applyNumberFormat="1" applyFont="1" applyFill="1"/>
    <xf numFmtId="0" fontId="7" fillId="5" borderId="0" xfId="0" applyFont="1" applyFill="1"/>
    <xf numFmtId="0" fontId="11" fillId="5" borderId="0" xfId="0" applyFont="1" applyFill="1" applyAlignment="1">
      <alignment horizontal="right" wrapText="1"/>
    </xf>
    <xf numFmtId="164" fontId="11" fillId="5" borderId="0" xfId="0" applyNumberFormat="1" applyFont="1" applyFill="1" applyAlignment="1">
      <alignment horizontal="right"/>
    </xf>
    <xf numFmtId="164" fontId="11" fillId="5" borderId="0" xfId="0" quotePrefix="1" applyNumberFormat="1" applyFont="1" applyFill="1" applyAlignment="1">
      <alignment horizontal="left"/>
    </xf>
    <xf numFmtId="164" fontId="23" fillId="5" borderId="0" xfId="0" applyNumberFormat="1" applyFont="1" applyFill="1"/>
    <xf numFmtId="0" fontId="26" fillId="5" borderId="0" xfId="0" applyFont="1" applyFill="1" applyAlignment="1">
      <alignment horizontal="left" wrapText="1"/>
    </xf>
    <xf numFmtId="3" fontId="2" fillId="5" borderId="0" xfId="0" applyNumberFormat="1" applyFont="1" applyFill="1"/>
    <xf numFmtId="164" fontId="8" fillId="5" borderId="0" xfId="0" applyNumberFormat="1" applyFont="1" applyFill="1" applyAlignment="1">
      <alignment vertical="top"/>
    </xf>
    <xf numFmtId="3" fontId="23" fillId="5" borderId="11" xfId="0" applyNumberFormat="1" applyFont="1" applyFill="1" applyBorder="1" applyAlignment="1">
      <alignment horizontal="center"/>
    </xf>
    <xf numFmtId="164" fontId="23" fillId="5" borderId="11" xfId="0" applyNumberFormat="1" applyFont="1" applyFill="1" applyBorder="1" applyAlignment="1">
      <alignment horizontal="center"/>
    </xf>
    <xf numFmtId="3" fontId="23" fillId="5" borderId="0" xfId="0" applyNumberFormat="1" applyFont="1" applyFill="1" applyAlignment="1">
      <alignment horizontal="center"/>
    </xf>
    <xf numFmtId="3" fontId="2" fillId="5" borderId="18" xfId="0" applyNumberFormat="1" applyFont="1" applyFill="1" applyBorder="1" applyAlignment="1">
      <alignment horizontal="center"/>
    </xf>
    <xf numFmtId="164" fontId="2" fillId="5" borderId="18" xfId="0" applyNumberFormat="1" applyFont="1" applyFill="1" applyBorder="1" applyAlignment="1">
      <alignment horizontal="center"/>
    </xf>
    <xf numFmtId="0" fontId="7" fillId="5" borderId="21" xfId="0" applyFont="1" applyFill="1" applyBorder="1" applyAlignment="1">
      <alignment horizontal="center"/>
    </xf>
    <xf numFmtId="4" fontId="7" fillId="0" borderId="22" xfId="0" applyNumberFormat="1" applyFont="1" applyBorder="1"/>
    <xf numFmtId="0" fontId="5" fillId="0" borderId="11" xfId="0" applyFont="1" applyBorder="1" applyAlignment="1">
      <alignment wrapText="1"/>
    </xf>
    <xf numFmtId="165" fontId="7" fillId="0" borderId="11" xfId="0" applyNumberFormat="1" applyFont="1" applyBorder="1" applyAlignment="1">
      <alignment horizontal="center"/>
    </xf>
    <xf numFmtId="164" fontId="2" fillId="0" borderId="11" xfId="0" applyNumberFormat="1" applyFont="1" applyBorder="1" applyProtection="1">
      <protection locked="0"/>
    </xf>
    <xf numFmtId="164" fontId="7" fillId="0" borderId="12" xfId="0" applyNumberFormat="1" applyFont="1" applyBorder="1"/>
    <xf numFmtId="164" fontId="7" fillId="0" borderId="15" xfId="0" applyNumberFormat="1" applyFont="1" applyBorder="1"/>
    <xf numFmtId="0" fontId="5" fillId="0" borderId="0" xfId="0" applyFont="1" applyAlignment="1">
      <alignment vertical="center" wrapText="1"/>
    </xf>
    <xf numFmtId="0" fontId="7" fillId="0" borderId="12" xfId="0" applyFont="1" applyBorder="1"/>
    <xf numFmtId="0" fontId="6" fillId="0" borderId="11" xfId="0" applyFont="1" applyBorder="1"/>
    <xf numFmtId="0" fontId="5" fillId="0" borderId="0" xfId="0" applyFont="1"/>
    <xf numFmtId="166" fontId="2" fillId="0" borderId="6" xfId="0" applyNumberFormat="1" applyFont="1" applyBorder="1" applyProtection="1">
      <protection locked="0"/>
    </xf>
    <xf numFmtId="166" fontId="2" fillId="0" borderId="11" xfId="0" applyNumberFormat="1" applyFont="1" applyBorder="1"/>
    <xf numFmtId="0" fontId="7" fillId="0" borderId="18" xfId="0" applyFont="1" applyBorder="1"/>
    <xf numFmtId="0" fontId="7" fillId="0" borderId="21" xfId="0" applyFont="1" applyBorder="1"/>
    <xf numFmtId="0" fontId="7" fillId="0" borderId="11" xfId="0" applyFont="1" applyBorder="1"/>
    <xf numFmtId="0" fontId="2" fillId="5" borderId="10" xfId="0" applyFont="1" applyFill="1" applyBorder="1"/>
    <xf numFmtId="0" fontId="6" fillId="5" borderId="11" xfId="0" applyFont="1" applyFill="1" applyBorder="1"/>
    <xf numFmtId="165" fontId="7" fillId="5" borderId="11" xfId="0" applyNumberFormat="1" applyFont="1" applyFill="1" applyBorder="1" applyAlignment="1">
      <alignment horizontal="center"/>
    </xf>
    <xf numFmtId="166" fontId="2" fillId="5" borderId="11" xfId="0" applyNumberFormat="1" applyFont="1" applyFill="1" applyBorder="1"/>
    <xf numFmtId="0" fontId="7" fillId="5" borderId="12" xfId="0" applyFont="1" applyFill="1" applyBorder="1"/>
    <xf numFmtId="0" fontId="7" fillId="0" borderId="17" xfId="0" applyFont="1" applyBorder="1"/>
    <xf numFmtId="0" fontId="4" fillId="0" borderId="18" xfId="0" applyFont="1" applyBorder="1" applyAlignment="1">
      <alignment wrapText="1"/>
    </xf>
    <xf numFmtId="166" fontId="7" fillId="0" borderId="18" xfId="0" applyNumberFormat="1" applyFont="1" applyBorder="1"/>
    <xf numFmtId="0" fontId="6" fillId="0" borderId="0" xfId="0" applyFont="1" applyAlignment="1">
      <alignment horizontal="right" vertical="center"/>
    </xf>
    <xf numFmtId="0" fontId="33" fillId="0" borderId="0" xfId="0" applyFont="1" applyAlignment="1">
      <alignment horizontal="right" vertical="center"/>
    </xf>
    <xf numFmtId="0" fontId="42" fillId="4" borderId="0" xfId="0" applyFont="1" applyFill="1"/>
    <xf numFmtId="0" fontId="6" fillId="5" borderId="17" xfId="0" applyFont="1" applyFill="1" applyBorder="1" applyAlignment="1">
      <alignment horizontal="right" vertical="center"/>
    </xf>
    <xf numFmtId="0" fontId="6" fillId="5" borderId="18" xfId="0" applyFont="1" applyFill="1" applyBorder="1" applyAlignment="1">
      <alignment horizontal="left" vertical="center"/>
    </xf>
    <xf numFmtId="0" fontId="6" fillId="5" borderId="18" xfId="0" applyFont="1" applyFill="1" applyBorder="1" applyAlignment="1">
      <alignment horizontal="right" vertical="center" wrapText="1"/>
    </xf>
    <xf numFmtId="165" fontId="6" fillId="5" borderId="18" xfId="0" applyNumberFormat="1" applyFont="1" applyFill="1" applyBorder="1" applyAlignment="1">
      <alignment horizontal="right" vertical="center"/>
    </xf>
    <xf numFmtId="166" fontId="6" fillId="5" borderId="18" xfId="0" applyNumberFormat="1" applyFont="1" applyFill="1" applyBorder="1" applyAlignment="1">
      <alignment horizontal="right" vertical="center"/>
    </xf>
    <xf numFmtId="0" fontId="6" fillId="5" borderId="21" xfId="0" applyFont="1" applyFill="1" applyBorder="1" applyAlignment="1">
      <alignment horizontal="right" vertical="center"/>
    </xf>
    <xf numFmtId="0" fontId="2" fillId="5" borderId="11" xfId="0" applyFont="1" applyFill="1" applyBorder="1"/>
    <xf numFmtId="0" fontId="5" fillId="5" borderId="11" xfId="0" applyFont="1" applyFill="1" applyBorder="1" applyAlignment="1">
      <alignment wrapText="1"/>
    </xf>
    <xf numFmtId="0" fontId="7" fillId="5" borderId="24" xfId="0" applyFont="1" applyFill="1" applyBorder="1"/>
    <xf numFmtId="0" fontId="2" fillId="5" borderId="17" xfId="0" applyFont="1" applyFill="1" applyBorder="1"/>
    <xf numFmtId="0" fontId="6" fillId="5" borderId="18" xfId="0" applyFont="1" applyFill="1" applyBorder="1"/>
    <xf numFmtId="165" fontId="7" fillId="5" borderId="18" xfId="0" applyNumberFormat="1" applyFont="1" applyFill="1" applyBorder="1" applyAlignment="1">
      <alignment horizontal="center"/>
    </xf>
    <xf numFmtId="4" fontId="7" fillId="5" borderId="20" xfId="0" applyNumberFormat="1" applyFont="1" applyFill="1" applyBorder="1"/>
    <xf numFmtId="0" fontId="7" fillId="5" borderId="11" xfId="0" applyFont="1" applyFill="1" applyBorder="1"/>
    <xf numFmtId="0" fontId="2" fillId="0" borderId="26" xfId="0" applyFont="1" applyBorder="1"/>
    <xf numFmtId="0" fontId="2" fillId="0" borderId="27" xfId="0" applyFont="1" applyBorder="1"/>
    <xf numFmtId="0" fontId="5" fillId="0" borderId="27" xfId="0" applyFont="1" applyBorder="1" applyAlignment="1">
      <alignment wrapText="1"/>
    </xf>
    <xf numFmtId="165" fontId="7" fillId="0" borderId="27" xfId="0" applyNumberFormat="1" applyFont="1" applyBorder="1" applyAlignment="1">
      <alignment horizontal="center"/>
    </xf>
    <xf numFmtId="166" fontId="2" fillId="0" borderId="27" xfId="0" applyNumberFormat="1" applyFont="1" applyBorder="1"/>
    <xf numFmtId="0" fontId="7" fillId="0" borderId="28" xfId="0" applyFont="1" applyBorder="1"/>
    <xf numFmtId="0" fontId="7" fillId="0" borderId="27" xfId="0" applyFont="1" applyBorder="1"/>
    <xf numFmtId="0" fontId="2" fillId="2" borderId="10" xfId="0" applyFont="1" applyFill="1" applyBorder="1"/>
    <xf numFmtId="0" fontId="6" fillId="2" borderId="11" xfId="0" applyFont="1" applyFill="1" applyBorder="1"/>
    <xf numFmtId="165" fontId="7" fillId="2" borderId="11" xfId="0" applyNumberFormat="1" applyFont="1" applyFill="1" applyBorder="1" applyAlignment="1">
      <alignment horizontal="center"/>
    </xf>
    <xf numFmtId="166" fontId="2" fillId="2" borderId="11" xfId="0" applyNumberFormat="1" applyFont="1" applyFill="1" applyBorder="1"/>
    <xf numFmtId="164" fontId="2" fillId="2" borderId="11" xfId="0" applyNumberFormat="1" applyFont="1" applyFill="1" applyBorder="1"/>
    <xf numFmtId="0" fontId="7" fillId="2" borderId="12" xfId="0" applyFont="1" applyFill="1" applyBorder="1"/>
    <xf numFmtId="0" fontId="7" fillId="2" borderId="17" xfId="0" applyFont="1" applyFill="1" applyBorder="1"/>
    <xf numFmtId="0" fontId="7" fillId="2" borderId="18" xfId="0" applyFont="1" applyFill="1" applyBorder="1"/>
    <xf numFmtId="0" fontId="4" fillId="2" borderId="18" xfId="0" applyFont="1" applyFill="1" applyBorder="1" applyAlignment="1">
      <alignment wrapText="1"/>
    </xf>
    <xf numFmtId="165" fontId="7" fillId="2" borderId="18" xfId="0" applyNumberFormat="1" applyFont="1" applyFill="1" applyBorder="1" applyAlignment="1">
      <alignment horizontal="center"/>
    </xf>
    <xf numFmtId="166" fontId="7" fillId="2" borderId="18" xfId="0" applyNumberFormat="1" applyFont="1" applyFill="1" applyBorder="1"/>
    <xf numFmtId="0" fontId="7" fillId="2" borderId="21" xfId="0" applyFont="1" applyFill="1" applyBorder="1"/>
    <xf numFmtId="0" fontId="12" fillId="6" borderId="0" xfId="0" applyFont="1" applyFill="1"/>
    <xf numFmtId="0" fontId="24" fillId="6" borderId="0" xfId="0" applyFont="1" applyFill="1"/>
    <xf numFmtId="0" fontId="2" fillId="6" borderId="0" xfId="0" applyFont="1" applyFill="1"/>
    <xf numFmtId="0" fontId="11" fillId="6" borderId="0" xfId="0" applyFont="1" applyFill="1" applyAlignment="1">
      <alignment wrapText="1"/>
    </xf>
    <xf numFmtId="164" fontId="2" fillId="6" borderId="0" xfId="0" applyNumberFormat="1" applyFont="1" applyFill="1"/>
    <xf numFmtId="0" fontId="7" fillId="6" borderId="0" xfId="0" applyFont="1" applyFill="1"/>
    <xf numFmtId="0" fontId="11" fillId="6" borderId="0" xfId="0" applyFont="1" applyFill="1" applyAlignment="1">
      <alignment horizontal="right" wrapText="1"/>
    </xf>
    <xf numFmtId="164" fontId="11" fillId="6" borderId="0" xfId="0" applyNumberFormat="1" applyFont="1" applyFill="1" applyAlignment="1">
      <alignment horizontal="right"/>
    </xf>
    <xf numFmtId="164" fontId="11" fillId="6" borderId="0" xfId="0" quotePrefix="1" applyNumberFormat="1" applyFont="1" applyFill="1" applyAlignment="1">
      <alignment horizontal="left"/>
    </xf>
    <xf numFmtId="164" fontId="23" fillId="6" borderId="0" xfId="0" applyNumberFormat="1" applyFont="1" applyFill="1"/>
    <xf numFmtId="0" fontId="26" fillId="6" borderId="0" xfId="0" applyFont="1" applyFill="1" applyAlignment="1">
      <alignment horizontal="left" wrapText="1"/>
    </xf>
    <xf numFmtId="3" fontId="2" fillId="6" borderId="0" xfId="0" applyNumberFormat="1" applyFont="1" applyFill="1"/>
    <xf numFmtId="164" fontId="8" fillId="6" borderId="0" xfId="0" applyNumberFormat="1" applyFont="1" applyFill="1" applyAlignment="1">
      <alignment vertical="top"/>
    </xf>
    <xf numFmtId="3" fontId="23" fillId="6" borderId="11" xfId="0" applyNumberFormat="1" applyFont="1" applyFill="1" applyBorder="1" applyAlignment="1">
      <alignment horizontal="center"/>
    </xf>
    <xf numFmtId="164" fontId="23" fillId="6" borderId="11" xfId="0" applyNumberFormat="1" applyFont="1" applyFill="1" applyBorder="1" applyAlignment="1">
      <alignment horizontal="center"/>
    </xf>
    <xf numFmtId="3" fontId="23" fillId="6" borderId="0" xfId="0" applyNumberFormat="1" applyFont="1" applyFill="1" applyAlignment="1">
      <alignment horizontal="center"/>
    </xf>
    <xf numFmtId="3" fontId="2" fillId="6" borderId="18" xfId="0" applyNumberFormat="1" applyFont="1" applyFill="1" applyBorder="1" applyAlignment="1">
      <alignment horizontal="center"/>
    </xf>
    <xf numFmtId="164" fontId="2" fillId="6" borderId="18" xfId="0" applyNumberFormat="1" applyFont="1" applyFill="1" applyBorder="1" applyAlignment="1">
      <alignment horizontal="center"/>
    </xf>
    <xf numFmtId="0" fontId="7" fillId="6" borderId="21" xfId="0" applyFont="1" applyFill="1" applyBorder="1" applyAlignment="1">
      <alignment horizontal="center"/>
    </xf>
    <xf numFmtId="0" fontId="2" fillId="6" borderId="17" xfId="0" applyFont="1" applyFill="1" applyBorder="1"/>
    <xf numFmtId="0" fontId="6" fillId="6" borderId="18" xfId="0" applyFont="1" applyFill="1" applyBorder="1"/>
    <xf numFmtId="165" fontId="7" fillId="6" borderId="18" xfId="0" applyNumberFormat="1" applyFont="1" applyFill="1" applyBorder="1" applyAlignment="1">
      <alignment horizontal="center"/>
    </xf>
    <xf numFmtId="4" fontId="7" fillId="6" borderId="20" xfId="0" applyNumberFormat="1" applyFont="1" applyFill="1" applyBorder="1"/>
    <xf numFmtId="0" fontId="2" fillId="6" borderId="10" xfId="0" applyFont="1" applyFill="1" applyBorder="1"/>
    <xf numFmtId="0" fontId="2" fillId="6" borderId="11" xfId="0" applyFont="1" applyFill="1" applyBorder="1"/>
    <xf numFmtId="0" fontId="5" fillId="6" borderId="11" xfId="0" applyFont="1" applyFill="1" applyBorder="1" applyAlignment="1">
      <alignment wrapText="1"/>
    </xf>
    <xf numFmtId="165" fontId="7" fillId="6" borderId="11" xfId="0" applyNumberFormat="1" applyFont="1" applyFill="1" applyBorder="1" applyAlignment="1">
      <alignment horizontal="center"/>
    </xf>
    <xf numFmtId="0" fontId="7" fillId="6" borderId="12" xfId="0" applyFont="1" applyFill="1" applyBorder="1"/>
    <xf numFmtId="0" fontId="6" fillId="6" borderId="11" xfId="0" applyFont="1" applyFill="1" applyBorder="1"/>
    <xf numFmtId="166" fontId="2" fillId="6" borderId="11" xfId="0" applyNumberFormat="1" applyFont="1" applyFill="1" applyBorder="1"/>
    <xf numFmtId="0" fontId="6" fillId="6" borderId="17" xfId="0" applyFont="1" applyFill="1" applyBorder="1" applyAlignment="1">
      <alignment horizontal="right" vertical="center"/>
    </xf>
    <xf numFmtId="0" fontId="6" fillId="6" borderId="18" xfId="0" applyFont="1" applyFill="1" applyBorder="1" applyAlignment="1">
      <alignment horizontal="left" vertical="center"/>
    </xf>
    <xf numFmtId="0" fontId="6" fillId="6" borderId="18" xfId="0" applyFont="1" applyFill="1" applyBorder="1" applyAlignment="1">
      <alignment horizontal="right" vertical="center" wrapText="1"/>
    </xf>
    <xf numFmtId="165" fontId="6" fillId="6" borderId="18" xfId="0" applyNumberFormat="1" applyFont="1" applyFill="1" applyBorder="1" applyAlignment="1">
      <alignment horizontal="right" vertical="center"/>
    </xf>
    <xf numFmtId="166" fontId="6" fillId="6" borderId="18" xfId="0" applyNumberFormat="1" applyFont="1" applyFill="1" applyBorder="1" applyAlignment="1">
      <alignment horizontal="right" vertical="center"/>
    </xf>
    <xf numFmtId="0" fontId="6" fillId="6" borderId="21" xfId="0" applyFont="1" applyFill="1" applyBorder="1" applyAlignment="1">
      <alignment horizontal="right" vertical="center"/>
    </xf>
    <xf numFmtId="0" fontId="7" fillId="6" borderId="24" xfId="0" applyFont="1" applyFill="1" applyBorder="1"/>
    <xf numFmtId="0" fontId="12" fillId="0" borderId="0" xfId="0" applyFont="1"/>
    <xf numFmtId="0" fontId="11" fillId="0" borderId="0" xfId="0" applyFont="1" applyAlignment="1">
      <alignment horizontal="right" wrapText="1"/>
    </xf>
    <xf numFmtId="3" fontId="2" fillId="0" borderId="0" xfId="0" applyNumberFormat="1" applyFont="1" applyProtection="1">
      <protection locked="0"/>
    </xf>
    <xf numFmtId="3" fontId="23" fillId="0" borderId="0" xfId="0" applyNumberFormat="1" applyFont="1" applyAlignment="1">
      <alignment horizontal="center"/>
    </xf>
    <xf numFmtId="0" fontId="6" fillId="0" borderId="0" xfId="0" applyFont="1" applyAlignment="1">
      <alignment vertical="center"/>
    </xf>
    <xf numFmtId="0" fontId="2" fillId="0" borderId="9" xfId="0" applyFont="1" applyBorder="1" applyAlignment="1" applyProtection="1">
      <alignment horizontal="left" vertical="top" wrapText="1"/>
      <protection locked="0"/>
    </xf>
    <xf numFmtId="166" fontId="0" fillId="0" borderId="0" xfId="0" applyNumberFormat="1"/>
    <xf numFmtId="167" fontId="7" fillId="0" borderId="0" xfId="0" applyNumberFormat="1" applyFont="1"/>
    <xf numFmtId="167" fontId="2" fillId="0" borderId="2" xfId="0" applyNumberFormat="1" applyFont="1" applyBorder="1"/>
    <xf numFmtId="3" fontId="2" fillId="0" borderId="0" xfId="0" applyNumberFormat="1" applyFont="1" applyAlignment="1" applyProtection="1">
      <alignment horizontal="left" vertical="top" wrapText="1"/>
      <protection locked="0"/>
    </xf>
    <xf numFmtId="0" fontId="5" fillId="0" borderId="0" xfId="0" quotePrefix="1" applyFont="1" applyAlignment="1">
      <alignment wrapText="1"/>
    </xf>
    <xf numFmtId="167" fontId="2" fillId="0" borderId="0" xfId="0" applyNumberFormat="1" applyFont="1"/>
    <xf numFmtId="167" fontId="2" fillId="0" borderId="7" xfId="0" applyNumberFormat="1" applyFont="1" applyBorder="1"/>
    <xf numFmtId="167" fontId="2" fillId="0" borderId="4" xfId="0" applyNumberFormat="1" applyFont="1" applyBorder="1"/>
    <xf numFmtId="167" fontId="0" fillId="0" borderId="0" xfId="0" applyNumberFormat="1"/>
    <xf numFmtId="0" fontId="12" fillId="3" borderId="0" xfId="0" applyFont="1" applyFill="1"/>
    <xf numFmtId="0" fontId="24" fillId="3" borderId="0" xfId="0" applyFont="1" applyFill="1"/>
    <xf numFmtId="0" fontId="2" fillId="3" borderId="0" xfId="0" applyFont="1" applyFill="1"/>
    <xf numFmtId="0" fontId="11" fillId="3" borderId="0" xfId="0" applyFont="1" applyFill="1" applyAlignment="1">
      <alignment wrapText="1"/>
    </xf>
    <xf numFmtId="164" fontId="2" fillId="3" borderId="0" xfId="0" applyNumberFormat="1" applyFont="1" applyFill="1"/>
    <xf numFmtId="0" fontId="7" fillId="3" borderId="0" xfId="0" applyFont="1" applyFill="1"/>
    <xf numFmtId="0" fontId="11" fillId="3" borderId="0" xfId="0" applyFont="1" applyFill="1" applyAlignment="1">
      <alignment horizontal="right" wrapText="1"/>
    </xf>
    <xf numFmtId="164" fontId="11" fillId="3" borderId="0" xfId="0" applyNumberFormat="1" applyFont="1" applyFill="1" applyAlignment="1">
      <alignment horizontal="right"/>
    </xf>
    <xf numFmtId="164" fontId="11" fillId="3" borderId="0" xfId="0" quotePrefix="1" applyNumberFormat="1" applyFont="1" applyFill="1" applyAlignment="1">
      <alignment horizontal="left"/>
    </xf>
    <xf numFmtId="164" fontId="23" fillId="3" borderId="0" xfId="0" applyNumberFormat="1" applyFont="1" applyFill="1"/>
    <xf numFmtId="0" fontId="26" fillId="3" borderId="0" xfId="0" applyFont="1" applyFill="1" applyAlignment="1">
      <alignment horizontal="left" wrapText="1"/>
    </xf>
    <xf numFmtId="3" fontId="2" fillId="3" borderId="0" xfId="0" applyNumberFormat="1" applyFont="1" applyFill="1"/>
    <xf numFmtId="164" fontId="8" fillId="3" borderId="0" xfId="0" applyNumberFormat="1" applyFont="1" applyFill="1" applyAlignment="1">
      <alignment vertical="top"/>
    </xf>
    <xf numFmtId="164" fontId="23" fillId="3" borderId="11" xfId="0" applyNumberFormat="1" applyFont="1" applyFill="1" applyBorder="1" applyAlignment="1">
      <alignment horizontal="center"/>
    </xf>
    <xf numFmtId="3" fontId="2" fillId="3" borderId="18" xfId="0" applyNumberFormat="1" applyFont="1" applyFill="1" applyBorder="1" applyAlignment="1">
      <alignment horizontal="center"/>
    </xf>
    <xf numFmtId="164" fontId="2" fillId="3" borderId="18" xfId="0" applyNumberFormat="1" applyFont="1" applyFill="1" applyBorder="1" applyAlignment="1">
      <alignment horizontal="center"/>
    </xf>
    <xf numFmtId="0" fontId="7" fillId="3" borderId="21" xfId="0" applyFont="1" applyFill="1" applyBorder="1" applyAlignment="1">
      <alignment horizontal="center"/>
    </xf>
    <xf numFmtId="0" fontId="2" fillId="3" borderId="10" xfId="0" applyFont="1" applyFill="1" applyBorder="1"/>
    <xf numFmtId="0" fontId="2" fillId="3" borderId="11" xfId="0" applyFont="1" applyFill="1" applyBorder="1"/>
    <xf numFmtId="0" fontId="5" fillId="3" borderId="11" xfId="0" applyFont="1" applyFill="1" applyBorder="1" applyAlignment="1">
      <alignment wrapText="1"/>
    </xf>
    <xf numFmtId="165" fontId="7" fillId="3" borderId="11" xfId="0" applyNumberFormat="1" applyFont="1" applyFill="1" applyBorder="1" applyAlignment="1">
      <alignment horizontal="center"/>
    </xf>
    <xf numFmtId="166" fontId="2" fillId="3" borderId="23" xfId="0" applyNumberFormat="1" applyFont="1" applyFill="1" applyBorder="1" applyProtection="1">
      <protection locked="0"/>
    </xf>
    <xf numFmtId="0" fontId="7" fillId="3" borderId="24" xfId="0" applyFont="1" applyFill="1" applyBorder="1"/>
    <xf numFmtId="0" fontId="2" fillId="3" borderId="17" xfId="0" applyFont="1" applyFill="1" applyBorder="1"/>
    <xf numFmtId="0" fontId="6" fillId="3" borderId="18" xfId="0" applyFont="1" applyFill="1" applyBorder="1"/>
    <xf numFmtId="165" fontId="7" fillId="3" borderId="18" xfId="0" applyNumberFormat="1" applyFont="1" applyFill="1" applyBorder="1" applyAlignment="1">
      <alignment horizontal="center"/>
    </xf>
    <xf numFmtId="166" fontId="7" fillId="3" borderId="19" xfId="0" applyNumberFormat="1" applyFont="1" applyFill="1" applyBorder="1" applyProtection="1">
      <protection locked="0"/>
    </xf>
    <xf numFmtId="4" fontId="7" fillId="3" borderId="20" xfId="0" applyNumberFormat="1" applyFont="1" applyFill="1" applyBorder="1"/>
    <xf numFmtId="166" fontId="7" fillId="0" borderId="12" xfId="0" applyNumberFormat="1" applyFont="1" applyBorder="1"/>
    <xf numFmtId="166" fontId="7" fillId="0" borderId="15" xfId="0" applyNumberFormat="1" applyFont="1" applyBorder="1"/>
    <xf numFmtId="166" fontId="7" fillId="0" borderId="28" xfId="0" applyNumberFormat="1" applyFont="1" applyBorder="1"/>
    <xf numFmtId="166" fontId="7" fillId="0" borderId="21" xfId="0" applyNumberFormat="1" applyFont="1" applyBorder="1"/>
    <xf numFmtId="166" fontId="7" fillId="5" borderId="12" xfId="0" applyNumberFormat="1" applyFont="1" applyFill="1" applyBorder="1"/>
    <xf numFmtId="166" fontId="7" fillId="2" borderId="21" xfId="0" applyNumberFormat="1" applyFont="1" applyFill="1" applyBorder="1"/>
    <xf numFmtId="168" fontId="7" fillId="3" borderId="25" xfId="0" applyNumberFormat="1" applyFont="1" applyFill="1" applyBorder="1" applyProtection="1">
      <protection locked="0"/>
    </xf>
    <xf numFmtId="164" fontId="2" fillId="3" borderId="11" xfId="0" applyNumberFormat="1" applyFont="1" applyFill="1" applyBorder="1" applyProtection="1">
      <protection locked="0"/>
    </xf>
    <xf numFmtId="0" fontId="7" fillId="3" borderId="12" xfId="0" applyFont="1" applyFill="1" applyBorder="1"/>
    <xf numFmtId="0" fontId="6" fillId="3" borderId="11" xfId="0" applyFont="1" applyFill="1" applyBorder="1"/>
    <xf numFmtId="166" fontId="2" fillId="3" borderId="11" xfId="0" applyNumberFormat="1" applyFont="1" applyFill="1" applyBorder="1"/>
    <xf numFmtId="166" fontId="7" fillId="3" borderId="12" xfId="0" applyNumberFormat="1" applyFont="1" applyFill="1" applyBorder="1"/>
    <xf numFmtId="0" fontId="7" fillId="3" borderId="11" xfId="0" applyFont="1" applyFill="1" applyBorder="1"/>
    <xf numFmtId="0" fontId="6" fillId="3" borderId="17" xfId="0" applyFont="1" applyFill="1" applyBorder="1" applyAlignment="1">
      <alignment horizontal="right" vertical="center"/>
    </xf>
    <xf numFmtId="0" fontId="6" fillId="3" borderId="18" xfId="0" applyFont="1" applyFill="1" applyBorder="1" applyAlignment="1">
      <alignment horizontal="left" vertical="center"/>
    </xf>
    <xf numFmtId="0" fontId="6" fillId="3" borderId="18" xfId="0" applyFont="1" applyFill="1" applyBorder="1" applyAlignment="1">
      <alignment horizontal="right" vertical="center" wrapText="1"/>
    </xf>
    <xf numFmtId="165" fontId="6" fillId="3" borderId="18" xfId="0" applyNumberFormat="1" applyFont="1" applyFill="1" applyBorder="1" applyAlignment="1">
      <alignment horizontal="right" vertical="center"/>
    </xf>
    <xf numFmtId="166" fontId="6" fillId="3" borderId="18" xfId="0" applyNumberFormat="1" applyFont="1" applyFill="1" applyBorder="1" applyAlignment="1">
      <alignment horizontal="right" vertical="center"/>
    </xf>
    <xf numFmtId="166" fontId="6" fillId="3" borderId="21" xfId="0" applyNumberFormat="1" applyFont="1" applyFill="1" applyBorder="1" applyAlignment="1">
      <alignment horizontal="right" vertical="center"/>
    </xf>
    <xf numFmtId="0" fontId="16" fillId="0" borderId="0" xfId="0" applyFont="1" applyAlignment="1">
      <alignment horizontal="left" vertical="top" wrapText="1"/>
    </xf>
    <xf numFmtId="3" fontId="23" fillId="0" borderId="0" xfId="0" applyNumberFormat="1" applyFont="1"/>
    <xf numFmtId="167" fontId="2" fillId="0" borderId="39" xfId="0" applyNumberFormat="1" applyFont="1" applyBorder="1"/>
    <xf numFmtId="167" fontId="2" fillId="0" borderId="38" xfId="0" applyNumberFormat="1" applyFont="1" applyBorder="1"/>
    <xf numFmtId="167" fontId="2" fillId="0" borderId="41" xfId="0" applyNumberFormat="1" applyFont="1" applyBorder="1"/>
    <xf numFmtId="0" fontId="16" fillId="0" borderId="0" xfId="0" applyFont="1" applyAlignment="1">
      <alignment horizontal="left" vertical="center" wrapText="1"/>
    </xf>
    <xf numFmtId="0" fontId="2" fillId="0" borderId="0" xfId="0" applyFont="1" applyAlignment="1">
      <alignment horizontal="left" vertical="top" wrapText="1"/>
    </xf>
    <xf numFmtId="0" fontId="8" fillId="0" borderId="0" xfId="3" applyFont="1" applyAlignment="1">
      <alignment horizontal="center"/>
    </xf>
    <xf numFmtId="4" fontId="2" fillId="0" borderId="0" xfId="3" applyNumberFormat="1"/>
    <xf numFmtId="2" fontId="2" fillId="0" borderId="0" xfId="3" applyNumberFormat="1"/>
    <xf numFmtId="0" fontId="43" fillId="0" borderId="0" xfId="3" applyFont="1"/>
    <xf numFmtId="3" fontId="2" fillId="0" borderId="0" xfId="3" applyNumberFormat="1"/>
    <xf numFmtId="3" fontId="7" fillId="0" borderId="0" xfId="3" applyNumberFormat="1" applyFont="1" applyAlignment="1">
      <alignment horizontal="center"/>
    </xf>
    <xf numFmtId="4" fontId="7" fillId="0" borderId="0" xfId="3" applyNumberFormat="1" applyFont="1" applyAlignment="1">
      <alignment horizontal="center"/>
    </xf>
    <xf numFmtId="3" fontId="7" fillId="0" borderId="0" xfId="3" applyNumberFormat="1" applyFont="1" applyAlignment="1">
      <alignment horizontal="center" wrapText="1"/>
    </xf>
    <xf numFmtId="1" fontId="44" fillId="9" borderId="42" xfId="3" applyNumberFormat="1" applyFont="1" applyFill="1" applyBorder="1" applyAlignment="1">
      <alignment horizontal="left"/>
    </xf>
    <xf numFmtId="0" fontId="44" fillId="9" borderId="42" xfId="3" applyFont="1" applyFill="1" applyBorder="1" applyAlignment="1">
      <alignment horizontal="left"/>
    </xf>
    <xf numFmtId="4" fontId="2" fillId="0" borderId="43" xfId="3" applyNumberFormat="1" applyBorder="1"/>
    <xf numFmtId="0" fontId="45" fillId="0" borderId="0" xfId="3" applyFont="1"/>
    <xf numFmtId="43" fontId="2" fillId="0" borderId="0" xfId="2" applyFont="1" applyProtection="1"/>
    <xf numFmtId="0" fontId="7" fillId="0" borderId="0" xfId="3" applyFont="1"/>
    <xf numFmtId="43" fontId="7" fillId="0" borderId="0" xfId="2" applyFont="1" applyAlignment="1" applyProtection="1">
      <alignment horizontal="center"/>
    </xf>
    <xf numFmtId="0" fontId="2" fillId="0" borderId="0" xfId="3" applyAlignment="1">
      <alignment vertical="center"/>
    </xf>
    <xf numFmtId="0" fontId="2" fillId="11" borderId="0" xfId="3" applyFill="1"/>
    <xf numFmtId="0" fontId="7" fillId="11" borderId="0" xfId="3" applyFont="1" applyFill="1" applyAlignment="1">
      <alignment horizontal="center"/>
    </xf>
    <xf numFmtId="43" fontId="7" fillId="11" borderId="0" xfId="2" applyFont="1" applyFill="1" applyAlignment="1" applyProtection="1">
      <alignment horizontal="center"/>
    </xf>
    <xf numFmtId="43" fontId="2" fillId="11" borderId="0" xfId="2" applyFont="1" applyFill="1" applyAlignment="1" applyProtection="1"/>
    <xf numFmtId="0" fontId="7" fillId="11" borderId="0" xfId="3" applyFont="1" applyFill="1" applyAlignment="1">
      <alignment horizontal="center" vertical="center"/>
    </xf>
    <xf numFmtId="0" fontId="7" fillId="11" borderId="0" xfId="3" applyFont="1" applyFill="1" applyAlignment="1">
      <alignment vertical="center"/>
    </xf>
    <xf numFmtId="43" fontId="7" fillId="11" borderId="44" xfId="2" applyFont="1" applyFill="1" applyBorder="1" applyAlignment="1" applyProtection="1">
      <alignment vertical="center"/>
    </xf>
    <xf numFmtId="0" fontId="7" fillId="12" borderId="0" xfId="3" applyFont="1" applyFill="1"/>
    <xf numFmtId="0" fontId="2" fillId="12" borderId="0" xfId="3" applyFill="1"/>
    <xf numFmtId="0" fontId="7" fillId="12" borderId="0" xfId="3" applyFont="1" applyFill="1" applyAlignment="1">
      <alignment horizontal="center" vertical="center"/>
    </xf>
    <xf numFmtId="43" fontId="2" fillId="12" borderId="0" xfId="3" applyNumberFormat="1" applyFill="1"/>
    <xf numFmtId="43" fontId="7" fillId="12" borderId="44" xfId="3" applyNumberFormat="1" applyFont="1" applyFill="1" applyBorder="1"/>
    <xf numFmtId="43" fontId="2" fillId="12" borderId="0" xfId="2" applyFont="1" applyFill="1" applyProtection="1"/>
    <xf numFmtId="0" fontId="7" fillId="0" borderId="0" xfId="3" applyFont="1" applyProtection="1">
      <protection locked="0"/>
    </xf>
    <xf numFmtId="0" fontId="11" fillId="3" borderId="0" xfId="3" applyFont="1" applyFill="1" applyAlignment="1" applyProtection="1">
      <alignment horizontal="center" vertical="center" wrapText="1"/>
      <protection locked="0"/>
    </xf>
    <xf numFmtId="0" fontId="2" fillId="0" borderId="0" xfId="3" applyProtection="1">
      <protection locked="0"/>
    </xf>
    <xf numFmtId="0" fontId="11" fillId="2" borderId="0" xfId="3" applyFont="1" applyFill="1" applyAlignment="1" applyProtection="1">
      <alignment horizontal="center" vertical="center" wrapText="1"/>
      <protection locked="0"/>
    </xf>
    <xf numFmtId="166" fontId="2" fillId="0" borderId="2" xfId="0" applyNumberFormat="1" applyFont="1" applyBorder="1"/>
    <xf numFmtId="166" fontId="2" fillId="0" borderId="4" xfId="0" applyNumberFormat="1" applyFont="1" applyBorder="1"/>
    <xf numFmtId="166" fontId="2" fillId="0" borderId="7" xfId="0" applyNumberFormat="1" applyFont="1" applyBorder="1"/>
    <xf numFmtId="166" fontId="7" fillId="3" borderId="18" xfId="0" applyNumberFormat="1" applyFont="1" applyFill="1" applyBorder="1"/>
    <xf numFmtId="166" fontId="2" fillId="0" borderId="8" xfId="0" applyNumberFormat="1" applyFont="1" applyBorder="1"/>
    <xf numFmtId="166" fontId="2" fillId="0" borderId="6" xfId="0" applyNumberFormat="1" applyFont="1" applyBorder="1"/>
    <xf numFmtId="0" fontId="37" fillId="7" borderId="0" xfId="4" applyFont="1" applyFill="1" applyAlignment="1">
      <alignment horizontal="right"/>
    </xf>
    <xf numFmtId="0" fontId="7" fillId="3" borderId="31" xfId="0" applyFont="1" applyFill="1" applyBorder="1" applyAlignment="1">
      <alignment horizontal="center"/>
    </xf>
    <xf numFmtId="0" fontId="7" fillId="0" borderId="30" xfId="4" applyFont="1" applyBorder="1"/>
    <xf numFmtId="4" fontId="7" fillId="0" borderId="32" xfId="0" applyNumberFormat="1" applyFont="1" applyBorder="1"/>
    <xf numFmtId="0" fontId="7" fillId="0" borderId="30" xfId="0" applyFont="1" applyBorder="1"/>
    <xf numFmtId="4" fontId="7" fillId="0" borderId="33" xfId="0" applyNumberFormat="1" applyFont="1" applyBorder="1"/>
    <xf numFmtId="0" fontId="7" fillId="3" borderId="34" xfId="0" applyFont="1" applyFill="1" applyBorder="1"/>
    <xf numFmtId="4" fontId="7" fillId="3" borderId="35" xfId="0" applyNumberFormat="1" applyFont="1" applyFill="1" applyBorder="1"/>
    <xf numFmtId="164" fontId="7" fillId="0" borderId="29" xfId="0" applyNumberFormat="1" applyFont="1" applyBorder="1"/>
    <xf numFmtId="164" fontId="7" fillId="0" borderId="30" xfId="0" applyNumberFormat="1" applyFont="1" applyBorder="1"/>
    <xf numFmtId="0" fontId="7" fillId="0" borderId="36" xfId="0" applyFont="1" applyBorder="1"/>
    <xf numFmtId="0" fontId="7" fillId="3" borderId="29" xfId="0" applyFont="1" applyFill="1" applyBorder="1"/>
    <xf numFmtId="0" fontId="7" fillId="0" borderId="29" xfId="0" applyFont="1" applyBorder="1"/>
    <xf numFmtId="4" fontId="7" fillId="2" borderId="29" xfId="0" applyNumberFormat="1" applyFont="1" applyFill="1" applyBorder="1"/>
    <xf numFmtId="4" fontId="7" fillId="0" borderId="29" xfId="0" applyNumberFormat="1" applyFont="1" applyBorder="1"/>
    <xf numFmtId="4" fontId="7" fillId="0" borderId="30" xfId="0" applyNumberFormat="1" applyFont="1" applyBorder="1"/>
    <xf numFmtId="4" fontId="7" fillId="0" borderId="37" xfId="0" applyNumberFormat="1" applyFont="1" applyBorder="1"/>
    <xf numFmtId="4" fontId="7" fillId="0" borderId="31" xfId="0" applyNumberFormat="1" applyFont="1" applyBorder="1"/>
    <xf numFmtId="4" fontId="7" fillId="0" borderId="15" xfId="0" applyNumberFormat="1" applyFont="1" applyBorder="1"/>
    <xf numFmtId="4" fontId="7" fillId="5" borderId="29" xfId="0" applyNumberFormat="1" applyFont="1" applyFill="1" applyBorder="1"/>
    <xf numFmtId="4" fontId="7" fillId="2" borderId="31" xfId="0" applyNumberFormat="1" applyFont="1" applyFill="1" applyBorder="1"/>
    <xf numFmtId="4" fontId="7" fillId="0" borderId="0" xfId="0" applyNumberFormat="1" applyFont="1"/>
    <xf numFmtId="4" fontId="7" fillId="3" borderId="29" xfId="0" applyNumberFormat="1" applyFont="1" applyFill="1" applyBorder="1"/>
    <xf numFmtId="4" fontId="6" fillId="3" borderId="31" xfId="0" applyNumberFormat="1" applyFont="1" applyFill="1" applyBorder="1" applyAlignment="1">
      <alignment horizontal="right" vertical="center"/>
    </xf>
    <xf numFmtId="0" fontId="37" fillId="7" borderId="0" xfId="4" applyFont="1" applyFill="1" applyAlignment="1" applyProtection="1">
      <alignment horizontal="right" wrapText="1"/>
      <protection locked="0"/>
    </xf>
    <xf numFmtId="0" fontId="7" fillId="3" borderId="0" xfId="0" applyFont="1" applyFill="1" applyAlignment="1" applyProtection="1">
      <alignment wrapText="1"/>
      <protection locked="0"/>
    </xf>
    <xf numFmtId="0" fontId="7" fillId="3" borderId="31" xfId="0" applyFont="1" applyFill="1" applyBorder="1" applyAlignment="1" applyProtection="1">
      <alignment horizontal="center" wrapText="1"/>
      <protection locked="0"/>
    </xf>
    <xf numFmtId="0" fontId="7" fillId="0" borderId="30" xfId="4" applyFont="1" applyBorder="1" applyAlignment="1" applyProtection="1">
      <alignment wrapText="1"/>
      <protection locked="0"/>
    </xf>
    <xf numFmtId="4" fontId="7" fillId="0" borderId="32" xfId="0" applyNumberFormat="1" applyFont="1" applyBorder="1" applyAlignment="1" applyProtection="1">
      <alignment wrapText="1"/>
      <protection locked="0"/>
    </xf>
    <xf numFmtId="0" fontId="7" fillId="0" borderId="30" xfId="0" applyFont="1" applyBorder="1" applyAlignment="1" applyProtection="1">
      <alignment wrapText="1"/>
      <protection locked="0"/>
    </xf>
    <xf numFmtId="4" fontId="7" fillId="0" borderId="33" xfId="0" applyNumberFormat="1" applyFont="1" applyBorder="1" applyAlignment="1" applyProtection="1">
      <alignment wrapText="1"/>
      <protection locked="0"/>
    </xf>
    <xf numFmtId="0" fontId="7" fillId="3" borderId="34" xfId="0" applyFont="1" applyFill="1" applyBorder="1" applyAlignment="1" applyProtection="1">
      <alignment wrapText="1"/>
      <protection locked="0"/>
    </xf>
    <xf numFmtId="4" fontId="7" fillId="3" borderId="35" xfId="0" applyNumberFormat="1" applyFont="1" applyFill="1" applyBorder="1" applyAlignment="1" applyProtection="1">
      <alignment wrapText="1"/>
      <protection locked="0"/>
    </xf>
    <xf numFmtId="164" fontId="7" fillId="0" borderId="29" xfId="0" applyNumberFormat="1" applyFont="1" applyBorder="1" applyAlignment="1" applyProtection="1">
      <alignment wrapText="1"/>
      <protection locked="0"/>
    </xf>
    <xf numFmtId="164" fontId="7" fillId="0" borderId="30" xfId="0" applyNumberFormat="1" applyFont="1" applyBorder="1" applyAlignment="1" applyProtection="1">
      <alignment wrapText="1"/>
      <protection locked="0"/>
    </xf>
    <xf numFmtId="0" fontId="7" fillId="0" borderId="36" xfId="0" applyFont="1" applyBorder="1" applyAlignment="1" applyProtection="1">
      <alignment wrapText="1"/>
      <protection locked="0"/>
    </xf>
    <xf numFmtId="0" fontId="7" fillId="3" borderId="29" xfId="0" applyFont="1" applyFill="1" applyBorder="1" applyAlignment="1" applyProtection="1">
      <alignment wrapText="1"/>
      <protection locked="0"/>
    </xf>
    <xf numFmtId="164" fontId="7" fillId="0" borderId="0" xfId="0" applyNumberFormat="1" applyFont="1" applyAlignment="1" applyProtection="1">
      <alignment wrapText="1"/>
      <protection locked="0"/>
    </xf>
    <xf numFmtId="166" fontId="2" fillId="0" borderId="0" xfId="0" applyNumberFormat="1" applyFont="1" applyAlignment="1" applyProtection="1">
      <alignment wrapText="1"/>
      <protection locked="0"/>
    </xf>
    <xf numFmtId="0" fontId="7" fillId="0" borderId="29" xfId="0" applyFont="1" applyBorder="1" applyAlignment="1" applyProtection="1">
      <alignment wrapText="1"/>
      <protection locked="0"/>
    </xf>
    <xf numFmtId="0" fontId="7" fillId="0" borderId="0" xfId="0" applyFont="1" applyAlignment="1" applyProtection="1">
      <alignment wrapText="1"/>
      <protection locked="0"/>
    </xf>
    <xf numFmtId="0" fontId="7" fillId="2" borderId="29" xfId="0" applyFont="1" applyFill="1" applyBorder="1" applyAlignment="1" applyProtection="1">
      <alignment wrapText="1"/>
      <protection locked="0"/>
    </xf>
    <xf numFmtId="0" fontId="7" fillId="0" borderId="37" xfId="0" applyFont="1" applyBorder="1" applyAlignment="1" applyProtection="1">
      <alignment wrapText="1"/>
      <protection locked="0"/>
    </xf>
    <xf numFmtId="0" fontId="7" fillId="0" borderId="31" xfId="0" applyFont="1" applyBorder="1" applyAlignment="1" applyProtection="1">
      <alignment wrapText="1"/>
      <protection locked="0"/>
    </xf>
    <xf numFmtId="0" fontId="7" fillId="0" borderId="15" xfId="0" applyFont="1" applyBorder="1" applyAlignment="1" applyProtection="1">
      <alignment wrapText="1"/>
      <protection locked="0"/>
    </xf>
    <xf numFmtId="0" fontId="7" fillId="5" borderId="29" xfId="0" applyFont="1" applyFill="1" applyBorder="1" applyAlignment="1" applyProtection="1">
      <alignment wrapText="1"/>
      <protection locked="0"/>
    </xf>
    <xf numFmtId="0" fontId="7" fillId="2" borderId="31" xfId="0" applyFont="1" applyFill="1" applyBorder="1" applyAlignment="1" applyProtection="1">
      <alignment wrapText="1"/>
      <protection locked="0"/>
    </xf>
    <xf numFmtId="0" fontId="6" fillId="3" borderId="31" xfId="0" applyFont="1" applyFill="1" applyBorder="1" applyAlignment="1" applyProtection="1">
      <alignment horizontal="right" vertical="center" wrapText="1"/>
      <protection locked="0"/>
    </xf>
    <xf numFmtId="0" fontId="48" fillId="0" borderId="0" xfId="8" applyFont="1"/>
    <xf numFmtId="0" fontId="41" fillId="0" borderId="0" xfId="8"/>
    <xf numFmtId="0" fontId="2" fillId="0" borderId="0" xfId="5"/>
    <xf numFmtId="0" fontId="49" fillId="0" borderId="0" xfId="8" applyFont="1" applyAlignment="1">
      <alignment horizontal="right" vertical="center"/>
    </xf>
    <xf numFmtId="0" fontId="49" fillId="13" borderId="0" xfId="8" applyFont="1" applyFill="1" applyAlignment="1">
      <alignment horizontal="right" vertical="center"/>
    </xf>
    <xf numFmtId="0" fontId="30" fillId="0" borderId="0" xfId="3" applyFont="1"/>
    <xf numFmtId="0" fontId="30" fillId="0" borderId="0" xfId="3" applyFont="1" applyAlignment="1">
      <alignment horizontal="center" wrapText="1"/>
    </xf>
    <xf numFmtId="11" fontId="7" fillId="0" borderId="0" xfId="3" applyNumberFormat="1" applyFont="1"/>
    <xf numFmtId="167" fontId="2" fillId="0" borderId="6" xfId="0" applyNumberFormat="1" applyFont="1" applyBorder="1"/>
    <xf numFmtId="166" fontId="2" fillId="5" borderId="23" xfId="0" applyNumberFormat="1" applyFont="1" applyFill="1" applyBorder="1"/>
    <xf numFmtId="166" fontId="7" fillId="5" borderId="18" xfId="0" applyNumberFormat="1" applyFont="1" applyFill="1" applyBorder="1"/>
    <xf numFmtId="166" fontId="7" fillId="5" borderId="19" xfId="0" applyNumberFormat="1" applyFont="1" applyFill="1" applyBorder="1"/>
    <xf numFmtId="164" fontId="2" fillId="0" borderId="11" xfId="0" applyNumberFormat="1" applyFont="1" applyBorder="1"/>
    <xf numFmtId="164" fontId="2" fillId="5" borderId="11" xfId="0" applyNumberFormat="1" applyFont="1" applyFill="1" applyBorder="1"/>
    <xf numFmtId="168" fontId="7" fillId="5" borderId="25" xfId="0" applyNumberFormat="1" applyFont="1" applyFill="1" applyBorder="1"/>
    <xf numFmtId="166" fontId="2" fillId="0" borderId="5" xfId="0" applyNumberFormat="1" applyFont="1" applyBorder="1"/>
    <xf numFmtId="166" fontId="2" fillId="6" borderId="23" xfId="0" applyNumberFormat="1" applyFont="1" applyFill="1" applyBorder="1"/>
    <xf numFmtId="166" fontId="7" fillId="6" borderId="18" xfId="0" applyNumberFormat="1" applyFont="1" applyFill="1" applyBorder="1"/>
    <xf numFmtId="166" fontId="7" fillId="6" borderId="19" xfId="0" applyNumberFormat="1" applyFont="1" applyFill="1" applyBorder="1"/>
    <xf numFmtId="164" fontId="2" fillId="6" borderId="11" xfId="0" applyNumberFormat="1" applyFont="1" applyFill="1" applyBorder="1"/>
    <xf numFmtId="168" fontId="7" fillId="6" borderId="25" xfId="0" applyNumberFormat="1" applyFont="1" applyFill="1" applyBorder="1"/>
    <xf numFmtId="0" fontId="6" fillId="0" borderId="0" xfId="0" applyFont="1" applyProtection="1">
      <protection locked="0"/>
    </xf>
    <xf numFmtId="0" fontId="2" fillId="0" borderId="0" xfId="0" applyFont="1" applyProtection="1">
      <protection locked="0"/>
    </xf>
    <xf numFmtId="0" fontId="5" fillId="0" borderId="0" xfId="0" applyFont="1" applyAlignment="1" applyProtection="1">
      <alignment wrapText="1"/>
      <protection locked="0"/>
    </xf>
    <xf numFmtId="3" fontId="6" fillId="0" borderId="0" xfId="0" applyNumberFormat="1" applyFont="1" applyProtection="1">
      <protection locked="0"/>
    </xf>
    <xf numFmtId="164" fontId="6" fillId="0" borderId="0" xfId="0" applyNumberFormat="1" applyFont="1" applyProtection="1">
      <protection locked="0"/>
    </xf>
    <xf numFmtId="0" fontId="7" fillId="0" borderId="0" xfId="0" applyFont="1" applyProtection="1">
      <protection locked="0"/>
    </xf>
    <xf numFmtId="0" fontId="32" fillId="0" borderId="0" xfId="0" applyFont="1" applyProtection="1">
      <protection locked="0"/>
    </xf>
    <xf numFmtId="0" fontId="4" fillId="0" borderId="0" xfId="0" applyFont="1" applyAlignment="1" applyProtection="1">
      <alignment horizontal="right" wrapText="1"/>
      <protection locked="0"/>
    </xf>
    <xf numFmtId="0" fontId="16" fillId="0" borderId="0" xfId="0" applyFont="1" applyAlignment="1" applyProtection="1">
      <alignment horizontal="right" wrapText="1"/>
      <protection locked="0"/>
    </xf>
    <xf numFmtId="0" fontId="4" fillId="0" borderId="0" xfId="0" applyFont="1" applyAlignment="1" applyProtection="1">
      <alignment horizontal="right"/>
      <protection locked="0"/>
    </xf>
    <xf numFmtId="167" fontId="7" fillId="0" borderId="40" xfId="0" applyNumberFormat="1" applyFont="1" applyBorder="1"/>
    <xf numFmtId="167" fontId="7" fillId="0" borderId="52" xfId="0" applyNumberFormat="1" applyFont="1" applyBorder="1"/>
    <xf numFmtId="0" fontId="50" fillId="0" borderId="0" xfId="0" applyFont="1" applyAlignment="1">
      <alignment vertical="center"/>
    </xf>
    <xf numFmtId="3" fontId="2" fillId="0" borderId="0" xfId="0" applyNumberFormat="1" applyFont="1" applyAlignment="1">
      <alignment horizontal="center"/>
    </xf>
    <xf numFmtId="167" fontId="2" fillId="0" borderId="8" xfId="0" applyNumberFormat="1" applyFont="1" applyBorder="1"/>
    <xf numFmtId="167" fontId="2" fillId="0" borderId="0" xfId="0" applyNumberFormat="1" applyFont="1" applyAlignment="1" applyProtection="1">
      <alignment horizontal="left" vertical="top" wrapText="1"/>
      <protection locked="0"/>
    </xf>
    <xf numFmtId="167" fontId="2" fillId="0" borderId="51" xfId="0" applyNumberFormat="1" applyFont="1" applyBorder="1"/>
    <xf numFmtId="0" fontId="2" fillId="0" borderId="0" xfId="0" applyFont="1" applyAlignment="1">
      <alignment horizontal="left" wrapText="1"/>
    </xf>
    <xf numFmtId="0" fontId="0" fillId="0" borderId="0" xfId="0" applyAlignment="1">
      <alignment horizontal="left"/>
    </xf>
    <xf numFmtId="4" fontId="0" fillId="0" borderId="0" xfId="0" applyNumberFormat="1"/>
    <xf numFmtId="4" fontId="7" fillId="0" borderId="0" xfId="0" applyNumberFormat="1" applyFont="1" applyAlignment="1">
      <alignment vertical="center"/>
    </xf>
    <xf numFmtId="38" fontId="2" fillId="0" borderId="2" xfId="0" applyNumberFormat="1" applyFont="1" applyBorder="1" applyProtection="1">
      <protection locked="0"/>
    </xf>
    <xf numFmtId="0" fontId="51" fillId="0" borderId="0" xfId="10" applyAlignment="1">
      <alignment horizontal="left"/>
    </xf>
    <xf numFmtId="0" fontId="2" fillId="0" borderId="0" xfId="0" applyFont="1" applyAlignment="1">
      <alignment horizontal="left" vertical="top"/>
    </xf>
    <xf numFmtId="0" fontId="16" fillId="0" borderId="0" xfId="0" applyFont="1" applyAlignment="1">
      <alignment horizontal="left" vertical="center" wrapText="1"/>
    </xf>
    <xf numFmtId="0" fontId="18" fillId="8" borderId="0" xfId="0" applyFont="1" applyFill="1" applyAlignment="1">
      <alignment horizontal="center" vertical="center"/>
    </xf>
    <xf numFmtId="0" fontId="40" fillId="0" borderId="0" xfId="0" applyFont="1" applyAlignment="1">
      <alignment horizontal="center" vertical="center" wrapText="1"/>
    </xf>
    <xf numFmtId="0" fontId="2" fillId="0" borderId="0" xfId="0" applyFont="1" applyAlignment="1">
      <alignment horizontal="left"/>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wrapText="1"/>
    </xf>
    <xf numFmtId="0" fontId="7" fillId="0" borderId="0" xfId="0" applyFont="1" applyAlignment="1">
      <alignment horizontal="left" vertical="center" wrapText="1"/>
    </xf>
    <xf numFmtId="0" fontId="18" fillId="8" borderId="0" xfId="0" applyFont="1" applyFill="1" applyAlignment="1">
      <alignment horizontal="center" wrapText="1"/>
    </xf>
    <xf numFmtId="0" fontId="0" fillId="0" borderId="0" xfId="0" applyAlignment="1">
      <alignment horizontal="left" wrapText="1"/>
    </xf>
    <xf numFmtId="0" fontId="24" fillId="5" borderId="0" xfId="0" applyFont="1" applyFill="1" applyAlignment="1">
      <alignment horizontal="center"/>
    </xf>
    <xf numFmtId="3" fontId="2" fillId="0" borderId="8" xfId="0" applyNumberFormat="1" applyFont="1" applyBorder="1" applyAlignment="1">
      <alignment horizontal="center"/>
    </xf>
    <xf numFmtId="0" fontId="2" fillId="0" borderId="8" xfId="0" applyFont="1" applyBorder="1" applyAlignment="1">
      <alignment horizontal="center"/>
    </xf>
    <xf numFmtId="3" fontId="3" fillId="0" borderId="11" xfId="0" applyNumberFormat="1" applyFont="1" applyBorder="1" applyAlignment="1">
      <alignment horizontal="center" vertical="center"/>
    </xf>
    <xf numFmtId="3" fontId="3" fillId="0" borderId="12" xfId="0" applyNumberFormat="1" applyFont="1" applyBorder="1" applyAlignment="1">
      <alignment horizontal="center" vertical="center"/>
    </xf>
    <xf numFmtId="0" fontId="11" fillId="5" borderId="0" xfId="0" applyFont="1" applyFill="1" applyAlignment="1">
      <alignment horizontal="left" wrapText="1"/>
    </xf>
    <xf numFmtId="0" fontId="27" fillId="5" borderId="10" xfId="0" applyFont="1" applyFill="1" applyBorder="1" applyAlignment="1">
      <alignment horizontal="left" vertical="center"/>
    </xf>
    <xf numFmtId="0" fontId="27" fillId="5" borderId="11" xfId="0" applyFont="1" applyFill="1" applyBorder="1" applyAlignment="1">
      <alignment horizontal="left" vertical="center"/>
    </xf>
    <xf numFmtId="0" fontId="11" fillId="5" borderId="12" xfId="0" applyFont="1" applyFill="1" applyBorder="1" applyAlignment="1">
      <alignment horizontal="center" wrapText="1"/>
    </xf>
    <xf numFmtId="0" fontId="11" fillId="5" borderId="15" xfId="0" applyFont="1" applyFill="1" applyBorder="1" applyAlignment="1">
      <alignment horizontal="center" wrapText="1"/>
    </xf>
    <xf numFmtId="0" fontId="27" fillId="5" borderId="13"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17" xfId="0" applyFont="1" applyFill="1" applyBorder="1" applyAlignment="1">
      <alignment horizontal="left" vertical="center" wrapText="1"/>
    </xf>
    <xf numFmtId="0" fontId="27" fillId="5" borderId="18" xfId="0" applyFont="1" applyFill="1" applyBorder="1" applyAlignment="1">
      <alignment horizontal="left" vertical="center" wrapText="1"/>
    </xf>
    <xf numFmtId="0" fontId="46" fillId="10" borderId="0" xfId="3" applyFont="1" applyFill="1" applyAlignment="1">
      <alignment horizontal="center" vertical="center"/>
    </xf>
    <xf numFmtId="0" fontId="47" fillId="3" borderId="0" xfId="3" applyFont="1" applyFill="1" applyAlignment="1">
      <alignment horizontal="center"/>
    </xf>
    <xf numFmtId="0" fontId="48" fillId="0" borderId="0" xfId="3" applyFont="1" applyAlignment="1">
      <alignment horizontal="center" vertical="center"/>
    </xf>
    <xf numFmtId="0" fontId="2" fillId="0" borderId="45" xfId="3" applyBorder="1" applyAlignment="1">
      <alignment horizontal="center" vertical="center" wrapText="1"/>
    </xf>
    <xf numFmtId="0" fontId="2" fillId="0" borderId="46" xfId="3" applyBorder="1" applyAlignment="1">
      <alignment horizontal="center" vertical="center" wrapText="1"/>
    </xf>
    <xf numFmtId="0" fontId="2" fillId="0" borderId="47" xfId="3" applyBorder="1" applyAlignment="1">
      <alignment horizontal="center" vertical="center" wrapText="1"/>
    </xf>
    <xf numFmtId="0" fontId="2" fillId="0" borderId="48" xfId="3" applyBorder="1" applyAlignment="1">
      <alignment horizontal="center" vertical="center" wrapText="1"/>
    </xf>
    <xf numFmtId="0" fontId="2" fillId="0" borderId="49" xfId="3" applyBorder="1" applyAlignment="1">
      <alignment horizontal="center" vertical="center" wrapText="1"/>
    </xf>
    <xf numFmtId="0" fontId="2" fillId="0" borderId="50" xfId="3" applyBorder="1" applyAlignment="1">
      <alignment horizontal="center" vertical="center" wrapText="1"/>
    </xf>
    <xf numFmtId="0" fontId="2" fillId="0" borderId="45" xfId="3" applyBorder="1" applyAlignment="1">
      <alignment horizontal="center" wrapText="1"/>
    </xf>
    <xf numFmtId="0" fontId="2" fillId="0" borderId="46" xfId="3" applyBorder="1" applyAlignment="1">
      <alignment horizontal="center" wrapText="1"/>
    </xf>
    <xf numFmtId="0" fontId="2" fillId="0" borderId="47" xfId="3" applyBorder="1" applyAlignment="1">
      <alignment horizontal="center" wrapText="1"/>
    </xf>
    <xf numFmtId="0" fontId="2" fillId="0" borderId="48" xfId="3" applyBorder="1" applyAlignment="1">
      <alignment horizontal="center" wrapText="1"/>
    </xf>
    <xf numFmtId="0" fontId="2" fillId="0" borderId="49" xfId="3" applyBorder="1" applyAlignment="1">
      <alignment horizontal="center" wrapText="1"/>
    </xf>
    <xf numFmtId="0" fontId="2" fillId="0" borderId="50" xfId="3" applyBorder="1" applyAlignment="1">
      <alignment horizontal="center" wrapText="1"/>
    </xf>
    <xf numFmtId="3" fontId="2" fillId="0" borderId="8" xfId="0" applyNumberFormat="1" applyFont="1" applyBorder="1" applyAlignment="1" applyProtection="1">
      <alignment horizontal="center"/>
      <protection locked="0"/>
    </xf>
    <xf numFmtId="0" fontId="2" fillId="0" borderId="8" xfId="0" applyFont="1" applyBorder="1" applyAlignment="1" applyProtection="1">
      <alignment horizontal="center"/>
      <protection locked="0"/>
    </xf>
    <xf numFmtId="0" fontId="24" fillId="6" borderId="0" xfId="0" applyFont="1" applyFill="1" applyAlignment="1">
      <alignment horizontal="center"/>
    </xf>
    <xf numFmtId="0" fontId="11" fillId="6" borderId="0" xfId="0" applyFont="1" applyFill="1" applyAlignment="1">
      <alignment horizontal="left" wrapText="1"/>
    </xf>
    <xf numFmtId="0" fontId="27" fillId="6" borderId="10" xfId="0" applyFont="1" applyFill="1" applyBorder="1" applyAlignment="1">
      <alignment horizontal="left" vertical="center"/>
    </xf>
    <xf numFmtId="0" fontId="27" fillId="6" borderId="11" xfId="0" applyFont="1" applyFill="1" applyBorder="1" applyAlignment="1">
      <alignment horizontal="left" vertical="center"/>
    </xf>
    <xf numFmtId="0" fontId="11" fillId="6" borderId="12" xfId="0" applyFont="1" applyFill="1" applyBorder="1" applyAlignment="1">
      <alignment horizontal="center" wrapText="1"/>
    </xf>
    <xf numFmtId="0" fontId="11" fillId="6" borderId="15" xfId="0" applyFont="1" applyFill="1" applyBorder="1" applyAlignment="1">
      <alignment horizontal="center" wrapText="1"/>
    </xf>
    <xf numFmtId="0" fontId="27" fillId="6" borderId="13" xfId="0" applyFont="1" applyFill="1" applyBorder="1" applyAlignment="1">
      <alignment horizontal="left" vertical="center" wrapText="1"/>
    </xf>
    <xf numFmtId="0" fontId="27" fillId="6" borderId="0" xfId="0" applyFont="1" applyFill="1" applyAlignment="1">
      <alignment horizontal="left" vertical="center" wrapText="1"/>
    </xf>
    <xf numFmtId="0" fontId="27" fillId="6" borderId="17" xfId="0" applyFont="1" applyFill="1" applyBorder="1" applyAlignment="1">
      <alignment horizontal="left" vertical="center" wrapText="1"/>
    </xf>
    <xf numFmtId="0" fontId="27" fillId="6" borderId="18" xfId="0" applyFont="1" applyFill="1" applyBorder="1" applyAlignment="1">
      <alignment horizontal="left" vertical="center" wrapText="1"/>
    </xf>
    <xf numFmtId="0" fontId="12" fillId="0" borderId="0" xfId="0" applyFont="1" applyAlignment="1">
      <alignment horizontal="left" wrapText="1"/>
    </xf>
    <xf numFmtId="3" fontId="23" fillId="3" borderId="11" xfId="0" applyNumberFormat="1" applyFont="1" applyFill="1" applyBorder="1" applyAlignment="1">
      <alignment horizontal="center" wrapText="1"/>
    </xf>
    <xf numFmtId="3" fontId="23" fillId="3" borderId="0" xfId="0" applyNumberFormat="1" applyFont="1" applyFill="1" applyAlignment="1">
      <alignment horizontal="center" wrapText="1"/>
    </xf>
    <xf numFmtId="0" fontId="11" fillId="3" borderId="29" xfId="0" applyFont="1" applyFill="1" applyBorder="1" applyAlignment="1">
      <alignment horizontal="center" wrapText="1"/>
    </xf>
    <xf numFmtId="0" fontId="11" fillId="3" borderId="30" xfId="0" applyFont="1" applyFill="1" applyBorder="1" applyAlignment="1">
      <alignment horizontal="center" wrapText="1"/>
    </xf>
    <xf numFmtId="0" fontId="11" fillId="3" borderId="29" xfId="0" applyFont="1" applyFill="1" applyBorder="1" applyAlignment="1" applyProtection="1">
      <alignment horizontal="center" wrapText="1"/>
      <protection locked="0"/>
    </xf>
    <xf numFmtId="0" fontId="11" fillId="3" borderId="30" xfId="0" applyFont="1" applyFill="1" applyBorder="1" applyAlignment="1" applyProtection="1">
      <alignment horizontal="center" wrapText="1"/>
      <protection locked="0"/>
    </xf>
    <xf numFmtId="0" fontId="24" fillId="3" borderId="0" xfId="0" applyFont="1" applyFill="1" applyAlignment="1">
      <alignment horizontal="center"/>
    </xf>
    <xf numFmtId="0" fontId="11" fillId="3" borderId="0" xfId="0" applyFont="1" applyFill="1" applyAlignment="1" applyProtection="1">
      <alignment horizontal="left" wrapText="1"/>
      <protection locked="0"/>
    </xf>
    <xf numFmtId="0" fontId="27" fillId="3" borderId="10" xfId="0" applyFont="1" applyFill="1" applyBorder="1" applyAlignment="1">
      <alignment horizontal="left" vertical="center"/>
    </xf>
    <xf numFmtId="0" fontId="27" fillId="3" borderId="11" xfId="0" applyFont="1" applyFill="1" applyBorder="1" applyAlignment="1">
      <alignment horizontal="left" vertical="center"/>
    </xf>
    <xf numFmtId="0" fontId="11" fillId="3" borderId="12" xfId="0" applyFont="1" applyFill="1" applyBorder="1" applyAlignment="1">
      <alignment horizontal="center" wrapText="1"/>
    </xf>
    <xf numFmtId="0" fontId="11" fillId="3" borderId="15" xfId="0" applyFont="1" applyFill="1" applyBorder="1" applyAlignment="1">
      <alignment horizontal="center" wrapText="1"/>
    </xf>
    <xf numFmtId="0" fontId="27" fillId="3" borderId="13" xfId="0" applyFont="1" applyFill="1" applyBorder="1" applyAlignment="1" applyProtection="1">
      <alignment horizontal="left" vertical="center" wrapText="1"/>
      <protection locked="0"/>
    </xf>
    <xf numFmtId="0" fontId="27" fillId="3" borderId="0" xfId="0" applyFont="1" applyFill="1" applyAlignment="1" applyProtection="1">
      <alignment horizontal="left" vertical="center" wrapText="1"/>
      <protection locked="0"/>
    </xf>
    <xf numFmtId="0" fontId="27" fillId="3" borderId="17" xfId="0" applyFont="1" applyFill="1" applyBorder="1" applyAlignment="1" applyProtection="1">
      <alignment horizontal="left" vertical="center" wrapText="1"/>
      <protection locked="0"/>
    </xf>
    <xf numFmtId="0" fontId="27" fillId="3" borderId="18" xfId="0" applyFont="1" applyFill="1" applyBorder="1" applyAlignment="1" applyProtection="1">
      <alignment horizontal="left" vertical="center" wrapText="1"/>
      <protection locked="0"/>
    </xf>
  </cellXfs>
  <cellStyles count="11">
    <cellStyle name="Comma" xfId="1" builtinId="3"/>
    <cellStyle name="Comma 2" xfId="2" xr:uid="{00000000-0005-0000-0000-000001000000}"/>
    <cellStyle name="Hyperlink" xfId="10" builtinId="8"/>
    <cellStyle name="Normal" xfId="0" builtinId="0"/>
    <cellStyle name="Normal 2" xfId="3" xr:uid="{00000000-0005-0000-0000-000003000000}"/>
    <cellStyle name="Normal 2 2 3" xfId="4" xr:uid="{00000000-0005-0000-0000-000004000000}"/>
    <cellStyle name="Normal 3" xfId="5" xr:uid="{00000000-0005-0000-0000-000005000000}"/>
    <cellStyle name="Normal 4" xfId="6" xr:uid="{00000000-0005-0000-0000-000006000000}"/>
    <cellStyle name="Normal 4 2" xfId="7" xr:uid="{6C905200-FB62-4D4E-9BF7-5F48B66EE14C}"/>
    <cellStyle name="Normal 5" xfId="8" xr:uid="{326FB1C8-EF82-4EA5-B02E-CFEA88BA508C}"/>
    <cellStyle name="Normal 6" xfId="9" xr:uid="{896F0103-F73C-411F-BAC4-72321E77E66E}"/>
  </cellStyles>
  <dxfs count="123">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color theme="0"/>
      </font>
      <fill>
        <patternFill>
          <bgColor rgb="FFFF0000"/>
        </patternFill>
      </fill>
    </dxf>
    <dxf>
      <font>
        <color theme="0"/>
      </font>
      <fill>
        <patternFill>
          <bgColor rgb="FFFF0000"/>
        </patternFill>
      </fill>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rgb="FFFF0000"/>
      </font>
    </dxf>
    <dxf>
      <font>
        <color theme="1"/>
      </font>
    </dxf>
    <dxf>
      <font>
        <b/>
        <i val="0"/>
        <color theme="0"/>
      </font>
      <fill>
        <patternFill>
          <bgColor rgb="FFFF0000"/>
        </patternFill>
      </fill>
    </dxf>
    <dxf>
      <font>
        <b/>
        <i val="0"/>
        <color rgb="FFFF0000"/>
      </font>
    </dxf>
    <dxf>
      <font>
        <color theme="1"/>
      </font>
    </dxf>
    <dxf>
      <fill>
        <patternFill>
          <bgColor rgb="FFFF0000"/>
        </patternFill>
      </fill>
    </dxf>
    <dxf>
      <fill>
        <patternFill patternType="solid">
          <bgColor theme="6" tint="0.59996337778862885"/>
        </patternFill>
      </fill>
    </dxf>
    <dxf>
      <font>
        <b/>
        <i val="0"/>
        <color theme="0"/>
      </font>
      <fill>
        <patternFill>
          <bgColor rgb="FFFF0000"/>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i val="0"/>
        <color rgb="FFFF0000"/>
      </font>
    </dxf>
    <dxf>
      <font>
        <color theme="1"/>
      </font>
    </dxf>
    <dxf>
      <font>
        <b/>
        <i val="0"/>
        <color rgb="FFFF0000"/>
      </font>
    </dxf>
    <dxf>
      <font>
        <color theme="1"/>
      </font>
    </dxf>
    <dxf>
      <fill>
        <patternFill>
          <bgColor rgb="FFFF0000"/>
        </patternFill>
      </fill>
    </dxf>
    <dxf>
      <fill>
        <patternFill patternType="solid">
          <bgColor theme="6" tint="0.59996337778862885"/>
        </patternFill>
      </fill>
    </dxf>
    <dxf>
      <fill>
        <patternFill>
          <bgColor rgb="FFFF0000"/>
        </patternFill>
      </fill>
    </dxf>
    <dxf>
      <fill>
        <patternFill patternType="solid">
          <bgColor theme="6" tint="0.59996337778862885"/>
        </patternFill>
      </fill>
    </dxf>
    <dxf>
      <font>
        <b/>
        <i val="0"/>
        <color rgb="FFFF0000"/>
      </font>
    </dxf>
    <dxf>
      <font>
        <color theme="1"/>
      </font>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val="0"/>
        <i/>
        <color theme="0"/>
      </font>
      <fill>
        <patternFill>
          <bgColor rgb="FF00B050"/>
        </patternFill>
      </fill>
    </dxf>
    <dxf>
      <font>
        <b/>
        <i val="0"/>
        <color theme="0"/>
        <name val="Cambria"/>
        <scheme val="none"/>
      </font>
      <fill>
        <patternFill>
          <bgColor rgb="FFFF0000"/>
        </patternFill>
      </fill>
    </dxf>
    <dxf>
      <font>
        <b val="0"/>
        <i/>
        <color theme="0"/>
        <name val="Cambria"/>
        <scheme val="none"/>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patternType="none">
          <bgColor auto="1"/>
        </patternFill>
      </fill>
    </dxf>
    <dxf>
      <fill>
        <patternFill>
          <bgColor rgb="FFFFFF00"/>
        </patternFill>
      </fill>
    </dxf>
    <dxf>
      <font>
        <b/>
        <i val="0"/>
        <color theme="0"/>
      </font>
      <fill>
        <patternFill>
          <bgColor rgb="FFFF0000"/>
        </patternFill>
      </fill>
    </dxf>
    <dxf>
      <font>
        <b val="0"/>
        <i/>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b/>
        <i val="0"/>
        <color theme="0"/>
      </font>
      <fill>
        <patternFill>
          <bgColor rgb="FFFF0000"/>
        </patternFill>
      </fill>
    </dxf>
    <dxf>
      <font>
        <b/>
        <i val="0"/>
        <color theme="0"/>
        <name val="Cambria"/>
        <scheme val="none"/>
      </font>
      <fill>
        <patternFill>
          <bgColor rgb="FFFF0000"/>
        </patternFill>
      </fill>
    </dxf>
    <dxf>
      <font>
        <b val="0"/>
        <i/>
        <color theme="0"/>
        <name val="Cambria"/>
        <scheme val="none"/>
      </font>
      <fill>
        <patternFill>
          <bgColor rgb="FF00B050"/>
        </patternFill>
      </fill>
    </dxf>
    <dxf>
      <fill>
        <patternFill>
          <bgColor indexed="13"/>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ilton-keynes.gov.uk/schools-and-lifelong-learning/information-schools/local-management-schools-lms/school-funding"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9EA6-1D9D-49C4-BAC7-07BADF2D0B6B}">
  <sheetPr codeName="Sheet15">
    <tabColor theme="7" tint="0.79998168889431442"/>
  </sheetPr>
  <dimension ref="A1:AD3449"/>
  <sheetViews>
    <sheetView topLeftCell="C1" workbookViewId="0">
      <selection activeCell="F3" sqref="F3:AD3957"/>
    </sheetView>
  </sheetViews>
  <sheetFormatPr defaultColWidth="9.1796875" defaultRowHeight="15.5" x14ac:dyDescent="0.35"/>
  <cols>
    <col min="1" max="1" width="41.7265625" style="354" bestFit="1" customWidth="1"/>
    <col min="2" max="2" width="41.7265625" style="354" customWidth="1"/>
    <col min="3" max="3" width="9.1796875" style="354"/>
    <col min="4" max="4" width="72.453125" style="354" bestFit="1" customWidth="1"/>
    <col min="5" max="5" width="12.7265625" style="354" bestFit="1" customWidth="1"/>
    <col min="6" max="9" width="16.26953125" style="354" bestFit="1" customWidth="1"/>
    <col min="10" max="16384" width="9.1796875" style="354"/>
  </cols>
  <sheetData>
    <row r="1" spans="1:30" s="353" customFormat="1" x14ac:dyDescent="0.35">
      <c r="A1" s="353" t="s">
        <v>0</v>
      </c>
      <c r="C1" s="353" t="s">
        <v>1</v>
      </c>
      <c r="D1" s="353" t="s">
        <v>2</v>
      </c>
      <c r="E1" s="353" t="s">
        <v>3</v>
      </c>
      <c r="F1" s="353" t="s">
        <v>4</v>
      </c>
      <c r="G1" s="353" t="s">
        <v>5</v>
      </c>
      <c r="H1" s="353" t="s">
        <v>6</v>
      </c>
      <c r="I1" s="353" t="s">
        <v>7</v>
      </c>
      <c r="J1" s="353" t="s">
        <v>8</v>
      </c>
      <c r="K1" s="353" t="s">
        <v>9</v>
      </c>
      <c r="L1" s="353" t="s">
        <v>10</v>
      </c>
      <c r="M1" s="353" t="s">
        <v>11</v>
      </c>
      <c r="N1" s="353" t="s">
        <v>12</v>
      </c>
      <c r="O1" s="353" t="s">
        <v>13</v>
      </c>
      <c r="P1" s="353" t="s">
        <v>14</v>
      </c>
      <c r="Q1" s="353" t="s">
        <v>15</v>
      </c>
      <c r="R1" s="353" t="s">
        <v>16</v>
      </c>
      <c r="T1" s="354"/>
    </row>
    <row r="2" spans="1:30" x14ac:dyDescent="0.35">
      <c r="A2" s="354" t="s">
        <v>17</v>
      </c>
      <c r="C2" s="354" t="s">
        <v>17</v>
      </c>
      <c r="D2" s="354" t="s">
        <v>17</v>
      </c>
      <c r="E2" s="354" t="s">
        <v>17</v>
      </c>
      <c r="F2" s="354" t="s">
        <v>17</v>
      </c>
      <c r="G2" s="354" t="s">
        <v>17</v>
      </c>
      <c r="H2" s="354" t="s">
        <v>17</v>
      </c>
      <c r="I2" s="354" t="s">
        <v>17</v>
      </c>
      <c r="J2" s="354" t="s">
        <v>17</v>
      </c>
      <c r="K2" s="354" t="s">
        <v>17</v>
      </c>
      <c r="L2" s="354" t="s">
        <v>17</v>
      </c>
      <c r="M2" s="354" t="s">
        <v>17</v>
      </c>
      <c r="N2" s="354" t="s">
        <v>17</v>
      </c>
      <c r="O2" s="354" t="s">
        <v>17</v>
      </c>
      <c r="P2" s="354" t="s">
        <v>17</v>
      </c>
      <c r="Q2" s="354" t="s">
        <v>17</v>
      </c>
      <c r="R2" s="354" t="s">
        <v>17</v>
      </c>
    </row>
    <row r="3" spans="1:30" x14ac:dyDescent="0.35">
      <c r="A3" t="s">
        <v>18</v>
      </c>
      <c r="B3" s="354" t="str">
        <f>VLOOKUP(A3,'Web Based Remittances'!$A$2:$C$70,3,0)</f>
        <v>683x296j</v>
      </c>
      <c r="C3" s="354" t="s">
        <v>19</v>
      </c>
      <c r="D3" s="354" t="s">
        <v>20</v>
      </c>
      <c r="E3" s="354">
        <v>4190105</v>
      </c>
      <c r="F3" s="354">
        <v>-1251111</v>
      </c>
      <c r="G3" s="354">
        <v>-106345</v>
      </c>
      <c r="H3" s="354">
        <v>-100911</v>
      </c>
      <c r="I3" s="354">
        <v>-118281.5</v>
      </c>
      <c r="J3" s="354">
        <v>-100911</v>
      </c>
      <c r="K3" s="354">
        <v>-100911</v>
      </c>
      <c r="L3" s="354">
        <v>-100911</v>
      </c>
      <c r="M3" s="354">
        <v>-100911</v>
      </c>
      <c r="N3" s="354">
        <v>-118281.5</v>
      </c>
      <c r="O3" s="354">
        <v>-100911</v>
      </c>
      <c r="P3" s="354">
        <v>-100911</v>
      </c>
      <c r="Q3" s="354">
        <v>-100911</v>
      </c>
      <c r="R3" s="354">
        <v>-100915</v>
      </c>
      <c r="S3" s="354">
        <v>-106345</v>
      </c>
      <c r="T3" s="354">
        <v>-207256</v>
      </c>
      <c r="U3" s="354">
        <v>-325537.5</v>
      </c>
      <c r="V3" s="354">
        <v>-426448.5</v>
      </c>
      <c r="W3" s="354">
        <v>-527359.5</v>
      </c>
      <c r="X3" s="354">
        <v>-628270.5</v>
      </c>
      <c r="Y3" s="354">
        <v>-729181.5</v>
      </c>
      <c r="Z3" s="354">
        <v>-847463</v>
      </c>
      <c r="AA3" s="354">
        <v>-948374</v>
      </c>
      <c r="AB3" s="354">
        <v>-1049285</v>
      </c>
      <c r="AC3" s="354">
        <v>-1150196</v>
      </c>
      <c r="AD3" s="354">
        <v>-1251111</v>
      </c>
    </row>
    <row r="4" spans="1:30" x14ac:dyDescent="0.35">
      <c r="A4" t="s">
        <v>18</v>
      </c>
      <c r="B4" s="354" t="str">
        <f>VLOOKUP(A4,'Web Based Remittances'!$A$2:$C$70,3,0)</f>
        <v>683x296j</v>
      </c>
      <c r="C4" s="354" t="s">
        <v>21</v>
      </c>
      <c r="D4" s="354" t="s">
        <v>22</v>
      </c>
      <c r="E4" s="354">
        <v>4190110</v>
      </c>
      <c r="S4" s="354">
        <v>0</v>
      </c>
      <c r="T4" s="354">
        <v>0</v>
      </c>
      <c r="U4" s="354">
        <v>0</v>
      </c>
      <c r="V4" s="354">
        <v>0</v>
      </c>
      <c r="W4" s="354">
        <v>0</v>
      </c>
      <c r="X4" s="354">
        <v>0</v>
      </c>
      <c r="Y4" s="354">
        <v>0</v>
      </c>
      <c r="Z4" s="354">
        <v>0</v>
      </c>
      <c r="AA4" s="354">
        <v>0</v>
      </c>
      <c r="AB4" s="354">
        <v>0</v>
      </c>
      <c r="AC4" s="354">
        <v>0</v>
      </c>
      <c r="AD4" s="354">
        <v>0</v>
      </c>
    </row>
    <row r="5" spans="1:30" x14ac:dyDescent="0.35">
      <c r="A5" t="s">
        <v>18</v>
      </c>
      <c r="B5" s="354" t="str">
        <f>VLOOKUP(A5,'Web Based Remittances'!$A$2:$C$70,3,0)</f>
        <v>683x296j</v>
      </c>
      <c r="C5" s="354" t="s">
        <v>23</v>
      </c>
      <c r="D5" s="354" t="s">
        <v>24</v>
      </c>
      <c r="E5" s="354">
        <v>4190120</v>
      </c>
      <c r="F5" s="354">
        <v>-27299.73</v>
      </c>
      <c r="G5" s="354">
        <v>-2569.19</v>
      </c>
      <c r="H5" s="354">
        <v>-2569.19</v>
      </c>
      <c r="I5" s="354">
        <v>-2569.19</v>
      </c>
      <c r="J5" s="354">
        <v>-2569.19</v>
      </c>
      <c r="K5" s="354">
        <v>-2569.17</v>
      </c>
      <c r="L5" s="354">
        <v>-2064.81</v>
      </c>
      <c r="M5" s="354">
        <v>-2064.81</v>
      </c>
      <c r="N5" s="354">
        <v>-2064.81</v>
      </c>
      <c r="O5" s="354">
        <v>-2064.81</v>
      </c>
      <c r="P5" s="354">
        <v>-2064.81</v>
      </c>
      <c r="Q5" s="354">
        <v>-2064.81</v>
      </c>
      <c r="R5" s="354">
        <v>-2064.94</v>
      </c>
      <c r="S5" s="354">
        <v>-2569.19</v>
      </c>
      <c r="T5" s="354">
        <v>-5138.38</v>
      </c>
      <c r="U5" s="354">
        <v>-7707.57</v>
      </c>
      <c r="V5" s="354">
        <v>-10276.76</v>
      </c>
      <c r="W5" s="354">
        <v>-12845.93</v>
      </c>
      <c r="X5" s="354">
        <v>-14910.74</v>
      </c>
      <c r="Y5" s="354">
        <v>-16975.55</v>
      </c>
      <c r="Z5" s="354">
        <v>-19040.36</v>
      </c>
      <c r="AA5" s="354">
        <v>-21105.170000000002</v>
      </c>
      <c r="AB5" s="354">
        <v>-23169.980000000003</v>
      </c>
      <c r="AC5" s="354">
        <v>-25234.790000000005</v>
      </c>
      <c r="AD5" s="354">
        <v>-27299.730000000003</v>
      </c>
    </row>
    <row r="6" spans="1:30" x14ac:dyDescent="0.35">
      <c r="A6" t="s">
        <v>18</v>
      </c>
      <c r="B6" s="354" t="str">
        <f>VLOOKUP(A6,'Web Based Remittances'!$A$2:$C$70,3,0)</f>
        <v>683x296j</v>
      </c>
      <c r="C6" s="354" t="s">
        <v>25</v>
      </c>
      <c r="D6" s="354" t="s">
        <v>26</v>
      </c>
      <c r="E6" s="354">
        <v>4190140</v>
      </c>
      <c r="F6" s="354">
        <v>-102490</v>
      </c>
      <c r="I6" s="354">
        <v>-25622.5</v>
      </c>
      <c r="L6" s="354">
        <v>-25622.5</v>
      </c>
      <c r="O6" s="354">
        <v>-25622.5</v>
      </c>
      <c r="R6" s="354">
        <v>-25622.5</v>
      </c>
      <c r="S6" s="354">
        <v>0</v>
      </c>
      <c r="T6" s="354">
        <v>0</v>
      </c>
      <c r="U6" s="354">
        <v>-25622.5</v>
      </c>
      <c r="V6" s="354">
        <v>-25622.5</v>
      </c>
      <c r="W6" s="354">
        <v>-25622.5</v>
      </c>
      <c r="X6" s="354">
        <v>-51245</v>
      </c>
      <c r="Y6" s="354">
        <v>-51245</v>
      </c>
      <c r="Z6" s="354">
        <v>-51245</v>
      </c>
      <c r="AA6" s="354">
        <v>-76867.5</v>
      </c>
      <c r="AB6" s="354">
        <v>-76867.5</v>
      </c>
      <c r="AC6" s="354">
        <v>-76867.5</v>
      </c>
      <c r="AD6" s="354">
        <v>-102490</v>
      </c>
    </row>
    <row r="7" spans="1:30" x14ac:dyDescent="0.35">
      <c r="A7" t="s">
        <v>18</v>
      </c>
      <c r="B7" s="354" t="str">
        <f>VLOOKUP(A7,'Web Based Remittances'!$A$2:$C$70,3,0)</f>
        <v>683x296j</v>
      </c>
      <c r="C7" s="354" t="s">
        <v>27</v>
      </c>
      <c r="D7" s="354" t="s">
        <v>28</v>
      </c>
      <c r="E7" s="354">
        <v>4190160</v>
      </c>
      <c r="S7" s="354">
        <v>0</v>
      </c>
      <c r="T7" s="354">
        <v>0</v>
      </c>
      <c r="U7" s="354">
        <v>0</v>
      </c>
      <c r="V7" s="354">
        <v>0</v>
      </c>
      <c r="W7" s="354">
        <v>0</v>
      </c>
      <c r="X7" s="354">
        <v>0</v>
      </c>
      <c r="Y7" s="354">
        <v>0</v>
      </c>
      <c r="Z7" s="354">
        <v>0</v>
      </c>
      <c r="AA7" s="354">
        <v>0</v>
      </c>
      <c r="AB7" s="354">
        <v>0</v>
      </c>
      <c r="AC7" s="354">
        <v>0</v>
      </c>
      <c r="AD7" s="354">
        <v>0</v>
      </c>
    </row>
    <row r="8" spans="1:30" x14ac:dyDescent="0.35">
      <c r="A8" t="s">
        <v>18</v>
      </c>
      <c r="B8" s="354" t="str">
        <f>VLOOKUP(A8,'Web Based Remittances'!$A$2:$C$70,3,0)</f>
        <v>683x296j</v>
      </c>
      <c r="C8" s="354" t="s">
        <v>29</v>
      </c>
      <c r="D8" s="354" t="s">
        <v>30</v>
      </c>
      <c r="E8" s="354">
        <v>4190390</v>
      </c>
      <c r="F8" s="354">
        <v>-500</v>
      </c>
      <c r="J8" s="354">
        <v>-250</v>
      </c>
      <c r="R8" s="354">
        <v>-250</v>
      </c>
      <c r="S8" s="354">
        <v>0</v>
      </c>
      <c r="T8" s="354">
        <v>0</v>
      </c>
      <c r="U8" s="354">
        <v>0</v>
      </c>
      <c r="V8" s="354">
        <v>-250</v>
      </c>
      <c r="W8" s="354">
        <v>-250</v>
      </c>
      <c r="X8" s="354">
        <v>-250</v>
      </c>
      <c r="Y8" s="354">
        <v>-250</v>
      </c>
      <c r="Z8" s="354">
        <v>-250</v>
      </c>
      <c r="AA8" s="354">
        <v>-250</v>
      </c>
      <c r="AB8" s="354">
        <v>-250</v>
      </c>
      <c r="AC8" s="354">
        <v>-250</v>
      </c>
      <c r="AD8" s="354">
        <v>-500</v>
      </c>
    </row>
    <row r="9" spans="1:30" x14ac:dyDescent="0.35">
      <c r="A9" t="s">
        <v>18</v>
      </c>
      <c r="B9" s="354" t="str">
        <f>VLOOKUP(A9,'Web Based Remittances'!$A$2:$C$70,3,0)</f>
        <v>683x296j</v>
      </c>
      <c r="C9" s="354" t="s">
        <v>31</v>
      </c>
      <c r="D9" s="354" t="s">
        <v>32</v>
      </c>
      <c r="E9" s="354">
        <v>4191900</v>
      </c>
      <c r="F9" s="354">
        <v>-13080</v>
      </c>
      <c r="G9" s="354">
        <v>-1090</v>
      </c>
      <c r="H9" s="354">
        <v>-1090</v>
      </c>
      <c r="I9" s="354">
        <v>-1090</v>
      </c>
      <c r="J9" s="354">
        <v>-1090</v>
      </c>
      <c r="K9" s="354">
        <v>-1090</v>
      </c>
      <c r="L9" s="354">
        <v>-1090</v>
      </c>
      <c r="M9" s="354">
        <v>-1090</v>
      </c>
      <c r="N9" s="354">
        <v>-1090</v>
      </c>
      <c r="O9" s="354">
        <v>-1090</v>
      </c>
      <c r="P9" s="354">
        <v>-1090</v>
      </c>
      <c r="Q9" s="354">
        <v>-1090</v>
      </c>
      <c r="R9" s="354">
        <v>-1090</v>
      </c>
      <c r="S9" s="354">
        <v>-1090</v>
      </c>
      <c r="T9" s="354">
        <v>-2180</v>
      </c>
      <c r="U9" s="354">
        <v>-3270</v>
      </c>
      <c r="V9" s="354">
        <v>-4360</v>
      </c>
      <c r="W9" s="354">
        <v>-5450</v>
      </c>
      <c r="X9" s="354">
        <v>-6540</v>
      </c>
      <c r="Y9" s="354">
        <v>-7630</v>
      </c>
      <c r="Z9" s="354">
        <v>-8720</v>
      </c>
      <c r="AA9" s="354">
        <v>-9810</v>
      </c>
      <c r="AB9" s="354">
        <v>-10900</v>
      </c>
      <c r="AC9" s="354">
        <v>-11990</v>
      </c>
      <c r="AD9" s="354">
        <v>-13080</v>
      </c>
    </row>
    <row r="10" spans="1:30" x14ac:dyDescent="0.35">
      <c r="A10" t="s">
        <v>18</v>
      </c>
      <c r="B10" s="354" t="str">
        <f>VLOOKUP(A10,'Web Based Remittances'!$A$2:$C$70,3,0)</f>
        <v>683x296j</v>
      </c>
      <c r="C10" s="354" t="s">
        <v>33</v>
      </c>
      <c r="D10" s="354" t="s">
        <v>34</v>
      </c>
      <c r="E10" s="354">
        <v>4191100</v>
      </c>
      <c r="F10" s="354">
        <v>-4070</v>
      </c>
      <c r="G10" s="354">
        <v>-370</v>
      </c>
      <c r="H10" s="354">
        <v>-370</v>
      </c>
      <c r="I10" s="354">
        <v>-370</v>
      </c>
      <c r="J10" s="354">
        <v>-370</v>
      </c>
      <c r="L10" s="354">
        <v>-370</v>
      </c>
      <c r="M10" s="354">
        <v>-370</v>
      </c>
      <c r="N10" s="354">
        <v>-370</v>
      </c>
      <c r="O10" s="354">
        <v>-370</v>
      </c>
      <c r="P10" s="354">
        <v>-370</v>
      </c>
      <c r="Q10" s="354">
        <v>-370</v>
      </c>
      <c r="R10" s="354">
        <v>-370</v>
      </c>
      <c r="S10" s="354">
        <v>-370</v>
      </c>
      <c r="T10" s="354">
        <v>-740</v>
      </c>
      <c r="U10" s="354">
        <v>-1110</v>
      </c>
      <c r="V10" s="354">
        <v>-1480</v>
      </c>
      <c r="W10" s="354">
        <v>-1480</v>
      </c>
      <c r="X10" s="354">
        <v>-1850</v>
      </c>
      <c r="Y10" s="354">
        <v>-2220</v>
      </c>
      <c r="Z10" s="354">
        <v>-2590</v>
      </c>
      <c r="AA10" s="354">
        <v>-2960</v>
      </c>
      <c r="AB10" s="354">
        <v>-3330</v>
      </c>
      <c r="AC10" s="354">
        <v>-3700</v>
      </c>
      <c r="AD10" s="354">
        <v>-4070</v>
      </c>
    </row>
    <row r="11" spans="1:30" x14ac:dyDescent="0.35">
      <c r="A11" t="s">
        <v>18</v>
      </c>
      <c r="B11" s="354" t="str">
        <f>VLOOKUP(A11,'Web Based Remittances'!$A$2:$C$70,3,0)</f>
        <v>683x296j</v>
      </c>
      <c r="C11" s="354" t="s">
        <v>35</v>
      </c>
      <c r="D11" s="354" t="s">
        <v>36</v>
      </c>
      <c r="E11" s="354">
        <v>4191110</v>
      </c>
      <c r="F11" s="354">
        <v>-8500</v>
      </c>
      <c r="G11" s="354">
        <v>-772</v>
      </c>
      <c r="H11" s="354">
        <v>-772</v>
      </c>
      <c r="I11" s="354">
        <v>-772</v>
      </c>
      <c r="J11" s="354">
        <v>-772</v>
      </c>
      <c r="L11" s="354">
        <v>-773</v>
      </c>
      <c r="M11" s="354">
        <v>-773</v>
      </c>
      <c r="N11" s="354">
        <v>-773</v>
      </c>
      <c r="O11" s="354">
        <v>-773</v>
      </c>
      <c r="P11" s="354">
        <v>-773</v>
      </c>
      <c r="Q11" s="354">
        <v>-773</v>
      </c>
      <c r="R11" s="354">
        <v>-774</v>
      </c>
      <c r="S11" s="354">
        <v>-772</v>
      </c>
      <c r="T11" s="354">
        <v>-1544</v>
      </c>
      <c r="U11" s="354">
        <v>-2316</v>
      </c>
      <c r="V11" s="354">
        <v>-3088</v>
      </c>
      <c r="W11" s="354">
        <v>-3088</v>
      </c>
      <c r="X11" s="354">
        <v>-3861</v>
      </c>
      <c r="Y11" s="354">
        <v>-4634</v>
      </c>
      <c r="Z11" s="354">
        <v>-5407</v>
      </c>
      <c r="AA11" s="354">
        <v>-6180</v>
      </c>
      <c r="AB11" s="354">
        <v>-6953</v>
      </c>
      <c r="AC11" s="354">
        <v>-7726</v>
      </c>
      <c r="AD11" s="354">
        <v>-8500</v>
      </c>
    </row>
    <row r="12" spans="1:30" x14ac:dyDescent="0.35">
      <c r="A12" t="s">
        <v>18</v>
      </c>
      <c r="B12" s="354" t="str">
        <f>VLOOKUP(A12,'Web Based Remittances'!$A$2:$C$70,3,0)</f>
        <v>683x296j</v>
      </c>
      <c r="C12" s="354" t="s">
        <v>37</v>
      </c>
      <c r="D12" s="354" t="s">
        <v>38</v>
      </c>
      <c r="E12" s="354">
        <v>4191600</v>
      </c>
      <c r="S12" s="354">
        <v>0</v>
      </c>
      <c r="T12" s="354">
        <v>0</v>
      </c>
      <c r="U12" s="354">
        <v>0</v>
      </c>
      <c r="V12" s="354">
        <v>0</v>
      </c>
      <c r="W12" s="354">
        <v>0</v>
      </c>
      <c r="X12" s="354">
        <v>0</v>
      </c>
      <c r="Y12" s="354">
        <v>0</v>
      </c>
      <c r="Z12" s="354">
        <v>0</v>
      </c>
      <c r="AA12" s="354">
        <v>0</v>
      </c>
      <c r="AB12" s="354">
        <v>0</v>
      </c>
      <c r="AC12" s="354">
        <v>0</v>
      </c>
      <c r="AD12" s="354">
        <v>0</v>
      </c>
    </row>
    <row r="13" spans="1:30" x14ac:dyDescent="0.35">
      <c r="A13" t="s">
        <v>18</v>
      </c>
      <c r="B13" s="354" t="str">
        <f>VLOOKUP(A13,'Web Based Remittances'!$A$2:$C$70,3,0)</f>
        <v>683x296j</v>
      </c>
      <c r="C13" s="354" t="s">
        <v>39</v>
      </c>
      <c r="D13" s="354" t="s">
        <v>40</v>
      </c>
      <c r="E13" s="354">
        <v>4191610</v>
      </c>
      <c r="S13" s="354">
        <v>0</v>
      </c>
      <c r="T13" s="354">
        <v>0</v>
      </c>
      <c r="U13" s="354">
        <v>0</v>
      </c>
      <c r="V13" s="354">
        <v>0</v>
      </c>
      <c r="W13" s="354">
        <v>0</v>
      </c>
      <c r="X13" s="354">
        <v>0</v>
      </c>
      <c r="Y13" s="354">
        <v>0</v>
      </c>
      <c r="Z13" s="354">
        <v>0</v>
      </c>
      <c r="AA13" s="354">
        <v>0</v>
      </c>
      <c r="AB13" s="354">
        <v>0</v>
      </c>
      <c r="AC13" s="354">
        <v>0</v>
      </c>
      <c r="AD13" s="354">
        <v>0</v>
      </c>
    </row>
    <row r="14" spans="1:30" x14ac:dyDescent="0.35">
      <c r="A14" t="s">
        <v>18</v>
      </c>
      <c r="B14" s="354" t="str">
        <f>VLOOKUP(A14,'Web Based Remittances'!$A$2:$C$70,3,0)</f>
        <v>683x296j</v>
      </c>
      <c r="C14" s="354" t="s">
        <v>41</v>
      </c>
      <c r="D14" s="354" t="s">
        <v>42</v>
      </c>
      <c r="E14" s="354">
        <v>4190410</v>
      </c>
      <c r="F14" s="354">
        <v>-2500</v>
      </c>
      <c r="I14" s="354">
        <v>-350</v>
      </c>
      <c r="J14" s="354">
        <v>-550</v>
      </c>
      <c r="N14" s="354">
        <v>-400</v>
      </c>
      <c r="O14" s="354">
        <v>-400</v>
      </c>
      <c r="Q14" s="354">
        <v>-400</v>
      </c>
      <c r="R14" s="354">
        <v>-400</v>
      </c>
      <c r="S14" s="354">
        <v>0</v>
      </c>
      <c r="T14" s="354">
        <v>0</v>
      </c>
      <c r="U14" s="354">
        <v>-350</v>
      </c>
      <c r="V14" s="354">
        <v>-900</v>
      </c>
      <c r="W14" s="354">
        <v>-900</v>
      </c>
      <c r="X14" s="354">
        <v>-900</v>
      </c>
      <c r="Y14" s="354">
        <v>-900</v>
      </c>
      <c r="Z14" s="354">
        <v>-1300</v>
      </c>
      <c r="AA14" s="354">
        <v>-1700</v>
      </c>
      <c r="AB14" s="354">
        <v>-1700</v>
      </c>
      <c r="AC14" s="354">
        <v>-2100</v>
      </c>
      <c r="AD14" s="354">
        <v>-2500</v>
      </c>
    </row>
    <row r="15" spans="1:30" x14ac:dyDescent="0.35">
      <c r="A15" t="s">
        <v>18</v>
      </c>
      <c r="B15" s="354" t="str">
        <f>VLOOKUP(A15,'Web Based Remittances'!$A$2:$C$70,3,0)</f>
        <v>683x296j</v>
      </c>
      <c r="C15" s="354" t="s">
        <v>43</v>
      </c>
      <c r="D15" s="354" t="s">
        <v>44</v>
      </c>
      <c r="E15" s="354">
        <v>4190420</v>
      </c>
      <c r="F15" s="354">
        <v>-500</v>
      </c>
      <c r="J15" s="354">
        <v>-200</v>
      </c>
      <c r="O15" s="354">
        <v>-300</v>
      </c>
      <c r="S15" s="354">
        <v>0</v>
      </c>
      <c r="T15" s="354">
        <v>0</v>
      </c>
      <c r="U15" s="354">
        <v>0</v>
      </c>
      <c r="V15" s="354">
        <v>-200</v>
      </c>
      <c r="W15" s="354">
        <v>-200</v>
      </c>
      <c r="X15" s="354">
        <v>-200</v>
      </c>
      <c r="Y15" s="354">
        <v>-200</v>
      </c>
      <c r="Z15" s="354">
        <v>-200</v>
      </c>
      <c r="AA15" s="354">
        <v>-500</v>
      </c>
      <c r="AB15" s="354">
        <v>-500</v>
      </c>
      <c r="AC15" s="354">
        <v>-500</v>
      </c>
      <c r="AD15" s="354">
        <v>-500</v>
      </c>
    </row>
    <row r="16" spans="1:30" x14ac:dyDescent="0.35">
      <c r="A16" t="s">
        <v>18</v>
      </c>
      <c r="B16" s="354" t="str">
        <f>VLOOKUP(A16,'Web Based Remittances'!$A$2:$C$70,3,0)</f>
        <v>683x296j</v>
      </c>
      <c r="C16" s="354" t="s">
        <v>45</v>
      </c>
      <c r="D16" s="354" t="s">
        <v>46</v>
      </c>
      <c r="E16" s="354">
        <v>4190200</v>
      </c>
      <c r="S16" s="354">
        <v>0</v>
      </c>
      <c r="T16" s="354">
        <v>0</v>
      </c>
      <c r="U16" s="354">
        <v>0</v>
      </c>
      <c r="V16" s="354">
        <v>0</v>
      </c>
      <c r="W16" s="354">
        <v>0</v>
      </c>
      <c r="X16" s="354">
        <v>0</v>
      </c>
      <c r="Y16" s="354">
        <v>0</v>
      </c>
      <c r="Z16" s="354">
        <v>0</v>
      </c>
      <c r="AA16" s="354">
        <v>0</v>
      </c>
      <c r="AB16" s="354">
        <v>0</v>
      </c>
      <c r="AC16" s="354">
        <v>0</v>
      </c>
      <c r="AD16" s="354">
        <v>0</v>
      </c>
    </row>
    <row r="17" spans="1:30" x14ac:dyDescent="0.35">
      <c r="A17" t="s">
        <v>18</v>
      </c>
      <c r="B17" s="354" t="str">
        <f>VLOOKUP(A17,'Web Based Remittances'!$A$2:$C$70,3,0)</f>
        <v>683x296j</v>
      </c>
      <c r="C17" s="354" t="s">
        <v>47</v>
      </c>
      <c r="D17" s="354" t="s">
        <v>48</v>
      </c>
      <c r="E17" s="354">
        <v>4190386</v>
      </c>
      <c r="S17" s="354">
        <v>0</v>
      </c>
      <c r="T17" s="354">
        <v>0</v>
      </c>
      <c r="U17" s="354">
        <v>0</v>
      </c>
      <c r="V17" s="354">
        <v>0</v>
      </c>
      <c r="W17" s="354">
        <v>0</v>
      </c>
      <c r="X17" s="354">
        <v>0</v>
      </c>
      <c r="Y17" s="354">
        <v>0</v>
      </c>
      <c r="Z17" s="354">
        <v>0</v>
      </c>
      <c r="AA17" s="354">
        <v>0</v>
      </c>
      <c r="AB17" s="354">
        <v>0</v>
      </c>
      <c r="AC17" s="354">
        <v>0</v>
      </c>
      <c r="AD17" s="354">
        <v>0</v>
      </c>
    </row>
    <row r="18" spans="1:30" x14ac:dyDescent="0.35">
      <c r="A18" t="s">
        <v>18</v>
      </c>
      <c r="B18" s="354" t="str">
        <f>VLOOKUP(A18,'Web Based Remittances'!$A$2:$C$70,3,0)</f>
        <v>683x296j</v>
      </c>
      <c r="C18" s="354" t="s">
        <v>49</v>
      </c>
      <c r="D18" s="354" t="s">
        <v>50</v>
      </c>
      <c r="E18" s="354">
        <v>4190387</v>
      </c>
      <c r="S18" s="354">
        <v>0</v>
      </c>
      <c r="T18" s="354">
        <v>0</v>
      </c>
      <c r="U18" s="354">
        <v>0</v>
      </c>
      <c r="V18" s="354">
        <v>0</v>
      </c>
      <c r="W18" s="354">
        <v>0</v>
      </c>
      <c r="X18" s="354">
        <v>0</v>
      </c>
      <c r="Y18" s="354">
        <v>0</v>
      </c>
      <c r="Z18" s="354">
        <v>0</v>
      </c>
      <c r="AA18" s="354">
        <v>0</v>
      </c>
      <c r="AB18" s="354">
        <v>0</v>
      </c>
      <c r="AC18" s="354">
        <v>0</v>
      </c>
      <c r="AD18" s="354">
        <v>0</v>
      </c>
    </row>
    <row r="19" spans="1:30" x14ac:dyDescent="0.35">
      <c r="A19" t="s">
        <v>18</v>
      </c>
      <c r="B19" s="354" t="str">
        <f>VLOOKUP(A19,'Web Based Remittances'!$A$2:$C$70,3,0)</f>
        <v>683x296j</v>
      </c>
      <c r="C19" s="354" t="s">
        <v>51</v>
      </c>
      <c r="D19" s="354" t="s">
        <v>52</v>
      </c>
      <c r="E19" s="354">
        <v>4190388</v>
      </c>
      <c r="F19" s="354">
        <v>-11958</v>
      </c>
      <c r="H19" s="354">
        <v>-8949</v>
      </c>
      <c r="J19" s="354">
        <v>-3009</v>
      </c>
      <c r="S19" s="354">
        <v>0</v>
      </c>
      <c r="T19" s="354">
        <v>-8949</v>
      </c>
      <c r="U19" s="354">
        <v>-8949</v>
      </c>
      <c r="V19" s="354">
        <v>-11958</v>
      </c>
      <c r="W19" s="354">
        <v>-11958</v>
      </c>
      <c r="X19" s="354">
        <v>-11958</v>
      </c>
      <c r="Y19" s="354">
        <v>-11958</v>
      </c>
      <c r="Z19" s="354">
        <v>-11958</v>
      </c>
      <c r="AA19" s="354">
        <v>-11958</v>
      </c>
      <c r="AB19" s="354">
        <v>-11958</v>
      </c>
      <c r="AC19" s="354">
        <v>-11958</v>
      </c>
      <c r="AD19" s="354">
        <v>-11958</v>
      </c>
    </row>
    <row r="20" spans="1:30" x14ac:dyDescent="0.35">
      <c r="A20" t="s">
        <v>18</v>
      </c>
      <c r="B20" s="354" t="str">
        <f>VLOOKUP(A20,'Web Based Remittances'!$A$2:$C$70,3,0)</f>
        <v>683x296j</v>
      </c>
      <c r="C20" s="354" t="s">
        <v>53</v>
      </c>
      <c r="D20" s="354" t="s">
        <v>54</v>
      </c>
      <c r="E20" s="354">
        <v>4190380</v>
      </c>
      <c r="F20" s="354">
        <v>-26130</v>
      </c>
      <c r="H20" s="354">
        <v>-7679</v>
      </c>
      <c r="J20" s="354">
        <v>-18451</v>
      </c>
      <c r="S20" s="354">
        <v>0</v>
      </c>
      <c r="T20" s="354">
        <v>-7679</v>
      </c>
      <c r="U20" s="354">
        <v>-7679</v>
      </c>
      <c r="V20" s="354">
        <v>-26130</v>
      </c>
      <c r="W20" s="354">
        <v>-26130</v>
      </c>
      <c r="X20" s="354">
        <v>-26130</v>
      </c>
      <c r="Y20" s="354">
        <v>-26130</v>
      </c>
      <c r="Z20" s="354">
        <v>-26130</v>
      </c>
      <c r="AA20" s="354">
        <v>-26130</v>
      </c>
      <c r="AB20" s="354">
        <v>-26130</v>
      </c>
      <c r="AC20" s="354">
        <v>-26130</v>
      </c>
      <c r="AD20" s="354">
        <v>-26130</v>
      </c>
    </row>
    <row r="21" spans="1:30" x14ac:dyDescent="0.35">
      <c r="A21" t="s">
        <v>18</v>
      </c>
      <c r="B21" s="354" t="str">
        <f>VLOOKUP(A21,'Web Based Remittances'!$A$2:$C$70,3,0)</f>
        <v>683x296j</v>
      </c>
      <c r="C21" s="354" t="s">
        <v>55</v>
      </c>
      <c r="D21" s="354" t="s">
        <v>56</v>
      </c>
      <c r="E21" s="354">
        <v>4190210</v>
      </c>
      <c r="F21" s="354">
        <v>-6700</v>
      </c>
      <c r="J21" s="354">
        <v>-2233</v>
      </c>
      <c r="O21" s="354">
        <v>-2233</v>
      </c>
      <c r="R21" s="354">
        <v>-2234</v>
      </c>
      <c r="S21" s="354">
        <v>0</v>
      </c>
      <c r="T21" s="354">
        <v>0</v>
      </c>
      <c r="U21" s="354">
        <v>0</v>
      </c>
      <c r="V21" s="354">
        <v>-2233</v>
      </c>
      <c r="W21" s="354">
        <v>-2233</v>
      </c>
      <c r="X21" s="354">
        <v>-2233</v>
      </c>
      <c r="Y21" s="354">
        <v>-2233</v>
      </c>
      <c r="Z21" s="354">
        <v>-2233</v>
      </c>
      <c r="AA21" s="354">
        <v>-4466</v>
      </c>
      <c r="AB21" s="354">
        <v>-4466</v>
      </c>
      <c r="AC21" s="354">
        <v>-4466</v>
      </c>
      <c r="AD21" s="354">
        <v>-6700</v>
      </c>
    </row>
    <row r="22" spans="1:30" x14ac:dyDescent="0.35">
      <c r="A22" t="s">
        <v>18</v>
      </c>
      <c r="B22" s="354" t="str">
        <f>VLOOKUP(A22,'Web Based Remittances'!$A$2:$C$70,3,0)</f>
        <v>683x296j</v>
      </c>
      <c r="C22" s="354" t="s">
        <v>57</v>
      </c>
      <c r="D22" s="354" t="s">
        <v>58</v>
      </c>
      <c r="E22" s="354">
        <v>6110000</v>
      </c>
      <c r="F22" s="354">
        <v>712728</v>
      </c>
      <c r="G22" s="354">
        <v>62297</v>
      </c>
      <c r="H22" s="354">
        <v>62297</v>
      </c>
      <c r="I22" s="354">
        <v>62297</v>
      </c>
      <c r="J22" s="354">
        <v>62297</v>
      </c>
      <c r="K22" s="354">
        <v>65215</v>
      </c>
      <c r="L22" s="354">
        <v>56904</v>
      </c>
      <c r="M22" s="354">
        <v>56904</v>
      </c>
      <c r="N22" s="354">
        <v>56904</v>
      </c>
      <c r="O22" s="354">
        <v>56904</v>
      </c>
      <c r="P22" s="354">
        <v>56904</v>
      </c>
      <c r="Q22" s="354">
        <v>56904</v>
      </c>
      <c r="R22" s="354">
        <v>56901</v>
      </c>
      <c r="S22" s="354">
        <v>62297</v>
      </c>
      <c r="T22" s="354">
        <v>124594</v>
      </c>
      <c r="U22" s="354">
        <v>186891</v>
      </c>
      <c r="V22" s="354">
        <v>249188</v>
      </c>
      <c r="W22" s="354">
        <v>314403</v>
      </c>
      <c r="X22" s="354">
        <v>371307</v>
      </c>
      <c r="Y22" s="354">
        <v>428211</v>
      </c>
      <c r="Z22" s="354">
        <v>485115</v>
      </c>
      <c r="AA22" s="354">
        <v>542019</v>
      </c>
      <c r="AB22" s="354">
        <v>598923</v>
      </c>
      <c r="AC22" s="354">
        <v>655827</v>
      </c>
      <c r="AD22" s="354">
        <v>712728</v>
      </c>
    </row>
    <row r="23" spans="1:30" x14ac:dyDescent="0.35">
      <c r="A23" t="s">
        <v>18</v>
      </c>
      <c r="B23" s="354" t="str">
        <f>VLOOKUP(A23,'Web Based Remittances'!$A$2:$C$70,3,0)</f>
        <v>683x296j</v>
      </c>
      <c r="C23" s="354" t="s">
        <v>59</v>
      </c>
      <c r="D23" s="354" t="s">
        <v>60</v>
      </c>
      <c r="E23" s="354">
        <v>6110020</v>
      </c>
      <c r="S23" s="354">
        <v>0</v>
      </c>
      <c r="T23" s="354">
        <v>0</v>
      </c>
      <c r="U23" s="354">
        <v>0</v>
      </c>
      <c r="V23" s="354">
        <v>0</v>
      </c>
      <c r="W23" s="354">
        <v>0</v>
      </c>
      <c r="X23" s="354">
        <v>0</v>
      </c>
      <c r="Y23" s="354">
        <v>0</v>
      </c>
      <c r="Z23" s="354">
        <v>0</v>
      </c>
      <c r="AA23" s="354">
        <v>0</v>
      </c>
      <c r="AB23" s="354">
        <v>0</v>
      </c>
      <c r="AC23" s="354">
        <v>0</v>
      </c>
      <c r="AD23" s="354">
        <v>0</v>
      </c>
    </row>
    <row r="24" spans="1:30" x14ac:dyDescent="0.35">
      <c r="A24" t="s">
        <v>18</v>
      </c>
      <c r="B24" s="354" t="str">
        <f>VLOOKUP(A24,'Web Based Remittances'!$A$2:$C$70,3,0)</f>
        <v>683x296j</v>
      </c>
      <c r="C24" s="354" t="s">
        <v>61</v>
      </c>
      <c r="D24" s="354" t="s">
        <v>62</v>
      </c>
      <c r="E24" s="354">
        <v>6110600</v>
      </c>
      <c r="F24" s="354">
        <v>238390</v>
      </c>
      <c r="G24" s="354">
        <v>17153</v>
      </c>
      <c r="H24" s="354">
        <v>17153</v>
      </c>
      <c r="I24" s="354">
        <v>17153</v>
      </c>
      <c r="J24" s="354">
        <v>20559</v>
      </c>
      <c r="K24" s="354">
        <v>20559</v>
      </c>
      <c r="L24" s="354">
        <v>21707</v>
      </c>
      <c r="M24" s="354">
        <v>20684</v>
      </c>
      <c r="N24" s="354">
        <v>20684</v>
      </c>
      <c r="O24" s="354">
        <v>20684</v>
      </c>
      <c r="P24" s="354">
        <v>20684</v>
      </c>
      <c r="Q24" s="354">
        <v>20684</v>
      </c>
      <c r="R24" s="354">
        <v>20686</v>
      </c>
      <c r="S24" s="354">
        <v>17153</v>
      </c>
      <c r="T24" s="354">
        <v>34306</v>
      </c>
      <c r="U24" s="354">
        <v>51459</v>
      </c>
      <c r="V24" s="354">
        <v>72018</v>
      </c>
      <c r="W24" s="354">
        <v>92577</v>
      </c>
      <c r="X24" s="354">
        <v>114284</v>
      </c>
      <c r="Y24" s="354">
        <v>134968</v>
      </c>
      <c r="Z24" s="354">
        <v>155652</v>
      </c>
      <c r="AA24" s="354">
        <v>176336</v>
      </c>
      <c r="AB24" s="354">
        <v>197020</v>
      </c>
      <c r="AC24" s="354">
        <v>217704</v>
      </c>
      <c r="AD24" s="354">
        <v>238390</v>
      </c>
    </row>
    <row r="25" spans="1:30" x14ac:dyDescent="0.35">
      <c r="A25" t="s">
        <v>18</v>
      </c>
      <c r="B25" s="354" t="str">
        <f>VLOOKUP(A25,'Web Based Remittances'!$A$2:$C$70,3,0)</f>
        <v>683x296j</v>
      </c>
      <c r="C25" s="354" t="s">
        <v>63</v>
      </c>
      <c r="D25" s="354" t="s">
        <v>64</v>
      </c>
      <c r="E25" s="354">
        <v>6110720</v>
      </c>
      <c r="F25" s="354">
        <v>27822</v>
      </c>
      <c r="G25" s="354">
        <v>2313</v>
      </c>
      <c r="H25" s="354">
        <v>2319</v>
      </c>
      <c r="I25" s="354">
        <v>2319</v>
      </c>
      <c r="J25" s="354">
        <v>2319</v>
      </c>
      <c r="K25" s="354">
        <v>2319</v>
      </c>
      <c r="L25" s="354">
        <v>2319</v>
      </c>
      <c r="M25" s="354">
        <v>2319</v>
      </c>
      <c r="N25" s="354">
        <v>2319</v>
      </c>
      <c r="O25" s="354">
        <v>2319</v>
      </c>
      <c r="P25" s="354">
        <v>2319</v>
      </c>
      <c r="Q25" s="354">
        <v>2319</v>
      </c>
      <c r="R25" s="354">
        <v>2319</v>
      </c>
      <c r="S25" s="354">
        <v>2313</v>
      </c>
      <c r="T25" s="354">
        <v>4632</v>
      </c>
      <c r="U25" s="354">
        <v>6951</v>
      </c>
      <c r="V25" s="354">
        <v>9270</v>
      </c>
      <c r="W25" s="354">
        <v>11589</v>
      </c>
      <c r="X25" s="354">
        <v>13908</v>
      </c>
      <c r="Y25" s="354">
        <v>16227</v>
      </c>
      <c r="Z25" s="354">
        <v>18546</v>
      </c>
      <c r="AA25" s="354">
        <v>20865</v>
      </c>
      <c r="AB25" s="354">
        <v>23184</v>
      </c>
      <c r="AC25" s="354">
        <v>25503</v>
      </c>
      <c r="AD25" s="354">
        <v>27822</v>
      </c>
    </row>
    <row r="26" spans="1:30" x14ac:dyDescent="0.35">
      <c r="A26" t="s">
        <v>18</v>
      </c>
      <c r="B26" s="354" t="str">
        <f>VLOOKUP(A26,'Web Based Remittances'!$A$2:$C$70,3,0)</f>
        <v>683x296j</v>
      </c>
      <c r="C26" s="354" t="s">
        <v>65</v>
      </c>
      <c r="D26" s="354" t="s">
        <v>66</v>
      </c>
      <c r="E26" s="354">
        <v>6110860</v>
      </c>
      <c r="F26" s="354">
        <v>97087</v>
      </c>
      <c r="G26" s="354">
        <v>8037</v>
      </c>
      <c r="H26" s="354">
        <v>8037</v>
      </c>
      <c r="I26" s="354">
        <v>8037</v>
      </c>
      <c r="J26" s="354">
        <v>8037</v>
      </c>
      <c r="K26" s="354">
        <v>8037</v>
      </c>
      <c r="L26" s="354">
        <v>8037</v>
      </c>
      <c r="M26" s="354">
        <v>8144</v>
      </c>
      <c r="N26" s="354">
        <v>8144</v>
      </c>
      <c r="O26" s="354">
        <v>8144</v>
      </c>
      <c r="P26" s="354">
        <v>8144</v>
      </c>
      <c r="Q26" s="354">
        <v>8144</v>
      </c>
      <c r="R26" s="354">
        <v>8145</v>
      </c>
      <c r="S26" s="354">
        <v>8037</v>
      </c>
      <c r="T26" s="354">
        <v>16074</v>
      </c>
      <c r="U26" s="354">
        <v>24111</v>
      </c>
      <c r="V26" s="354">
        <v>32148</v>
      </c>
      <c r="W26" s="354">
        <v>40185</v>
      </c>
      <c r="X26" s="354">
        <v>48222</v>
      </c>
      <c r="Y26" s="354">
        <v>56366</v>
      </c>
      <c r="Z26" s="354">
        <v>64510</v>
      </c>
      <c r="AA26" s="354">
        <v>72654</v>
      </c>
      <c r="AB26" s="354">
        <v>80798</v>
      </c>
      <c r="AC26" s="354">
        <v>88942</v>
      </c>
      <c r="AD26" s="354">
        <v>97087</v>
      </c>
    </row>
    <row r="27" spans="1:30" x14ac:dyDescent="0.35">
      <c r="A27" t="s">
        <v>18</v>
      </c>
      <c r="B27" s="354" t="str">
        <f>VLOOKUP(A27,'Web Based Remittances'!$A$2:$C$70,3,0)</f>
        <v>683x296j</v>
      </c>
      <c r="C27" s="354" t="s">
        <v>67</v>
      </c>
      <c r="D27" s="354" t="s">
        <v>68</v>
      </c>
      <c r="E27" s="354">
        <v>6110800</v>
      </c>
      <c r="F27" s="354">
        <v>6913</v>
      </c>
      <c r="G27" s="354">
        <v>576</v>
      </c>
      <c r="H27" s="354">
        <v>576</v>
      </c>
      <c r="I27" s="354">
        <v>576</v>
      </c>
      <c r="J27" s="354">
        <v>576</v>
      </c>
      <c r="K27" s="354">
        <v>576</v>
      </c>
      <c r="L27" s="354">
        <v>576</v>
      </c>
      <c r="M27" s="354">
        <v>576</v>
      </c>
      <c r="N27" s="354">
        <v>576</v>
      </c>
      <c r="O27" s="354">
        <v>576</v>
      </c>
      <c r="P27" s="354">
        <v>576</v>
      </c>
      <c r="Q27" s="354">
        <v>576</v>
      </c>
      <c r="R27" s="354">
        <v>577</v>
      </c>
      <c r="S27" s="354">
        <v>576</v>
      </c>
      <c r="T27" s="354">
        <v>1152</v>
      </c>
      <c r="U27" s="354">
        <v>1728</v>
      </c>
      <c r="V27" s="354">
        <v>2304</v>
      </c>
      <c r="W27" s="354">
        <v>2880</v>
      </c>
      <c r="X27" s="354">
        <v>3456</v>
      </c>
      <c r="Y27" s="354">
        <v>4032</v>
      </c>
      <c r="Z27" s="354">
        <v>4608</v>
      </c>
      <c r="AA27" s="354">
        <v>5184</v>
      </c>
      <c r="AB27" s="354">
        <v>5760</v>
      </c>
      <c r="AC27" s="354">
        <v>6336</v>
      </c>
      <c r="AD27" s="354">
        <v>6913</v>
      </c>
    </row>
    <row r="28" spans="1:30" x14ac:dyDescent="0.35">
      <c r="A28" t="s">
        <v>18</v>
      </c>
      <c r="B28" s="354" t="str">
        <f>VLOOKUP(A28,'Web Based Remittances'!$A$2:$C$70,3,0)</f>
        <v>683x296j</v>
      </c>
      <c r="C28" s="354" t="s">
        <v>69</v>
      </c>
      <c r="D28" s="354" t="s">
        <v>70</v>
      </c>
      <c r="E28" s="354">
        <v>6110640</v>
      </c>
      <c r="F28" s="354">
        <v>37887</v>
      </c>
      <c r="G28" s="354">
        <v>3157</v>
      </c>
      <c r="H28" s="354">
        <v>3157</v>
      </c>
      <c r="I28" s="354">
        <v>3157</v>
      </c>
      <c r="J28" s="354">
        <v>3157</v>
      </c>
      <c r="K28" s="354">
        <v>3157</v>
      </c>
      <c r="L28" s="354">
        <v>3157</v>
      </c>
      <c r="M28" s="354">
        <v>3157</v>
      </c>
      <c r="N28" s="354">
        <v>3157</v>
      </c>
      <c r="O28" s="354">
        <v>3157</v>
      </c>
      <c r="P28" s="354">
        <v>3157</v>
      </c>
      <c r="Q28" s="354">
        <v>3157</v>
      </c>
      <c r="R28" s="354">
        <v>3160</v>
      </c>
      <c r="S28" s="354">
        <v>3157</v>
      </c>
      <c r="T28" s="354">
        <v>6314</v>
      </c>
      <c r="U28" s="354">
        <v>9471</v>
      </c>
      <c r="V28" s="354">
        <v>12628</v>
      </c>
      <c r="W28" s="354">
        <v>15785</v>
      </c>
      <c r="X28" s="354">
        <v>18942</v>
      </c>
      <c r="Y28" s="354">
        <v>22099</v>
      </c>
      <c r="Z28" s="354">
        <v>25256</v>
      </c>
      <c r="AA28" s="354">
        <v>28413</v>
      </c>
      <c r="AB28" s="354">
        <v>31570</v>
      </c>
      <c r="AC28" s="354">
        <v>34727</v>
      </c>
      <c r="AD28" s="354">
        <v>37887</v>
      </c>
    </row>
    <row r="29" spans="1:30" x14ac:dyDescent="0.35">
      <c r="A29" t="s">
        <v>18</v>
      </c>
      <c r="B29" s="354" t="str">
        <f>VLOOKUP(A29,'Web Based Remittances'!$A$2:$C$70,3,0)</f>
        <v>683x296j</v>
      </c>
      <c r="C29" s="354" t="s">
        <v>71</v>
      </c>
      <c r="D29" s="354" t="s">
        <v>72</v>
      </c>
      <c r="E29" s="354">
        <v>6116300</v>
      </c>
      <c r="F29" s="354">
        <v>10211</v>
      </c>
      <c r="G29" s="354">
        <v>850</v>
      </c>
      <c r="H29" s="354">
        <v>850</v>
      </c>
      <c r="I29" s="354">
        <v>850</v>
      </c>
      <c r="J29" s="354">
        <v>850</v>
      </c>
      <c r="K29" s="354">
        <v>850</v>
      </c>
      <c r="L29" s="354">
        <v>850</v>
      </c>
      <c r="M29" s="354">
        <v>850</v>
      </c>
      <c r="N29" s="354">
        <v>850</v>
      </c>
      <c r="O29" s="354">
        <v>850</v>
      </c>
      <c r="P29" s="354">
        <v>850</v>
      </c>
      <c r="Q29" s="354">
        <v>850</v>
      </c>
      <c r="R29" s="354">
        <v>861</v>
      </c>
      <c r="S29" s="354">
        <v>850</v>
      </c>
      <c r="T29" s="354">
        <v>1700</v>
      </c>
      <c r="U29" s="354">
        <v>2550</v>
      </c>
      <c r="V29" s="354">
        <v>3400</v>
      </c>
      <c r="W29" s="354">
        <v>4250</v>
      </c>
      <c r="X29" s="354">
        <v>5100</v>
      </c>
      <c r="Y29" s="354">
        <v>5950</v>
      </c>
      <c r="Z29" s="354">
        <v>6800</v>
      </c>
      <c r="AA29" s="354">
        <v>7650</v>
      </c>
      <c r="AB29" s="354">
        <v>8500</v>
      </c>
      <c r="AC29" s="354">
        <v>9350</v>
      </c>
      <c r="AD29" s="354">
        <v>10211</v>
      </c>
    </row>
    <row r="30" spans="1:30" x14ac:dyDescent="0.35">
      <c r="A30" t="s">
        <v>18</v>
      </c>
      <c r="B30" s="354" t="str">
        <f>VLOOKUP(A30,'Web Based Remittances'!$A$2:$C$70,3,0)</f>
        <v>683x296j</v>
      </c>
      <c r="C30" s="354" t="s">
        <v>73</v>
      </c>
      <c r="D30" s="354" t="s">
        <v>74</v>
      </c>
      <c r="E30" s="354">
        <v>6116200</v>
      </c>
      <c r="F30" s="354">
        <v>12000</v>
      </c>
      <c r="G30" s="354">
        <v>300</v>
      </c>
      <c r="H30" s="354">
        <v>1500</v>
      </c>
      <c r="I30" s="354">
        <v>450</v>
      </c>
      <c r="J30" s="354">
        <v>450</v>
      </c>
      <c r="L30" s="354">
        <v>2500</v>
      </c>
      <c r="M30" s="354">
        <v>4500</v>
      </c>
      <c r="N30" s="354">
        <v>450</v>
      </c>
      <c r="O30" s="354">
        <v>450</v>
      </c>
      <c r="P30" s="354">
        <v>450</v>
      </c>
      <c r="Q30" s="354">
        <v>450</v>
      </c>
      <c r="R30" s="354">
        <v>500</v>
      </c>
      <c r="S30" s="354">
        <v>300</v>
      </c>
      <c r="T30" s="354">
        <v>1800</v>
      </c>
      <c r="U30" s="354">
        <v>2250</v>
      </c>
      <c r="V30" s="354">
        <v>2700</v>
      </c>
      <c r="W30" s="354">
        <v>2700</v>
      </c>
      <c r="X30" s="354">
        <v>5200</v>
      </c>
      <c r="Y30" s="354">
        <v>9700</v>
      </c>
      <c r="Z30" s="354">
        <v>10150</v>
      </c>
      <c r="AA30" s="354">
        <v>10600</v>
      </c>
      <c r="AB30" s="354">
        <v>11050</v>
      </c>
      <c r="AC30" s="354">
        <v>11500</v>
      </c>
      <c r="AD30" s="354">
        <v>12000</v>
      </c>
    </row>
    <row r="31" spans="1:30" x14ac:dyDescent="0.35">
      <c r="A31" t="s">
        <v>18</v>
      </c>
      <c r="B31" s="354" t="str">
        <f>VLOOKUP(A31,'Web Based Remittances'!$A$2:$C$70,3,0)</f>
        <v>683x296j</v>
      </c>
      <c r="C31" s="354" t="s">
        <v>75</v>
      </c>
      <c r="D31" s="354" t="s">
        <v>76</v>
      </c>
      <c r="E31" s="354">
        <v>6116610</v>
      </c>
      <c r="F31" s="354">
        <v>20000</v>
      </c>
      <c r="R31" s="354">
        <v>20000</v>
      </c>
      <c r="S31" s="354">
        <v>0</v>
      </c>
      <c r="T31" s="354">
        <v>0</v>
      </c>
      <c r="U31" s="354">
        <v>0</v>
      </c>
      <c r="V31" s="354">
        <v>0</v>
      </c>
      <c r="W31" s="354">
        <v>0</v>
      </c>
      <c r="X31" s="354">
        <v>0</v>
      </c>
      <c r="Y31" s="354">
        <v>0</v>
      </c>
      <c r="Z31" s="354">
        <v>0</v>
      </c>
      <c r="AA31" s="354">
        <v>0</v>
      </c>
      <c r="AB31" s="354">
        <v>0</v>
      </c>
      <c r="AC31" s="354">
        <v>0</v>
      </c>
      <c r="AD31" s="354">
        <v>20000</v>
      </c>
    </row>
    <row r="32" spans="1:30" x14ac:dyDescent="0.35">
      <c r="A32" t="s">
        <v>18</v>
      </c>
      <c r="B32" s="354" t="str">
        <f>VLOOKUP(A32,'Web Based Remittances'!$A$2:$C$70,3,0)</f>
        <v>683x296j</v>
      </c>
      <c r="C32" s="354" t="s">
        <v>77</v>
      </c>
      <c r="D32" s="354" t="s">
        <v>78</v>
      </c>
      <c r="E32" s="354">
        <v>6116600</v>
      </c>
      <c r="F32" s="354">
        <v>789.54</v>
      </c>
      <c r="G32" s="354">
        <v>789.54</v>
      </c>
      <c r="S32" s="354">
        <v>789.54</v>
      </c>
      <c r="T32" s="354">
        <v>789.54</v>
      </c>
      <c r="U32" s="354">
        <v>789.54</v>
      </c>
      <c r="V32" s="354">
        <v>789.54</v>
      </c>
      <c r="W32" s="354">
        <v>789.54</v>
      </c>
      <c r="X32" s="354">
        <v>789.54</v>
      </c>
      <c r="Y32" s="354">
        <v>789.54</v>
      </c>
      <c r="Z32" s="354">
        <v>789.54</v>
      </c>
      <c r="AA32" s="354">
        <v>789.54</v>
      </c>
      <c r="AB32" s="354">
        <v>789.54</v>
      </c>
      <c r="AC32" s="354">
        <v>789.54</v>
      </c>
      <c r="AD32" s="354">
        <v>789.54</v>
      </c>
    </row>
    <row r="33" spans="1:30" x14ac:dyDescent="0.35">
      <c r="A33" t="s">
        <v>18</v>
      </c>
      <c r="B33" s="354" t="str">
        <f>VLOOKUP(A33,'Web Based Remittances'!$A$2:$C$70,3,0)</f>
        <v>683x296j</v>
      </c>
      <c r="C33" s="354" t="s">
        <v>79</v>
      </c>
      <c r="D33" s="354" t="s">
        <v>80</v>
      </c>
      <c r="E33" s="354">
        <v>6121000</v>
      </c>
      <c r="F33" s="354">
        <v>31723</v>
      </c>
      <c r="H33" s="354">
        <v>2700</v>
      </c>
      <c r="I33" s="354">
        <v>1750</v>
      </c>
      <c r="J33" s="354">
        <v>1750</v>
      </c>
      <c r="L33" s="354">
        <v>15000</v>
      </c>
      <c r="M33" s="354">
        <v>1750</v>
      </c>
      <c r="N33" s="354">
        <v>1750</v>
      </c>
      <c r="O33" s="354">
        <v>1750</v>
      </c>
      <c r="P33" s="354">
        <v>1750</v>
      </c>
      <c r="Q33" s="354">
        <v>1750</v>
      </c>
      <c r="R33" s="354">
        <v>1773</v>
      </c>
      <c r="S33" s="354">
        <v>0</v>
      </c>
      <c r="T33" s="354">
        <v>2700</v>
      </c>
      <c r="U33" s="354">
        <v>4450</v>
      </c>
      <c r="V33" s="354">
        <v>6200</v>
      </c>
      <c r="W33" s="354">
        <v>6200</v>
      </c>
      <c r="X33" s="354">
        <v>21200</v>
      </c>
      <c r="Y33" s="354">
        <v>22950</v>
      </c>
      <c r="Z33" s="354">
        <v>24700</v>
      </c>
      <c r="AA33" s="354">
        <v>26450</v>
      </c>
      <c r="AB33" s="354">
        <v>28200</v>
      </c>
      <c r="AC33" s="354">
        <v>29950</v>
      </c>
      <c r="AD33" s="354">
        <v>31723</v>
      </c>
    </row>
    <row r="34" spans="1:30" x14ac:dyDescent="0.35">
      <c r="A34" t="s">
        <v>18</v>
      </c>
      <c r="B34" s="354" t="str">
        <f>VLOOKUP(A34,'Web Based Remittances'!$A$2:$C$70,3,0)</f>
        <v>683x296j</v>
      </c>
      <c r="C34" s="354" t="s">
        <v>81</v>
      </c>
      <c r="D34" s="354" t="s">
        <v>82</v>
      </c>
      <c r="E34" s="354">
        <v>6122310</v>
      </c>
      <c r="F34" s="354">
        <v>22020</v>
      </c>
      <c r="G34" s="354">
        <v>536</v>
      </c>
      <c r="H34" s="354">
        <v>536</v>
      </c>
      <c r="I34" s="354">
        <v>9450</v>
      </c>
      <c r="J34" s="354">
        <v>536</v>
      </c>
      <c r="K34" s="354">
        <v>536</v>
      </c>
      <c r="L34" s="354">
        <v>1650</v>
      </c>
      <c r="M34" s="354">
        <v>536</v>
      </c>
      <c r="N34" s="354">
        <v>6092</v>
      </c>
      <c r="O34" s="354">
        <v>536</v>
      </c>
      <c r="P34" s="354">
        <v>536</v>
      </c>
      <c r="Q34" s="354">
        <v>536</v>
      </c>
      <c r="R34" s="354">
        <v>540</v>
      </c>
      <c r="S34" s="354">
        <v>536</v>
      </c>
      <c r="T34" s="354">
        <v>1072</v>
      </c>
      <c r="U34" s="354">
        <v>10522</v>
      </c>
      <c r="V34" s="354">
        <v>11058</v>
      </c>
      <c r="W34" s="354">
        <v>11594</v>
      </c>
      <c r="X34" s="354">
        <v>13244</v>
      </c>
      <c r="Y34" s="354">
        <v>13780</v>
      </c>
      <c r="Z34" s="354">
        <v>19872</v>
      </c>
      <c r="AA34" s="354">
        <v>20408</v>
      </c>
      <c r="AB34" s="354">
        <v>20944</v>
      </c>
      <c r="AC34" s="354">
        <v>21480</v>
      </c>
      <c r="AD34" s="354">
        <v>22020</v>
      </c>
    </row>
    <row r="35" spans="1:30" x14ac:dyDescent="0.35">
      <c r="A35" t="s">
        <v>18</v>
      </c>
      <c r="B35" s="354" t="str">
        <f>VLOOKUP(A35,'Web Based Remittances'!$A$2:$C$70,3,0)</f>
        <v>683x296j</v>
      </c>
      <c r="C35" s="354" t="s">
        <v>83</v>
      </c>
      <c r="D35" s="354" t="s">
        <v>84</v>
      </c>
      <c r="E35" s="354">
        <v>6122110</v>
      </c>
      <c r="F35" s="354">
        <v>39112</v>
      </c>
      <c r="G35" s="354">
        <v>3266</v>
      </c>
      <c r="H35" s="354">
        <v>3088</v>
      </c>
      <c r="I35" s="354">
        <v>3088</v>
      </c>
      <c r="J35" s="354">
        <v>3088</v>
      </c>
      <c r="K35" s="354">
        <v>3088</v>
      </c>
      <c r="L35" s="354">
        <v>4961</v>
      </c>
      <c r="M35" s="354">
        <v>3088</v>
      </c>
      <c r="N35" s="354">
        <v>3088</v>
      </c>
      <c r="O35" s="354">
        <v>3088</v>
      </c>
      <c r="P35" s="354">
        <v>3088</v>
      </c>
      <c r="Q35" s="354">
        <v>3088</v>
      </c>
      <c r="R35" s="354">
        <v>3093</v>
      </c>
      <c r="S35" s="354">
        <v>3266</v>
      </c>
      <c r="T35" s="354">
        <v>6354</v>
      </c>
      <c r="U35" s="354">
        <v>9442</v>
      </c>
      <c r="V35" s="354">
        <v>12530</v>
      </c>
      <c r="W35" s="354">
        <v>15618</v>
      </c>
      <c r="X35" s="354">
        <v>20579</v>
      </c>
      <c r="Y35" s="354">
        <v>23667</v>
      </c>
      <c r="Z35" s="354">
        <v>26755</v>
      </c>
      <c r="AA35" s="354">
        <v>29843</v>
      </c>
      <c r="AB35" s="354">
        <v>32931</v>
      </c>
      <c r="AC35" s="354">
        <v>36019</v>
      </c>
      <c r="AD35" s="354">
        <v>39112</v>
      </c>
    </row>
    <row r="36" spans="1:30" x14ac:dyDescent="0.35">
      <c r="A36" t="s">
        <v>18</v>
      </c>
      <c r="B36" s="354" t="str">
        <f>VLOOKUP(A36,'Web Based Remittances'!$A$2:$C$70,3,0)</f>
        <v>683x296j</v>
      </c>
      <c r="C36" s="354" t="s">
        <v>85</v>
      </c>
      <c r="D36" s="354" t="s">
        <v>86</v>
      </c>
      <c r="E36" s="354">
        <v>6120800</v>
      </c>
      <c r="F36" s="354">
        <v>7500</v>
      </c>
      <c r="G36" s="354">
        <v>625</v>
      </c>
      <c r="H36" s="354">
        <v>625</v>
      </c>
      <c r="I36" s="354">
        <v>625</v>
      </c>
      <c r="J36" s="354">
        <v>625</v>
      </c>
      <c r="K36" s="354">
        <v>625</v>
      </c>
      <c r="L36" s="354">
        <v>625</v>
      </c>
      <c r="M36" s="354">
        <v>625</v>
      </c>
      <c r="N36" s="354">
        <v>625</v>
      </c>
      <c r="O36" s="354">
        <v>625</v>
      </c>
      <c r="P36" s="354">
        <v>625</v>
      </c>
      <c r="Q36" s="354">
        <v>625</v>
      </c>
      <c r="R36" s="354">
        <v>625</v>
      </c>
      <c r="S36" s="354">
        <v>625</v>
      </c>
      <c r="T36" s="354">
        <v>1250</v>
      </c>
      <c r="U36" s="354">
        <v>1875</v>
      </c>
      <c r="V36" s="354">
        <v>2500</v>
      </c>
      <c r="W36" s="354">
        <v>3125</v>
      </c>
      <c r="X36" s="354">
        <v>3750</v>
      </c>
      <c r="Y36" s="354">
        <v>4375</v>
      </c>
      <c r="Z36" s="354">
        <v>5000</v>
      </c>
      <c r="AA36" s="354">
        <v>5625</v>
      </c>
      <c r="AB36" s="354">
        <v>6250</v>
      </c>
      <c r="AC36" s="354">
        <v>6875</v>
      </c>
      <c r="AD36" s="354">
        <v>7500</v>
      </c>
    </row>
    <row r="37" spans="1:30" x14ac:dyDescent="0.35">
      <c r="A37" t="s">
        <v>18</v>
      </c>
      <c r="B37" s="354" t="str">
        <f>VLOOKUP(A37,'Web Based Remittances'!$A$2:$C$70,3,0)</f>
        <v>683x296j</v>
      </c>
      <c r="C37" s="354" t="s">
        <v>87</v>
      </c>
      <c r="D37" s="354" t="s">
        <v>88</v>
      </c>
      <c r="E37" s="354">
        <v>6120220</v>
      </c>
      <c r="F37" s="354">
        <v>31152</v>
      </c>
      <c r="G37" s="354">
        <v>2596</v>
      </c>
      <c r="H37" s="354">
        <v>2596</v>
      </c>
      <c r="I37" s="354">
        <v>2596</v>
      </c>
      <c r="J37" s="354">
        <v>2596</v>
      </c>
      <c r="K37" s="354">
        <v>2596</v>
      </c>
      <c r="L37" s="354">
        <v>2596</v>
      </c>
      <c r="M37" s="354">
        <v>2596</v>
      </c>
      <c r="N37" s="354">
        <v>2596</v>
      </c>
      <c r="O37" s="354">
        <v>2596</v>
      </c>
      <c r="P37" s="354">
        <v>2596</v>
      </c>
      <c r="Q37" s="354">
        <v>2596</v>
      </c>
      <c r="R37" s="354">
        <v>2596</v>
      </c>
      <c r="S37" s="354">
        <v>2596</v>
      </c>
      <c r="T37" s="354">
        <v>5192</v>
      </c>
      <c r="U37" s="354">
        <v>7788</v>
      </c>
      <c r="V37" s="354">
        <v>10384</v>
      </c>
      <c r="W37" s="354">
        <v>12980</v>
      </c>
      <c r="X37" s="354">
        <v>15576</v>
      </c>
      <c r="Y37" s="354">
        <v>18172</v>
      </c>
      <c r="Z37" s="354">
        <v>20768</v>
      </c>
      <c r="AA37" s="354">
        <v>23364</v>
      </c>
      <c r="AB37" s="354">
        <v>25960</v>
      </c>
      <c r="AC37" s="354">
        <v>28556</v>
      </c>
      <c r="AD37" s="354">
        <v>31152</v>
      </c>
    </row>
    <row r="38" spans="1:30" x14ac:dyDescent="0.35">
      <c r="A38" t="s">
        <v>18</v>
      </c>
      <c r="B38" s="354" t="str">
        <f>VLOOKUP(A38,'Web Based Remittances'!$A$2:$C$70,3,0)</f>
        <v>683x296j</v>
      </c>
      <c r="C38" s="354" t="s">
        <v>89</v>
      </c>
      <c r="D38" s="354" t="s">
        <v>90</v>
      </c>
      <c r="E38" s="354">
        <v>6120600</v>
      </c>
      <c r="F38" s="354">
        <v>26832</v>
      </c>
      <c r="G38" s="354">
        <v>2685</v>
      </c>
      <c r="H38" s="354">
        <v>2683</v>
      </c>
      <c r="I38" s="354">
        <v>2683</v>
      </c>
      <c r="J38" s="354">
        <v>2683</v>
      </c>
      <c r="K38" s="354">
        <v>2683</v>
      </c>
      <c r="L38" s="354">
        <v>2683</v>
      </c>
      <c r="M38" s="354">
        <v>2683</v>
      </c>
      <c r="N38" s="354">
        <v>2683</v>
      </c>
      <c r="O38" s="354">
        <v>2683</v>
      </c>
      <c r="P38" s="354">
        <v>2683</v>
      </c>
      <c r="S38" s="354">
        <v>2685</v>
      </c>
      <c r="T38" s="354">
        <v>5368</v>
      </c>
      <c r="U38" s="354">
        <v>8051</v>
      </c>
      <c r="V38" s="354">
        <v>10734</v>
      </c>
      <c r="W38" s="354">
        <v>13417</v>
      </c>
      <c r="X38" s="354">
        <v>16100</v>
      </c>
      <c r="Y38" s="354">
        <v>18783</v>
      </c>
      <c r="Z38" s="354">
        <v>21466</v>
      </c>
      <c r="AA38" s="354">
        <v>24149</v>
      </c>
      <c r="AB38" s="354">
        <v>26832</v>
      </c>
      <c r="AC38" s="354">
        <v>26832</v>
      </c>
      <c r="AD38" s="354">
        <v>26832</v>
      </c>
    </row>
    <row r="39" spans="1:30" x14ac:dyDescent="0.35">
      <c r="A39" t="s">
        <v>18</v>
      </c>
      <c r="B39" s="354" t="str">
        <f>VLOOKUP(A39,'Web Based Remittances'!$A$2:$C$70,3,0)</f>
        <v>683x296j</v>
      </c>
      <c r="C39" s="354" t="s">
        <v>91</v>
      </c>
      <c r="D39" s="354" t="s">
        <v>92</v>
      </c>
      <c r="E39" s="354">
        <v>6120400</v>
      </c>
      <c r="F39" s="354">
        <v>3750</v>
      </c>
      <c r="G39" s="354">
        <v>312.5</v>
      </c>
      <c r="H39" s="354">
        <v>312.5</v>
      </c>
      <c r="I39" s="354">
        <v>312.5</v>
      </c>
      <c r="J39" s="354">
        <v>312.5</v>
      </c>
      <c r="K39" s="354">
        <v>312.5</v>
      </c>
      <c r="L39" s="354">
        <v>312.5</v>
      </c>
      <c r="M39" s="354">
        <v>312.5</v>
      </c>
      <c r="N39" s="354">
        <v>312.5</v>
      </c>
      <c r="O39" s="354">
        <v>312.5</v>
      </c>
      <c r="P39" s="354">
        <v>312.5</v>
      </c>
      <c r="Q39" s="354">
        <v>312.5</v>
      </c>
      <c r="R39" s="354">
        <v>312.5</v>
      </c>
      <c r="S39" s="354">
        <v>312.5</v>
      </c>
      <c r="T39" s="354">
        <v>625</v>
      </c>
      <c r="U39" s="354">
        <v>937.5</v>
      </c>
      <c r="V39" s="354">
        <v>1250</v>
      </c>
      <c r="W39" s="354">
        <v>1562.5</v>
      </c>
      <c r="X39" s="354">
        <v>1875</v>
      </c>
      <c r="Y39" s="354">
        <v>2187.5</v>
      </c>
      <c r="Z39" s="354">
        <v>2500</v>
      </c>
      <c r="AA39" s="354">
        <v>2812.5</v>
      </c>
      <c r="AB39" s="354">
        <v>3125</v>
      </c>
      <c r="AC39" s="354">
        <v>3437.5</v>
      </c>
      <c r="AD39" s="354">
        <v>3750</v>
      </c>
    </row>
    <row r="40" spans="1:30" x14ac:dyDescent="0.35">
      <c r="A40" t="s">
        <v>18</v>
      </c>
      <c r="B40" s="354" t="str">
        <f>VLOOKUP(A40,'Web Based Remittances'!$A$2:$C$70,3,0)</f>
        <v>683x296j</v>
      </c>
      <c r="C40" s="354" t="s">
        <v>93</v>
      </c>
      <c r="D40" s="354" t="s">
        <v>94</v>
      </c>
      <c r="E40" s="354">
        <v>6140130</v>
      </c>
      <c r="F40" s="354">
        <v>54024</v>
      </c>
      <c r="G40" s="354">
        <v>3041</v>
      </c>
      <c r="H40" s="354">
        <v>3041</v>
      </c>
      <c r="I40" s="354">
        <v>3041</v>
      </c>
      <c r="J40" s="354">
        <v>4041</v>
      </c>
      <c r="K40" s="354">
        <v>4041</v>
      </c>
      <c r="L40" s="354">
        <v>15000</v>
      </c>
      <c r="M40" s="354">
        <v>3639</v>
      </c>
      <c r="N40" s="354">
        <v>3636</v>
      </c>
      <c r="O40" s="354">
        <v>3636</v>
      </c>
      <c r="P40" s="354">
        <v>3636</v>
      </c>
      <c r="Q40" s="354">
        <v>3636</v>
      </c>
      <c r="R40" s="354">
        <v>3636</v>
      </c>
      <c r="S40" s="354">
        <v>3041</v>
      </c>
      <c r="T40" s="354">
        <v>6082</v>
      </c>
      <c r="U40" s="354">
        <v>9123</v>
      </c>
      <c r="V40" s="354">
        <v>13164</v>
      </c>
      <c r="W40" s="354">
        <v>17205</v>
      </c>
      <c r="X40" s="354">
        <v>32205</v>
      </c>
      <c r="Y40" s="354">
        <v>35844</v>
      </c>
      <c r="Z40" s="354">
        <v>39480</v>
      </c>
      <c r="AA40" s="354">
        <v>43116</v>
      </c>
      <c r="AB40" s="354">
        <v>46752</v>
      </c>
      <c r="AC40" s="354">
        <v>50388</v>
      </c>
      <c r="AD40" s="354">
        <v>54024</v>
      </c>
    </row>
    <row r="41" spans="1:30" x14ac:dyDescent="0.35">
      <c r="A41" t="s">
        <v>18</v>
      </c>
      <c r="B41" s="354" t="str">
        <f>VLOOKUP(A41,'Web Based Remittances'!$A$2:$C$70,3,0)</f>
        <v>683x296j</v>
      </c>
      <c r="C41" s="354" t="s">
        <v>95</v>
      </c>
      <c r="D41" s="354" t="s">
        <v>96</v>
      </c>
      <c r="E41" s="354">
        <v>6142430</v>
      </c>
      <c r="F41" s="354">
        <v>25000</v>
      </c>
      <c r="G41" s="354">
        <v>1400</v>
      </c>
      <c r="H41" s="354">
        <v>1400</v>
      </c>
      <c r="I41" s="354">
        <v>1400</v>
      </c>
      <c r="J41" s="354">
        <v>1400</v>
      </c>
      <c r="K41" s="354">
        <v>1400</v>
      </c>
      <c r="L41" s="354">
        <v>6000</v>
      </c>
      <c r="M41" s="354">
        <v>5000</v>
      </c>
      <c r="N41" s="354">
        <v>1400</v>
      </c>
      <c r="O41" s="354">
        <v>1400</v>
      </c>
      <c r="P41" s="354">
        <v>1400</v>
      </c>
      <c r="Q41" s="354">
        <v>1400</v>
      </c>
      <c r="R41" s="354">
        <v>1400</v>
      </c>
      <c r="S41" s="354">
        <v>1400</v>
      </c>
      <c r="T41" s="354">
        <v>2800</v>
      </c>
      <c r="U41" s="354">
        <v>4200</v>
      </c>
      <c r="V41" s="354">
        <v>5600</v>
      </c>
      <c r="W41" s="354">
        <v>7000</v>
      </c>
      <c r="X41" s="354">
        <v>13000</v>
      </c>
      <c r="Y41" s="354">
        <v>18000</v>
      </c>
      <c r="Z41" s="354">
        <v>19400</v>
      </c>
      <c r="AA41" s="354">
        <v>20800</v>
      </c>
      <c r="AB41" s="354">
        <v>22200</v>
      </c>
      <c r="AC41" s="354">
        <v>23600</v>
      </c>
      <c r="AD41" s="354">
        <v>25000</v>
      </c>
    </row>
    <row r="42" spans="1:30" x14ac:dyDescent="0.35">
      <c r="A42" t="s">
        <v>18</v>
      </c>
      <c r="B42" s="354" t="str">
        <f>VLOOKUP(A42,'Web Based Remittances'!$A$2:$C$70,3,0)</f>
        <v>683x296j</v>
      </c>
      <c r="C42" s="354" t="s">
        <v>97</v>
      </c>
      <c r="D42" s="354" t="s">
        <v>98</v>
      </c>
      <c r="E42" s="354">
        <v>6146100</v>
      </c>
      <c r="S42" s="354">
        <v>0</v>
      </c>
      <c r="T42" s="354">
        <v>0</v>
      </c>
      <c r="U42" s="354">
        <v>0</v>
      </c>
      <c r="V42" s="354">
        <v>0</v>
      </c>
      <c r="W42" s="354">
        <v>0</v>
      </c>
      <c r="X42" s="354">
        <v>0</v>
      </c>
      <c r="Y42" s="354">
        <v>0</v>
      </c>
      <c r="Z42" s="354">
        <v>0</v>
      </c>
      <c r="AA42" s="354">
        <v>0</v>
      </c>
      <c r="AB42" s="354">
        <v>0</v>
      </c>
      <c r="AC42" s="354">
        <v>0</v>
      </c>
      <c r="AD42" s="354">
        <v>0</v>
      </c>
    </row>
    <row r="43" spans="1:30" x14ac:dyDescent="0.35">
      <c r="A43" t="s">
        <v>18</v>
      </c>
      <c r="B43" s="354" t="str">
        <f>VLOOKUP(A43,'Web Based Remittances'!$A$2:$C$70,3,0)</f>
        <v>683x296j</v>
      </c>
      <c r="C43" s="354" t="s">
        <v>99</v>
      </c>
      <c r="D43" s="354" t="s">
        <v>100</v>
      </c>
      <c r="E43" s="354">
        <v>6140000</v>
      </c>
      <c r="F43" s="354">
        <v>21000</v>
      </c>
      <c r="G43" s="354">
        <v>1750</v>
      </c>
      <c r="H43" s="354">
        <v>1750</v>
      </c>
      <c r="I43" s="354">
        <v>1750</v>
      </c>
      <c r="J43" s="354">
        <v>1750</v>
      </c>
      <c r="K43" s="354">
        <v>1750</v>
      </c>
      <c r="L43" s="354">
        <v>1750</v>
      </c>
      <c r="M43" s="354">
        <v>1750</v>
      </c>
      <c r="N43" s="354">
        <v>1750</v>
      </c>
      <c r="O43" s="354">
        <v>1750</v>
      </c>
      <c r="P43" s="354">
        <v>1750</v>
      </c>
      <c r="Q43" s="354">
        <v>1750</v>
      </c>
      <c r="R43" s="354">
        <v>1750</v>
      </c>
      <c r="S43" s="354">
        <v>1750</v>
      </c>
      <c r="T43" s="354">
        <v>3500</v>
      </c>
      <c r="U43" s="354">
        <v>5250</v>
      </c>
      <c r="V43" s="354">
        <v>7000</v>
      </c>
      <c r="W43" s="354">
        <v>8750</v>
      </c>
      <c r="X43" s="354">
        <v>10500</v>
      </c>
      <c r="Y43" s="354">
        <v>12250</v>
      </c>
      <c r="Z43" s="354">
        <v>14000</v>
      </c>
      <c r="AA43" s="354">
        <v>15750</v>
      </c>
      <c r="AB43" s="354">
        <v>17500</v>
      </c>
      <c r="AC43" s="354">
        <v>19250</v>
      </c>
      <c r="AD43" s="354">
        <v>21000</v>
      </c>
    </row>
    <row r="44" spans="1:30" x14ac:dyDescent="0.35">
      <c r="A44" t="s">
        <v>18</v>
      </c>
      <c r="B44" s="354" t="str">
        <f>VLOOKUP(A44,'Web Based Remittances'!$A$2:$C$70,3,0)</f>
        <v>683x296j</v>
      </c>
      <c r="C44" s="354" t="s">
        <v>101</v>
      </c>
      <c r="D44" s="354" t="s">
        <v>102</v>
      </c>
      <c r="E44" s="354">
        <v>6121600</v>
      </c>
      <c r="F44" s="354">
        <v>5023</v>
      </c>
      <c r="G44" s="354">
        <v>4644</v>
      </c>
      <c r="H44" s="354">
        <v>379</v>
      </c>
      <c r="S44" s="354">
        <v>4644</v>
      </c>
      <c r="T44" s="354">
        <v>5023</v>
      </c>
      <c r="U44" s="354">
        <v>5023</v>
      </c>
      <c r="V44" s="354">
        <v>5023</v>
      </c>
      <c r="W44" s="354">
        <v>5023</v>
      </c>
      <c r="X44" s="354">
        <v>5023</v>
      </c>
      <c r="Y44" s="354">
        <v>5023</v>
      </c>
      <c r="Z44" s="354">
        <v>5023</v>
      </c>
      <c r="AA44" s="354">
        <v>5023</v>
      </c>
      <c r="AB44" s="354">
        <v>5023</v>
      </c>
      <c r="AC44" s="354">
        <v>5023</v>
      </c>
      <c r="AD44" s="354">
        <v>5023</v>
      </c>
    </row>
    <row r="45" spans="1:30" x14ac:dyDescent="0.35">
      <c r="A45" t="s">
        <v>18</v>
      </c>
      <c r="B45" s="354" t="str">
        <f>VLOOKUP(A45,'Web Based Remittances'!$A$2:$C$70,3,0)</f>
        <v>683x296j</v>
      </c>
      <c r="C45" s="354" t="s">
        <v>103</v>
      </c>
      <c r="D45" s="354" t="s">
        <v>104</v>
      </c>
      <c r="E45" s="354">
        <v>6151110</v>
      </c>
      <c r="S45" s="354">
        <v>0</v>
      </c>
      <c r="T45" s="354">
        <v>0</v>
      </c>
      <c r="U45" s="354">
        <v>0</v>
      </c>
      <c r="V45" s="354">
        <v>0</v>
      </c>
      <c r="W45" s="354">
        <v>0</v>
      </c>
      <c r="X45" s="354">
        <v>0</v>
      </c>
      <c r="Y45" s="354">
        <v>0</v>
      </c>
      <c r="Z45" s="354">
        <v>0</v>
      </c>
      <c r="AA45" s="354">
        <v>0</v>
      </c>
      <c r="AB45" s="354">
        <v>0</v>
      </c>
      <c r="AC45" s="354">
        <v>0</v>
      </c>
      <c r="AD45" s="354">
        <v>0</v>
      </c>
    </row>
    <row r="46" spans="1:30" x14ac:dyDescent="0.35">
      <c r="A46" t="s">
        <v>18</v>
      </c>
      <c r="B46" s="354" t="str">
        <f>VLOOKUP(A46,'Web Based Remittances'!$A$2:$C$70,3,0)</f>
        <v>683x296j</v>
      </c>
      <c r="C46" s="354" t="s">
        <v>105</v>
      </c>
      <c r="D46" s="354" t="s">
        <v>106</v>
      </c>
      <c r="E46" s="354">
        <v>6140200</v>
      </c>
      <c r="F46" s="354">
        <v>44061</v>
      </c>
      <c r="G46" s="354">
        <v>4005</v>
      </c>
      <c r="H46" s="354">
        <v>4005</v>
      </c>
      <c r="I46" s="354">
        <v>4005</v>
      </c>
      <c r="J46" s="354">
        <v>4005</v>
      </c>
      <c r="L46" s="354">
        <v>4005</v>
      </c>
      <c r="M46" s="354">
        <v>4005</v>
      </c>
      <c r="N46" s="354">
        <v>4005</v>
      </c>
      <c r="O46" s="354">
        <v>4005</v>
      </c>
      <c r="P46" s="354">
        <v>4005</v>
      </c>
      <c r="Q46" s="354">
        <v>4005</v>
      </c>
      <c r="R46" s="354">
        <v>4011</v>
      </c>
      <c r="S46" s="354">
        <v>4005</v>
      </c>
      <c r="T46" s="354">
        <v>8010</v>
      </c>
      <c r="U46" s="354">
        <v>12015</v>
      </c>
      <c r="V46" s="354">
        <v>16020</v>
      </c>
      <c r="W46" s="354">
        <v>16020</v>
      </c>
      <c r="X46" s="354">
        <v>20025</v>
      </c>
      <c r="Y46" s="354">
        <v>24030</v>
      </c>
      <c r="Z46" s="354">
        <v>28035</v>
      </c>
      <c r="AA46" s="354">
        <v>32040</v>
      </c>
      <c r="AB46" s="354">
        <v>36045</v>
      </c>
      <c r="AC46" s="354">
        <v>40050</v>
      </c>
      <c r="AD46" s="354">
        <v>44061</v>
      </c>
    </row>
    <row r="47" spans="1:30" x14ac:dyDescent="0.35">
      <c r="A47" t="s">
        <v>18</v>
      </c>
      <c r="B47" s="354" t="str">
        <f>VLOOKUP(A47,'Web Based Remittances'!$A$2:$C$70,3,0)</f>
        <v>683x296j</v>
      </c>
      <c r="C47" s="354" t="s">
        <v>107</v>
      </c>
      <c r="D47" s="354" t="s">
        <v>108</v>
      </c>
      <c r="E47" s="354">
        <v>6111000</v>
      </c>
      <c r="F47" s="354">
        <v>7000</v>
      </c>
      <c r="G47" s="354">
        <v>2000</v>
      </c>
      <c r="H47" s="354">
        <v>2000</v>
      </c>
      <c r="I47" s="354">
        <v>400</v>
      </c>
      <c r="J47" s="354">
        <v>400</v>
      </c>
      <c r="L47" s="354">
        <v>314</v>
      </c>
      <c r="M47" s="354">
        <v>314</v>
      </c>
      <c r="N47" s="354">
        <v>314</v>
      </c>
      <c r="O47" s="354">
        <v>314</v>
      </c>
      <c r="P47" s="354">
        <v>314</v>
      </c>
      <c r="Q47" s="354">
        <v>314</v>
      </c>
      <c r="R47" s="354">
        <v>316</v>
      </c>
      <c r="S47" s="354">
        <v>2000</v>
      </c>
      <c r="T47" s="354">
        <v>4000</v>
      </c>
      <c r="U47" s="354">
        <v>4400</v>
      </c>
      <c r="V47" s="354">
        <v>4800</v>
      </c>
      <c r="W47" s="354">
        <v>4800</v>
      </c>
      <c r="X47" s="354">
        <v>5114</v>
      </c>
      <c r="Y47" s="354">
        <v>5428</v>
      </c>
      <c r="Z47" s="354">
        <v>5742</v>
      </c>
      <c r="AA47" s="354">
        <v>6056</v>
      </c>
      <c r="AB47" s="354">
        <v>6370</v>
      </c>
      <c r="AC47" s="354">
        <v>6684</v>
      </c>
      <c r="AD47" s="354">
        <v>7000</v>
      </c>
    </row>
    <row r="48" spans="1:30" x14ac:dyDescent="0.35">
      <c r="A48" t="s">
        <v>18</v>
      </c>
      <c r="B48" s="354" t="str">
        <f>VLOOKUP(A48,'Web Based Remittances'!$A$2:$C$70,3,0)</f>
        <v>683x296j</v>
      </c>
      <c r="C48" s="354" t="s">
        <v>109</v>
      </c>
      <c r="D48" s="354" t="s">
        <v>110</v>
      </c>
      <c r="E48" s="354">
        <v>6170100</v>
      </c>
      <c r="F48" s="354">
        <v>28900</v>
      </c>
      <c r="G48" s="354">
        <v>2408</v>
      </c>
      <c r="H48" s="354">
        <v>2408</v>
      </c>
      <c r="I48" s="354">
        <v>2408</v>
      </c>
      <c r="J48" s="354">
        <v>2408</v>
      </c>
      <c r="K48" s="354">
        <v>2408</v>
      </c>
      <c r="L48" s="354">
        <v>2408</v>
      </c>
      <c r="M48" s="354">
        <v>2408</v>
      </c>
      <c r="N48" s="354">
        <v>2408</v>
      </c>
      <c r="O48" s="354">
        <v>2408</v>
      </c>
      <c r="P48" s="354">
        <v>2408</v>
      </c>
      <c r="Q48" s="354">
        <v>2408</v>
      </c>
      <c r="R48" s="354">
        <v>2412</v>
      </c>
      <c r="S48" s="354">
        <v>2408</v>
      </c>
      <c r="T48" s="354">
        <v>4816</v>
      </c>
      <c r="U48" s="354">
        <v>7224</v>
      </c>
      <c r="V48" s="354">
        <v>9632</v>
      </c>
      <c r="W48" s="354">
        <v>12040</v>
      </c>
      <c r="X48" s="354">
        <v>14448</v>
      </c>
      <c r="Y48" s="354">
        <v>16856</v>
      </c>
      <c r="Z48" s="354">
        <v>19264</v>
      </c>
      <c r="AA48" s="354">
        <v>21672</v>
      </c>
      <c r="AB48" s="354">
        <v>24080</v>
      </c>
      <c r="AC48" s="354">
        <v>26488</v>
      </c>
      <c r="AD48" s="354">
        <v>28900</v>
      </c>
    </row>
    <row r="49" spans="1:30" x14ac:dyDescent="0.35">
      <c r="A49" t="s">
        <v>18</v>
      </c>
      <c r="B49" s="354" t="str">
        <f>VLOOKUP(A49,'Web Based Remittances'!$A$2:$C$70,3,0)</f>
        <v>683x296j</v>
      </c>
      <c r="C49" s="354" t="s">
        <v>111</v>
      </c>
      <c r="D49" s="354" t="s">
        <v>112</v>
      </c>
      <c r="E49" s="354">
        <v>6170110</v>
      </c>
      <c r="F49" s="354">
        <v>50647</v>
      </c>
      <c r="G49" s="354">
        <v>4220</v>
      </c>
      <c r="H49" s="354">
        <v>4220</v>
      </c>
      <c r="I49" s="354">
        <v>4220</v>
      </c>
      <c r="J49" s="354">
        <v>4220</v>
      </c>
      <c r="K49" s="354">
        <v>4220</v>
      </c>
      <c r="L49" s="354">
        <v>4220</v>
      </c>
      <c r="M49" s="354">
        <v>4220</v>
      </c>
      <c r="N49" s="354">
        <v>4220</v>
      </c>
      <c r="O49" s="354">
        <v>4220</v>
      </c>
      <c r="P49" s="354">
        <v>4220</v>
      </c>
      <c r="Q49" s="354">
        <v>4220</v>
      </c>
      <c r="R49" s="354">
        <v>4227</v>
      </c>
      <c r="S49" s="354">
        <v>4220</v>
      </c>
      <c r="T49" s="354">
        <v>8440</v>
      </c>
      <c r="U49" s="354">
        <v>12660</v>
      </c>
      <c r="V49" s="354">
        <v>16880</v>
      </c>
      <c r="W49" s="354">
        <v>21100</v>
      </c>
      <c r="X49" s="354">
        <v>25320</v>
      </c>
      <c r="Y49" s="354">
        <v>29540</v>
      </c>
      <c r="Z49" s="354">
        <v>33760</v>
      </c>
      <c r="AA49" s="354">
        <v>37980</v>
      </c>
      <c r="AB49" s="354">
        <v>42200</v>
      </c>
      <c r="AC49" s="354">
        <v>46420</v>
      </c>
      <c r="AD49" s="354">
        <v>50647</v>
      </c>
    </row>
    <row r="50" spans="1:30" x14ac:dyDescent="0.35">
      <c r="A50" t="s">
        <v>18</v>
      </c>
      <c r="B50" s="354" t="str">
        <f>VLOOKUP(A50,'Web Based Remittances'!$A$2:$C$70,3,0)</f>
        <v>683x296j</v>
      </c>
      <c r="C50" s="354" t="s">
        <v>113</v>
      </c>
      <c r="D50" s="354" t="s">
        <v>114</v>
      </c>
      <c r="E50" s="354">
        <v>6181400</v>
      </c>
      <c r="S50" s="354">
        <v>0</v>
      </c>
      <c r="T50" s="354">
        <v>0</v>
      </c>
      <c r="U50" s="354">
        <v>0</v>
      </c>
      <c r="V50" s="354">
        <v>0</v>
      </c>
      <c r="W50" s="354">
        <v>0</v>
      </c>
      <c r="X50" s="354">
        <v>0</v>
      </c>
      <c r="Y50" s="354">
        <v>0</v>
      </c>
      <c r="Z50" s="354">
        <v>0</v>
      </c>
      <c r="AA50" s="354">
        <v>0</v>
      </c>
      <c r="AB50" s="354">
        <v>0</v>
      </c>
      <c r="AC50" s="354">
        <v>0</v>
      </c>
      <c r="AD50" s="354">
        <v>0</v>
      </c>
    </row>
    <row r="51" spans="1:30" x14ac:dyDescent="0.35">
      <c r="A51" t="s">
        <v>18</v>
      </c>
      <c r="B51" s="354" t="str">
        <f>VLOOKUP(A51,'Web Based Remittances'!$A$2:$C$70,3,0)</f>
        <v>683x296j</v>
      </c>
      <c r="C51" s="354" t="s">
        <v>115</v>
      </c>
      <c r="D51" s="354" t="s">
        <v>116</v>
      </c>
      <c r="E51" s="354">
        <v>6181500</v>
      </c>
      <c r="F51" s="354">
        <v>52719.61</v>
      </c>
      <c r="O51" s="354">
        <v>52719.61</v>
      </c>
      <c r="S51" s="354">
        <v>0</v>
      </c>
      <c r="T51" s="354">
        <v>0</v>
      </c>
      <c r="U51" s="354">
        <v>0</v>
      </c>
      <c r="V51" s="354">
        <v>0</v>
      </c>
      <c r="W51" s="354">
        <v>0</v>
      </c>
      <c r="X51" s="354">
        <v>0</v>
      </c>
      <c r="Y51" s="354">
        <v>0</v>
      </c>
      <c r="Z51" s="354">
        <v>0</v>
      </c>
      <c r="AA51" s="354">
        <v>52719.61</v>
      </c>
      <c r="AB51" s="354">
        <v>52719.61</v>
      </c>
      <c r="AC51" s="354">
        <v>52719.61</v>
      </c>
      <c r="AD51" s="354">
        <v>52719.61</v>
      </c>
    </row>
    <row r="52" spans="1:30" x14ac:dyDescent="0.35">
      <c r="A52" t="s">
        <v>18</v>
      </c>
      <c r="B52" s="354" t="str">
        <f>VLOOKUP(A52,'Web Based Remittances'!$A$2:$C$70,3,0)</f>
        <v>683x296j</v>
      </c>
      <c r="C52" s="354" t="s">
        <v>117</v>
      </c>
      <c r="D52" s="354" t="s">
        <v>118</v>
      </c>
      <c r="E52" s="354">
        <v>6110610</v>
      </c>
      <c r="F52" s="354">
        <v>2000</v>
      </c>
      <c r="J52" s="354">
        <v>666</v>
      </c>
      <c r="O52" s="354">
        <v>666</v>
      </c>
      <c r="R52" s="354">
        <v>668</v>
      </c>
      <c r="S52" s="354">
        <v>0</v>
      </c>
      <c r="T52" s="354">
        <v>0</v>
      </c>
      <c r="U52" s="354">
        <v>0</v>
      </c>
      <c r="V52" s="354">
        <v>666</v>
      </c>
      <c r="W52" s="354">
        <v>666</v>
      </c>
      <c r="X52" s="354">
        <v>666</v>
      </c>
      <c r="Y52" s="354">
        <v>666</v>
      </c>
      <c r="Z52" s="354">
        <v>666</v>
      </c>
      <c r="AA52" s="354">
        <v>1332</v>
      </c>
      <c r="AB52" s="354">
        <v>1332</v>
      </c>
      <c r="AC52" s="354">
        <v>1332</v>
      </c>
      <c r="AD52" s="354">
        <v>2000</v>
      </c>
    </row>
    <row r="53" spans="1:30" x14ac:dyDescent="0.35">
      <c r="A53" t="s">
        <v>18</v>
      </c>
      <c r="B53" s="354" t="str">
        <f>VLOOKUP(A53,'Web Based Remittances'!$A$2:$C$70,3,0)</f>
        <v>683x296j</v>
      </c>
      <c r="C53" s="354" t="s">
        <v>119</v>
      </c>
      <c r="D53" s="354" t="s">
        <v>120</v>
      </c>
      <c r="E53" s="354">
        <v>6122340</v>
      </c>
      <c r="F53" s="354">
        <v>4700</v>
      </c>
      <c r="J53" s="354">
        <v>1566</v>
      </c>
      <c r="O53" s="354">
        <v>1566</v>
      </c>
      <c r="R53" s="354">
        <v>1568</v>
      </c>
      <c r="S53" s="354">
        <v>0</v>
      </c>
      <c r="T53" s="354">
        <v>0</v>
      </c>
      <c r="U53" s="354">
        <v>0</v>
      </c>
      <c r="V53" s="354">
        <v>1566</v>
      </c>
      <c r="W53" s="354">
        <v>1566</v>
      </c>
      <c r="X53" s="354">
        <v>1566</v>
      </c>
      <c r="Y53" s="354">
        <v>1566</v>
      </c>
      <c r="Z53" s="354">
        <v>1566</v>
      </c>
      <c r="AA53" s="354">
        <v>3132</v>
      </c>
      <c r="AB53" s="354">
        <v>3132</v>
      </c>
      <c r="AC53" s="354">
        <v>3132</v>
      </c>
      <c r="AD53" s="354">
        <v>4700</v>
      </c>
    </row>
    <row r="54" spans="1:30" x14ac:dyDescent="0.35">
      <c r="A54" t="s">
        <v>18</v>
      </c>
      <c r="B54" s="354" t="str">
        <f>VLOOKUP(A54,'Web Based Remittances'!$A$2:$C$70,3,0)</f>
        <v>683x296j</v>
      </c>
      <c r="C54" s="354" t="s">
        <v>121</v>
      </c>
      <c r="D54" s="354" t="s">
        <v>122</v>
      </c>
      <c r="E54" s="354">
        <v>4190170</v>
      </c>
      <c r="F54" s="354">
        <v>-7233</v>
      </c>
      <c r="H54" s="354">
        <v>-7233</v>
      </c>
      <c r="S54" s="354">
        <v>0</v>
      </c>
      <c r="T54" s="354">
        <v>-7233</v>
      </c>
      <c r="U54" s="354">
        <v>-7233</v>
      </c>
      <c r="V54" s="354">
        <v>-7233</v>
      </c>
      <c r="W54" s="354">
        <v>-7233</v>
      </c>
      <c r="X54" s="354">
        <v>-7233</v>
      </c>
      <c r="Y54" s="354">
        <v>-7233</v>
      </c>
      <c r="Z54" s="354">
        <v>-7233</v>
      </c>
      <c r="AA54" s="354">
        <v>-7233</v>
      </c>
      <c r="AB54" s="354">
        <v>-7233</v>
      </c>
      <c r="AC54" s="354">
        <v>-7233</v>
      </c>
      <c r="AD54" s="354">
        <v>-7233</v>
      </c>
    </row>
    <row r="55" spans="1:30" x14ac:dyDescent="0.35">
      <c r="A55" t="s">
        <v>18</v>
      </c>
      <c r="B55" s="354" t="str">
        <f>VLOOKUP(A55,'Web Based Remittances'!$A$2:$C$70,3,0)</f>
        <v>683x296j</v>
      </c>
      <c r="C55" s="354" t="s">
        <v>123</v>
      </c>
      <c r="D55" s="354" t="s">
        <v>124</v>
      </c>
      <c r="E55" s="354">
        <v>4190430</v>
      </c>
      <c r="S55" s="354">
        <v>0</v>
      </c>
      <c r="T55" s="354">
        <v>0</v>
      </c>
      <c r="U55" s="354">
        <v>0</v>
      </c>
      <c r="V55" s="354">
        <v>0</v>
      </c>
      <c r="W55" s="354">
        <v>0</v>
      </c>
      <c r="X55" s="354">
        <v>0</v>
      </c>
      <c r="Y55" s="354">
        <v>0</v>
      </c>
      <c r="Z55" s="354">
        <v>0</v>
      </c>
      <c r="AA55" s="354">
        <v>0</v>
      </c>
      <c r="AB55" s="354">
        <v>0</v>
      </c>
      <c r="AC55" s="354">
        <v>0</v>
      </c>
      <c r="AD55" s="354">
        <v>0</v>
      </c>
    </row>
    <row r="56" spans="1:30" x14ac:dyDescent="0.35">
      <c r="A56" t="s">
        <v>18</v>
      </c>
      <c r="B56" s="354" t="str">
        <f>VLOOKUP(A56,'Web Based Remittances'!$A$2:$C$70,3,0)</f>
        <v>683x296j</v>
      </c>
      <c r="C56" s="354" t="s">
        <v>125</v>
      </c>
      <c r="D56" s="354" t="s">
        <v>126</v>
      </c>
      <c r="E56" s="354">
        <v>6181510</v>
      </c>
      <c r="F56" s="354">
        <v>-52719.61</v>
      </c>
      <c r="O56" s="354">
        <v>-52719.61</v>
      </c>
      <c r="S56" s="354">
        <v>0</v>
      </c>
      <c r="T56" s="354">
        <v>0</v>
      </c>
      <c r="U56" s="354">
        <v>0</v>
      </c>
      <c r="V56" s="354">
        <v>0</v>
      </c>
      <c r="W56" s="354">
        <v>0</v>
      </c>
      <c r="X56" s="354">
        <v>0</v>
      </c>
      <c r="Y56" s="354">
        <v>0</v>
      </c>
      <c r="Z56" s="354">
        <v>0</v>
      </c>
      <c r="AA56" s="354">
        <v>-52719.61</v>
      </c>
      <c r="AB56" s="354">
        <v>-52719.61</v>
      </c>
      <c r="AC56" s="354">
        <v>-52719.61</v>
      </c>
      <c r="AD56" s="354">
        <v>-52719.61</v>
      </c>
    </row>
    <row r="57" spans="1:30" x14ac:dyDescent="0.35">
      <c r="A57" t="s">
        <v>18</v>
      </c>
      <c r="B57" s="354" t="str">
        <f>VLOOKUP(A57,'Web Based Remittances'!$A$2:$C$70,3,0)</f>
        <v>683x296j</v>
      </c>
      <c r="C57" s="354" t="s">
        <v>127</v>
      </c>
      <c r="D57" s="354" t="s">
        <v>128</v>
      </c>
      <c r="E57" s="354">
        <v>6180200</v>
      </c>
      <c r="F57" s="354">
        <v>80000</v>
      </c>
      <c r="O57" s="354">
        <v>80000</v>
      </c>
      <c r="S57" s="354">
        <v>0</v>
      </c>
      <c r="T57" s="354">
        <v>0</v>
      </c>
      <c r="U57" s="354">
        <v>0</v>
      </c>
      <c r="V57" s="354">
        <v>0</v>
      </c>
      <c r="W57" s="354">
        <v>0</v>
      </c>
      <c r="X57" s="354">
        <v>0</v>
      </c>
      <c r="Y57" s="354">
        <v>0</v>
      </c>
      <c r="Z57" s="354">
        <v>0</v>
      </c>
      <c r="AA57" s="354">
        <v>80000</v>
      </c>
      <c r="AB57" s="354">
        <v>80000</v>
      </c>
      <c r="AC57" s="354">
        <v>80000</v>
      </c>
      <c r="AD57" s="354">
        <v>80000</v>
      </c>
    </row>
    <row r="58" spans="1:30" x14ac:dyDescent="0.35">
      <c r="A58" t="s">
        <v>129</v>
      </c>
      <c r="B58" s="354" t="str">
        <f>VLOOKUP(A58,'Web Based Remittances'!$A$2:$C$70,3,0)</f>
        <v>544h335u</v>
      </c>
      <c r="C58" s="354" t="s">
        <v>19</v>
      </c>
      <c r="D58" s="354" t="s">
        <v>20</v>
      </c>
      <c r="E58" s="354">
        <v>4190105</v>
      </c>
      <c r="F58" s="354">
        <v>-1097527.2000000004</v>
      </c>
      <c r="G58" s="354">
        <v>-126653.63666666699</v>
      </c>
      <c r="H58" s="354">
        <v>-88717.596666666694</v>
      </c>
      <c r="I58" s="354">
        <v>-88717.596666666694</v>
      </c>
      <c r="J58" s="354">
        <v>-88717.596666666694</v>
      </c>
      <c r="K58" s="354">
        <v>-88717.596666666694</v>
      </c>
      <c r="L58" s="354">
        <v>-88717.596666666694</v>
      </c>
      <c r="M58" s="354">
        <v>-88717.596666666694</v>
      </c>
      <c r="N58" s="354">
        <v>-88717.596666666694</v>
      </c>
      <c r="O58" s="354">
        <v>-88717.596666666694</v>
      </c>
      <c r="P58" s="354">
        <v>-88717.596666666694</v>
      </c>
      <c r="Q58" s="354">
        <v>-86207.596666666665</v>
      </c>
      <c r="R58" s="354">
        <v>-86207.596666666665</v>
      </c>
      <c r="S58" s="354">
        <v>-126653.63666666699</v>
      </c>
      <c r="T58" s="354">
        <v>-215371.23333333369</v>
      </c>
      <c r="U58" s="354">
        <v>-304088.83000000037</v>
      </c>
      <c r="V58" s="354">
        <v>-392806.42666666704</v>
      </c>
      <c r="W58" s="354">
        <v>-481524.02333333372</v>
      </c>
      <c r="X58" s="354">
        <v>-570241.62000000046</v>
      </c>
      <c r="Y58" s="354">
        <v>-658959.21666666714</v>
      </c>
      <c r="Z58" s="354">
        <v>-747676.81333333382</v>
      </c>
      <c r="AA58" s="354">
        <v>-836394.4100000005</v>
      </c>
      <c r="AB58" s="354">
        <v>-925112.00666666718</v>
      </c>
      <c r="AC58" s="354">
        <v>-1011319.6033333339</v>
      </c>
      <c r="AD58" s="354">
        <v>-1097527.2000000004</v>
      </c>
    </row>
    <row r="59" spans="1:30" x14ac:dyDescent="0.35">
      <c r="A59" t="s">
        <v>129</v>
      </c>
      <c r="B59" s="354" t="str">
        <f>VLOOKUP(A59,'Web Based Remittances'!$A$2:$C$70,3,0)</f>
        <v>544h335u</v>
      </c>
      <c r="C59" s="354" t="s">
        <v>21</v>
      </c>
      <c r="D59" s="354" t="s">
        <v>22</v>
      </c>
      <c r="E59" s="354">
        <v>4190110</v>
      </c>
      <c r="F59" s="354">
        <v>0</v>
      </c>
      <c r="S59" s="354">
        <v>0</v>
      </c>
      <c r="T59" s="354">
        <v>0</v>
      </c>
      <c r="U59" s="354">
        <v>0</v>
      </c>
      <c r="V59" s="354">
        <v>0</v>
      </c>
      <c r="W59" s="354">
        <v>0</v>
      </c>
      <c r="X59" s="354">
        <v>0</v>
      </c>
      <c r="Y59" s="354">
        <v>0</v>
      </c>
      <c r="Z59" s="354">
        <v>0</v>
      </c>
      <c r="AA59" s="354">
        <v>0</v>
      </c>
      <c r="AB59" s="354">
        <v>0</v>
      </c>
      <c r="AC59" s="354">
        <v>0</v>
      </c>
      <c r="AD59" s="354">
        <v>0</v>
      </c>
    </row>
    <row r="60" spans="1:30" x14ac:dyDescent="0.35">
      <c r="A60" t="s">
        <v>129</v>
      </c>
      <c r="B60" s="354" t="str">
        <f>VLOOKUP(A60,'Web Based Remittances'!$A$2:$C$70,3,0)</f>
        <v>544h335u</v>
      </c>
      <c r="C60" s="354" t="s">
        <v>23</v>
      </c>
      <c r="D60" s="354" t="s">
        <v>24</v>
      </c>
      <c r="E60" s="354">
        <v>4190120</v>
      </c>
      <c r="F60" s="354">
        <v>-48836.26999999999</v>
      </c>
      <c r="G60" s="354">
        <v>-5314.47</v>
      </c>
      <c r="H60" s="354">
        <v>-5314.47</v>
      </c>
      <c r="I60" s="354">
        <v>-5314.47</v>
      </c>
      <c r="J60" s="354">
        <v>-5314.47</v>
      </c>
      <c r="K60" s="354">
        <v>-5314.47</v>
      </c>
      <c r="L60" s="354">
        <v>-3180.56</v>
      </c>
      <c r="M60" s="354">
        <v>-3180.56</v>
      </c>
      <c r="N60" s="354">
        <v>-3180.56</v>
      </c>
      <c r="O60" s="354">
        <v>-3180.56</v>
      </c>
      <c r="P60" s="354">
        <v>-3180.56</v>
      </c>
      <c r="Q60" s="354">
        <v>-3180.56</v>
      </c>
      <c r="R60" s="354">
        <v>-3180.56</v>
      </c>
      <c r="S60" s="354">
        <v>-5314.47</v>
      </c>
      <c r="T60" s="354">
        <v>-10628.94</v>
      </c>
      <c r="U60" s="354">
        <v>-15943.41</v>
      </c>
      <c r="V60" s="354">
        <v>-21257.88</v>
      </c>
      <c r="W60" s="354">
        <v>-26572.350000000002</v>
      </c>
      <c r="X60" s="354">
        <v>-29752.910000000003</v>
      </c>
      <c r="Y60" s="354">
        <v>-32933.47</v>
      </c>
      <c r="Z60" s="354">
        <v>-36114.03</v>
      </c>
      <c r="AA60" s="354">
        <v>-39294.589999999997</v>
      </c>
      <c r="AB60" s="354">
        <v>-42475.149999999994</v>
      </c>
      <c r="AC60" s="354">
        <v>-45655.709999999992</v>
      </c>
      <c r="AD60" s="354">
        <v>-48836.26999999999</v>
      </c>
    </row>
    <row r="61" spans="1:30" x14ac:dyDescent="0.35">
      <c r="A61" t="s">
        <v>129</v>
      </c>
      <c r="B61" s="354" t="str">
        <f>VLOOKUP(A61,'Web Based Remittances'!$A$2:$C$70,3,0)</f>
        <v>544h335u</v>
      </c>
      <c r="C61" s="354" t="s">
        <v>25</v>
      </c>
      <c r="D61" s="354" t="s">
        <v>26</v>
      </c>
      <c r="E61" s="354">
        <v>4190140</v>
      </c>
      <c r="F61" s="354">
        <v>-97495</v>
      </c>
      <c r="J61" s="354">
        <v>-24373.75</v>
      </c>
      <c r="L61" s="354">
        <v>-24373.75</v>
      </c>
      <c r="O61" s="354">
        <v>-24373.75</v>
      </c>
      <c r="R61" s="354">
        <v>-24373.75</v>
      </c>
      <c r="S61" s="354">
        <v>0</v>
      </c>
      <c r="T61" s="354">
        <v>0</v>
      </c>
      <c r="U61" s="354">
        <v>0</v>
      </c>
      <c r="V61" s="354">
        <v>-24373.75</v>
      </c>
      <c r="W61" s="354">
        <v>-24373.75</v>
      </c>
      <c r="X61" s="354">
        <v>-48747.5</v>
      </c>
      <c r="Y61" s="354">
        <v>-48747.5</v>
      </c>
      <c r="Z61" s="354">
        <v>-48747.5</v>
      </c>
      <c r="AA61" s="354">
        <v>-73121.25</v>
      </c>
      <c r="AB61" s="354">
        <v>-73121.25</v>
      </c>
      <c r="AC61" s="354">
        <v>-73121.25</v>
      </c>
      <c r="AD61" s="354">
        <v>-97495</v>
      </c>
    </row>
    <row r="62" spans="1:30" x14ac:dyDescent="0.35">
      <c r="A62" t="s">
        <v>129</v>
      </c>
      <c r="B62" s="354" t="str">
        <f>VLOOKUP(A62,'Web Based Remittances'!$A$2:$C$70,3,0)</f>
        <v>544h335u</v>
      </c>
      <c r="C62" s="354" t="s">
        <v>27</v>
      </c>
      <c r="D62" s="354" t="s">
        <v>28</v>
      </c>
      <c r="E62" s="354">
        <v>4190160</v>
      </c>
      <c r="F62" s="354">
        <v>0</v>
      </c>
      <c r="S62" s="354">
        <v>0</v>
      </c>
      <c r="T62" s="354">
        <v>0</v>
      </c>
      <c r="U62" s="354">
        <v>0</v>
      </c>
      <c r="V62" s="354">
        <v>0</v>
      </c>
      <c r="W62" s="354">
        <v>0</v>
      </c>
      <c r="X62" s="354">
        <v>0</v>
      </c>
      <c r="Y62" s="354">
        <v>0</v>
      </c>
      <c r="Z62" s="354">
        <v>0</v>
      </c>
      <c r="AA62" s="354">
        <v>0</v>
      </c>
      <c r="AB62" s="354">
        <v>0</v>
      </c>
      <c r="AC62" s="354">
        <v>0</v>
      </c>
      <c r="AD62" s="354">
        <v>0</v>
      </c>
    </row>
    <row r="63" spans="1:30" x14ac:dyDescent="0.35">
      <c r="A63" t="s">
        <v>129</v>
      </c>
      <c r="B63" s="354" t="str">
        <f>VLOOKUP(A63,'Web Based Remittances'!$A$2:$C$70,3,0)</f>
        <v>544h335u</v>
      </c>
      <c r="C63" s="354" t="s">
        <v>29</v>
      </c>
      <c r="D63" s="354" t="s">
        <v>30</v>
      </c>
      <c r="E63" s="354">
        <v>4190390</v>
      </c>
      <c r="F63" s="354">
        <v>-5496</v>
      </c>
      <c r="G63" s="354">
        <v>-5496</v>
      </c>
      <c r="S63" s="354">
        <v>-5496</v>
      </c>
      <c r="T63" s="354">
        <v>-5496</v>
      </c>
      <c r="U63" s="354">
        <v>-5496</v>
      </c>
      <c r="V63" s="354">
        <v>-5496</v>
      </c>
      <c r="W63" s="354">
        <v>-5496</v>
      </c>
      <c r="X63" s="354">
        <v>-5496</v>
      </c>
      <c r="Y63" s="354">
        <v>-5496</v>
      </c>
      <c r="Z63" s="354">
        <v>-5496</v>
      </c>
      <c r="AA63" s="354">
        <v>-5496</v>
      </c>
      <c r="AB63" s="354">
        <v>-5496</v>
      </c>
      <c r="AC63" s="354">
        <v>-5496</v>
      </c>
      <c r="AD63" s="354">
        <v>-5496</v>
      </c>
    </row>
    <row r="64" spans="1:30" x14ac:dyDescent="0.35">
      <c r="A64" t="s">
        <v>129</v>
      </c>
      <c r="B64" s="354" t="str">
        <f>VLOOKUP(A64,'Web Based Remittances'!$A$2:$C$70,3,0)</f>
        <v>544h335u</v>
      </c>
      <c r="C64" s="354" t="s">
        <v>31</v>
      </c>
      <c r="D64" s="354" t="s">
        <v>32</v>
      </c>
      <c r="E64" s="354">
        <v>4191900</v>
      </c>
      <c r="F64" s="354">
        <v>-3050</v>
      </c>
      <c r="G64" s="354">
        <v>-200</v>
      </c>
      <c r="H64" s="354">
        <v>-200</v>
      </c>
      <c r="I64" s="354">
        <v>-200</v>
      </c>
      <c r="J64" s="354">
        <v>-400</v>
      </c>
      <c r="K64" s="354">
        <v>-600</v>
      </c>
      <c r="L64" s="354">
        <v>-200</v>
      </c>
      <c r="M64" s="354">
        <v>-250</v>
      </c>
      <c r="N64" s="354">
        <v>-250</v>
      </c>
      <c r="O64" s="354">
        <v>-250</v>
      </c>
      <c r="P64" s="354">
        <v>-250</v>
      </c>
      <c r="Q64" s="354">
        <v>-250</v>
      </c>
      <c r="S64" s="354">
        <v>-200</v>
      </c>
      <c r="T64" s="354">
        <v>-400</v>
      </c>
      <c r="U64" s="354">
        <v>-600</v>
      </c>
      <c r="V64" s="354">
        <v>-1000</v>
      </c>
      <c r="W64" s="354">
        <v>-1600</v>
      </c>
      <c r="X64" s="354">
        <v>-1800</v>
      </c>
      <c r="Y64" s="354">
        <v>-2050</v>
      </c>
      <c r="Z64" s="354">
        <v>-2300</v>
      </c>
      <c r="AA64" s="354">
        <v>-2550</v>
      </c>
      <c r="AB64" s="354">
        <v>-2800</v>
      </c>
      <c r="AC64" s="354">
        <v>-3050</v>
      </c>
      <c r="AD64" s="354">
        <v>-3050</v>
      </c>
    </row>
    <row r="65" spans="1:30" x14ac:dyDescent="0.35">
      <c r="A65" t="s">
        <v>129</v>
      </c>
      <c r="B65" s="354" t="str">
        <f>VLOOKUP(A65,'Web Based Remittances'!$A$2:$C$70,3,0)</f>
        <v>544h335u</v>
      </c>
      <c r="C65" s="354" t="s">
        <v>33</v>
      </c>
      <c r="D65" s="354" t="s">
        <v>34</v>
      </c>
      <c r="E65" s="354">
        <v>4191100</v>
      </c>
      <c r="F65" s="354">
        <v>-2800</v>
      </c>
      <c r="G65" s="354">
        <v>-150</v>
      </c>
      <c r="H65" s="354">
        <v>-150</v>
      </c>
      <c r="I65" s="354">
        <v>-150</v>
      </c>
      <c r="J65" s="354">
        <v>-150</v>
      </c>
      <c r="L65" s="354">
        <v>-450</v>
      </c>
      <c r="M65" s="354">
        <v>-350</v>
      </c>
      <c r="N65" s="354">
        <v>-350</v>
      </c>
      <c r="O65" s="354">
        <v>-350</v>
      </c>
      <c r="P65" s="354">
        <v>-350</v>
      </c>
      <c r="Q65" s="354">
        <v>-350</v>
      </c>
      <c r="S65" s="354">
        <v>-150</v>
      </c>
      <c r="T65" s="354">
        <v>-300</v>
      </c>
      <c r="U65" s="354">
        <v>-450</v>
      </c>
      <c r="V65" s="354">
        <v>-600</v>
      </c>
      <c r="W65" s="354">
        <v>-600</v>
      </c>
      <c r="X65" s="354">
        <v>-1050</v>
      </c>
      <c r="Y65" s="354">
        <v>-1400</v>
      </c>
      <c r="Z65" s="354">
        <v>-1750</v>
      </c>
      <c r="AA65" s="354">
        <v>-2100</v>
      </c>
      <c r="AB65" s="354">
        <v>-2450</v>
      </c>
      <c r="AC65" s="354">
        <v>-2800</v>
      </c>
      <c r="AD65" s="354">
        <v>-2800</v>
      </c>
    </row>
    <row r="66" spans="1:30" x14ac:dyDescent="0.35">
      <c r="A66" t="s">
        <v>129</v>
      </c>
      <c r="B66" s="354" t="str">
        <f>VLOOKUP(A66,'Web Based Remittances'!$A$2:$C$70,3,0)</f>
        <v>544h335u</v>
      </c>
      <c r="C66" s="354" t="s">
        <v>35</v>
      </c>
      <c r="D66" s="354" t="s">
        <v>36</v>
      </c>
      <c r="E66" s="354">
        <v>4191110</v>
      </c>
      <c r="F66" s="354">
        <v>-6000</v>
      </c>
      <c r="G66" s="354">
        <v>-600</v>
      </c>
      <c r="H66" s="354">
        <v>-600</v>
      </c>
      <c r="I66" s="354">
        <v>-600</v>
      </c>
      <c r="J66" s="354">
        <v>-600</v>
      </c>
      <c r="L66" s="354">
        <v>-600</v>
      </c>
      <c r="M66" s="354">
        <v>-600</v>
      </c>
      <c r="N66" s="354">
        <v>-600</v>
      </c>
      <c r="O66" s="354">
        <v>-600</v>
      </c>
      <c r="P66" s="354">
        <v>-600</v>
      </c>
      <c r="R66" s="354">
        <v>-600</v>
      </c>
      <c r="S66" s="354">
        <v>-600</v>
      </c>
      <c r="T66" s="354">
        <v>-1200</v>
      </c>
      <c r="U66" s="354">
        <v>-1800</v>
      </c>
      <c r="V66" s="354">
        <v>-2400</v>
      </c>
      <c r="W66" s="354">
        <v>-2400</v>
      </c>
      <c r="X66" s="354">
        <v>-3000</v>
      </c>
      <c r="Y66" s="354">
        <v>-3600</v>
      </c>
      <c r="Z66" s="354">
        <v>-4200</v>
      </c>
      <c r="AA66" s="354">
        <v>-4800</v>
      </c>
      <c r="AB66" s="354">
        <v>-5400</v>
      </c>
      <c r="AC66" s="354">
        <v>-5400</v>
      </c>
      <c r="AD66" s="354">
        <v>-6000</v>
      </c>
    </row>
    <row r="67" spans="1:30" x14ac:dyDescent="0.35">
      <c r="A67" t="s">
        <v>129</v>
      </c>
      <c r="B67" s="354" t="str">
        <f>VLOOKUP(A67,'Web Based Remittances'!$A$2:$C$70,3,0)</f>
        <v>544h335u</v>
      </c>
      <c r="C67" s="354" t="s">
        <v>37</v>
      </c>
      <c r="D67" s="354" t="s">
        <v>38</v>
      </c>
      <c r="E67" s="354">
        <v>4191600</v>
      </c>
      <c r="F67" s="354">
        <v>0</v>
      </c>
      <c r="S67" s="354">
        <v>0</v>
      </c>
      <c r="T67" s="354">
        <v>0</v>
      </c>
      <c r="U67" s="354">
        <v>0</v>
      </c>
      <c r="V67" s="354">
        <v>0</v>
      </c>
      <c r="W67" s="354">
        <v>0</v>
      </c>
      <c r="X67" s="354">
        <v>0</v>
      </c>
      <c r="Y67" s="354">
        <v>0</v>
      </c>
      <c r="Z67" s="354">
        <v>0</v>
      </c>
      <c r="AA67" s="354">
        <v>0</v>
      </c>
      <c r="AB67" s="354">
        <v>0</v>
      </c>
      <c r="AC67" s="354">
        <v>0</v>
      </c>
      <c r="AD67" s="354">
        <v>0</v>
      </c>
    </row>
    <row r="68" spans="1:30" x14ac:dyDescent="0.35">
      <c r="A68" t="s">
        <v>129</v>
      </c>
      <c r="B68" s="354" t="str">
        <f>VLOOKUP(A68,'Web Based Remittances'!$A$2:$C$70,3,0)</f>
        <v>544h335u</v>
      </c>
      <c r="C68" s="354" t="s">
        <v>39</v>
      </c>
      <c r="D68" s="354" t="s">
        <v>40</v>
      </c>
      <c r="E68" s="354">
        <v>4191610</v>
      </c>
      <c r="F68" s="354">
        <v>0</v>
      </c>
      <c r="S68" s="354">
        <v>0</v>
      </c>
      <c r="T68" s="354">
        <v>0</v>
      </c>
      <c r="U68" s="354">
        <v>0</v>
      </c>
      <c r="V68" s="354">
        <v>0</v>
      </c>
      <c r="W68" s="354">
        <v>0</v>
      </c>
      <c r="X68" s="354">
        <v>0</v>
      </c>
      <c r="Y68" s="354">
        <v>0</v>
      </c>
      <c r="Z68" s="354">
        <v>0</v>
      </c>
      <c r="AA68" s="354">
        <v>0</v>
      </c>
      <c r="AB68" s="354">
        <v>0</v>
      </c>
      <c r="AC68" s="354">
        <v>0</v>
      </c>
      <c r="AD68" s="354">
        <v>0</v>
      </c>
    </row>
    <row r="69" spans="1:30" x14ac:dyDescent="0.35">
      <c r="A69" t="s">
        <v>129</v>
      </c>
      <c r="B69" s="354" t="str">
        <f>VLOOKUP(A69,'Web Based Remittances'!$A$2:$C$70,3,0)</f>
        <v>544h335u</v>
      </c>
      <c r="C69" s="354" t="s">
        <v>41</v>
      </c>
      <c r="D69" s="354" t="s">
        <v>42</v>
      </c>
      <c r="E69" s="354">
        <v>4190410</v>
      </c>
      <c r="F69" s="354">
        <v>-750</v>
      </c>
      <c r="I69" s="354">
        <v>-200</v>
      </c>
      <c r="J69" s="354">
        <v>-250</v>
      </c>
      <c r="O69" s="354">
        <v>-300</v>
      </c>
      <c r="S69" s="354">
        <v>0</v>
      </c>
      <c r="T69" s="354">
        <v>0</v>
      </c>
      <c r="U69" s="354">
        <v>-200</v>
      </c>
      <c r="V69" s="354">
        <v>-450</v>
      </c>
      <c r="W69" s="354">
        <v>-450</v>
      </c>
      <c r="X69" s="354">
        <v>-450</v>
      </c>
      <c r="Y69" s="354">
        <v>-450</v>
      </c>
      <c r="Z69" s="354">
        <v>-450</v>
      </c>
      <c r="AA69" s="354">
        <v>-750</v>
      </c>
      <c r="AB69" s="354">
        <v>-750</v>
      </c>
      <c r="AC69" s="354">
        <v>-750</v>
      </c>
      <c r="AD69" s="354">
        <v>-750</v>
      </c>
    </row>
    <row r="70" spans="1:30" x14ac:dyDescent="0.35">
      <c r="A70" t="s">
        <v>129</v>
      </c>
      <c r="B70" s="354" t="str">
        <f>VLOOKUP(A70,'Web Based Remittances'!$A$2:$C$70,3,0)</f>
        <v>544h335u</v>
      </c>
      <c r="C70" s="354" t="s">
        <v>43</v>
      </c>
      <c r="D70" s="354" t="s">
        <v>44</v>
      </c>
      <c r="E70" s="354">
        <v>4190420</v>
      </c>
      <c r="F70" s="354">
        <v>0</v>
      </c>
      <c r="S70" s="354">
        <v>0</v>
      </c>
      <c r="T70" s="354">
        <v>0</v>
      </c>
      <c r="U70" s="354">
        <v>0</v>
      </c>
      <c r="V70" s="354">
        <v>0</v>
      </c>
      <c r="W70" s="354">
        <v>0</v>
      </c>
      <c r="X70" s="354">
        <v>0</v>
      </c>
      <c r="Y70" s="354">
        <v>0</v>
      </c>
      <c r="Z70" s="354">
        <v>0</v>
      </c>
      <c r="AA70" s="354">
        <v>0</v>
      </c>
      <c r="AB70" s="354">
        <v>0</v>
      </c>
      <c r="AC70" s="354">
        <v>0</v>
      </c>
      <c r="AD70" s="354">
        <v>0</v>
      </c>
    </row>
    <row r="71" spans="1:30" x14ac:dyDescent="0.35">
      <c r="A71" t="s">
        <v>129</v>
      </c>
      <c r="B71" s="354" t="str">
        <f>VLOOKUP(A71,'Web Based Remittances'!$A$2:$C$70,3,0)</f>
        <v>544h335u</v>
      </c>
      <c r="C71" s="354" t="s">
        <v>45</v>
      </c>
      <c r="D71" s="354" t="s">
        <v>46</v>
      </c>
      <c r="E71" s="354">
        <v>4190200</v>
      </c>
      <c r="F71" s="354">
        <v>0</v>
      </c>
      <c r="S71" s="354">
        <v>0</v>
      </c>
      <c r="T71" s="354">
        <v>0</v>
      </c>
      <c r="U71" s="354">
        <v>0</v>
      </c>
      <c r="V71" s="354">
        <v>0</v>
      </c>
      <c r="W71" s="354">
        <v>0</v>
      </c>
      <c r="X71" s="354">
        <v>0</v>
      </c>
      <c r="Y71" s="354">
        <v>0</v>
      </c>
      <c r="Z71" s="354">
        <v>0</v>
      </c>
      <c r="AA71" s="354">
        <v>0</v>
      </c>
      <c r="AB71" s="354">
        <v>0</v>
      </c>
      <c r="AC71" s="354">
        <v>0</v>
      </c>
      <c r="AD71" s="354">
        <v>0</v>
      </c>
    </row>
    <row r="72" spans="1:30" x14ac:dyDescent="0.35">
      <c r="A72" t="s">
        <v>129</v>
      </c>
      <c r="B72" s="354" t="str">
        <f>VLOOKUP(A72,'Web Based Remittances'!$A$2:$C$70,3,0)</f>
        <v>544h335u</v>
      </c>
      <c r="C72" s="354" t="s">
        <v>47</v>
      </c>
      <c r="D72" s="354" t="s">
        <v>48</v>
      </c>
      <c r="E72" s="354">
        <v>4190386</v>
      </c>
      <c r="F72" s="354">
        <v>0</v>
      </c>
      <c r="S72" s="354">
        <v>0</v>
      </c>
      <c r="T72" s="354">
        <v>0</v>
      </c>
      <c r="U72" s="354">
        <v>0</v>
      </c>
      <c r="V72" s="354">
        <v>0</v>
      </c>
      <c r="W72" s="354">
        <v>0</v>
      </c>
      <c r="X72" s="354">
        <v>0</v>
      </c>
      <c r="Y72" s="354">
        <v>0</v>
      </c>
      <c r="Z72" s="354">
        <v>0</v>
      </c>
      <c r="AA72" s="354">
        <v>0</v>
      </c>
      <c r="AB72" s="354">
        <v>0</v>
      </c>
      <c r="AC72" s="354">
        <v>0</v>
      </c>
      <c r="AD72" s="354">
        <v>0</v>
      </c>
    </row>
    <row r="73" spans="1:30" x14ac:dyDescent="0.35">
      <c r="A73" t="s">
        <v>129</v>
      </c>
      <c r="B73" s="354" t="str">
        <f>VLOOKUP(A73,'Web Based Remittances'!$A$2:$C$70,3,0)</f>
        <v>544h335u</v>
      </c>
      <c r="C73" s="354" t="s">
        <v>49</v>
      </c>
      <c r="D73" s="354" t="s">
        <v>50</v>
      </c>
      <c r="E73" s="354">
        <v>4190387</v>
      </c>
      <c r="F73" s="354">
        <v>0</v>
      </c>
      <c r="S73" s="354">
        <v>0</v>
      </c>
      <c r="T73" s="354">
        <v>0</v>
      </c>
      <c r="U73" s="354">
        <v>0</v>
      </c>
      <c r="V73" s="354">
        <v>0</v>
      </c>
      <c r="W73" s="354">
        <v>0</v>
      </c>
      <c r="X73" s="354">
        <v>0</v>
      </c>
      <c r="Y73" s="354">
        <v>0</v>
      </c>
      <c r="Z73" s="354">
        <v>0</v>
      </c>
      <c r="AA73" s="354">
        <v>0</v>
      </c>
      <c r="AB73" s="354">
        <v>0</v>
      </c>
      <c r="AC73" s="354">
        <v>0</v>
      </c>
      <c r="AD73" s="354">
        <v>0</v>
      </c>
    </row>
    <row r="74" spans="1:30" x14ac:dyDescent="0.35">
      <c r="A74" t="s">
        <v>129</v>
      </c>
      <c r="B74" s="354" t="str">
        <f>VLOOKUP(A74,'Web Based Remittances'!$A$2:$C$70,3,0)</f>
        <v>544h335u</v>
      </c>
      <c r="C74" s="354" t="s">
        <v>51</v>
      </c>
      <c r="D74" s="354" t="s">
        <v>52</v>
      </c>
      <c r="E74" s="354">
        <v>4190388</v>
      </c>
      <c r="F74" s="354">
        <v>-9673.42</v>
      </c>
      <c r="G74" s="354">
        <v>-2573.5</v>
      </c>
      <c r="H74" s="354">
        <v>-4525.92</v>
      </c>
      <c r="I74" s="354">
        <v>-2574</v>
      </c>
      <c r="S74" s="354">
        <v>-2573.5</v>
      </c>
      <c r="T74" s="354">
        <v>-7099.42</v>
      </c>
      <c r="U74" s="354">
        <v>-9673.42</v>
      </c>
      <c r="V74" s="354">
        <v>-9673.42</v>
      </c>
      <c r="W74" s="354">
        <v>-9673.42</v>
      </c>
      <c r="X74" s="354">
        <v>-9673.42</v>
      </c>
      <c r="Y74" s="354">
        <v>-9673.42</v>
      </c>
      <c r="Z74" s="354">
        <v>-9673.42</v>
      </c>
      <c r="AA74" s="354">
        <v>-9673.42</v>
      </c>
      <c r="AB74" s="354">
        <v>-9673.42</v>
      </c>
      <c r="AC74" s="354">
        <v>-9673.42</v>
      </c>
      <c r="AD74" s="354">
        <v>-9673.42</v>
      </c>
    </row>
    <row r="75" spans="1:30" x14ac:dyDescent="0.35">
      <c r="A75" t="s">
        <v>129</v>
      </c>
      <c r="B75" s="354" t="str">
        <f>VLOOKUP(A75,'Web Based Remittances'!$A$2:$C$70,3,0)</f>
        <v>544h335u</v>
      </c>
      <c r="C75" s="354" t="s">
        <v>53</v>
      </c>
      <c r="D75" s="354" t="s">
        <v>54</v>
      </c>
      <c r="E75" s="354">
        <v>4190380</v>
      </c>
      <c r="F75" s="354">
        <v>-64901.033333333326</v>
      </c>
      <c r="H75" s="354">
        <v>-7404</v>
      </c>
      <c r="I75" s="354">
        <v>-21614</v>
      </c>
      <c r="J75" s="354">
        <v>-25342.2</v>
      </c>
      <c r="N75" s="354">
        <v>-10540.833333333332</v>
      </c>
      <c r="S75" s="354">
        <v>0</v>
      </c>
      <c r="T75" s="354">
        <v>-7404</v>
      </c>
      <c r="U75" s="354">
        <v>-29018</v>
      </c>
      <c r="V75" s="354">
        <v>-54360.2</v>
      </c>
      <c r="W75" s="354">
        <v>-54360.2</v>
      </c>
      <c r="X75" s="354">
        <v>-54360.2</v>
      </c>
      <c r="Y75" s="354">
        <v>-54360.2</v>
      </c>
      <c r="Z75" s="354">
        <v>-64901.033333333326</v>
      </c>
      <c r="AA75" s="354">
        <v>-64901.033333333326</v>
      </c>
      <c r="AB75" s="354">
        <v>-64901.033333333326</v>
      </c>
      <c r="AC75" s="354">
        <v>-64901.033333333326</v>
      </c>
      <c r="AD75" s="354">
        <v>-64901.033333333326</v>
      </c>
    </row>
    <row r="76" spans="1:30" x14ac:dyDescent="0.35">
      <c r="A76" t="s">
        <v>129</v>
      </c>
      <c r="B76" s="354" t="str">
        <f>VLOOKUP(A76,'Web Based Remittances'!$A$2:$C$70,3,0)</f>
        <v>544h335u</v>
      </c>
      <c r="C76" s="354" t="s">
        <v>57</v>
      </c>
      <c r="D76" s="354" t="s">
        <v>58</v>
      </c>
      <c r="E76" s="354">
        <v>6110000</v>
      </c>
      <c r="F76" s="354">
        <v>627685.24408071453</v>
      </c>
      <c r="G76" s="354">
        <v>53838.577920559997</v>
      </c>
      <c r="H76" s="354">
        <v>53838.575720560002</v>
      </c>
      <c r="I76" s="354">
        <v>52561.433525499997</v>
      </c>
      <c r="J76" s="354">
        <v>52561.433525499997</v>
      </c>
      <c r="K76" s="354">
        <v>50162.873914000003</v>
      </c>
      <c r="L76" s="354">
        <v>52050.321539366596</v>
      </c>
      <c r="M76" s="354">
        <v>51768.707988589871</v>
      </c>
      <c r="N76" s="354">
        <v>52180.663989327593</v>
      </c>
      <c r="O76" s="354">
        <v>52180.663989327593</v>
      </c>
      <c r="P76" s="354">
        <v>52180.663989327593</v>
      </c>
      <c r="Q76" s="354">
        <v>52180.663989327593</v>
      </c>
      <c r="R76" s="354">
        <v>52180.663989327593</v>
      </c>
      <c r="S76" s="354">
        <v>53838.577920559997</v>
      </c>
      <c r="T76" s="354">
        <v>107677.15364112001</v>
      </c>
      <c r="U76" s="354">
        <v>160238.58716662001</v>
      </c>
      <c r="V76" s="354">
        <v>212800.02069212002</v>
      </c>
      <c r="W76" s="354">
        <v>262962.89460612001</v>
      </c>
      <c r="X76" s="354">
        <v>315013.21614548663</v>
      </c>
      <c r="Y76" s="354">
        <v>366781.92413407651</v>
      </c>
      <c r="Z76" s="354">
        <v>418962.58812340413</v>
      </c>
      <c r="AA76" s="354">
        <v>471143.25211273175</v>
      </c>
      <c r="AB76" s="354">
        <v>523323.91610205936</v>
      </c>
      <c r="AC76" s="354">
        <v>575504.58009138692</v>
      </c>
      <c r="AD76" s="354">
        <v>627685.24408071453</v>
      </c>
    </row>
    <row r="77" spans="1:30" x14ac:dyDescent="0.35">
      <c r="A77" t="s">
        <v>129</v>
      </c>
      <c r="B77" s="354" t="str">
        <f>VLOOKUP(A77,'Web Based Remittances'!$A$2:$C$70,3,0)</f>
        <v>544h335u</v>
      </c>
      <c r="C77" s="354" t="s">
        <v>59</v>
      </c>
      <c r="D77" s="354" t="s">
        <v>60</v>
      </c>
      <c r="E77" s="354">
        <v>6110020</v>
      </c>
      <c r="F77" s="354">
        <v>0</v>
      </c>
      <c r="G77" s="354">
        <v>0</v>
      </c>
      <c r="H77" s="354">
        <v>0</v>
      </c>
      <c r="I77" s="354">
        <v>0</v>
      </c>
      <c r="J77" s="354">
        <v>0</v>
      </c>
      <c r="K77" s="354">
        <v>0</v>
      </c>
      <c r="L77" s="354">
        <v>0</v>
      </c>
      <c r="M77" s="354">
        <v>0</v>
      </c>
      <c r="N77" s="354">
        <v>0</v>
      </c>
      <c r="O77" s="354">
        <v>0</v>
      </c>
      <c r="P77" s="354">
        <v>0</v>
      </c>
      <c r="Q77" s="354">
        <v>0</v>
      </c>
      <c r="R77" s="354">
        <v>0</v>
      </c>
      <c r="S77" s="354">
        <v>0</v>
      </c>
      <c r="T77" s="354">
        <v>0</v>
      </c>
      <c r="U77" s="354">
        <v>0</v>
      </c>
      <c r="V77" s="354">
        <v>0</v>
      </c>
      <c r="W77" s="354">
        <v>0</v>
      </c>
      <c r="X77" s="354">
        <v>0</v>
      </c>
      <c r="Y77" s="354">
        <v>0</v>
      </c>
      <c r="Z77" s="354">
        <v>0</v>
      </c>
      <c r="AA77" s="354">
        <v>0</v>
      </c>
      <c r="AB77" s="354">
        <v>0</v>
      </c>
      <c r="AC77" s="354">
        <v>0</v>
      </c>
      <c r="AD77" s="354">
        <v>0</v>
      </c>
    </row>
    <row r="78" spans="1:30" x14ac:dyDescent="0.35">
      <c r="A78" t="s">
        <v>129</v>
      </c>
      <c r="B78" s="354" t="str">
        <f>VLOOKUP(A78,'Web Based Remittances'!$A$2:$C$70,3,0)</f>
        <v>544h335u</v>
      </c>
      <c r="C78" s="354" t="s">
        <v>61</v>
      </c>
      <c r="D78" s="354" t="s">
        <v>62</v>
      </c>
      <c r="E78" s="354">
        <v>6110600</v>
      </c>
      <c r="F78" s="354">
        <v>380197.14561252022</v>
      </c>
      <c r="G78" s="354">
        <v>31646.798545271999</v>
      </c>
      <c r="H78" s="354">
        <v>31146.551556771999</v>
      </c>
      <c r="I78" s="354">
        <v>30759.156209572</v>
      </c>
      <c r="J78" s="354">
        <v>31263.921810604257</v>
      </c>
      <c r="K78" s="354">
        <v>32466.381920272001</v>
      </c>
      <c r="L78" s="354">
        <v>31487.462926572</v>
      </c>
      <c r="M78" s="354">
        <v>31904.47877390933</v>
      </c>
      <c r="N78" s="354">
        <v>31904.47877390933</v>
      </c>
      <c r="O78" s="354">
        <v>31904.47877390933</v>
      </c>
      <c r="P78" s="354">
        <v>31904.47877390933</v>
      </c>
      <c r="Q78" s="354">
        <v>31904.47877390933</v>
      </c>
      <c r="R78" s="354">
        <v>31904.47877390933</v>
      </c>
      <c r="S78" s="354">
        <v>31646.798545271999</v>
      </c>
      <c r="T78" s="354">
        <v>62793.350102044002</v>
      </c>
      <c r="U78" s="354">
        <v>93552.506311616002</v>
      </c>
      <c r="V78" s="354">
        <v>124816.42812222026</v>
      </c>
      <c r="W78" s="354">
        <v>157282.81004249226</v>
      </c>
      <c r="X78" s="354">
        <v>188770.27296906424</v>
      </c>
      <c r="Y78" s="354">
        <v>220674.75174297357</v>
      </c>
      <c r="Z78" s="354">
        <v>252579.2305168829</v>
      </c>
      <c r="AA78" s="354">
        <v>284483.70929079223</v>
      </c>
      <c r="AB78" s="354">
        <v>316388.18806470156</v>
      </c>
      <c r="AC78" s="354">
        <v>348292.66683861089</v>
      </c>
      <c r="AD78" s="354">
        <v>380197.14561252022</v>
      </c>
    </row>
    <row r="79" spans="1:30" x14ac:dyDescent="0.35">
      <c r="A79" t="s">
        <v>129</v>
      </c>
      <c r="B79" s="354" t="str">
        <f>VLOOKUP(A79,'Web Based Remittances'!$A$2:$C$70,3,0)</f>
        <v>544h335u</v>
      </c>
      <c r="C79" s="354" t="s">
        <v>63</v>
      </c>
      <c r="D79" s="354" t="s">
        <v>64</v>
      </c>
      <c r="E79" s="354">
        <v>6110720</v>
      </c>
      <c r="F79" s="354">
        <v>22395.919679999995</v>
      </c>
      <c r="G79" s="354">
        <v>1866.32664</v>
      </c>
      <c r="H79" s="354">
        <v>1866.32664</v>
      </c>
      <c r="I79" s="354">
        <v>1866.32664</v>
      </c>
      <c r="J79" s="354">
        <v>1866.32664</v>
      </c>
      <c r="K79" s="354">
        <v>1866.32664</v>
      </c>
      <c r="L79" s="354">
        <v>1866.32664</v>
      </c>
      <c r="M79" s="354">
        <v>1866.32664</v>
      </c>
      <c r="N79" s="354">
        <v>1866.32664</v>
      </c>
      <c r="O79" s="354">
        <v>1866.32664</v>
      </c>
      <c r="P79" s="354">
        <v>1866.32664</v>
      </c>
      <c r="Q79" s="354">
        <v>1866.32664</v>
      </c>
      <c r="R79" s="354">
        <v>1866.32664</v>
      </c>
      <c r="S79" s="354">
        <v>1866.32664</v>
      </c>
      <c r="T79" s="354">
        <v>3732.65328</v>
      </c>
      <c r="U79" s="354">
        <v>5598.9799199999998</v>
      </c>
      <c r="V79" s="354">
        <v>7465.30656</v>
      </c>
      <c r="W79" s="354">
        <v>9331.6332000000002</v>
      </c>
      <c r="X79" s="354">
        <v>11197.95984</v>
      </c>
      <c r="Y79" s="354">
        <v>13064.286479999999</v>
      </c>
      <c r="Z79" s="354">
        <v>14930.613119999998</v>
      </c>
      <c r="AA79" s="354">
        <v>16796.939759999997</v>
      </c>
      <c r="AB79" s="354">
        <v>18663.266399999997</v>
      </c>
      <c r="AC79" s="354">
        <v>20529.593039999996</v>
      </c>
      <c r="AD79" s="354">
        <v>22395.919679999995</v>
      </c>
    </row>
    <row r="80" spans="1:30" x14ac:dyDescent="0.35">
      <c r="A80" t="s">
        <v>129</v>
      </c>
      <c r="B80" s="354" t="str">
        <f>VLOOKUP(A80,'Web Based Remittances'!$A$2:$C$70,3,0)</f>
        <v>544h335u</v>
      </c>
      <c r="C80" s="354" t="s">
        <v>65</v>
      </c>
      <c r="D80" s="354" t="s">
        <v>66</v>
      </c>
      <c r="E80" s="354">
        <v>6110860</v>
      </c>
      <c r="F80" s="354">
        <v>55995.966524417752</v>
      </c>
      <c r="G80" s="354">
        <v>4666.3305437014806</v>
      </c>
      <c r="H80" s="354">
        <v>4666.3305437014806</v>
      </c>
      <c r="I80" s="354">
        <v>4666.3305437014806</v>
      </c>
      <c r="J80" s="354">
        <v>4666.3305437014806</v>
      </c>
      <c r="K80" s="354">
        <v>4666.3305437014806</v>
      </c>
      <c r="L80" s="354">
        <v>4666.3305437014806</v>
      </c>
      <c r="M80" s="354">
        <v>4666.3305437014806</v>
      </c>
      <c r="N80" s="354">
        <v>4666.3305437014806</v>
      </c>
      <c r="O80" s="354">
        <v>4666.3305437014806</v>
      </c>
      <c r="P80" s="354">
        <v>4666.3305437014806</v>
      </c>
      <c r="Q80" s="354">
        <v>4666.3305437014806</v>
      </c>
      <c r="R80" s="354">
        <v>4666.3305437014806</v>
      </c>
      <c r="S80" s="354">
        <v>4666.3305437014806</v>
      </c>
      <c r="T80" s="354">
        <v>9332.6610874029611</v>
      </c>
      <c r="U80" s="354">
        <v>13998.991631104442</v>
      </c>
      <c r="V80" s="354">
        <v>18665.322174805922</v>
      </c>
      <c r="W80" s="354">
        <v>23331.652718507401</v>
      </c>
      <c r="X80" s="354">
        <v>27997.98326220888</v>
      </c>
      <c r="Y80" s="354">
        <v>32664.313805910358</v>
      </c>
      <c r="Z80" s="354">
        <v>37330.644349611837</v>
      </c>
      <c r="AA80" s="354">
        <v>41996.974893313316</v>
      </c>
      <c r="AB80" s="354">
        <v>46663.305437014795</v>
      </c>
      <c r="AC80" s="354">
        <v>51329.635980716273</v>
      </c>
      <c r="AD80" s="354">
        <v>55995.966524417752</v>
      </c>
    </row>
    <row r="81" spans="1:30" x14ac:dyDescent="0.35">
      <c r="A81" t="s">
        <v>129</v>
      </c>
      <c r="B81" s="354" t="str">
        <f>VLOOKUP(A81,'Web Based Remittances'!$A$2:$C$70,3,0)</f>
        <v>544h335u</v>
      </c>
      <c r="C81" s="354" t="s">
        <v>67</v>
      </c>
      <c r="D81" s="354" t="s">
        <v>68</v>
      </c>
      <c r="E81" s="354">
        <v>6110800</v>
      </c>
      <c r="F81" s="354">
        <v>5343.2985600000002</v>
      </c>
      <c r="G81" s="354">
        <v>445.27488</v>
      </c>
      <c r="H81" s="354">
        <v>445.27488</v>
      </c>
      <c r="I81" s="354">
        <v>445.27488</v>
      </c>
      <c r="J81" s="354">
        <v>445.27488</v>
      </c>
      <c r="K81" s="354">
        <v>445.27488</v>
      </c>
      <c r="L81" s="354">
        <v>445.27488</v>
      </c>
      <c r="M81" s="354">
        <v>445.27488</v>
      </c>
      <c r="N81" s="354">
        <v>445.27488</v>
      </c>
      <c r="O81" s="354">
        <v>445.27488</v>
      </c>
      <c r="P81" s="354">
        <v>445.27488</v>
      </c>
      <c r="Q81" s="354">
        <v>445.27488</v>
      </c>
      <c r="R81" s="354">
        <v>445.27488</v>
      </c>
      <c r="S81" s="354">
        <v>445.27488</v>
      </c>
      <c r="T81" s="354">
        <v>890.54975999999999</v>
      </c>
      <c r="U81" s="354">
        <v>1335.82464</v>
      </c>
      <c r="V81" s="354">
        <v>1781.09952</v>
      </c>
      <c r="W81" s="354">
        <v>2226.3744000000002</v>
      </c>
      <c r="X81" s="354">
        <v>2671.6492800000001</v>
      </c>
      <c r="Y81" s="354">
        <v>3116.92416</v>
      </c>
      <c r="Z81" s="354">
        <v>3562.19904</v>
      </c>
      <c r="AA81" s="354">
        <v>4007.4739199999999</v>
      </c>
      <c r="AB81" s="354">
        <v>4452.7488000000003</v>
      </c>
      <c r="AC81" s="354">
        <v>4898.0236800000002</v>
      </c>
      <c r="AD81" s="354">
        <v>5343.2985600000002</v>
      </c>
    </row>
    <row r="82" spans="1:30" x14ac:dyDescent="0.35">
      <c r="A82" t="s">
        <v>129</v>
      </c>
      <c r="B82" s="354" t="str">
        <f>VLOOKUP(A82,'Web Based Remittances'!$A$2:$C$70,3,0)</f>
        <v>544h335u</v>
      </c>
      <c r="C82" s="354" t="s">
        <v>69</v>
      </c>
      <c r="D82" s="354" t="s">
        <v>70</v>
      </c>
      <c r="E82" s="354">
        <v>6110640</v>
      </c>
      <c r="F82" s="354">
        <v>5432.6016000000009</v>
      </c>
      <c r="G82" s="354">
        <v>452.71680000000003</v>
      </c>
      <c r="H82" s="354">
        <v>452.71680000000003</v>
      </c>
      <c r="I82" s="354">
        <v>452.71680000000003</v>
      </c>
      <c r="J82" s="354">
        <v>452.71680000000003</v>
      </c>
      <c r="K82" s="354">
        <v>452.71680000000003</v>
      </c>
      <c r="L82" s="354">
        <v>452.71680000000003</v>
      </c>
      <c r="M82" s="354">
        <v>452.71680000000003</v>
      </c>
      <c r="N82" s="354">
        <v>452.71680000000003</v>
      </c>
      <c r="O82" s="354">
        <v>452.71680000000003</v>
      </c>
      <c r="P82" s="354">
        <v>452.71680000000003</v>
      </c>
      <c r="Q82" s="354">
        <v>452.71680000000003</v>
      </c>
      <c r="R82" s="354">
        <v>452.71680000000003</v>
      </c>
      <c r="S82" s="354">
        <v>452.71680000000003</v>
      </c>
      <c r="T82" s="354">
        <v>905.43360000000007</v>
      </c>
      <c r="U82" s="354">
        <v>1358.1504</v>
      </c>
      <c r="V82" s="354">
        <v>1810.8672000000001</v>
      </c>
      <c r="W82" s="354">
        <v>2263.5840000000003</v>
      </c>
      <c r="X82" s="354">
        <v>2716.3008000000004</v>
      </c>
      <c r="Y82" s="354">
        <v>3169.0176000000006</v>
      </c>
      <c r="Z82" s="354">
        <v>3621.7344000000007</v>
      </c>
      <c r="AA82" s="354">
        <v>4074.4512000000009</v>
      </c>
      <c r="AB82" s="354">
        <v>4527.1680000000006</v>
      </c>
      <c r="AC82" s="354">
        <v>4979.8848000000007</v>
      </c>
      <c r="AD82" s="354">
        <v>5432.6016000000009</v>
      </c>
    </row>
    <row r="83" spans="1:30" x14ac:dyDescent="0.35">
      <c r="A83" t="s">
        <v>129</v>
      </c>
      <c r="B83" s="354" t="str">
        <f>VLOOKUP(A83,'Web Based Remittances'!$A$2:$C$70,3,0)</f>
        <v>544h335u</v>
      </c>
      <c r="C83" s="354" t="s">
        <v>71</v>
      </c>
      <c r="D83" s="354" t="s">
        <v>72</v>
      </c>
      <c r="E83" s="354">
        <v>6116300</v>
      </c>
      <c r="F83" s="354">
        <v>5700</v>
      </c>
      <c r="G83" s="354">
        <v>475</v>
      </c>
      <c r="H83" s="354">
        <v>475</v>
      </c>
      <c r="I83" s="354">
        <v>475</v>
      </c>
      <c r="J83" s="354">
        <v>475</v>
      </c>
      <c r="K83" s="354">
        <v>475</v>
      </c>
      <c r="L83" s="354">
        <v>475</v>
      </c>
      <c r="M83" s="354">
        <v>475</v>
      </c>
      <c r="N83" s="354">
        <v>475</v>
      </c>
      <c r="O83" s="354">
        <v>475</v>
      </c>
      <c r="P83" s="354">
        <v>475</v>
      </c>
      <c r="Q83" s="354">
        <v>475</v>
      </c>
      <c r="R83" s="354">
        <v>475</v>
      </c>
      <c r="S83" s="354">
        <v>475</v>
      </c>
      <c r="T83" s="354">
        <v>950</v>
      </c>
      <c r="U83" s="354">
        <v>1425</v>
      </c>
      <c r="V83" s="354">
        <v>1900</v>
      </c>
      <c r="W83" s="354">
        <v>2375</v>
      </c>
      <c r="X83" s="354">
        <v>2850</v>
      </c>
      <c r="Y83" s="354">
        <v>3325</v>
      </c>
      <c r="Z83" s="354">
        <v>3800</v>
      </c>
      <c r="AA83" s="354">
        <v>4275</v>
      </c>
      <c r="AB83" s="354">
        <v>4750</v>
      </c>
      <c r="AC83" s="354">
        <v>5225</v>
      </c>
      <c r="AD83" s="354">
        <v>5700</v>
      </c>
    </row>
    <row r="84" spans="1:30" x14ac:dyDescent="0.35">
      <c r="A84" t="s">
        <v>129</v>
      </c>
      <c r="B84" s="354" t="str">
        <f>VLOOKUP(A84,'Web Based Remittances'!$A$2:$C$70,3,0)</f>
        <v>544h335u</v>
      </c>
      <c r="C84" s="354" t="s">
        <v>73</v>
      </c>
      <c r="D84" s="354" t="s">
        <v>74</v>
      </c>
      <c r="E84" s="354">
        <v>6116200</v>
      </c>
      <c r="F84" s="354">
        <v>1750</v>
      </c>
      <c r="I84" s="354">
        <v>500</v>
      </c>
      <c r="L84" s="354">
        <v>750</v>
      </c>
      <c r="P84" s="354">
        <v>500</v>
      </c>
      <c r="S84" s="354">
        <v>0</v>
      </c>
      <c r="T84" s="354">
        <v>0</v>
      </c>
      <c r="U84" s="354">
        <v>500</v>
      </c>
      <c r="V84" s="354">
        <v>500</v>
      </c>
      <c r="W84" s="354">
        <v>500</v>
      </c>
      <c r="X84" s="354">
        <v>1250</v>
      </c>
      <c r="Y84" s="354">
        <v>1250</v>
      </c>
      <c r="Z84" s="354">
        <v>1250</v>
      </c>
      <c r="AA84" s="354">
        <v>1250</v>
      </c>
      <c r="AB84" s="354">
        <v>1750</v>
      </c>
      <c r="AC84" s="354">
        <v>1750</v>
      </c>
      <c r="AD84" s="354">
        <v>1750</v>
      </c>
    </row>
    <row r="85" spans="1:30" x14ac:dyDescent="0.35">
      <c r="A85" t="s">
        <v>129</v>
      </c>
      <c r="B85" s="354" t="str">
        <f>VLOOKUP(A85,'Web Based Remittances'!$A$2:$C$70,3,0)</f>
        <v>544h335u</v>
      </c>
      <c r="C85" s="354" t="s">
        <v>75</v>
      </c>
      <c r="D85" s="354" t="s">
        <v>76</v>
      </c>
      <c r="E85" s="354">
        <v>6116610</v>
      </c>
      <c r="F85" s="354">
        <v>0</v>
      </c>
      <c r="S85" s="354">
        <v>0</v>
      </c>
      <c r="T85" s="354">
        <v>0</v>
      </c>
      <c r="U85" s="354">
        <v>0</v>
      </c>
      <c r="V85" s="354">
        <v>0</v>
      </c>
      <c r="W85" s="354">
        <v>0</v>
      </c>
      <c r="X85" s="354">
        <v>0</v>
      </c>
      <c r="Y85" s="354">
        <v>0</v>
      </c>
      <c r="Z85" s="354">
        <v>0</v>
      </c>
      <c r="AA85" s="354">
        <v>0</v>
      </c>
      <c r="AB85" s="354">
        <v>0</v>
      </c>
      <c r="AC85" s="354">
        <v>0</v>
      </c>
      <c r="AD85" s="354">
        <v>0</v>
      </c>
    </row>
    <row r="86" spans="1:30" x14ac:dyDescent="0.35">
      <c r="A86" t="s">
        <v>129</v>
      </c>
      <c r="B86" s="354" t="str">
        <f>VLOOKUP(A86,'Web Based Remittances'!$A$2:$C$70,3,0)</f>
        <v>544h335u</v>
      </c>
      <c r="C86" s="354" t="s">
        <v>77</v>
      </c>
      <c r="D86" s="354" t="s">
        <v>78</v>
      </c>
      <c r="E86" s="354">
        <v>6116600</v>
      </c>
      <c r="F86" s="354">
        <v>11490</v>
      </c>
      <c r="G86" s="354">
        <v>11490</v>
      </c>
      <c r="S86" s="354">
        <v>11490</v>
      </c>
      <c r="T86" s="354">
        <v>11490</v>
      </c>
      <c r="U86" s="354">
        <v>11490</v>
      </c>
      <c r="V86" s="354">
        <v>11490</v>
      </c>
      <c r="W86" s="354">
        <v>11490</v>
      </c>
      <c r="X86" s="354">
        <v>11490</v>
      </c>
      <c r="Y86" s="354">
        <v>11490</v>
      </c>
      <c r="Z86" s="354">
        <v>11490</v>
      </c>
      <c r="AA86" s="354">
        <v>11490</v>
      </c>
      <c r="AB86" s="354">
        <v>11490</v>
      </c>
      <c r="AC86" s="354">
        <v>11490</v>
      </c>
      <c r="AD86" s="354">
        <v>11490</v>
      </c>
    </row>
    <row r="87" spans="1:30" x14ac:dyDescent="0.35">
      <c r="A87" t="s">
        <v>129</v>
      </c>
      <c r="B87" s="354" t="str">
        <f>VLOOKUP(A87,'Web Based Remittances'!$A$2:$C$70,3,0)</f>
        <v>544h335u</v>
      </c>
      <c r="C87" s="354" t="s">
        <v>79</v>
      </c>
      <c r="D87" s="354" t="s">
        <v>80</v>
      </c>
      <c r="E87" s="354">
        <v>6121000</v>
      </c>
      <c r="F87" s="354">
        <v>9100</v>
      </c>
      <c r="G87" s="354">
        <v>900</v>
      </c>
      <c r="H87" s="354">
        <v>900</v>
      </c>
      <c r="I87" s="354">
        <v>900</v>
      </c>
      <c r="J87" s="354">
        <v>900</v>
      </c>
      <c r="L87" s="354">
        <v>1800</v>
      </c>
      <c r="M87" s="354">
        <v>900</v>
      </c>
      <c r="N87" s="354">
        <v>900</v>
      </c>
      <c r="O87" s="354">
        <v>500</v>
      </c>
      <c r="P87" s="354">
        <v>500</v>
      </c>
      <c r="Q87" s="354">
        <v>900</v>
      </c>
      <c r="S87" s="354">
        <v>900</v>
      </c>
      <c r="T87" s="354">
        <v>1800</v>
      </c>
      <c r="U87" s="354">
        <v>2700</v>
      </c>
      <c r="V87" s="354">
        <v>3600</v>
      </c>
      <c r="W87" s="354">
        <v>3600</v>
      </c>
      <c r="X87" s="354">
        <v>5400</v>
      </c>
      <c r="Y87" s="354">
        <v>6300</v>
      </c>
      <c r="Z87" s="354">
        <v>7200</v>
      </c>
      <c r="AA87" s="354">
        <v>7700</v>
      </c>
      <c r="AB87" s="354">
        <v>8200</v>
      </c>
      <c r="AC87" s="354">
        <v>9100</v>
      </c>
      <c r="AD87" s="354">
        <v>9100</v>
      </c>
    </row>
    <row r="88" spans="1:30" x14ac:dyDescent="0.35">
      <c r="A88" t="s">
        <v>129</v>
      </c>
      <c r="B88" s="354" t="str">
        <f>VLOOKUP(A88,'Web Based Remittances'!$A$2:$C$70,3,0)</f>
        <v>544h335u</v>
      </c>
      <c r="C88" s="354" t="s">
        <v>81</v>
      </c>
      <c r="D88" s="354" t="s">
        <v>82</v>
      </c>
      <c r="E88" s="354">
        <v>6122310</v>
      </c>
      <c r="F88" s="354">
        <v>9100</v>
      </c>
      <c r="G88" s="354">
        <v>700</v>
      </c>
      <c r="H88" s="354">
        <v>700</v>
      </c>
      <c r="I88" s="354">
        <v>700</v>
      </c>
      <c r="J88" s="354">
        <v>700</v>
      </c>
      <c r="L88" s="354">
        <v>2100</v>
      </c>
      <c r="M88" s="354">
        <v>700</v>
      </c>
      <c r="N88" s="354">
        <v>700</v>
      </c>
      <c r="O88" s="354">
        <v>700</v>
      </c>
      <c r="P88" s="354">
        <v>700</v>
      </c>
      <c r="Q88" s="354">
        <v>700</v>
      </c>
      <c r="R88" s="354">
        <v>700</v>
      </c>
      <c r="S88" s="354">
        <v>700</v>
      </c>
      <c r="T88" s="354">
        <v>1400</v>
      </c>
      <c r="U88" s="354">
        <v>2100</v>
      </c>
      <c r="V88" s="354">
        <v>2800</v>
      </c>
      <c r="W88" s="354">
        <v>2800</v>
      </c>
      <c r="X88" s="354">
        <v>4900</v>
      </c>
      <c r="Y88" s="354">
        <v>5600</v>
      </c>
      <c r="Z88" s="354">
        <v>6300</v>
      </c>
      <c r="AA88" s="354">
        <v>7000</v>
      </c>
      <c r="AB88" s="354">
        <v>7700</v>
      </c>
      <c r="AC88" s="354">
        <v>8400</v>
      </c>
      <c r="AD88" s="354">
        <v>9100</v>
      </c>
    </row>
    <row r="89" spans="1:30" x14ac:dyDescent="0.35">
      <c r="A89" t="s">
        <v>129</v>
      </c>
      <c r="B89" s="354" t="str">
        <f>VLOOKUP(A89,'Web Based Remittances'!$A$2:$C$70,3,0)</f>
        <v>544h335u</v>
      </c>
      <c r="C89" s="354" t="s">
        <v>83</v>
      </c>
      <c r="D89" s="354" t="s">
        <v>84</v>
      </c>
      <c r="E89" s="354">
        <v>6122110</v>
      </c>
      <c r="F89" s="354">
        <v>12300</v>
      </c>
      <c r="G89" s="354">
        <v>1200</v>
      </c>
      <c r="H89" s="354">
        <v>1200</v>
      </c>
      <c r="I89" s="354">
        <v>1100</v>
      </c>
      <c r="J89" s="354">
        <v>1100</v>
      </c>
      <c r="L89" s="354">
        <v>1100</v>
      </c>
      <c r="M89" s="354">
        <v>1100</v>
      </c>
      <c r="N89" s="354">
        <v>1100</v>
      </c>
      <c r="O89" s="354">
        <v>1100</v>
      </c>
      <c r="P89" s="354">
        <v>1100</v>
      </c>
      <c r="Q89" s="354">
        <v>1100</v>
      </c>
      <c r="R89" s="354">
        <v>1100</v>
      </c>
      <c r="S89" s="354">
        <v>1200</v>
      </c>
      <c r="T89" s="354">
        <v>2400</v>
      </c>
      <c r="U89" s="354">
        <v>3500</v>
      </c>
      <c r="V89" s="354">
        <v>4600</v>
      </c>
      <c r="W89" s="354">
        <v>4600</v>
      </c>
      <c r="X89" s="354">
        <v>5700</v>
      </c>
      <c r="Y89" s="354">
        <v>6800</v>
      </c>
      <c r="Z89" s="354">
        <v>7900</v>
      </c>
      <c r="AA89" s="354">
        <v>9000</v>
      </c>
      <c r="AB89" s="354">
        <v>10100</v>
      </c>
      <c r="AC89" s="354">
        <v>11200</v>
      </c>
      <c r="AD89" s="354">
        <v>12300</v>
      </c>
    </row>
    <row r="90" spans="1:30" x14ac:dyDescent="0.35">
      <c r="A90" t="s">
        <v>129</v>
      </c>
      <c r="B90" s="354" t="str">
        <f>VLOOKUP(A90,'Web Based Remittances'!$A$2:$C$70,3,0)</f>
        <v>544h335u</v>
      </c>
      <c r="C90" s="354" t="s">
        <v>85</v>
      </c>
      <c r="D90" s="354" t="s">
        <v>86</v>
      </c>
      <c r="E90" s="354">
        <v>6120800</v>
      </c>
      <c r="F90" s="354">
        <v>2532</v>
      </c>
      <c r="G90" s="354">
        <v>211</v>
      </c>
      <c r="H90" s="354">
        <v>211</v>
      </c>
      <c r="I90" s="354">
        <v>211</v>
      </c>
      <c r="J90" s="354">
        <v>211</v>
      </c>
      <c r="L90" s="354">
        <v>422</v>
      </c>
      <c r="M90" s="354">
        <v>211</v>
      </c>
      <c r="N90" s="354">
        <v>211</v>
      </c>
      <c r="O90" s="354">
        <v>211</v>
      </c>
      <c r="P90" s="354">
        <v>211</v>
      </c>
      <c r="Q90" s="354">
        <v>211</v>
      </c>
      <c r="R90" s="354">
        <v>211</v>
      </c>
      <c r="S90" s="354">
        <v>211</v>
      </c>
      <c r="T90" s="354">
        <v>422</v>
      </c>
      <c r="U90" s="354">
        <v>633</v>
      </c>
      <c r="V90" s="354">
        <v>844</v>
      </c>
      <c r="W90" s="354">
        <v>844</v>
      </c>
      <c r="X90" s="354">
        <v>1266</v>
      </c>
      <c r="Y90" s="354">
        <v>1477</v>
      </c>
      <c r="Z90" s="354">
        <v>1688</v>
      </c>
      <c r="AA90" s="354">
        <v>1899</v>
      </c>
      <c r="AB90" s="354">
        <v>2110</v>
      </c>
      <c r="AC90" s="354">
        <v>2321</v>
      </c>
      <c r="AD90" s="354">
        <v>2532</v>
      </c>
    </row>
    <row r="91" spans="1:30" x14ac:dyDescent="0.35">
      <c r="A91" t="s">
        <v>129</v>
      </c>
      <c r="B91" s="354" t="str">
        <f>VLOOKUP(A91,'Web Based Remittances'!$A$2:$C$70,3,0)</f>
        <v>544h335u</v>
      </c>
      <c r="C91" s="354" t="s">
        <v>87</v>
      </c>
      <c r="D91" s="354" t="s">
        <v>88</v>
      </c>
      <c r="E91" s="354">
        <v>6120220</v>
      </c>
      <c r="F91" s="354">
        <v>25700</v>
      </c>
      <c r="G91" s="354">
        <v>2000</v>
      </c>
      <c r="H91" s="354">
        <v>2000</v>
      </c>
      <c r="I91" s="354">
        <v>2000</v>
      </c>
      <c r="J91" s="354">
        <v>2200</v>
      </c>
      <c r="L91" s="354">
        <v>3000</v>
      </c>
      <c r="M91" s="354">
        <v>2000</v>
      </c>
      <c r="N91" s="354">
        <v>2500</v>
      </c>
      <c r="O91" s="354">
        <v>2500</v>
      </c>
      <c r="P91" s="354">
        <v>2500</v>
      </c>
      <c r="Q91" s="354">
        <v>2500</v>
      </c>
      <c r="R91" s="354">
        <v>2500</v>
      </c>
      <c r="S91" s="354">
        <v>2000</v>
      </c>
      <c r="T91" s="354">
        <v>4000</v>
      </c>
      <c r="U91" s="354">
        <v>6000</v>
      </c>
      <c r="V91" s="354">
        <v>8200</v>
      </c>
      <c r="W91" s="354">
        <v>8200</v>
      </c>
      <c r="X91" s="354">
        <v>11200</v>
      </c>
      <c r="Y91" s="354">
        <v>13200</v>
      </c>
      <c r="Z91" s="354">
        <v>15700</v>
      </c>
      <c r="AA91" s="354">
        <v>18200</v>
      </c>
      <c r="AB91" s="354">
        <v>20700</v>
      </c>
      <c r="AC91" s="354">
        <v>23200</v>
      </c>
      <c r="AD91" s="354">
        <v>25700</v>
      </c>
    </row>
    <row r="92" spans="1:30" x14ac:dyDescent="0.35">
      <c r="A92" t="s">
        <v>129</v>
      </c>
      <c r="B92" s="354" t="str">
        <f>VLOOKUP(A92,'Web Based Remittances'!$A$2:$C$70,3,0)</f>
        <v>544h335u</v>
      </c>
      <c r="C92" s="354" t="s">
        <v>89</v>
      </c>
      <c r="D92" s="354" t="s">
        <v>90</v>
      </c>
      <c r="E92" s="354">
        <v>6120600</v>
      </c>
      <c r="F92" s="354">
        <v>25100</v>
      </c>
      <c r="G92" s="354">
        <v>2510</v>
      </c>
      <c r="H92" s="354">
        <v>2510</v>
      </c>
      <c r="I92" s="354">
        <v>2510</v>
      </c>
      <c r="J92" s="354">
        <v>2510</v>
      </c>
      <c r="K92" s="354">
        <v>2510</v>
      </c>
      <c r="L92" s="354">
        <v>2510</v>
      </c>
      <c r="M92" s="354">
        <v>2510</v>
      </c>
      <c r="N92" s="354">
        <v>2510</v>
      </c>
      <c r="O92" s="354">
        <v>2510</v>
      </c>
      <c r="P92" s="354">
        <v>2510</v>
      </c>
      <c r="S92" s="354">
        <v>2510</v>
      </c>
      <c r="T92" s="354">
        <v>5020</v>
      </c>
      <c r="U92" s="354">
        <v>7530</v>
      </c>
      <c r="V92" s="354">
        <v>10040</v>
      </c>
      <c r="W92" s="354">
        <v>12550</v>
      </c>
      <c r="X92" s="354">
        <v>15060</v>
      </c>
      <c r="Y92" s="354">
        <v>17570</v>
      </c>
      <c r="Z92" s="354">
        <v>20080</v>
      </c>
      <c r="AA92" s="354">
        <v>22590</v>
      </c>
      <c r="AB92" s="354">
        <v>25100</v>
      </c>
      <c r="AC92" s="354">
        <v>25100</v>
      </c>
      <c r="AD92" s="354">
        <v>25100</v>
      </c>
    </row>
    <row r="93" spans="1:30" x14ac:dyDescent="0.35">
      <c r="A93" t="s">
        <v>129</v>
      </c>
      <c r="B93" s="354" t="str">
        <f>VLOOKUP(A93,'Web Based Remittances'!$A$2:$C$70,3,0)</f>
        <v>544h335u</v>
      </c>
      <c r="C93" s="354" t="s">
        <v>91</v>
      </c>
      <c r="D93" s="354" t="s">
        <v>92</v>
      </c>
      <c r="E93" s="354">
        <v>6120400</v>
      </c>
      <c r="F93" s="354">
        <v>7150</v>
      </c>
      <c r="G93" s="354">
        <v>650</v>
      </c>
      <c r="H93" s="354">
        <v>650</v>
      </c>
      <c r="I93" s="354">
        <v>650</v>
      </c>
      <c r="J93" s="354">
        <v>650</v>
      </c>
      <c r="L93" s="354">
        <v>650</v>
      </c>
      <c r="M93" s="354">
        <v>650</v>
      </c>
      <c r="N93" s="354">
        <v>650</v>
      </c>
      <c r="O93" s="354">
        <v>650</v>
      </c>
      <c r="P93" s="354">
        <v>650</v>
      </c>
      <c r="Q93" s="354">
        <v>650</v>
      </c>
      <c r="R93" s="354">
        <v>650</v>
      </c>
      <c r="S93" s="354">
        <v>650</v>
      </c>
      <c r="T93" s="354">
        <v>1300</v>
      </c>
      <c r="U93" s="354">
        <v>1950</v>
      </c>
      <c r="V93" s="354">
        <v>2600</v>
      </c>
      <c r="W93" s="354">
        <v>2600</v>
      </c>
      <c r="X93" s="354">
        <v>3250</v>
      </c>
      <c r="Y93" s="354">
        <v>3900</v>
      </c>
      <c r="Z93" s="354">
        <v>4550</v>
      </c>
      <c r="AA93" s="354">
        <v>5200</v>
      </c>
      <c r="AB93" s="354">
        <v>5850</v>
      </c>
      <c r="AC93" s="354">
        <v>6500</v>
      </c>
      <c r="AD93" s="354">
        <v>7150</v>
      </c>
    </row>
    <row r="94" spans="1:30" x14ac:dyDescent="0.35">
      <c r="A94" t="s">
        <v>129</v>
      </c>
      <c r="B94" s="354" t="str">
        <f>VLOOKUP(A94,'Web Based Remittances'!$A$2:$C$70,3,0)</f>
        <v>544h335u</v>
      </c>
      <c r="C94" s="354" t="s">
        <v>93</v>
      </c>
      <c r="D94" s="354" t="s">
        <v>94</v>
      </c>
      <c r="E94" s="354">
        <v>6140130</v>
      </c>
      <c r="F94" s="354">
        <v>13700</v>
      </c>
      <c r="G94" s="354">
        <v>1200</v>
      </c>
      <c r="H94" s="354">
        <v>1200</v>
      </c>
      <c r="I94" s="354">
        <v>1200</v>
      </c>
      <c r="J94" s="354">
        <v>1200</v>
      </c>
      <c r="L94" s="354">
        <v>1600</v>
      </c>
      <c r="M94" s="354">
        <v>1600</v>
      </c>
      <c r="N94" s="354">
        <v>1200</v>
      </c>
      <c r="O94" s="354">
        <v>1500</v>
      </c>
      <c r="P94" s="354">
        <v>1500</v>
      </c>
      <c r="Q94" s="354">
        <v>1500</v>
      </c>
      <c r="S94" s="354">
        <v>1200</v>
      </c>
      <c r="T94" s="354">
        <v>2400</v>
      </c>
      <c r="U94" s="354">
        <v>3600</v>
      </c>
      <c r="V94" s="354">
        <v>4800</v>
      </c>
      <c r="W94" s="354">
        <v>4800</v>
      </c>
      <c r="X94" s="354">
        <v>6400</v>
      </c>
      <c r="Y94" s="354">
        <v>8000</v>
      </c>
      <c r="Z94" s="354">
        <v>9200</v>
      </c>
      <c r="AA94" s="354">
        <v>10700</v>
      </c>
      <c r="AB94" s="354">
        <v>12200</v>
      </c>
      <c r="AC94" s="354">
        <v>13700</v>
      </c>
      <c r="AD94" s="354">
        <v>13700</v>
      </c>
    </row>
    <row r="95" spans="1:30" x14ac:dyDescent="0.35">
      <c r="A95" t="s">
        <v>129</v>
      </c>
      <c r="B95" s="354" t="str">
        <f>VLOOKUP(A95,'Web Based Remittances'!$A$2:$C$70,3,0)</f>
        <v>544h335u</v>
      </c>
      <c r="C95" s="354" t="s">
        <v>95</v>
      </c>
      <c r="D95" s="354" t="s">
        <v>96</v>
      </c>
      <c r="E95" s="354">
        <v>6142430</v>
      </c>
      <c r="F95" s="354">
        <v>9350</v>
      </c>
      <c r="G95" s="354">
        <v>850</v>
      </c>
      <c r="H95" s="354">
        <v>850</v>
      </c>
      <c r="I95" s="354">
        <v>850</v>
      </c>
      <c r="J95" s="354">
        <v>850</v>
      </c>
      <c r="L95" s="354">
        <v>850</v>
      </c>
      <c r="M95" s="354">
        <v>850</v>
      </c>
      <c r="N95" s="354">
        <v>850</v>
      </c>
      <c r="O95" s="354">
        <v>850</v>
      </c>
      <c r="P95" s="354">
        <v>850</v>
      </c>
      <c r="Q95" s="354">
        <v>850</v>
      </c>
      <c r="R95" s="354">
        <v>850</v>
      </c>
      <c r="S95" s="354">
        <v>850</v>
      </c>
      <c r="T95" s="354">
        <v>1700</v>
      </c>
      <c r="U95" s="354">
        <v>2550</v>
      </c>
      <c r="V95" s="354">
        <v>3400</v>
      </c>
      <c r="W95" s="354">
        <v>3400</v>
      </c>
      <c r="X95" s="354">
        <v>4250</v>
      </c>
      <c r="Y95" s="354">
        <v>5100</v>
      </c>
      <c r="Z95" s="354">
        <v>5950</v>
      </c>
      <c r="AA95" s="354">
        <v>6800</v>
      </c>
      <c r="AB95" s="354">
        <v>7650</v>
      </c>
      <c r="AC95" s="354">
        <v>8500</v>
      </c>
      <c r="AD95" s="354">
        <v>9350</v>
      </c>
    </row>
    <row r="96" spans="1:30" x14ac:dyDescent="0.35">
      <c r="A96" t="s">
        <v>129</v>
      </c>
      <c r="B96" s="354" t="str">
        <f>VLOOKUP(A96,'Web Based Remittances'!$A$2:$C$70,3,0)</f>
        <v>544h335u</v>
      </c>
      <c r="C96" s="354" t="s">
        <v>97</v>
      </c>
      <c r="D96" s="354" t="s">
        <v>98</v>
      </c>
      <c r="E96" s="354">
        <v>6146100</v>
      </c>
      <c r="F96" s="354">
        <v>0</v>
      </c>
      <c r="S96" s="354">
        <v>0</v>
      </c>
      <c r="T96" s="354">
        <v>0</v>
      </c>
      <c r="U96" s="354">
        <v>0</v>
      </c>
      <c r="V96" s="354">
        <v>0</v>
      </c>
      <c r="W96" s="354">
        <v>0</v>
      </c>
      <c r="X96" s="354">
        <v>0</v>
      </c>
      <c r="Y96" s="354">
        <v>0</v>
      </c>
      <c r="Z96" s="354">
        <v>0</v>
      </c>
      <c r="AA96" s="354">
        <v>0</v>
      </c>
      <c r="AB96" s="354">
        <v>0</v>
      </c>
      <c r="AC96" s="354">
        <v>0</v>
      </c>
      <c r="AD96" s="354">
        <v>0</v>
      </c>
    </row>
    <row r="97" spans="1:30" x14ac:dyDescent="0.35">
      <c r="A97" t="s">
        <v>129</v>
      </c>
      <c r="B97" s="354" t="str">
        <f>VLOOKUP(A97,'Web Based Remittances'!$A$2:$C$70,3,0)</f>
        <v>544h335u</v>
      </c>
      <c r="C97" s="354" t="s">
        <v>99</v>
      </c>
      <c r="D97" s="354" t="s">
        <v>100</v>
      </c>
      <c r="E97" s="354">
        <v>6140000</v>
      </c>
      <c r="F97" s="354">
        <v>9900</v>
      </c>
      <c r="G97" s="354">
        <v>1000</v>
      </c>
      <c r="H97" s="354">
        <v>1000</v>
      </c>
      <c r="I97" s="354">
        <v>800</v>
      </c>
      <c r="J97" s="354">
        <v>800</v>
      </c>
      <c r="L97" s="354">
        <v>900</v>
      </c>
      <c r="M97" s="354">
        <v>900</v>
      </c>
      <c r="N97" s="354">
        <v>900</v>
      </c>
      <c r="O97" s="354">
        <v>900</v>
      </c>
      <c r="P97" s="354">
        <v>900</v>
      </c>
      <c r="Q97" s="354">
        <v>900</v>
      </c>
      <c r="R97" s="354">
        <v>900</v>
      </c>
      <c r="S97" s="354">
        <v>1000</v>
      </c>
      <c r="T97" s="354">
        <v>2000</v>
      </c>
      <c r="U97" s="354">
        <v>2800</v>
      </c>
      <c r="V97" s="354">
        <v>3600</v>
      </c>
      <c r="W97" s="354">
        <v>3600</v>
      </c>
      <c r="X97" s="354">
        <v>4500</v>
      </c>
      <c r="Y97" s="354">
        <v>5400</v>
      </c>
      <c r="Z97" s="354">
        <v>6300</v>
      </c>
      <c r="AA97" s="354">
        <v>7200</v>
      </c>
      <c r="AB97" s="354">
        <v>8100</v>
      </c>
      <c r="AC97" s="354">
        <v>9000</v>
      </c>
      <c r="AD97" s="354">
        <v>9900</v>
      </c>
    </row>
    <row r="98" spans="1:30" x14ac:dyDescent="0.35">
      <c r="A98" t="s">
        <v>129</v>
      </c>
      <c r="B98" s="354" t="str">
        <f>VLOOKUP(A98,'Web Based Remittances'!$A$2:$C$70,3,0)</f>
        <v>544h335u</v>
      </c>
      <c r="C98" s="354" t="s">
        <v>101</v>
      </c>
      <c r="D98" s="354" t="s">
        <v>102</v>
      </c>
      <c r="E98" s="354">
        <v>6121600</v>
      </c>
      <c r="F98" s="354">
        <v>12674.25</v>
      </c>
      <c r="R98" s="354">
        <v>12674.25</v>
      </c>
      <c r="S98" s="354">
        <v>0</v>
      </c>
      <c r="T98" s="354">
        <v>0</v>
      </c>
      <c r="U98" s="354">
        <v>0</v>
      </c>
      <c r="V98" s="354">
        <v>0</v>
      </c>
      <c r="W98" s="354">
        <v>0</v>
      </c>
      <c r="X98" s="354">
        <v>0</v>
      </c>
      <c r="Y98" s="354">
        <v>0</v>
      </c>
      <c r="Z98" s="354">
        <v>0</v>
      </c>
      <c r="AA98" s="354">
        <v>0</v>
      </c>
      <c r="AB98" s="354">
        <v>0</v>
      </c>
      <c r="AC98" s="354">
        <v>0</v>
      </c>
      <c r="AD98" s="354">
        <v>12674.25</v>
      </c>
    </row>
    <row r="99" spans="1:30" x14ac:dyDescent="0.35">
      <c r="A99" t="s">
        <v>129</v>
      </c>
      <c r="B99" s="354" t="str">
        <f>VLOOKUP(A99,'Web Based Remittances'!$A$2:$C$70,3,0)</f>
        <v>544h335u</v>
      </c>
      <c r="C99" s="354" t="s">
        <v>103</v>
      </c>
      <c r="D99" s="354" t="s">
        <v>104</v>
      </c>
      <c r="E99" s="354">
        <v>6151110</v>
      </c>
      <c r="F99" s="354">
        <v>2000</v>
      </c>
      <c r="I99" s="354">
        <v>500</v>
      </c>
      <c r="J99" s="354">
        <v>500</v>
      </c>
      <c r="L99" s="354">
        <v>500</v>
      </c>
      <c r="O99" s="354">
        <v>500</v>
      </c>
      <c r="S99" s="354">
        <v>0</v>
      </c>
      <c r="T99" s="354">
        <v>0</v>
      </c>
      <c r="U99" s="354">
        <v>500</v>
      </c>
      <c r="V99" s="354">
        <v>1000</v>
      </c>
      <c r="W99" s="354">
        <v>1000</v>
      </c>
      <c r="X99" s="354">
        <v>1500</v>
      </c>
      <c r="Y99" s="354">
        <v>1500</v>
      </c>
      <c r="Z99" s="354">
        <v>1500</v>
      </c>
      <c r="AA99" s="354">
        <v>2000</v>
      </c>
      <c r="AB99" s="354">
        <v>2000</v>
      </c>
      <c r="AC99" s="354">
        <v>2000</v>
      </c>
      <c r="AD99" s="354">
        <v>2000</v>
      </c>
    </row>
    <row r="100" spans="1:30" x14ac:dyDescent="0.35">
      <c r="A100" t="s">
        <v>129</v>
      </c>
      <c r="B100" s="354" t="str">
        <f>VLOOKUP(A100,'Web Based Remittances'!$A$2:$C$70,3,0)</f>
        <v>544h335u</v>
      </c>
      <c r="C100" s="354" t="s">
        <v>105</v>
      </c>
      <c r="D100" s="354" t="s">
        <v>106</v>
      </c>
      <c r="E100" s="354">
        <v>6140200</v>
      </c>
      <c r="F100" s="354">
        <v>44000</v>
      </c>
      <c r="G100" s="354">
        <v>4000</v>
      </c>
      <c r="H100" s="354">
        <v>4000</v>
      </c>
      <c r="I100" s="354">
        <v>4000</v>
      </c>
      <c r="J100" s="354">
        <v>4000</v>
      </c>
      <c r="L100" s="354">
        <v>4000</v>
      </c>
      <c r="M100" s="354">
        <v>4000</v>
      </c>
      <c r="N100" s="354">
        <v>4000</v>
      </c>
      <c r="O100" s="354">
        <v>4000</v>
      </c>
      <c r="P100" s="354">
        <v>4000</v>
      </c>
      <c r="Q100" s="354">
        <v>8000</v>
      </c>
      <c r="S100" s="354">
        <v>4000</v>
      </c>
      <c r="T100" s="354">
        <v>8000</v>
      </c>
      <c r="U100" s="354">
        <v>12000</v>
      </c>
      <c r="V100" s="354">
        <v>16000</v>
      </c>
      <c r="W100" s="354">
        <v>16000</v>
      </c>
      <c r="X100" s="354">
        <v>20000</v>
      </c>
      <c r="Y100" s="354">
        <v>24000</v>
      </c>
      <c r="Z100" s="354">
        <v>28000</v>
      </c>
      <c r="AA100" s="354">
        <v>32000</v>
      </c>
      <c r="AB100" s="354">
        <v>36000</v>
      </c>
      <c r="AC100" s="354">
        <v>44000</v>
      </c>
      <c r="AD100" s="354">
        <v>44000</v>
      </c>
    </row>
    <row r="101" spans="1:30" x14ac:dyDescent="0.35">
      <c r="A101" t="s">
        <v>129</v>
      </c>
      <c r="B101" s="354" t="str">
        <f>VLOOKUP(A101,'Web Based Remittances'!$A$2:$C$70,3,0)</f>
        <v>544h335u</v>
      </c>
      <c r="C101" s="354" t="s">
        <v>107</v>
      </c>
      <c r="D101" s="354" t="s">
        <v>108</v>
      </c>
      <c r="E101" s="354">
        <v>6111000</v>
      </c>
      <c r="F101" s="354">
        <v>0</v>
      </c>
      <c r="G101" s="354">
        <v>0</v>
      </c>
      <c r="S101" s="354">
        <v>0</v>
      </c>
      <c r="T101" s="354">
        <v>0</v>
      </c>
      <c r="U101" s="354">
        <v>0</v>
      </c>
      <c r="V101" s="354">
        <v>0</v>
      </c>
      <c r="W101" s="354">
        <v>0</v>
      </c>
      <c r="X101" s="354">
        <v>0</v>
      </c>
      <c r="Y101" s="354">
        <v>0</v>
      </c>
      <c r="Z101" s="354">
        <v>0</v>
      </c>
      <c r="AA101" s="354">
        <v>0</v>
      </c>
      <c r="AB101" s="354">
        <v>0</v>
      </c>
      <c r="AC101" s="354">
        <v>0</v>
      </c>
      <c r="AD101" s="354">
        <v>0</v>
      </c>
    </row>
    <row r="102" spans="1:30" x14ac:dyDescent="0.35">
      <c r="A102" t="s">
        <v>129</v>
      </c>
      <c r="B102" s="354" t="str">
        <f>VLOOKUP(A102,'Web Based Remittances'!$A$2:$C$70,3,0)</f>
        <v>544h335u</v>
      </c>
      <c r="C102" s="354" t="s">
        <v>109</v>
      </c>
      <c r="D102" s="354" t="s">
        <v>110</v>
      </c>
      <c r="E102" s="354">
        <v>6170100</v>
      </c>
      <c r="F102" s="354">
        <v>13200</v>
      </c>
      <c r="G102" s="354">
        <v>1200</v>
      </c>
      <c r="H102" s="354">
        <v>1200</v>
      </c>
      <c r="I102" s="354">
        <v>1200</v>
      </c>
      <c r="J102" s="354">
        <v>1200</v>
      </c>
      <c r="L102" s="354">
        <v>1200</v>
      </c>
      <c r="M102" s="354">
        <v>1200</v>
      </c>
      <c r="N102" s="354">
        <v>1200</v>
      </c>
      <c r="O102" s="354">
        <v>1200</v>
      </c>
      <c r="P102" s="354">
        <v>1200</v>
      </c>
      <c r="Q102" s="354">
        <v>1200</v>
      </c>
      <c r="R102" s="354">
        <v>1200</v>
      </c>
      <c r="S102" s="354">
        <v>1200</v>
      </c>
      <c r="T102" s="354">
        <v>2400</v>
      </c>
      <c r="U102" s="354">
        <v>3600</v>
      </c>
      <c r="V102" s="354">
        <v>4800</v>
      </c>
      <c r="W102" s="354">
        <v>4800</v>
      </c>
      <c r="X102" s="354">
        <v>6000</v>
      </c>
      <c r="Y102" s="354">
        <v>7200</v>
      </c>
      <c r="Z102" s="354">
        <v>8400</v>
      </c>
      <c r="AA102" s="354">
        <v>9600</v>
      </c>
      <c r="AB102" s="354">
        <v>10800</v>
      </c>
      <c r="AC102" s="354">
        <v>12000</v>
      </c>
      <c r="AD102" s="354">
        <v>13200</v>
      </c>
    </row>
    <row r="103" spans="1:30" x14ac:dyDescent="0.35">
      <c r="A103" t="s">
        <v>129</v>
      </c>
      <c r="B103" s="354" t="str">
        <f>VLOOKUP(A103,'Web Based Remittances'!$A$2:$C$70,3,0)</f>
        <v>544h335u</v>
      </c>
      <c r="C103" s="354" t="s">
        <v>111</v>
      </c>
      <c r="D103" s="354" t="s">
        <v>112</v>
      </c>
      <c r="E103" s="354">
        <v>6170110</v>
      </c>
      <c r="F103" s="354">
        <v>26145</v>
      </c>
      <c r="G103" s="354">
        <v>600</v>
      </c>
      <c r="H103" s="354">
        <v>2465</v>
      </c>
      <c r="I103" s="354">
        <v>5324</v>
      </c>
      <c r="J103" s="354">
        <v>600</v>
      </c>
      <c r="L103" s="354">
        <v>6808</v>
      </c>
      <c r="M103" s="354">
        <v>700</v>
      </c>
      <c r="N103" s="354">
        <v>900</v>
      </c>
      <c r="O103" s="354">
        <v>900</v>
      </c>
      <c r="P103" s="354">
        <v>2366</v>
      </c>
      <c r="Q103" s="354">
        <v>500</v>
      </c>
      <c r="R103" s="354">
        <v>4982</v>
      </c>
      <c r="S103" s="354">
        <v>600</v>
      </c>
      <c r="T103" s="354">
        <v>3065</v>
      </c>
      <c r="U103" s="354">
        <v>8389</v>
      </c>
      <c r="V103" s="354">
        <v>8989</v>
      </c>
      <c r="W103" s="354">
        <v>8989</v>
      </c>
      <c r="X103" s="354">
        <v>15797</v>
      </c>
      <c r="Y103" s="354">
        <v>16497</v>
      </c>
      <c r="Z103" s="354">
        <v>17397</v>
      </c>
      <c r="AA103" s="354">
        <v>18297</v>
      </c>
      <c r="AB103" s="354">
        <v>20663</v>
      </c>
      <c r="AC103" s="354">
        <v>21163</v>
      </c>
      <c r="AD103" s="354">
        <v>26145</v>
      </c>
    </row>
    <row r="104" spans="1:30" x14ac:dyDescent="0.35">
      <c r="A104" t="s">
        <v>129</v>
      </c>
      <c r="B104" s="354" t="str">
        <f>VLOOKUP(A104,'Web Based Remittances'!$A$2:$C$70,3,0)</f>
        <v>544h335u</v>
      </c>
      <c r="C104" s="354" t="s">
        <v>121</v>
      </c>
      <c r="D104" s="354" t="s">
        <v>122</v>
      </c>
      <c r="E104" s="354">
        <v>4190170</v>
      </c>
      <c r="F104" s="354">
        <v>-6328</v>
      </c>
      <c r="G104" s="354">
        <v>-6328</v>
      </c>
      <c r="S104" s="354">
        <v>-6328</v>
      </c>
      <c r="T104" s="354">
        <v>-6328</v>
      </c>
      <c r="U104" s="354">
        <v>-6328</v>
      </c>
      <c r="V104" s="354">
        <v>-6328</v>
      </c>
      <c r="W104" s="354">
        <v>-6328</v>
      </c>
      <c r="X104" s="354">
        <v>-6328</v>
      </c>
      <c r="Y104" s="354">
        <v>-6328</v>
      </c>
      <c r="Z104" s="354">
        <v>-6328</v>
      </c>
      <c r="AA104" s="354">
        <v>-6328</v>
      </c>
      <c r="AB104" s="354">
        <v>-6328</v>
      </c>
      <c r="AC104" s="354">
        <v>-6328</v>
      </c>
      <c r="AD104" s="354">
        <v>-6328</v>
      </c>
    </row>
    <row r="105" spans="1:30" x14ac:dyDescent="0.35">
      <c r="A105" t="s">
        <v>129</v>
      </c>
      <c r="B105" s="354" t="str">
        <f>VLOOKUP(A105,'Web Based Remittances'!$A$2:$C$70,3,0)</f>
        <v>544h335u</v>
      </c>
      <c r="C105" s="354" t="s">
        <v>130</v>
      </c>
      <c r="D105" s="354" t="s">
        <v>131</v>
      </c>
      <c r="E105" s="354">
        <v>6180230</v>
      </c>
      <c r="F105" s="354">
        <v>6328</v>
      </c>
      <c r="I105" s="354">
        <v>6328</v>
      </c>
      <c r="S105" s="354">
        <v>0</v>
      </c>
      <c r="T105" s="354">
        <v>0</v>
      </c>
      <c r="U105" s="354">
        <v>6328</v>
      </c>
      <c r="V105" s="354">
        <v>6328</v>
      </c>
      <c r="W105" s="354">
        <v>6328</v>
      </c>
      <c r="X105" s="354">
        <v>6328</v>
      </c>
      <c r="Y105" s="354">
        <v>6328</v>
      </c>
      <c r="Z105" s="354">
        <v>6328</v>
      </c>
      <c r="AA105" s="354">
        <v>6328</v>
      </c>
      <c r="AB105" s="354">
        <v>6328</v>
      </c>
      <c r="AC105" s="354">
        <v>6328</v>
      </c>
      <c r="AD105" s="354">
        <v>6328</v>
      </c>
    </row>
    <row r="106" spans="1:30" x14ac:dyDescent="0.35">
      <c r="A106" s="392" t="s">
        <v>132</v>
      </c>
      <c r="B106" s="354" t="str">
        <f>VLOOKUP(A106,'Web Based Remittances'!$A$2:$C$70,3,0)</f>
        <v>208w746y</v>
      </c>
      <c r="C106" s="354" t="s">
        <v>19</v>
      </c>
      <c r="D106" s="354" t="s">
        <v>20</v>
      </c>
      <c r="E106" s="354">
        <v>4190105</v>
      </c>
      <c r="F106" s="354">
        <v>-1060703</v>
      </c>
      <c r="G106" s="354">
        <v>-120741</v>
      </c>
      <c r="H106" s="354">
        <v>-85451</v>
      </c>
      <c r="I106" s="354">
        <v>-85451</v>
      </c>
      <c r="J106" s="354">
        <v>-85451</v>
      </c>
      <c r="K106" s="354">
        <v>-85451</v>
      </c>
      <c r="L106" s="354">
        <v>-85451</v>
      </c>
      <c r="M106" s="354">
        <v>-85451</v>
      </c>
      <c r="N106" s="354">
        <v>-85451</v>
      </c>
      <c r="O106" s="354">
        <v>-85451</v>
      </c>
      <c r="P106" s="354">
        <v>-85451</v>
      </c>
      <c r="Q106" s="354">
        <v>-85451</v>
      </c>
      <c r="R106" s="354">
        <v>-85452</v>
      </c>
      <c r="S106" s="354">
        <v>-120741</v>
      </c>
      <c r="T106" s="354">
        <v>-206192</v>
      </c>
      <c r="U106" s="354">
        <v>-291643</v>
      </c>
      <c r="V106" s="354">
        <v>-377094</v>
      </c>
      <c r="W106" s="354">
        <v>-462545</v>
      </c>
      <c r="X106" s="354">
        <v>-547996</v>
      </c>
      <c r="Y106" s="354">
        <v>-633447</v>
      </c>
      <c r="Z106" s="354">
        <v>-718898</v>
      </c>
      <c r="AA106" s="354">
        <v>-804349</v>
      </c>
      <c r="AB106" s="354">
        <v>-889800</v>
      </c>
      <c r="AC106" s="354">
        <v>-975251</v>
      </c>
      <c r="AD106" s="354">
        <v>-1060703</v>
      </c>
    </row>
    <row r="107" spans="1:30" x14ac:dyDescent="0.35">
      <c r="A107" s="392" t="s">
        <v>132</v>
      </c>
      <c r="B107" s="354" t="str">
        <f>VLOOKUP(A107,'Web Based Remittances'!$A$2:$C$70,3,0)</f>
        <v>208w746y</v>
      </c>
      <c r="C107" s="354" t="s">
        <v>21</v>
      </c>
      <c r="D107" s="354" t="s">
        <v>22</v>
      </c>
      <c r="E107" s="354">
        <v>4190110</v>
      </c>
      <c r="S107" s="354">
        <v>0</v>
      </c>
      <c r="T107" s="354">
        <v>0</v>
      </c>
      <c r="U107" s="354">
        <v>0</v>
      </c>
      <c r="V107" s="354">
        <v>0</v>
      </c>
      <c r="W107" s="354">
        <v>0</v>
      </c>
      <c r="X107" s="354">
        <v>0</v>
      </c>
      <c r="Y107" s="354">
        <v>0</v>
      </c>
      <c r="Z107" s="354">
        <v>0</v>
      </c>
      <c r="AA107" s="354">
        <v>0</v>
      </c>
      <c r="AB107" s="354">
        <v>0</v>
      </c>
      <c r="AC107" s="354">
        <v>0</v>
      </c>
      <c r="AD107" s="354">
        <v>0</v>
      </c>
    </row>
    <row r="108" spans="1:30" x14ac:dyDescent="0.35">
      <c r="A108" s="392" t="s">
        <v>132</v>
      </c>
      <c r="B108" s="354" t="str">
        <f>VLOOKUP(A108,'Web Based Remittances'!$A$2:$C$70,3,0)</f>
        <v>208w746y</v>
      </c>
      <c r="C108" s="354" t="s">
        <v>23</v>
      </c>
      <c r="D108" s="354" t="s">
        <v>24</v>
      </c>
      <c r="E108" s="354">
        <v>4190120</v>
      </c>
      <c r="F108" s="354">
        <v>-20873</v>
      </c>
      <c r="G108" s="354">
        <v>-1739</v>
      </c>
      <c r="H108" s="354">
        <v>-1739</v>
      </c>
      <c r="I108" s="354">
        <v>-1739</v>
      </c>
      <c r="J108" s="354">
        <v>-1739</v>
      </c>
      <c r="K108" s="354">
        <v>-1739</v>
      </c>
      <c r="L108" s="354">
        <v>-1739</v>
      </c>
      <c r="M108" s="354">
        <v>-1739</v>
      </c>
      <c r="N108" s="354">
        <v>-1739</v>
      </c>
      <c r="O108" s="354">
        <v>-1739</v>
      </c>
      <c r="P108" s="354">
        <v>-1739</v>
      </c>
      <c r="Q108" s="354">
        <v>-1739</v>
      </c>
      <c r="R108" s="354">
        <v>-1744</v>
      </c>
      <c r="S108" s="354">
        <v>-1739</v>
      </c>
      <c r="T108" s="354">
        <v>-3478</v>
      </c>
      <c r="U108" s="354">
        <v>-5217</v>
      </c>
      <c r="V108" s="354">
        <v>-6956</v>
      </c>
      <c r="W108" s="354">
        <v>-8695</v>
      </c>
      <c r="X108" s="354">
        <v>-10434</v>
      </c>
      <c r="Y108" s="354">
        <v>-12173</v>
      </c>
      <c r="Z108" s="354">
        <v>-13912</v>
      </c>
      <c r="AA108" s="354">
        <v>-15651</v>
      </c>
      <c r="AB108" s="354">
        <v>-17390</v>
      </c>
      <c r="AC108" s="354">
        <v>-19129</v>
      </c>
      <c r="AD108" s="354">
        <v>-20873</v>
      </c>
    </row>
    <row r="109" spans="1:30" x14ac:dyDescent="0.35">
      <c r="A109" s="392" t="s">
        <v>132</v>
      </c>
      <c r="B109" s="354" t="str">
        <f>VLOOKUP(A109,'Web Based Remittances'!$A$2:$C$70,3,0)</f>
        <v>208w746y</v>
      </c>
      <c r="C109" s="354" t="s">
        <v>25</v>
      </c>
      <c r="D109" s="354" t="s">
        <v>26</v>
      </c>
      <c r="E109" s="354">
        <v>4190140</v>
      </c>
      <c r="F109" s="354">
        <v>-70635</v>
      </c>
      <c r="J109" s="354">
        <v>-17658</v>
      </c>
      <c r="L109" s="354">
        <v>-17659</v>
      </c>
      <c r="O109" s="354">
        <v>-17658</v>
      </c>
      <c r="R109" s="354">
        <v>-17660</v>
      </c>
      <c r="S109" s="354">
        <v>0</v>
      </c>
      <c r="T109" s="354">
        <v>0</v>
      </c>
      <c r="U109" s="354">
        <v>0</v>
      </c>
      <c r="V109" s="354">
        <v>-17658</v>
      </c>
      <c r="W109" s="354">
        <v>-17658</v>
      </c>
      <c r="X109" s="354">
        <v>-35317</v>
      </c>
      <c r="Y109" s="354">
        <v>-35317</v>
      </c>
      <c r="Z109" s="354">
        <v>-35317</v>
      </c>
      <c r="AA109" s="354">
        <v>-52975</v>
      </c>
      <c r="AB109" s="354">
        <v>-52975</v>
      </c>
      <c r="AC109" s="354">
        <v>-52975</v>
      </c>
      <c r="AD109" s="354">
        <v>-70635</v>
      </c>
    </row>
    <row r="110" spans="1:30" x14ac:dyDescent="0.35">
      <c r="A110" s="392" t="s">
        <v>132</v>
      </c>
      <c r="B110" s="354" t="str">
        <f>VLOOKUP(A110,'Web Based Remittances'!$A$2:$C$70,3,0)</f>
        <v>208w746y</v>
      </c>
      <c r="C110" s="354" t="s">
        <v>27</v>
      </c>
      <c r="D110" s="354" t="s">
        <v>28</v>
      </c>
      <c r="E110" s="354">
        <v>4190160</v>
      </c>
      <c r="S110" s="354">
        <v>0</v>
      </c>
      <c r="T110" s="354">
        <v>0</v>
      </c>
      <c r="U110" s="354">
        <v>0</v>
      </c>
      <c r="V110" s="354">
        <v>0</v>
      </c>
      <c r="W110" s="354">
        <v>0</v>
      </c>
      <c r="X110" s="354">
        <v>0</v>
      </c>
      <c r="Y110" s="354">
        <v>0</v>
      </c>
      <c r="Z110" s="354">
        <v>0</v>
      </c>
      <c r="AA110" s="354">
        <v>0</v>
      </c>
      <c r="AB110" s="354">
        <v>0</v>
      </c>
      <c r="AC110" s="354">
        <v>0</v>
      </c>
      <c r="AD110" s="354">
        <v>0</v>
      </c>
    </row>
    <row r="111" spans="1:30" x14ac:dyDescent="0.35">
      <c r="A111" s="392" t="s">
        <v>132</v>
      </c>
      <c r="B111" s="354" t="str">
        <f>VLOOKUP(A111,'Web Based Remittances'!$A$2:$C$70,3,0)</f>
        <v>208w746y</v>
      </c>
      <c r="C111" s="354" t="s">
        <v>29</v>
      </c>
      <c r="D111" s="354" t="s">
        <v>30</v>
      </c>
      <c r="E111" s="354">
        <v>4190390</v>
      </c>
      <c r="S111" s="354">
        <v>0</v>
      </c>
      <c r="T111" s="354">
        <v>0</v>
      </c>
      <c r="U111" s="354">
        <v>0</v>
      </c>
      <c r="V111" s="354">
        <v>0</v>
      </c>
      <c r="W111" s="354">
        <v>0</v>
      </c>
      <c r="X111" s="354">
        <v>0</v>
      </c>
      <c r="Y111" s="354">
        <v>0</v>
      </c>
      <c r="Z111" s="354">
        <v>0</v>
      </c>
      <c r="AA111" s="354">
        <v>0</v>
      </c>
      <c r="AB111" s="354">
        <v>0</v>
      </c>
      <c r="AC111" s="354">
        <v>0</v>
      </c>
      <c r="AD111" s="354">
        <v>0</v>
      </c>
    </row>
    <row r="112" spans="1:30" x14ac:dyDescent="0.35">
      <c r="A112" t="s">
        <v>132</v>
      </c>
      <c r="B112" s="354" t="str">
        <f>VLOOKUP(A112,'Web Based Remittances'!$A$2:$C$70,3,0)</f>
        <v>208w746y</v>
      </c>
      <c r="C112" s="354" t="s">
        <v>31</v>
      </c>
      <c r="D112" s="354" t="s">
        <v>32</v>
      </c>
      <c r="E112" s="354">
        <v>4191900</v>
      </c>
      <c r="S112" s="354">
        <v>0</v>
      </c>
      <c r="T112" s="354">
        <v>0</v>
      </c>
      <c r="U112" s="354">
        <v>0</v>
      </c>
      <c r="V112" s="354">
        <v>0</v>
      </c>
      <c r="W112" s="354">
        <v>0</v>
      </c>
      <c r="X112" s="354">
        <v>0</v>
      </c>
      <c r="Y112" s="354">
        <v>0</v>
      </c>
      <c r="Z112" s="354">
        <v>0</v>
      </c>
      <c r="AA112" s="354">
        <v>0</v>
      </c>
      <c r="AB112" s="354">
        <v>0</v>
      </c>
      <c r="AC112" s="354">
        <v>0</v>
      </c>
      <c r="AD112" s="354">
        <v>0</v>
      </c>
    </row>
    <row r="113" spans="1:30" x14ac:dyDescent="0.35">
      <c r="A113" t="s">
        <v>132</v>
      </c>
      <c r="B113" s="354" t="str">
        <f>VLOOKUP(A113,'Web Based Remittances'!$A$2:$C$70,3,0)</f>
        <v>208w746y</v>
      </c>
      <c r="C113" s="354" t="s">
        <v>33</v>
      </c>
      <c r="D113" s="354" t="s">
        <v>34</v>
      </c>
      <c r="E113" s="354">
        <v>4191100</v>
      </c>
      <c r="F113" s="354">
        <v>-7200</v>
      </c>
      <c r="G113" s="354">
        <v>-700</v>
      </c>
      <c r="H113" s="354">
        <v>-700</v>
      </c>
      <c r="I113" s="354">
        <v>-1000</v>
      </c>
      <c r="J113" s="354">
        <v>-500</v>
      </c>
      <c r="L113" s="354">
        <v>-200</v>
      </c>
      <c r="M113" s="354">
        <v>-1300</v>
      </c>
      <c r="N113" s="354">
        <v>-1000</v>
      </c>
      <c r="O113" s="354">
        <v>-200</v>
      </c>
      <c r="P113" s="354">
        <v>-1100</v>
      </c>
      <c r="Q113" s="354">
        <v>-300</v>
      </c>
      <c r="R113" s="354">
        <v>-200</v>
      </c>
      <c r="S113" s="354">
        <v>-700</v>
      </c>
      <c r="T113" s="354">
        <v>-1400</v>
      </c>
      <c r="U113" s="354">
        <v>-2400</v>
      </c>
      <c r="V113" s="354">
        <v>-2900</v>
      </c>
      <c r="W113" s="354">
        <v>-2900</v>
      </c>
      <c r="X113" s="354">
        <v>-3100</v>
      </c>
      <c r="Y113" s="354">
        <v>-4400</v>
      </c>
      <c r="Z113" s="354">
        <v>-5400</v>
      </c>
      <c r="AA113" s="354">
        <v>-5600</v>
      </c>
      <c r="AB113" s="354">
        <v>-6700</v>
      </c>
      <c r="AC113" s="354">
        <v>-7000</v>
      </c>
      <c r="AD113" s="354">
        <v>-7200</v>
      </c>
    </row>
    <row r="114" spans="1:30" x14ac:dyDescent="0.35">
      <c r="A114" t="s">
        <v>132</v>
      </c>
      <c r="B114" s="354" t="str">
        <f>VLOOKUP(A114,'Web Based Remittances'!$A$2:$C$70,3,0)</f>
        <v>208w746y</v>
      </c>
      <c r="C114" s="354" t="s">
        <v>35</v>
      </c>
      <c r="D114" s="354" t="s">
        <v>36</v>
      </c>
      <c r="E114" s="354">
        <v>4191110</v>
      </c>
      <c r="S114" s="354">
        <v>0</v>
      </c>
      <c r="T114" s="354">
        <v>0</v>
      </c>
      <c r="U114" s="354">
        <v>0</v>
      </c>
      <c r="V114" s="354">
        <v>0</v>
      </c>
      <c r="W114" s="354">
        <v>0</v>
      </c>
      <c r="X114" s="354">
        <v>0</v>
      </c>
      <c r="Y114" s="354">
        <v>0</v>
      </c>
      <c r="Z114" s="354">
        <v>0</v>
      </c>
      <c r="AA114" s="354">
        <v>0</v>
      </c>
      <c r="AB114" s="354">
        <v>0</v>
      </c>
      <c r="AC114" s="354">
        <v>0</v>
      </c>
      <c r="AD114" s="354">
        <v>0</v>
      </c>
    </row>
    <row r="115" spans="1:30" x14ac:dyDescent="0.35">
      <c r="A115" t="s">
        <v>132</v>
      </c>
      <c r="B115" s="354" t="str">
        <f>VLOOKUP(A115,'Web Based Remittances'!$A$2:$C$70,3,0)</f>
        <v>208w746y</v>
      </c>
      <c r="C115" s="354" t="s">
        <v>37</v>
      </c>
      <c r="D115" s="354" t="s">
        <v>38</v>
      </c>
      <c r="E115" s="354">
        <v>4191600</v>
      </c>
      <c r="S115" s="354">
        <v>0</v>
      </c>
      <c r="T115" s="354">
        <v>0</v>
      </c>
      <c r="U115" s="354">
        <v>0</v>
      </c>
      <c r="V115" s="354">
        <v>0</v>
      </c>
      <c r="W115" s="354">
        <v>0</v>
      </c>
      <c r="X115" s="354">
        <v>0</v>
      </c>
      <c r="Y115" s="354">
        <v>0</v>
      </c>
      <c r="Z115" s="354">
        <v>0</v>
      </c>
      <c r="AA115" s="354">
        <v>0</v>
      </c>
      <c r="AB115" s="354">
        <v>0</v>
      </c>
      <c r="AC115" s="354">
        <v>0</v>
      </c>
      <c r="AD115" s="354">
        <v>0</v>
      </c>
    </row>
    <row r="116" spans="1:30" x14ac:dyDescent="0.35">
      <c r="A116" t="s">
        <v>132</v>
      </c>
      <c r="B116" s="354" t="str">
        <f>VLOOKUP(A116,'Web Based Remittances'!$A$2:$C$70,3,0)</f>
        <v>208w746y</v>
      </c>
      <c r="C116" s="354" t="s">
        <v>39</v>
      </c>
      <c r="D116" s="354" t="s">
        <v>40</v>
      </c>
      <c r="E116" s="354">
        <v>4191610</v>
      </c>
      <c r="S116" s="354">
        <v>0</v>
      </c>
      <c r="T116" s="354">
        <v>0</v>
      </c>
      <c r="U116" s="354">
        <v>0</v>
      </c>
      <c r="V116" s="354">
        <v>0</v>
      </c>
      <c r="W116" s="354">
        <v>0</v>
      </c>
      <c r="X116" s="354">
        <v>0</v>
      </c>
      <c r="Y116" s="354">
        <v>0</v>
      </c>
      <c r="Z116" s="354">
        <v>0</v>
      </c>
      <c r="AA116" s="354">
        <v>0</v>
      </c>
      <c r="AB116" s="354">
        <v>0</v>
      </c>
      <c r="AC116" s="354">
        <v>0</v>
      </c>
      <c r="AD116" s="354">
        <v>0</v>
      </c>
    </row>
    <row r="117" spans="1:30" x14ac:dyDescent="0.35">
      <c r="A117" t="s">
        <v>132</v>
      </c>
      <c r="B117" s="354" t="str">
        <f>VLOOKUP(A117,'Web Based Remittances'!$A$2:$C$70,3,0)</f>
        <v>208w746y</v>
      </c>
      <c r="C117" s="354" t="s">
        <v>41</v>
      </c>
      <c r="D117" s="354" t="s">
        <v>42</v>
      </c>
      <c r="E117" s="354">
        <v>4190410</v>
      </c>
      <c r="F117" s="354">
        <v>-12000</v>
      </c>
      <c r="G117" s="354">
        <v>-1500</v>
      </c>
      <c r="H117" s="354">
        <v>-2000</v>
      </c>
      <c r="I117" s="354">
        <v>-2000</v>
      </c>
      <c r="J117" s="354">
        <v>-700</v>
      </c>
      <c r="L117" s="354">
        <v>-300</v>
      </c>
      <c r="M117" s="354">
        <v>-1200</v>
      </c>
      <c r="N117" s="354">
        <v>-1200</v>
      </c>
      <c r="O117" s="354">
        <v>-600</v>
      </c>
      <c r="P117" s="354">
        <v>-800</v>
      </c>
      <c r="Q117" s="354">
        <v>-1000</v>
      </c>
      <c r="R117" s="354">
        <v>-700</v>
      </c>
      <c r="S117" s="354">
        <v>-1500</v>
      </c>
      <c r="T117" s="354">
        <v>-3500</v>
      </c>
      <c r="U117" s="354">
        <v>-5500</v>
      </c>
      <c r="V117" s="354">
        <v>-6200</v>
      </c>
      <c r="W117" s="354">
        <v>-6200</v>
      </c>
      <c r="X117" s="354">
        <v>-6500</v>
      </c>
      <c r="Y117" s="354">
        <v>-7700</v>
      </c>
      <c r="Z117" s="354">
        <v>-8900</v>
      </c>
      <c r="AA117" s="354">
        <v>-9500</v>
      </c>
      <c r="AB117" s="354">
        <v>-10300</v>
      </c>
      <c r="AC117" s="354">
        <v>-11300</v>
      </c>
      <c r="AD117" s="354">
        <v>-12000</v>
      </c>
    </row>
    <row r="118" spans="1:30" x14ac:dyDescent="0.35">
      <c r="A118" t="s">
        <v>132</v>
      </c>
      <c r="B118" s="354" t="str">
        <f>VLOOKUP(A118,'Web Based Remittances'!$A$2:$C$70,3,0)</f>
        <v>208w746y</v>
      </c>
      <c r="C118" s="354" t="s">
        <v>43</v>
      </c>
      <c r="D118" s="354" t="s">
        <v>44</v>
      </c>
      <c r="E118" s="354">
        <v>4190420</v>
      </c>
      <c r="S118" s="354">
        <v>0</v>
      </c>
      <c r="T118" s="354">
        <v>0</v>
      </c>
      <c r="U118" s="354">
        <v>0</v>
      </c>
      <c r="V118" s="354">
        <v>0</v>
      </c>
      <c r="W118" s="354">
        <v>0</v>
      </c>
      <c r="X118" s="354">
        <v>0</v>
      </c>
      <c r="Y118" s="354">
        <v>0</v>
      </c>
      <c r="Z118" s="354">
        <v>0</v>
      </c>
      <c r="AA118" s="354">
        <v>0</v>
      </c>
      <c r="AB118" s="354">
        <v>0</v>
      </c>
      <c r="AC118" s="354">
        <v>0</v>
      </c>
      <c r="AD118" s="354">
        <v>0</v>
      </c>
    </row>
    <row r="119" spans="1:30" x14ac:dyDescent="0.35">
      <c r="A119" t="s">
        <v>132</v>
      </c>
      <c r="B119" s="354" t="str">
        <f>VLOOKUP(A119,'Web Based Remittances'!$A$2:$C$70,3,0)</f>
        <v>208w746y</v>
      </c>
      <c r="C119" s="354" t="s">
        <v>45</v>
      </c>
      <c r="D119" s="354" t="s">
        <v>46</v>
      </c>
      <c r="E119" s="354">
        <v>4190200</v>
      </c>
      <c r="S119" s="354">
        <v>0</v>
      </c>
      <c r="T119" s="354">
        <v>0</v>
      </c>
      <c r="U119" s="354">
        <v>0</v>
      </c>
      <c r="V119" s="354">
        <v>0</v>
      </c>
      <c r="W119" s="354">
        <v>0</v>
      </c>
      <c r="X119" s="354">
        <v>0</v>
      </c>
      <c r="Y119" s="354">
        <v>0</v>
      </c>
      <c r="Z119" s="354">
        <v>0</v>
      </c>
      <c r="AA119" s="354">
        <v>0</v>
      </c>
      <c r="AB119" s="354">
        <v>0</v>
      </c>
      <c r="AC119" s="354">
        <v>0</v>
      </c>
      <c r="AD119" s="354">
        <v>0</v>
      </c>
    </row>
    <row r="120" spans="1:30" x14ac:dyDescent="0.35">
      <c r="A120" t="s">
        <v>132</v>
      </c>
      <c r="B120" s="354" t="str">
        <f>VLOOKUP(A120,'Web Based Remittances'!$A$2:$C$70,3,0)</f>
        <v>208w746y</v>
      </c>
      <c r="C120" s="354" t="s">
        <v>47</v>
      </c>
      <c r="D120" s="354" t="s">
        <v>48</v>
      </c>
      <c r="E120" s="354">
        <v>4190386</v>
      </c>
      <c r="S120" s="354">
        <v>0</v>
      </c>
      <c r="T120" s="354">
        <v>0</v>
      </c>
      <c r="U120" s="354">
        <v>0</v>
      </c>
      <c r="V120" s="354">
        <v>0</v>
      </c>
      <c r="W120" s="354">
        <v>0</v>
      </c>
      <c r="X120" s="354">
        <v>0</v>
      </c>
      <c r="Y120" s="354">
        <v>0</v>
      </c>
      <c r="Z120" s="354">
        <v>0</v>
      </c>
      <c r="AA120" s="354">
        <v>0</v>
      </c>
      <c r="AB120" s="354">
        <v>0</v>
      </c>
      <c r="AC120" s="354">
        <v>0</v>
      </c>
      <c r="AD120" s="354">
        <v>0</v>
      </c>
    </row>
    <row r="121" spans="1:30" x14ac:dyDescent="0.35">
      <c r="A121" t="s">
        <v>132</v>
      </c>
      <c r="B121" s="354" t="str">
        <f>VLOOKUP(A121,'Web Based Remittances'!$A$2:$C$70,3,0)</f>
        <v>208w746y</v>
      </c>
      <c r="C121" s="354" t="s">
        <v>49</v>
      </c>
      <c r="D121" s="354" t="s">
        <v>50</v>
      </c>
      <c r="E121" s="354">
        <v>4190387</v>
      </c>
      <c r="S121" s="354">
        <v>0</v>
      </c>
      <c r="T121" s="354">
        <v>0</v>
      </c>
      <c r="U121" s="354">
        <v>0</v>
      </c>
      <c r="V121" s="354">
        <v>0</v>
      </c>
      <c r="W121" s="354">
        <v>0</v>
      </c>
      <c r="X121" s="354">
        <v>0</v>
      </c>
      <c r="Y121" s="354">
        <v>0</v>
      </c>
      <c r="Z121" s="354">
        <v>0</v>
      </c>
      <c r="AA121" s="354">
        <v>0</v>
      </c>
      <c r="AB121" s="354">
        <v>0</v>
      </c>
      <c r="AC121" s="354">
        <v>0</v>
      </c>
      <c r="AD121" s="354">
        <v>0</v>
      </c>
    </row>
    <row r="122" spans="1:30" x14ac:dyDescent="0.35">
      <c r="A122" t="s">
        <v>132</v>
      </c>
      <c r="B122" s="354" t="str">
        <f>VLOOKUP(A122,'Web Based Remittances'!$A$2:$C$70,3,0)</f>
        <v>208w746y</v>
      </c>
      <c r="C122" s="354" t="s">
        <v>51</v>
      </c>
      <c r="D122" s="354" t="s">
        <v>52</v>
      </c>
      <c r="E122" s="354">
        <v>4190388</v>
      </c>
      <c r="F122" s="354">
        <v>-3770</v>
      </c>
      <c r="G122" s="354">
        <v>-1885</v>
      </c>
      <c r="O122" s="354">
        <v>-1885</v>
      </c>
      <c r="S122" s="354">
        <v>-1885</v>
      </c>
      <c r="T122" s="354">
        <v>-1885</v>
      </c>
      <c r="U122" s="354">
        <v>-1885</v>
      </c>
      <c r="V122" s="354">
        <v>-1885</v>
      </c>
      <c r="W122" s="354">
        <v>-1885</v>
      </c>
      <c r="X122" s="354">
        <v>-1885</v>
      </c>
      <c r="Y122" s="354">
        <v>-1885</v>
      </c>
      <c r="Z122" s="354">
        <v>-1885</v>
      </c>
      <c r="AA122" s="354">
        <v>-3770</v>
      </c>
      <c r="AB122" s="354">
        <v>-3770</v>
      </c>
      <c r="AC122" s="354">
        <v>-3770</v>
      </c>
      <c r="AD122" s="354">
        <v>-3770</v>
      </c>
    </row>
    <row r="123" spans="1:30" x14ac:dyDescent="0.35">
      <c r="A123" t="s">
        <v>132</v>
      </c>
      <c r="B123" s="354" t="str">
        <f>VLOOKUP(A123,'Web Based Remittances'!$A$2:$C$70,3,0)</f>
        <v>208w746y</v>
      </c>
      <c r="C123" s="354" t="s">
        <v>53</v>
      </c>
      <c r="D123" s="354" t="s">
        <v>54</v>
      </c>
      <c r="E123" s="354">
        <v>4190380</v>
      </c>
      <c r="F123" s="354">
        <v>-35167</v>
      </c>
      <c r="H123" s="354">
        <v>-7383</v>
      </c>
      <c r="J123" s="354">
        <v>-17784</v>
      </c>
      <c r="N123" s="354">
        <v>-10000</v>
      </c>
      <c r="S123" s="354">
        <v>0</v>
      </c>
      <c r="T123" s="354">
        <v>-7383</v>
      </c>
      <c r="U123" s="354">
        <v>-7383</v>
      </c>
      <c r="V123" s="354">
        <v>-25167</v>
      </c>
      <c r="W123" s="354">
        <v>-25167</v>
      </c>
      <c r="X123" s="354">
        <v>-25167</v>
      </c>
      <c r="Y123" s="354">
        <v>-25167</v>
      </c>
      <c r="Z123" s="354">
        <v>-35167</v>
      </c>
      <c r="AA123" s="354">
        <v>-35167</v>
      </c>
      <c r="AB123" s="354">
        <v>-35167</v>
      </c>
      <c r="AC123" s="354">
        <v>-35167</v>
      </c>
      <c r="AD123" s="354">
        <v>-35167</v>
      </c>
    </row>
    <row r="124" spans="1:30" x14ac:dyDescent="0.35">
      <c r="A124" t="s">
        <v>132</v>
      </c>
      <c r="B124" s="354" t="str">
        <f>VLOOKUP(A124,'Web Based Remittances'!$A$2:$C$70,3,0)</f>
        <v>208w746y</v>
      </c>
      <c r="C124" s="354" t="s">
        <v>57</v>
      </c>
      <c r="D124" s="354" t="s">
        <v>58</v>
      </c>
      <c r="E124" s="354">
        <v>6110000</v>
      </c>
      <c r="F124" s="354">
        <v>559769</v>
      </c>
      <c r="G124" s="354">
        <v>44620</v>
      </c>
      <c r="H124" s="354">
        <v>44620</v>
      </c>
      <c r="I124" s="354">
        <v>44620</v>
      </c>
      <c r="J124" s="354">
        <v>44620</v>
      </c>
      <c r="K124" s="354">
        <v>44620</v>
      </c>
      <c r="L124" s="354">
        <v>44620</v>
      </c>
      <c r="M124" s="354">
        <v>48674</v>
      </c>
      <c r="N124" s="354">
        <v>48674</v>
      </c>
      <c r="O124" s="354">
        <v>48674</v>
      </c>
      <c r="P124" s="354">
        <v>48674</v>
      </c>
      <c r="Q124" s="354">
        <v>48674</v>
      </c>
      <c r="R124" s="354">
        <v>48679</v>
      </c>
      <c r="S124" s="354">
        <v>44620</v>
      </c>
      <c r="T124" s="354">
        <v>89240</v>
      </c>
      <c r="U124" s="354">
        <v>133860</v>
      </c>
      <c r="V124" s="354">
        <v>178480</v>
      </c>
      <c r="W124" s="354">
        <v>223100</v>
      </c>
      <c r="X124" s="354">
        <v>267720</v>
      </c>
      <c r="Y124" s="354">
        <v>316394</v>
      </c>
      <c r="Z124" s="354">
        <v>365068</v>
      </c>
      <c r="AA124" s="354">
        <v>413742</v>
      </c>
      <c r="AB124" s="354">
        <v>462416</v>
      </c>
      <c r="AC124" s="354">
        <v>511090</v>
      </c>
      <c r="AD124" s="354">
        <v>559769</v>
      </c>
    </row>
    <row r="125" spans="1:30" x14ac:dyDescent="0.35">
      <c r="A125" t="s">
        <v>132</v>
      </c>
      <c r="B125" s="354" t="str">
        <f>VLOOKUP(A125,'Web Based Remittances'!$A$2:$C$70,3,0)</f>
        <v>208w746y</v>
      </c>
      <c r="C125" s="354" t="s">
        <v>59</v>
      </c>
      <c r="D125" s="354" t="s">
        <v>60</v>
      </c>
      <c r="E125" s="354">
        <v>6110020</v>
      </c>
      <c r="F125" s="354" t="s">
        <v>133</v>
      </c>
      <c r="G125" s="354" t="s">
        <v>133</v>
      </c>
      <c r="H125" s="354" t="s">
        <v>133</v>
      </c>
      <c r="I125" s="354" t="s">
        <v>133</v>
      </c>
      <c r="J125" s="354" t="s">
        <v>133</v>
      </c>
      <c r="K125" s="354" t="s">
        <v>133</v>
      </c>
      <c r="L125" s="354" t="s">
        <v>133</v>
      </c>
      <c r="M125" s="354" t="s">
        <v>133</v>
      </c>
      <c r="N125" s="354" t="s">
        <v>133</v>
      </c>
      <c r="O125" s="354" t="s">
        <v>133</v>
      </c>
      <c r="P125" s="354" t="s">
        <v>133</v>
      </c>
      <c r="Q125" s="354" t="s">
        <v>133</v>
      </c>
      <c r="R125" s="354" t="s">
        <v>133</v>
      </c>
      <c r="S125" s="354" t="s">
        <v>133</v>
      </c>
      <c r="T125" s="354">
        <v>0</v>
      </c>
      <c r="U125" s="354">
        <v>0</v>
      </c>
      <c r="V125" s="354">
        <v>0</v>
      </c>
      <c r="W125" s="354">
        <v>0</v>
      </c>
      <c r="X125" s="354">
        <v>0</v>
      </c>
      <c r="Y125" s="354">
        <v>0</v>
      </c>
      <c r="Z125" s="354">
        <v>0</v>
      </c>
      <c r="AA125" s="354">
        <v>0</v>
      </c>
      <c r="AB125" s="354">
        <v>0</v>
      </c>
      <c r="AC125" s="354">
        <v>0</v>
      </c>
      <c r="AD125" s="354">
        <v>0</v>
      </c>
    </row>
    <row r="126" spans="1:30" x14ac:dyDescent="0.35">
      <c r="A126" t="s">
        <v>132</v>
      </c>
      <c r="B126" s="354" t="str">
        <f>VLOOKUP(A126,'Web Based Remittances'!$A$2:$C$70,3,0)</f>
        <v>208w746y</v>
      </c>
      <c r="C126" s="354" t="s">
        <v>61</v>
      </c>
      <c r="D126" s="354" t="s">
        <v>62</v>
      </c>
      <c r="E126" s="354">
        <v>6110600</v>
      </c>
      <c r="F126" s="354">
        <v>286136</v>
      </c>
      <c r="G126" s="354">
        <v>23844</v>
      </c>
      <c r="H126" s="354">
        <v>23844</v>
      </c>
      <c r="I126" s="354">
        <v>23844</v>
      </c>
      <c r="J126" s="354">
        <v>23844</v>
      </c>
      <c r="K126" s="354">
        <v>23844</v>
      </c>
      <c r="L126" s="354">
        <v>23844</v>
      </c>
      <c r="M126" s="354">
        <v>23844</v>
      </c>
      <c r="N126" s="354">
        <v>23844</v>
      </c>
      <c r="O126" s="354">
        <v>23844</v>
      </c>
      <c r="P126" s="354">
        <v>23844</v>
      </c>
      <c r="Q126" s="354">
        <v>23844</v>
      </c>
      <c r="R126" s="354">
        <v>23852</v>
      </c>
      <c r="S126" s="354">
        <v>23844</v>
      </c>
      <c r="T126" s="354">
        <v>47688</v>
      </c>
      <c r="U126" s="354">
        <v>71532</v>
      </c>
      <c r="V126" s="354">
        <v>95376</v>
      </c>
      <c r="W126" s="354">
        <v>119220</v>
      </c>
      <c r="X126" s="354">
        <v>143064</v>
      </c>
      <c r="Y126" s="354">
        <v>166908</v>
      </c>
      <c r="Z126" s="354">
        <v>190752</v>
      </c>
      <c r="AA126" s="354">
        <v>214596</v>
      </c>
      <c r="AB126" s="354">
        <v>238440</v>
      </c>
      <c r="AC126" s="354">
        <v>262284</v>
      </c>
      <c r="AD126" s="354">
        <v>286136</v>
      </c>
    </row>
    <row r="127" spans="1:30" x14ac:dyDescent="0.35">
      <c r="A127" t="s">
        <v>132</v>
      </c>
      <c r="B127" s="354" t="str">
        <f>VLOOKUP(A127,'Web Based Remittances'!$A$2:$C$70,3,0)</f>
        <v>208w746y</v>
      </c>
      <c r="C127" s="354" t="s">
        <v>63</v>
      </c>
      <c r="D127" s="354" t="s">
        <v>64</v>
      </c>
      <c r="E127" s="354">
        <v>6110720</v>
      </c>
      <c r="F127" s="354">
        <v>58758</v>
      </c>
      <c r="G127" s="354">
        <v>4896.5</v>
      </c>
      <c r="H127" s="354">
        <v>4896</v>
      </c>
      <c r="I127" s="354">
        <v>4897</v>
      </c>
      <c r="J127" s="354">
        <v>4896</v>
      </c>
      <c r="K127" s="354">
        <v>4897</v>
      </c>
      <c r="L127" s="354">
        <v>4896</v>
      </c>
      <c r="M127" s="354">
        <v>4896.5</v>
      </c>
      <c r="N127" s="354">
        <v>4896</v>
      </c>
      <c r="O127" s="354">
        <v>4897</v>
      </c>
      <c r="P127" s="354">
        <v>4896</v>
      </c>
      <c r="Q127" s="354">
        <v>4897</v>
      </c>
      <c r="R127" s="354">
        <v>4897</v>
      </c>
      <c r="S127" s="354">
        <v>4896.5</v>
      </c>
      <c r="T127" s="354">
        <v>9792.5</v>
      </c>
      <c r="U127" s="354">
        <v>14689.5</v>
      </c>
      <c r="V127" s="354">
        <v>19585.5</v>
      </c>
      <c r="W127" s="354">
        <v>24482.5</v>
      </c>
      <c r="X127" s="354">
        <v>29378.5</v>
      </c>
      <c r="Y127" s="354">
        <v>34275</v>
      </c>
      <c r="Z127" s="354">
        <v>39171</v>
      </c>
      <c r="AA127" s="354">
        <v>44068</v>
      </c>
      <c r="AB127" s="354">
        <v>48964</v>
      </c>
      <c r="AC127" s="354">
        <v>53861</v>
      </c>
      <c r="AD127" s="354">
        <v>58758</v>
      </c>
    </row>
    <row r="128" spans="1:30" x14ac:dyDescent="0.35">
      <c r="A128" t="s">
        <v>132</v>
      </c>
      <c r="B128" s="354" t="str">
        <f>VLOOKUP(A128,'Web Based Remittances'!$A$2:$C$70,3,0)</f>
        <v>208w746y</v>
      </c>
      <c r="C128" s="354" t="s">
        <v>65</v>
      </c>
      <c r="D128" s="354" t="s">
        <v>66</v>
      </c>
      <c r="E128" s="354">
        <v>6110860</v>
      </c>
      <c r="F128" s="354">
        <v>64614</v>
      </c>
      <c r="G128" s="354">
        <v>5384</v>
      </c>
      <c r="H128" s="354">
        <v>5385</v>
      </c>
      <c r="I128" s="354">
        <v>5384</v>
      </c>
      <c r="J128" s="354">
        <v>5385</v>
      </c>
      <c r="K128" s="354">
        <v>5384</v>
      </c>
      <c r="L128" s="354">
        <v>5385</v>
      </c>
      <c r="M128" s="354">
        <v>5384</v>
      </c>
      <c r="N128" s="354">
        <v>5385</v>
      </c>
      <c r="O128" s="354">
        <v>5384</v>
      </c>
      <c r="P128" s="354">
        <v>5385</v>
      </c>
      <c r="Q128" s="354">
        <v>5384</v>
      </c>
      <c r="R128" s="354">
        <v>5385</v>
      </c>
      <c r="S128" s="354">
        <v>5384</v>
      </c>
      <c r="T128" s="354">
        <v>10769</v>
      </c>
      <c r="U128" s="354">
        <v>16153</v>
      </c>
      <c r="V128" s="354">
        <v>21538</v>
      </c>
      <c r="W128" s="354">
        <v>26922</v>
      </c>
      <c r="X128" s="354">
        <v>32307</v>
      </c>
      <c r="Y128" s="354">
        <v>37691</v>
      </c>
      <c r="Z128" s="354">
        <v>43076</v>
      </c>
      <c r="AA128" s="354">
        <v>48460</v>
      </c>
      <c r="AB128" s="354">
        <v>53845</v>
      </c>
      <c r="AC128" s="354">
        <v>59229</v>
      </c>
      <c r="AD128" s="354">
        <v>64614</v>
      </c>
    </row>
    <row r="129" spans="1:30" x14ac:dyDescent="0.35">
      <c r="A129" t="s">
        <v>132</v>
      </c>
      <c r="B129" s="354" t="str">
        <f>VLOOKUP(A129,'Web Based Remittances'!$A$2:$C$70,3,0)</f>
        <v>208w746y</v>
      </c>
      <c r="C129" s="354" t="s">
        <v>67</v>
      </c>
      <c r="D129" s="354" t="s">
        <v>68</v>
      </c>
      <c r="E129" s="354">
        <v>6110800</v>
      </c>
      <c r="S129" s="354">
        <v>0</v>
      </c>
      <c r="T129" s="354">
        <v>0</v>
      </c>
      <c r="U129" s="354">
        <v>0</v>
      </c>
      <c r="V129" s="354">
        <v>0</v>
      </c>
      <c r="W129" s="354">
        <v>0</v>
      </c>
      <c r="X129" s="354">
        <v>0</v>
      </c>
      <c r="Y129" s="354">
        <v>0</v>
      </c>
      <c r="Z129" s="354">
        <v>0</v>
      </c>
      <c r="AA129" s="354">
        <v>0</v>
      </c>
      <c r="AB129" s="354">
        <v>0</v>
      </c>
      <c r="AC129" s="354">
        <v>0</v>
      </c>
      <c r="AD129" s="354">
        <v>0</v>
      </c>
    </row>
    <row r="130" spans="1:30" x14ac:dyDescent="0.35">
      <c r="A130" t="s">
        <v>132</v>
      </c>
      <c r="B130" s="354" t="str">
        <f>VLOOKUP(A130,'Web Based Remittances'!$A$2:$C$70,3,0)</f>
        <v>208w746y</v>
      </c>
      <c r="C130" s="354" t="s">
        <v>69</v>
      </c>
      <c r="D130" s="354" t="s">
        <v>70</v>
      </c>
      <c r="E130" s="354">
        <v>6110640</v>
      </c>
      <c r="F130" s="354">
        <v>4797</v>
      </c>
      <c r="G130" s="354">
        <v>399</v>
      </c>
      <c r="H130" s="354">
        <v>400</v>
      </c>
      <c r="I130" s="354">
        <v>399</v>
      </c>
      <c r="J130" s="354">
        <v>400</v>
      </c>
      <c r="K130" s="354">
        <v>399</v>
      </c>
      <c r="L130" s="354">
        <v>400</v>
      </c>
      <c r="M130" s="354">
        <v>399</v>
      </c>
      <c r="N130" s="354">
        <v>400</v>
      </c>
      <c r="O130" s="354">
        <v>399</v>
      </c>
      <c r="P130" s="354">
        <v>400</v>
      </c>
      <c r="Q130" s="354">
        <v>399</v>
      </c>
      <c r="R130" s="354">
        <v>403</v>
      </c>
      <c r="S130" s="354">
        <v>399</v>
      </c>
      <c r="T130" s="354">
        <v>799</v>
      </c>
      <c r="U130" s="354">
        <v>1198</v>
      </c>
      <c r="V130" s="354">
        <v>1598</v>
      </c>
      <c r="W130" s="354">
        <v>1997</v>
      </c>
      <c r="X130" s="354">
        <v>2397</v>
      </c>
      <c r="Y130" s="354">
        <v>2796</v>
      </c>
      <c r="Z130" s="354">
        <v>3196</v>
      </c>
      <c r="AA130" s="354">
        <v>3595</v>
      </c>
      <c r="AB130" s="354">
        <v>3995</v>
      </c>
      <c r="AC130" s="354">
        <v>4394</v>
      </c>
      <c r="AD130" s="354">
        <v>4797</v>
      </c>
    </row>
    <row r="131" spans="1:30" x14ac:dyDescent="0.35">
      <c r="A131" t="s">
        <v>132</v>
      </c>
      <c r="B131" s="354" t="str">
        <f>VLOOKUP(A131,'Web Based Remittances'!$A$2:$C$70,3,0)</f>
        <v>208w746y</v>
      </c>
      <c r="C131" s="354" t="s">
        <v>71</v>
      </c>
      <c r="D131" s="354" t="s">
        <v>72</v>
      </c>
      <c r="E131" s="354">
        <v>6116300</v>
      </c>
      <c r="F131" s="354">
        <v>2090</v>
      </c>
      <c r="G131" s="354">
        <v>100</v>
      </c>
      <c r="H131" s="354">
        <v>100</v>
      </c>
      <c r="I131" s="354">
        <v>100</v>
      </c>
      <c r="L131" s="354">
        <v>400</v>
      </c>
      <c r="M131" s="354">
        <v>200</v>
      </c>
      <c r="N131" s="354">
        <v>290</v>
      </c>
      <c r="O131" s="354">
        <v>200</v>
      </c>
      <c r="P131" s="354">
        <v>300</v>
      </c>
      <c r="Q131" s="354">
        <v>400</v>
      </c>
      <c r="S131" s="354">
        <v>100</v>
      </c>
      <c r="T131" s="354">
        <v>200</v>
      </c>
      <c r="U131" s="354">
        <v>300</v>
      </c>
      <c r="V131" s="354">
        <v>300</v>
      </c>
      <c r="W131" s="354">
        <v>300</v>
      </c>
      <c r="X131" s="354">
        <v>700</v>
      </c>
      <c r="Y131" s="354">
        <v>900</v>
      </c>
      <c r="Z131" s="354">
        <v>1190</v>
      </c>
      <c r="AA131" s="354">
        <v>1390</v>
      </c>
      <c r="AB131" s="354">
        <v>1690</v>
      </c>
      <c r="AC131" s="354">
        <v>2090</v>
      </c>
      <c r="AD131" s="354">
        <v>2090</v>
      </c>
    </row>
    <row r="132" spans="1:30" x14ac:dyDescent="0.35">
      <c r="A132" t="s">
        <v>132</v>
      </c>
      <c r="B132" s="354" t="str">
        <f>VLOOKUP(A132,'Web Based Remittances'!$A$2:$C$70,3,0)</f>
        <v>208w746y</v>
      </c>
      <c r="C132" s="354" t="s">
        <v>73</v>
      </c>
      <c r="D132" s="354" t="s">
        <v>74</v>
      </c>
      <c r="E132" s="354">
        <v>6116200</v>
      </c>
      <c r="F132" s="354">
        <v>6070</v>
      </c>
      <c r="G132" s="354">
        <v>500</v>
      </c>
      <c r="H132" s="354">
        <v>200</v>
      </c>
      <c r="I132" s="354">
        <v>1000</v>
      </c>
      <c r="J132" s="354">
        <v>600</v>
      </c>
      <c r="L132" s="354">
        <v>500</v>
      </c>
      <c r="M132" s="354">
        <v>200</v>
      </c>
      <c r="N132" s="354">
        <v>500</v>
      </c>
      <c r="O132" s="354">
        <v>2000</v>
      </c>
      <c r="Q132" s="354">
        <v>570</v>
      </c>
      <c r="S132" s="354">
        <v>500</v>
      </c>
      <c r="T132" s="354">
        <v>700</v>
      </c>
      <c r="U132" s="354">
        <v>1700</v>
      </c>
      <c r="V132" s="354">
        <v>2300</v>
      </c>
      <c r="W132" s="354">
        <v>2300</v>
      </c>
      <c r="X132" s="354">
        <v>2800</v>
      </c>
      <c r="Y132" s="354">
        <v>3000</v>
      </c>
      <c r="Z132" s="354">
        <v>3500</v>
      </c>
      <c r="AA132" s="354">
        <v>5500</v>
      </c>
      <c r="AB132" s="354">
        <v>5500</v>
      </c>
      <c r="AC132" s="354">
        <v>6070</v>
      </c>
      <c r="AD132" s="354">
        <v>6070</v>
      </c>
    </row>
    <row r="133" spans="1:30" x14ac:dyDescent="0.35">
      <c r="A133" t="s">
        <v>132</v>
      </c>
      <c r="B133" s="354" t="str">
        <f>VLOOKUP(A133,'Web Based Remittances'!$A$2:$C$70,3,0)</f>
        <v>208w746y</v>
      </c>
      <c r="C133" s="354" t="s">
        <v>75</v>
      </c>
      <c r="D133" s="354" t="s">
        <v>76</v>
      </c>
      <c r="E133" s="354">
        <v>6116610</v>
      </c>
      <c r="S133" s="354">
        <v>0</v>
      </c>
      <c r="T133" s="354">
        <v>0</v>
      </c>
      <c r="U133" s="354">
        <v>0</v>
      </c>
      <c r="V133" s="354">
        <v>0</v>
      </c>
      <c r="W133" s="354">
        <v>0</v>
      </c>
      <c r="X133" s="354">
        <v>0</v>
      </c>
      <c r="Y133" s="354">
        <v>0</v>
      </c>
      <c r="Z133" s="354">
        <v>0</v>
      </c>
      <c r="AA133" s="354">
        <v>0</v>
      </c>
      <c r="AB133" s="354">
        <v>0</v>
      </c>
      <c r="AC133" s="354">
        <v>0</v>
      </c>
      <c r="AD133" s="354">
        <v>0</v>
      </c>
    </row>
    <row r="134" spans="1:30" x14ac:dyDescent="0.35">
      <c r="A134" t="s">
        <v>132</v>
      </c>
      <c r="B134" s="354" t="str">
        <f>VLOOKUP(A134,'Web Based Remittances'!$A$2:$C$70,3,0)</f>
        <v>208w746y</v>
      </c>
      <c r="C134" s="354" t="s">
        <v>77</v>
      </c>
      <c r="D134" s="354" t="s">
        <v>78</v>
      </c>
      <c r="E134" s="354">
        <v>6116600</v>
      </c>
      <c r="F134" s="354">
        <v>594</v>
      </c>
      <c r="G134" s="354">
        <v>594</v>
      </c>
      <c r="S134" s="354">
        <v>594</v>
      </c>
      <c r="T134" s="354">
        <v>594</v>
      </c>
      <c r="U134" s="354">
        <v>594</v>
      </c>
      <c r="V134" s="354">
        <v>594</v>
      </c>
      <c r="W134" s="354">
        <v>594</v>
      </c>
      <c r="X134" s="354">
        <v>594</v>
      </c>
      <c r="Y134" s="354">
        <v>594</v>
      </c>
      <c r="Z134" s="354">
        <v>594</v>
      </c>
      <c r="AA134" s="354">
        <v>594</v>
      </c>
      <c r="AB134" s="354">
        <v>594</v>
      </c>
      <c r="AC134" s="354">
        <v>594</v>
      </c>
      <c r="AD134" s="354">
        <v>594</v>
      </c>
    </row>
    <row r="135" spans="1:30" x14ac:dyDescent="0.35">
      <c r="A135" t="s">
        <v>132</v>
      </c>
      <c r="B135" s="354" t="str">
        <f>VLOOKUP(A135,'Web Based Remittances'!$A$2:$C$70,3,0)</f>
        <v>208w746y</v>
      </c>
      <c r="C135" s="354" t="s">
        <v>79</v>
      </c>
      <c r="D135" s="354" t="s">
        <v>80</v>
      </c>
      <c r="E135" s="354">
        <v>6121000</v>
      </c>
      <c r="F135" s="354">
        <v>42489</v>
      </c>
      <c r="G135" s="354">
        <v>600</v>
      </c>
      <c r="H135" s="354">
        <v>3300</v>
      </c>
      <c r="I135" s="354">
        <v>1600</v>
      </c>
      <c r="J135" s="354">
        <v>15000</v>
      </c>
      <c r="L135" s="354">
        <v>15000</v>
      </c>
      <c r="M135" s="354">
        <v>1500</v>
      </c>
      <c r="N135" s="354">
        <v>1500</v>
      </c>
      <c r="O135" s="354">
        <v>500</v>
      </c>
      <c r="P135" s="354">
        <v>590</v>
      </c>
      <c r="Q135" s="354">
        <v>1899</v>
      </c>
      <c r="R135" s="354">
        <v>1000</v>
      </c>
      <c r="S135" s="354">
        <v>600</v>
      </c>
      <c r="T135" s="354">
        <v>3900</v>
      </c>
      <c r="U135" s="354">
        <v>5500</v>
      </c>
      <c r="V135" s="354">
        <v>20500</v>
      </c>
      <c r="W135" s="354">
        <v>20500</v>
      </c>
      <c r="X135" s="354">
        <v>35500</v>
      </c>
      <c r="Y135" s="354">
        <v>37000</v>
      </c>
      <c r="Z135" s="354">
        <v>38500</v>
      </c>
      <c r="AA135" s="354">
        <v>39000</v>
      </c>
      <c r="AB135" s="354">
        <v>39590</v>
      </c>
      <c r="AC135" s="354">
        <v>41489</v>
      </c>
      <c r="AD135" s="354">
        <v>42489</v>
      </c>
    </row>
    <row r="136" spans="1:30" x14ac:dyDescent="0.35">
      <c r="A136" t="s">
        <v>132</v>
      </c>
      <c r="B136" s="354" t="str">
        <f>VLOOKUP(A136,'Web Based Remittances'!$A$2:$C$70,3,0)</f>
        <v>208w746y</v>
      </c>
      <c r="C136" s="354" t="s">
        <v>81</v>
      </c>
      <c r="D136" s="354" t="s">
        <v>82</v>
      </c>
      <c r="E136" s="354">
        <v>6122310</v>
      </c>
      <c r="F136" s="354">
        <v>12635</v>
      </c>
      <c r="G136" s="354">
        <v>800</v>
      </c>
      <c r="H136" s="354">
        <v>2500</v>
      </c>
      <c r="I136" s="354">
        <v>4000</v>
      </c>
      <c r="J136" s="354">
        <v>800</v>
      </c>
      <c r="K136" s="354">
        <v>342</v>
      </c>
      <c r="L136" s="354">
        <v>1000</v>
      </c>
      <c r="M136" s="354">
        <v>342</v>
      </c>
      <c r="N136" s="354">
        <v>800</v>
      </c>
      <c r="O136" s="354">
        <v>800</v>
      </c>
      <c r="P136" s="354">
        <v>442</v>
      </c>
      <c r="Q136" s="354">
        <v>442</v>
      </c>
      <c r="R136" s="354">
        <v>367</v>
      </c>
      <c r="S136" s="354">
        <v>800</v>
      </c>
      <c r="T136" s="354">
        <v>3300</v>
      </c>
      <c r="U136" s="354">
        <v>7300</v>
      </c>
      <c r="V136" s="354">
        <v>8100</v>
      </c>
      <c r="W136" s="354">
        <v>8442</v>
      </c>
      <c r="X136" s="354">
        <v>9442</v>
      </c>
      <c r="Y136" s="354">
        <v>9784</v>
      </c>
      <c r="Z136" s="354">
        <v>10584</v>
      </c>
      <c r="AA136" s="354">
        <v>11384</v>
      </c>
      <c r="AB136" s="354">
        <v>11826</v>
      </c>
      <c r="AC136" s="354">
        <v>12268</v>
      </c>
      <c r="AD136" s="354">
        <v>12635</v>
      </c>
    </row>
    <row r="137" spans="1:30" x14ac:dyDescent="0.35">
      <c r="A137" t="s">
        <v>132</v>
      </c>
      <c r="B137" s="354" t="str">
        <f>VLOOKUP(A137,'Web Based Remittances'!$A$2:$C$70,3,0)</f>
        <v>208w746y</v>
      </c>
      <c r="C137" s="354" t="s">
        <v>83</v>
      </c>
      <c r="D137" s="354" t="s">
        <v>84</v>
      </c>
      <c r="E137" s="354">
        <v>6122110</v>
      </c>
      <c r="F137" s="354">
        <v>3480</v>
      </c>
      <c r="G137" s="354">
        <v>316</v>
      </c>
      <c r="H137" s="354">
        <v>316</v>
      </c>
      <c r="I137" s="354">
        <v>316</v>
      </c>
      <c r="J137" s="354">
        <v>316</v>
      </c>
      <c r="L137" s="354">
        <v>316</v>
      </c>
      <c r="M137" s="354">
        <v>316</v>
      </c>
      <c r="N137" s="354">
        <v>316</v>
      </c>
      <c r="O137" s="354">
        <v>316</v>
      </c>
      <c r="P137" s="354">
        <v>316</v>
      </c>
      <c r="Q137" s="354">
        <v>316</v>
      </c>
      <c r="R137" s="354">
        <v>320</v>
      </c>
      <c r="S137" s="354">
        <v>316</v>
      </c>
      <c r="T137" s="354">
        <v>632</v>
      </c>
      <c r="U137" s="354">
        <v>948</v>
      </c>
      <c r="V137" s="354">
        <v>1264</v>
      </c>
      <c r="W137" s="354">
        <v>1264</v>
      </c>
      <c r="X137" s="354">
        <v>1580</v>
      </c>
      <c r="Y137" s="354">
        <v>1896</v>
      </c>
      <c r="Z137" s="354">
        <v>2212</v>
      </c>
      <c r="AA137" s="354">
        <v>2528</v>
      </c>
      <c r="AB137" s="354">
        <v>2844</v>
      </c>
      <c r="AC137" s="354">
        <v>3160</v>
      </c>
      <c r="AD137" s="354">
        <v>3480</v>
      </c>
    </row>
    <row r="138" spans="1:30" x14ac:dyDescent="0.35">
      <c r="A138" t="s">
        <v>132</v>
      </c>
      <c r="B138" s="354" t="str">
        <f>VLOOKUP(A138,'Web Based Remittances'!$A$2:$C$70,3,0)</f>
        <v>208w746y</v>
      </c>
      <c r="C138" s="354" t="s">
        <v>85</v>
      </c>
      <c r="D138" s="354" t="s">
        <v>86</v>
      </c>
      <c r="E138" s="354">
        <v>6120800</v>
      </c>
      <c r="F138" s="354">
        <v>4025</v>
      </c>
      <c r="G138" s="354">
        <v>1006</v>
      </c>
      <c r="J138" s="354">
        <v>1006</v>
      </c>
      <c r="M138" s="354">
        <v>1006</v>
      </c>
      <c r="P138" s="354">
        <v>1007</v>
      </c>
      <c r="S138" s="354">
        <v>1006</v>
      </c>
      <c r="T138" s="354">
        <v>1006</v>
      </c>
      <c r="U138" s="354">
        <v>1006</v>
      </c>
      <c r="V138" s="354">
        <v>2012</v>
      </c>
      <c r="W138" s="354">
        <v>2012</v>
      </c>
      <c r="X138" s="354">
        <v>2012</v>
      </c>
      <c r="Y138" s="354">
        <v>3018</v>
      </c>
      <c r="Z138" s="354">
        <v>3018</v>
      </c>
      <c r="AA138" s="354">
        <v>3018</v>
      </c>
      <c r="AB138" s="354">
        <v>4025</v>
      </c>
      <c r="AC138" s="354">
        <v>4025</v>
      </c>
      <c r="AD138" s="354">
        <v>4025</v>
      </c>
    </row>
    <row r="139" spans="1:30" x14ac:dyDescent="0.35">
      <c r="A139" t="s">
        <v>132</v>
      </c>
      <c r="B139" s="354" t="str">
        <f>VLOOKUP(A139,'Web Based Remittances'!$A$2:$C$70,3,0)</f>
        <v>208w746y</v>
      </c>
      <c r="C139" s="354" t="s">
        <v>87</v>
      </c>
      <c r="D139" s="354" t="s">
        <v>88</v>
      </c>
      <c r="E139" s="354">
        <v>6120220</v>
      </c>
      <c r="F139" s="354">
        <v>18100</v>
      </c>
      <c r="G139" s="354">
        <v>2500</v>
      </c>
      <c r="H139" s="354">
        <v>1387</v>
      </c>
      <c r="I139" s="354">
        <v>1387</v>
      </c>
      <c r="J139" s="354">
        <v>2000</v>
      </c>
      <c r="L139" s="354">
        <v>1387</v>
      </c>
      <c r="M139" s="354">
        <v>1387</v>
      </c>
      <c r="N139" s="354">
        <v>1387</v>
      </c>
      <c r="O139" s="354">
        <v>1387</v>
      </c>
      <c r="P139" s="354">
        <v>2500</v>
      </c>
      <c r="Q139" s="354">
        <v>1387</v>
      </c>
      <c r="R139" s="354">
        <v>1391</v>
      </c>
      <c r="S139" s="354">
        <v>2500</v>
      </c>
      <c r="T139" s="354">
        <v>3887</v>
      </c>
      <c r="U139" s="354">
        <v>5274</v>
      </c>
      <c r="V139" s="354">
        <v>7274</v>
      </c>
      <c r="W139" s="354">
        <v>7274</v>
      </c>
      <c r="X139" s="354">
        <v>8661</v>
      </c>
      <c r="Y139" s="354">
        <v>10048</v>
      </c>
      <c r="Z139" s="354">
        <v>11435</v>
      </c>
      <c r="AA139" s="354">
        <v>12822</v>
      </c>
      <c r="AB139" s="354">
        <v>15322</v>
      </c>
      <c r="AC139" s="354">
        <v>16709</v>
      </c>
      <c r="AD139" s="354">
        <v>18100</v>
      </c>
    </row>
    <row r="140" spans="1:30" x14ac:dyDescent="0.35">
      <c r="A140" t="s">
        <v>132</v>
      </c>
      <c r="B140" s="354" t="str">
        <f>VLOOKUP(A140,'Web Based Remittances'!$A$2:$C$70,3,0)</f>
        <v>208w746y</v>
      </c>
      <c r="C140" s="354" t="s">
        <v>89</v>
      </c>
      <c r="D140" s="354" t="s">
        <v>90</v>
      </c>
      <c r="E140" s="354">
        <v>6120600</v>
      </c>
      <c r="F140" s="354">
        <v>3738</v>
      </c>
      <c r="G140" s="354">
        <v>372</v>
      </c>
      <c r="H140" s="354">
        <v>374</v>
      </c>
      <c r="I140" s="354">
        <v>374</v>
      </c>
      <c r="J140" s="354">
        <v>374</v>
      </c>
      <c r="K140" s="354">
        <v>374</v>
      </c>
      <c r="L140" s="354">
        <v>374</v>
      </c>
      <c r="M140" s="354">
        <v>374</v>
      </c>
      <c r="N140" s="354">
        <v>374</v>
      </c>
      <c r="O140" s="354">
        <v>374</v>
      </c>
      <c r="P140" s="354">
        <v>374</v>
      </c>
      <c r="S140" s="354">
        <v>372</v>
      </c>
      <c r="T140" s="354">
        <v>746</v>
      </c>
      <c r="U140" s="354">
        <v>1120</v>
      </c>
      <c r="V140" s="354">
        <v>1494</v>
      </c>
      <c r="W140" s="354">
        <v>1868</v>
      </c>
      <c r="X140" s="354">
        <v>2242</v>
      </c>
      <c r="Y140" s="354">
        <v>2616</v>
      </c>
      <c r="Z140" s="354">
        <v>2990</v>
      </c>
      <c r="AA140" s="354">
        <v>3364</v>
      </c>
      <c r="AB140" s="354">
        <v>3738</v>
      </c>
      <c r="AC140" s="354">
        <v>3738</v>
      </c>
      <c r="AD140" s="354">
        <v>3738</v>
      </c>
    </row>
    <row r="141" spans="1:30" x14ac:dyDescent="0.35">
      <c r="A141" t="s">
        <v>132</v>
      </c>
      <c r="B141" s="354" t="str">
        <f>VLOOKUP(A141,'Web Based Remittances'!$A$2:$C$70,3,0)</f>
        <v>208w746y</v>
      </c>
      <c r="C141" s="354" t="s">
        <v>91</v>
      </c>
      <c r="D141" s="354" t="s">
        <v>92</v>
      </c>
      <c r="E141" s="354">
        <v>6120400</v>
      </c>
      <c r="F141" s="354">
        <v>5464</v>
      </c>
      <c r="G141" s="354">
        <v>500</v>
      </c>
      <c r="H141" s="354">
        <v>550</v>
      </c>
      <c r="I141" s="354">
        <v>114</v>
      </c>
      <c r="L141" s="354">
        <v>900</v>
      </c>
      <c r="M141" s="354">
        <v>500</v>
      </c>
      <c r="O141" s="354">
        <v>1000</v>
      </c>
      <c r="P141" s="354">
        <v>900</v>
      </c>
      <c r="Q141" s="354">
        <v>500</v>
      </c>
      <c r="R141" s="354">
        <v>500</v>
      </c>
      <c r="S141" s="354">
        <v>500</v>
      </c>
      <c r="T141" s="354">
        <v>1050</v>
      </c>
      <c r="U141" s="354">
        <v>1164</v>
      </c>
      <c r="V141" s="354">
        <v>1164</v>
      </c>
      <c r="W141" s="354">
        <v>1164</v>
      </c>
      <c r="X141" s="354">
        <v>2064</v>
      </c>
      <c r="Y141" s="354">
        <v>2564</v>
      </c>
      <c r="Z141" s="354">
        <v>2564</v>
      </c>
      <c r="AA141" s="354">
        <v>3564</v>
      </c>
      <c r="AB141" s="354">
        <v>4464</v>
      </c>
      <c r="AC141" s="354">
        <v>4964</v>
      </c>
      <c r="AD141" s="354">
        <v>5464</v>
      </c>
    </row>
    <row r="142" spans="1:30" x14ac:dyDescent="0.35">
      <c r="A142" t="s">
        <v>132</v>
      </c>
      <c r="B142" s="354" t="str">
        <f>VLOOKUP(A142,'Web Based Remittances'!$A$2:$C$70,3,0)</f>
        <v>208w746y</v>
      </c>
      <c r="C142" s="354" t="s">
        <v>93</v>
      </c>
      <c r="D142" s="354" t="s">
        <v>94</v>
      </c>
      <c r="E142" s="354">
        <v>6140130</v>
      </c>
      <c r="F142" s="354">
        <v>56331</v>
      </c>
      <c r="G142" s="354">
        <v>6000</v>
      </c>
      <c r="H142" s="354">
        <v>4000</v>
      </c>
      <c r="I142" s="354">
        <v>9000</v>
      </c>
      <c r="J142" s="354">
        <v>5000</v>
      </c>
      <c r="L142" s="354">
        <v>4000</v>
      </c>
      <c r="M142" s="354">
        <v>5000</v>
      </c>
      <c r="N142" s="354">
        <v>4000</v>
      </c>
      <c r="O142" s="354">
        <v>6000</v>
      </c>
      <c r="P142" s="354">
        <v>5000</v>
      </c>
      <c r="Q142" s="354">
        <v>4000</v>
      </c>
      <c r="R142" s="354">
        <v>4331</v>
      </c>
      <c r="S142" s="354">
        <v>6000</v>
      </c>
      <c r="T142" s="354">
        <v>10000</v>
      </c>
      <c r="U142" s="354">
        <v>19000</v>
      </c>
      <c r="V142" s="354">
        <v>24000</v>
      </c>
      <c r="W142" s="354">
        <v>24000</v>
      </c>
      <c r="X142" s="354">
        <v>28000</v>
      </c>
      <c r="Y142" s="354">
        <v>33000</v>
      </c>
      <c r="Z142" s="354">
        <v>37000</v>
      </c>
      <c r="AA142" s="354">
        <v>43000</v>
      </c>
      <c r="AB142" s="354">
        <v>48000</v>
      </c>
      <c r="AC142" s="354">
        <v>52000</v>
      </c>
      <c r="AD142" s="354">
        <v>56331</v>
      </c>
    </row>
    <row r="143" spans="1:30" x14ac:dyDescent="0.35">
      <c r="A143" t="s">
        <v>132</v>
      </c>
      <c r="B143" s="354" t="str">
        <f>VLOOKUP(A143,'Web Based Remittances'!$A$2:$C$70,3,0)</f>
        <v>208w746y</v>
      </c>
      <c r="C143" s="354" t="s">
        <v>95</v>
      </c>
      <c r="D143" s="354" t="s">
        <v>96</v>
      </c>
      <c r="E143" s="354">
        <v>6142430</v>
      </c>
      <c r="F143" s="354">
        <v>28809</v>
      </c>
      <c r="G143" s="354">
        <v>10500</v>
      </c>
      <c r="H143" s="354">
        <v>1000</v>
      </c>
      <c r="I143" s="354">
        <v>3000</v>
      </c>
      <c r="J143" s="354">
        <v>1564</v>
      </c>
      <c r="L143" s="354">
        <v>4000</v>
      </c>
      <c r="M143" s="354">
        <v>2500</v>
      </c>
      <c r="O143" s="354">
        <v>5000</v>
      </c>
      <c r="P143" s="354">
        <v>500</v>
      </c>
      <c r="Q143" s="354">
        <v>500</v>
      </c>
      <c r="R143" s="354">
        <v>245</v>
      </c>
      <c r="S143" s="354">
        <v>10500</v>
      </c>
      <c r="T143" s="354">
        <v>11500</v>
      </c>
      <c r="U143" s="354">
        <v>14500</v>
      </c>
      <c r="V143" s="354">
        <v>16064</v>
      </c>
      <c r="W143" s="354">
        <v>16064</v>
      </c>
      <c r="X143" s="354">
        <v>20064</v>
      </c>
      <c r="Y143" s="354">
        <v>22564</v>
      </c>
      <c r="Z143" s="354">
        <v>22564</v>
      </c>
      <c r="AA143" s="354">
        <v>27564</v>
      </c>
      <c r="AB143" s="354">
        <v>28064</v>
      </c>
      <c r="AC143" s="354">
        <v>28564</v>
      </c>
      <c r="AD143" s="354">
        <v>28809</v>
      </c>
    </row>
    <row r="144" spans="1:30" x14ac:dyDescent="0.35">
      <c r="A144" t="s">
        <v>132</v>
      </c>
      <c r="B144" s="354" t="str">
        <f>VLOOKUP(A144,'Web Based Remittances'!$A$2:$C$70,3,0)</f>
        <v>208w746y</v>
      </c>
      <c r="C144" s="354" t="s">
        <v>97</v>
      </c>
      <c r="D144" s="354" t="s">
        <v>98</v>
      </c>
      <c r="E144" s="354">
        <v>6146100</v>
      </c>
      <c r="S144" s="354">
        <v>0</v>
      </c>
      <c r="T144" s="354">
        <v>0</v>
      </c>
      <c r="U144" s="354">
        <v>0</v>
      </c>
      <c r="V144" s="354">
        <v>0</v>
      </c>
      <c r="W144" s="354">
        <v>0</v>
      </c>
      <c r="X144" s="354">
        <v>0</v>
      </c>
      <c r="Y144" s="354">
        <v>0</v>
      </c>
      <c r="Z144" s="354">
        <v>0</v>
      </c>
      <c r="AA144" s="354">
        <v>0</v>
      </c>
      <c r="AB144" s="354">
        <v>0</v>
      </c>
      <c r="AC144" s="354">
        <v>0</v>
      </c>
      <c r="AD144" s="354">
        <v>0</v>
      </c>
    </row>
    <row r="145" spans="1:30" x14ac:dyDescent="0.35">
      <c r="A145" t="s">
        <v>132</v>
      </c>
      <c r="B145" s="354" t="str">
        <f>VLOOKUP(A145,'Web Based Remittances'!$A$2:$C$70,3,0)</f>
        <v>208w746y</v>
      </c>
      <c r="C145" s="354" t="s">
        <v>99</v>
      </c>
      <c r="D145" s="354" t="s">
        <v>100</v>
      </c>
      <c r="E145" s="354">
        <v>6140000</v>
      </c>
      <c r="F145" s="354">
        <v>8078</v>
      </c>
      <c r="G145" s="354">
        <v>2500</v>
      </c>
      <c r="H145" s="354">
        <v>750</v>
      </c>
      <c r="I145" s="354">
        <v>2500</v>
      </c>
      <c r="J145" s="354">
        <v>500</v>
      </c>
      <c r="L145" s="354">
        <v>300</v>
      </c>
      <c r="M145" s="354">
        <v>200</v>
      </c>
      <c r="N145" s="354">
        <v>200</v>
      </c>
      <c r="O145" s="354">
        <v>300</v>
      </c>
      <c r="P145" s="354">
        <v>500</v>
      </c>
      <c r="Q145" s="354">
        <v>328</v>
      </c>
      <c r="S145" s="354">
        <v>2500</v>
      </c>
      <c r="T145" s="354">
        <v>3250</v>
      </c>
      <c r="U145" s="354">
        <v>5750</v>
      </c>
      <c r="V145" s="354">
        <v>6250</v>
      </c>
      <c r="W145" s="354">
        <v>6250</v>
      </c>
      <c r="X145" s="354">
        <v>6550</v>
      </c>
      <c r="Y145" s="354">
        <v>6750</v>
      </c>
      <c r="Z145" s="354">
        <v>6950</v>
      </c>
      <c r="AA145" s="354">
        <v>7250</v>
      </c>
      <c r="AB145" s="354">
        <v>7750</v>
      </c>
      <c r="AC145" s="354">
        <v>8078</v>
      </c>
      <c r="AD145" s="354">
        <v>8078</v>
      </c>
    </row>
    <row r="146" spans="1:30" x14ac:dyDescent="0.35">
      <c r="A146" t="s">
        <v>132</v>
      </c>
      <c r="B146" s="354" t="str">
        <f>VLOOKUP(A146,'Web Based Remittances'!$A$2:$C$70,3,0)</f>
        <v>208w746y</v>
      </c>
      <c r="C146" s="354" t="s">
        <v>101</v>
      </c>
      <c r="D146" s="354" t="s">
        <v>102</v>
      </c>
      <c r="E146" s="354">
        <v>6121600</v>
      </c>
      <c r="F146" s="354">
        <v>3692</v>
      </c>
      <c r="H146" s="354">
        <v>3492</v>
      </c>
      <c r="M146" s="354">
        <v>200</v>
      </c>
      <c r="S146" s="354">
        <v>0</v>
      </c>
      <c r="T146" s="354">
        <v>3492</v>
      </c>
      <c r="U146" s="354">
        <v>3492</v>
      </c>
      <c r="V146" s="354">
        <v>3492</v>
      </c>
      <c r="W146" s="354">
        <v>3492</v>
      </c>
      <c r="X146" s="354">
        <v>3492</v>
      </c>
      <c r="Y146" s="354">
        <v>3692</v>
      </c>
      <c r="Z146" s="354">
        <v>3692</v>
      </c>
      <c r="AA146" s="354">
        <v>3692</v>
      </c>
      <c r="AB146" s="354">
        <v>3692</v>
      </c>
      <c r="AC146" s="354">
        <v>3692</v>
      </c>
      <c r="AD146" s="354">
        <v>3692</v>
      </c>
    </row>
    <row r="147" spans="1:30" x14ac:dyDescent="0.35">
      <c r="A147" t="s">
        <v>132</v>
      </c>
      <c r="B147" s="354" t="str">
        <f>VLOOKUP(A147,'Web Based Remittances'!$A$2:$C$70,3,0)</f>
        <v>208w746y</v>
      </c>
      <c r="C147" s="354" t="s">
        <v>103</v>
      </c>
      <c r="D147" s="354" t="s">
        <v>104</v>
      </c>
      <c r="E147" s="354">
        <v>6151110</v>
      </c>
      <c r="F147" s="354">
        <v>2040</v>
      </c>
      <c r="G147" s="354">
        <v>200</v>
      </c>
      <c r="H147" s="354">
        <v>150</v>
      </c>
      <c r="I147" s="354">
        <v>150</v>
      </c>
      <c r="J147" s="354">
        <v>200</v>
      </c>
      <c r="L147" s="354">
        <v>200</v>
      </c>
      <c r="M147" s="354">
        <v>170</v>
      </c>
      <c r="N147" s="354">
        <v>170</v>
      </c>
      <c r="O147" s="354">
        <v>200</v>
      </c>
      <c r="P147" s="354">
        <v>200</v>
      </c>
      <c r="Q147" s="354">
        <v>200</v>
      </c>
      <c r="R147" s="354">
        <v>200</v>
      </c>
      <c r="S147" s="354">
        <v>200</v>
      </c>
      <c r="T147" s="354">
        <v>350</v>
      </c>
      <c r="U147" s="354">
        <v>500</v>
      </c>
      <c r="V147" s="354">
        <v>700</v>
      </c>
      <c r="W147" s="354">
        <v>700</v>
      </c>
      <c r="X147" s="354">
        <v>900</v>
      </c>
      <c r="Y147" s="354">
        <v>1070</v>
      </c>
      <c r="Z147" s="354">
        <v>1240</v>
      </c>
      <c r="AA147" s="354">
        <v>1440</v>
      </c>
      <c r="AB147" s="354">
        <v>1640</v>
      </c>
      <c r="AC147" s="354">
        <v>1840</v>
      </c>
      <c r="AD147" s="354">
        <v>2040</v>
      </c>
    </row>
    <row r="148" spans="1:30" x14ac:dyDescent="0.35">
      <c r="A148" t="s">
        <v>132</v>
      </c>
      <c r="B148" s="354" t="str">
        <f>VLOOKUP(A148,'Web Based Remittances'!$A$2:$C$70,3,0)</f>
        <v>208w746y</v>
      </c>
      <c r="C148" s="354" t="s">
        <v>105</v>
      </c>
      <c r="D148" s="354" t="s">
        <v>106</v>
      </c>
      <c r="E148" s="354">
        <v>6140200</v>
      </c>
      <c r="F148" s="354">
        <v>31420</v>
      </c>
      <c r="G148" s="354">
        <v>2700</v>
      </c>
      <c r="H148" s="354">
        <v>2800</v>
      </c>
      <c r="I148" s="354">
        <v>2800</v>
      </c>
      <c r="J148" s="354">
        <v>3700</v>
      </c>
      <c r="L148" s="354">
        <v>2900</v>
      </c>
      <c r="M148" s="354">
        <v>2900</v>
      </c>
      <c r="N148" s="354">
        <v>2800</v>
      </c>
      <c r="O148" s="354">
        <v>2700</v>
      </c>
      <c r="P148" s="354">
        <v>2700</v>
      </c>
      <c r="Q148" s="354">
        <v>2700</v>
      </c>
      <c r="R148" s="354">
        <v>2720</v>
      </c>
      <c r="S148" s="354">
        <v>2700</v>
      </c>
      <c r="T148" s="354">
        <v>5500</v>
      </c>
      <c r="U148" s="354">
        <v>8300</v>
      </c>
      <c r="V148" s="354">
        <v>12000</v>
      </c>
      <c r="W148" s="354">
        <v>12000</v>
      </c>
      <c r="X148" s="354">
        <v>14900</v>
      </c>
      <c r="Y148" s="354">
        <v>17800</v>
      </c>
      <c r="Z148" s="354">
        <v>20600</v>
      </c>
      <c r="AA148" s="354">
        <v>23300</v>
      </c>
      <c r="AB148" s="354">
        <v>26000</v>
      </c>
      <c r="AC148" s="354">
        <v>28700</v>
      </c>
      <c r="AD148" s="354">
        <v>31420</v>
      </c>
    </row>
    <row r="149" spans="1:30" x14ac:dyDescent="0.35">
      <c r="A149" t="s">
        <v>132</v>
      </c>
      <c r="B149" s="354" t="str">
        <f>VLOOKUP(A149,'Web Based Remittances'!$A$2:$C$70,3,0)</f>
        <v>208w746y</v>
      </c>
      <c r="C149" s="354" t="s">
        <v>107</v>
      </c>
      <c r="D149" s="354" t="s">
        <v>108</v>
      </c>
      <c r="E149" s="354">
        <v>6111000</v>
      </c>
      <c r="F149" s="354">
        <v>15950</v>
      </c>
      <c r="G149" s="354">
        <v>2250</v>
      </c>
      <c r="H149" s="354">
        <v>4500</v>
      </c>
      <c r="I149" s="354">
        <v>3375</v>
      </c>
      <c r="J149" s="354">
        <v>3375</v>
      </c>
      <c r="M149" s="354">
        <v>950</v>
      </c>
      <c r="N149" s="354">
        <v>500</v>
      </c>
      <c r="O149" s="354">
        <v>500</v>
      </c>
      <c r="P149" s="354">
        <v>500</v>
      </c>
      <c r="S149" s="354">
        <v>2250</v>
      </c>
      <c r="T149" s="354">
        <v>6750</v>
      </c>
      <c r="U149" s="354">
        <v>10125</v>
      </c>
      <c r="V149" s="354">
        <v>13500</v>
      </c>
      <c r="W149" s="354">
        <v>13500</v>
      </c>
      <c r="X149" s="354">
        <v>13500</v>
      </c>
      <c r="Y149" s="354">
        <v>14450</v>
      </c>
      <c r="Z149" s="354">
        <v>14950</v>
      </c>
      <c r="AA149" s="354">
        <v>15450</v>
      </c>
      <c r="AB149" s="354">
        <v>15950</v>
      </c>
      <c r="AC149" s="354">
        <v>15950</v>
      </c>
      <c r="AD149" s="354">
        <v>15950</v>
      </c>
    </row>
    <row r="150" spans="1:30" x14ac:dyDescent="0.35">
      <c r="A150" t="s">
        <v>132</v>
      </c>
      <c r="B150" s="354" t="str">
        <f>VLOOKUP(A150,'Web Based Remittances'!$A$2:$C$70,3,0)</f>
        <v>208w746y</v>
      </c>
      <c r="C150" s="354" t="s">
        <v>109</v>
      </c>
      <c r="D150" s="354" t="s">
        <v>110</v>
      </c>
      <c r="E150" s="354">
        <v>6170100</v>
      </c>
      <c r="F150" s="354">
        <v>9325</v>
      </c>
      <c r="G150" s="354">
        <v>6071</v>
      </c>
      <c r="H150" s="354">
        <v>350</v>
      </c>
      <c r="I150" s="354">
        <v>350</v>
      </c>
      <c r="J150" s="354">
        <v>350</v>
      </c>
      <c r="L150" s="354">
        <v>300</v>
      </c>
      <c r="M150" s="354">
        <v>300</v>
      </c>
      <c r="N150" s="354">
        <v>300</v>
      </c>
      <c r="O150" s="354">
        <v>300</v>
      </c>
      <c r="P150" s="354">
        <v>350</v>
      </c>
      <c r="Q150" s="354">
        <v>300</v>
      </c>
      <c r="R150" s="354">
        <v>354</v>
      </c>
      <c r="S150" s="354">
        <v>6071</v>
      </c>
      <c r="T150" s="354">
        <v>6421</v>
      </c>
      <c r="U150" s="354">
        <v>6771</v>
      </c>
      <c r="V150" s="354">
        <v>7121</v>
      </c>
      <c r="W150" s="354">
        <v>7121</v>
      </c>
      <c r="X150" s="354">
        <v>7421</v>
      </c>
      <c r="Y150" s="354">
        <v>7721</v>
      </c>
      <c r="Z150" s="354">
        <v>8021</v>
      </c>
      <c r="AA150" s="354">
        <v>8321</v>
      </c>
      <c r="AB150" s="354">
        <v>8671</v>
      </c>
      <c r="AC150" s="354">
        <v>8971</v>
      </c>
      <c r="AD150" s="354">
        <v>9325</v>
      </c>
    </row>
    <row r="151" spans="1:30" x14ac:dyDescent="0.35">
      <c r="A151" t="s">
        <v>132</v>
      </c>
      <c r="B151" s="354" t="str">
        <f>VLOOKUP(A151,'Web Based Remittances'!$A$2:$C$70,3,0)</f>
        <v>208w746y</v>
      </c>
      <c r="C151" s="354" t="s">
        <v>111</v>
      </c>
      <c r="D151" s="354" t="s">
        <v>112</v>
      </c>
      <c r="E151" s="354">
        <v>6170110</v>
      </c>
      <c r="F151" s="354">
        <v>18909</v>
      </c>
      <c r="G151" s="354">
        <v>12000</v>
      </c>
      <c r="H151" s="354">
        <v>900</v>
      </c>
      <c r="I151" s="354">
        <v>1500</v>
      </c>
      <c r="J151" s="354">
        <v>900</v>
      </c>
      <c r="L151" s="354">
        <v>1000</v>
      </c>
      <c r="N151" s="354">
        <v>1000</v>
      </c>
      <c r="O151" s="354">
        <v>177</v>
      </c>
      <c r="P151" s="354">
        <v>1000</v>
      </c>
      <c r="R151" s="354">
        <v>432</v>
      </c>
      <c r="S151" s="354">
        <v>12000</v>
      </c>
      <c r="T151" s="354">
        <v>12900</v>
      </c>
      <c r="U151" s="354">
        <v>14400</v>
      </c>
      <c r="V151" s="354">
        <v>15300</v>
      </c>
      <c r="W151" s="354">
        <v>15300</v>
      </c>
      <c r="X151" s="354">
        <v>16300</v>
      </c>
      <c r="Y151" s="354">
        <v>16300</v>
      </c>
      <c r="Z151" s="354">
        <v>17300</v>
      </c>
      <c r="AA151" s="354">
        <v>17477</v>
      </c>
      <c r="AB151" s="354">
        <v>18477</v>
      </c>
      <c r="AC151" s="354">
        <v>18477</v>
      </c>
      <c r="AD151" s="354">
        <v>18909</v>
      </c>
    </row>
    <row r="152" spans="1:30" x14ac:dyDescent="0.35">
      <c r="A152" t="s">
        <v>134</v>
      </c>
      <c r="B152" s="354" t="str">
        <f>VLOOKUP(A152,'Web Based Remittances'!$A$2:$C$70,3,0)</f>
        <v>785w778f</v>
      </c>
      <c r="C152" s="354" t="s">
        <v>19</v>
      </c>
      <c r="D152" s="354" t="s">
        <v>20</v>
      </c>
      <c r="E152" s="354">
        <v>4190105</v>
      </c>
      <c r="F152" s="354">
        <v>-499813.76</v>
      </c>
      <c r="G152" s="354">
        <v>-57632.99</v>
      </c>
      <c r="H152" s="354">
        <v>-53245.78</v>
      </c>
      <c r="I152" s="354">
        <v>-38893.49</v>
      </c>
      <c r="J152" s="354">
        <v>-38893.5</v>
      </c>
      <c r="K152" s="354">
        <v>-38893.5</v>
      </c>
      <c r="L152" s="354">
        <v>-38893.5</v>
      </c>
      <c r="M152" s="354">
        <v>-38893.5</v>
      </c>
      <c r="N152" s="354">
        <v>-38893.5</v>
      </c>
      <c r="O152" s="354">
        <v>-38893.5</v>
      </c>
      <c r="P152" s="354">
        <v>-38893.5</v>
      </c>
      <c r="Q152" s="354">
        <v>-38893.5</v>
      </c>
      <c r="R152" s="354">
        <v>-38893.5</v>
      </c>
      <c r="S152" s="354">
        <v>-57632.99</v>
      </c>
      <c r="T152" s="354">
        <v>-110878.76999999999</v>
      </c>
      <c r="U152" s="354">
        <v>-149772.25999999998</v>
      </c>
      <c r="V152" s="354">
        <v>-188665.75999999998</v>
      </c>
      <c r="W152" s="354">
        <v>-227559.25999999998</v>
      </c>
      <c r="X152" s="354">
        <v>-266452.76</v>
      </c>
      <c r="Y152" s="354">
        <v>-305346.26</v>
      </c>
      <c r="Z152" s="354">
        <v>-344239.76</v>
      </c>
      <c r="AA152" s="354">
        <v>-383133.26</v>
      </c>
      <c r="AB152" s="354">
        <v>-422026.76</v>
      </c>
      <c r="AC152" s="354">
        <v>-460920.26</v>
      </c>
      <c r="AD152" s="354">
        <v>-499813.76</v>
      </c>
    </row>
    <row r="153" spans="1:30" x14ac:dyDescent="0.35">
      <c r="A153" t="s">
        <v>134</v>
      </c>
      <c r="B153" s="354" t="str">
        <f>VLOOKUP(A153,'Web Based Remittances'!$A$2:$C$70,3,0)</f>
        <v>785w778f</v>
      </c>
      <c r="C153" s="354" t="s">
        <v>21</v>
      </c>
      <c r="D153" s="354" t="s">
        <v>22</v>
      </c>
      <c r="E153" s="354">
        <v>4190110</v>
      </c>
      <c r="S153" s="354">
        <v>0</v>
      </c>
      <c r="T153" s="354">
        <v>0</v>
      </c>
      <c r="U153" s="354">
        <v>0</v>
      </c>
      <c r="V153" s="354">
        <v>0</v>
      </c>
      <c r="W153" s="354">
        <v>0</v>
      </c>
      <c r="X153" s="354">
        <v>0</v>
      </c>
      <c r="Y153" s="354">
        <v>0</v>
      </c>
      <c r="Z153" s="354">
        <v>0</v>
      </c>
      <c r="AA153" s="354">
        <v>0</v>
      </c>
      <c r="AB153" s="354">
        <v>0</v>
      </c>
      <c r="AC153" s="354">
        <v>0</v>
      </c>
      <c r="AD153" s="354">
        <v>0</v>
      </c>
    </row>
    <row r="154" spans="1:30" x14ac:dyDescent="0.35">
      <c r="A154" t="s">
        <v>134</v>
      </c>
      <c r="B154" s="354" t="str">
        <f>VLOOKUP(A154,'Web Based Remittances'!$A$2:$C$70,3,0)</f>
        <v>785w778f</v>
      </c>
      <c r="C154" s="354" t="s">
        <v>23</v>
      </c>
      <c r="D154" s="354" t="s">
        <v>24</v>
      </c>
      <c r="E154" s="354">
        <v>4190120</v>
      </c>
      <c r="F154" s="354">
        <v>-24778.57</v>
      </c>
      <c r="G154" s="354">
        <v>-2837.77</v>
      </c>
      <c r="H154" s="354">
        <v>-2837.77</v>
      </c>
      <c r="I154" s="354">
        <v>-2837.77</v>
      </c>
      <c r="J154" s="354">
        <v>-2837.77</v>
      </c>
      <c r="K154" s="354">
        <v>-2837.77</v>
      </c>
      <c r="L154" s="354">
        <v>-1512.86</v>
      </c>
      <c r="M154" s="354">
        <v>-1512.81</v>
      </c>
      <c r="N154" s="354">
        <v>-1512.81</v>
      </c>
      <c r="O154" s="354">
        <v>-1512.81</v>
      </c>
      <c r="P154" s="354">
        <v>-1512.81</v>
      </c>
      <c r="Q154" s="354">
        <v>-1512.81</v>
      </c>
      <c r="R154" s="354">
        <v>-1512.81</v>
      </c>
      <c r="S154" s="354">
        <v>-2837.77</v>
      </c>
      <c r="T154" s="354">
        <v>-5675.54</v>
      </c>
      <c r="U154" s="354">
        <v>-8513.31</v>
      </c>
      <c r="V154" s="354">
        <v>-11351.08</v>
      </c>
      <c r="W154" s="354">
        <v>-14188.85</v>
      </c>
      <c r="X154" s="354">
        <v>-15701.710000000001</v>
      </c>
      <c r="Y154" s="354">
        <v>-17214.52</v>
      </c>
      <c r="Z154" s="354">
        <v>-18727.330000000002</v>
      </c>
      <c r="AA154" s="354">
        <v>-20240.140000000003</v>
      </c>
      <c r="AB154" s="354">
        <v>-21752.950000000004</v>
      </c>
      <c r="AC154" s="354">
        <v>-23265.760000000006</v>
      </c>
      <c r="AD154" s="354">
        <v>-24778.570000000007</v>
      </c>
    </row>
    <row r="155" spans="1:30" x14ac:dyDescent="0.35">
      <c r="A155" t="s">
        <v>134</v>
      </c>
      <c r="B155" s="354" t="str">
        <f>VLOOKUP(A155,'Web Based Remittances'!$A$2:$C$70,3,0)</f>
        <v>785w778f</v>
      </c>
      <c r="C155" s="354" t="s">
        <v>25</v>
      </c>
      <c r="D155" s="354" t="s">
        <v>26</v>
      </c>
      <c r="E155" s="354">
        <v>4190140</v>
      </c>
      <c r="F155" s="354">
        <v>-26275</v>
      </c>
      <c r="I155" s="354">
        <v>-6568.75</v>
      </c>
      <c r="L155" s="354">
        <v>-6568.75</v>
      </c>
      <c r="O155" s="354">
        <v>-6568.75</v>
      </c>
      <c r="R155" s="354">
        <v>-6568.75</v>
      </c>
      <c r="S155" s="354">
        <v>0</v>
      </c>
      <c r="T155" s="354">
        <v>0</v>
      </c>
      <c r="U155" s="354">
        <v>-6568.75</v>
      </c>
      <c r="V155" s="354">
        <v>-6568.75</v>
      </c>
      <c r="W155" s="354">
        <v>-6568.75</v>
      </c>
      <c r="X155" s="354">
        <v>-13137.5</v>
      </c>
      <c r="Y155" s="354">
        <v>-13137.5</v>
      </c>
      <c r="Z155" s="354">
        <v>-13137.5</v>
      </c>
      <c r="AA155" s="354">
        <v>-19706.25</v>
      </c>
      <c r="AB155" s="354">
        <v>-19706.25</v>
      </c>
      <c r="AC155" s="354">
        <v>-19706.25</v>
      </c>
      <c r="AD155" s="354">
        <v>-26275</v>
      </c>
    </row>
    <row r="156" spans="1:30" x14ac:dyDescent="0.35">
      <c r="A156" t="s">
        <v>134</v>
      </c>
      <c r="B156" s="354" t="str">
        <f>VLOOKUP(A156,'Web Based Remittances'!$A$2:$C$70,3,0)</f>
        <v>785w778f</v>
      </c>
      <c r="C156" s="354" t="s">
        <v>27</v>
      </c>
      <c r="D156" s="354" t="s">
        <v>28</v>
      </c>
      <c r="E156" s="354">
        <v>4190160</v>
      </c>
      <c r="S156" s="354">
        <v>0</v>
      </c>
      <c r="T156" s="354">
        <v>0</v>
      </c>
      <c r="U156" s="354">
        <v>0</v>
      </c>
      <c r="V156" s="354">
        <v>0</v>
      </c>
      <c r="W156" s="354">
        <v>0</v>
      </c>
      <c r="X156" s="354">
        <v>0</v>
      </c>
      <c r="Y156" s="354">
        <v>0</v>
      </c>
      <c r="Z156" s="354">
        <v>0</v>
      </c>
      <c r="AA156" s="354">
        <v>0</v>
      </c>
      <c r="AB156" s="354">
        <v>0</v>
      </c>
      <c r="AC156" s="354">
        <v>0</v>
      </c>
      <c r="AD156" s="354">
        <v>0</v>
      </c>
    </row>
    <row r="157" spans="1:30" x14ac:dyDescent="0.35">
      <c r="A157" t="s">
        <v>134</v>
      </c>
      <c r="B157" s="354" t="str">
        <f>VLOOKUP(A157,'Web Based Remittances'!$A$2:$C$70,3,0)</f>
        <v>785w778f</v>
      </c>
      <c r="C157" s="354" t="s">
        <v>29</v>
      </c>
      <c r="D157" s="354" t="s">
        <v>30</v>
      </c>
      <c r="E157" s="354">
        <v>4190390</v>
      </c>
      <c r="S157" s="354">
        <v>0</v>
      </c>
      <c r="T157" s="354">
        <v>0</v>
      </c>
      <c r="U157" s="354">
        <v>0</v>
      </c>
      <c r="V157" s="354">
        <v>0</v>
      </c>
      <c r="W157" s="354">
        <v>0</v>
      </c>
      <c r="X157" s="354">
        <v>0</v>
      </c>
      <c r="Y157" s="354">
        <v>0</v>
      </c>
      <c r="Z157" s="354">
        <v>0</v>
      </c>
      <c r="AA157" s="354">
        <v>0</v>
      </c>
      <c r="AB157" s="354">
        <v>0</v>
      </c>
      <c r="AC157" s="354">
        <v>0</v>
      </c>
      <c r="AD157" s="354">
        <v>0</v>
      </c>
    </row>
    <row r="158" spans="1:30" x14ac:dyDescent="0.35">
      <c r="A158" t="s">
        <v>134</v>
      </c>
      <c r="B158" s="354" t="str">
        <f>VLOOKUP(A158,'Web Based Remittances'!$A$2:$C$70,3,0)</f>
        <v>785w778f</v>
      </c>
      <c r="C158" s="354" t="s">
        <v>31</v>
      </c>
      <c r="D158" s="354" t="s">
        <v>32</v>
      </c>
      <c r="E158" s="354">
        <v>4191900</v>
      </c>
      <c r="S158" s="354">
        <v>0</v>
      </c>
      <c r="T158" s="354">
        <v>0</v>
      </c>
      <c r="U158" s="354">
        <v>0</v>
      </c>
      <c r="V158" s="354">
        <v>0</v>
      </c>
      <c r="W158" s="354">
        <v>0</v>
      </c>
      <c r="X158" s="354">
        <v>0</v>
      </c>
      <c r="Y158" s="354">
        <v>0</v>
      </c>
      <c r="Z158" s="354">
        <v>0</v>
      </c>
      <c r="AA158" s="354">
        <v>0</v>
      </c>
      <c r="AB158" s="354">
        <v>0</v>
      </c>
      <c r="AC158" s="354">
        <v>0</v>
      </c>
      <c r="AD158" s="354">
        <v>0</v>
      </c>
    </row>
    <row r="159" spans="1:30" x14ac:dyDescent="0.35">
      <c r="A159" t="s">
        <v>134</v>
      </c>
      <c r="B159" s="354" t="str">
        <f>VLOOKUP(A159,'Web Based Remittances'!$A$2:$C$70,3,0)</f>
        <v>785w778f</v>
      </c>
      <c r="C159" s="354" t="s">
        <v>33</v>
      </c>
      <c r="D159" s="354" t="s">
        <v>34</v>
      </c>
      <c r="E159" s="354">
        <v>4191100</v>
      </c>
      <c r="F159" s="354">
        <v>-280</v>
      </c>
      <c r="G159" s="354">
        <v>-280</v>
      </c>
      <c r="S159" s="354">
        <v>-280</v>
      </c>
      <c r="T159" s="354">
        <v>-280</v>
      </c>
      <c r="U159" s="354">
        <v>-280</v>
      </c>
      <c r="V159" s="354">
        <v>-280</v>
      </c>
      <c r="W159" s="354">
        <v>-280</v>
      </c>
      <c r="X159" s="354">
        <v>-280</v>
      </c>
      <c r="Y159" s="354">
        <v>-280</v>
      </c>
      <c r="Z159" s="354">
        <v>-280</v>
      </c>
      <c r="AA159" s="354">
        <v>-280</v>
      </c>
      <c r="AB159" s="354">
        <v>-280</v>
      </c>
      <c r="AC159" s="354">
        <v>-280</v>
      </c>
      <c r="AD159" s="354">
        <v>-280</v>
      </c>
    </row>
    <row r="160" spans="1:30" x14ac:dyDescent="0.35">
      <c r="A160" t="s">
        <v>134</v>
      </c>
      <c r="B160" s="354" t="str">
        <f>VLOOKUP(A160,'Web Based Remittances'!$A$2:$C$70,3,0)</f>
        <v>785w778f</v>
      </c>
      <c r="C160" s="354" t="s">
        <v>35</v>
      </c>
      <c r="D160" s="354" t="s">
        <v>36</v>
      </c>
      <c r="E160" s="354">
        <v>4191110</v>
      </c>
      <c r="S160" s="354">
        <v>0</v>
      </c>
      <c r="T160" s="354">
        <v>0</v>
      </c>
      <c r="U160" s="354">
        <v>0</v>
      </c>
      <c r="V160" s="354">
        <v>0</v>
      </c>
      <c r="W160" s="354">
        <v>0</v>
      </c>
      <c r="X160" s="354">
        <v>0</v>
      </c>
      <c r="Y160" s="354">
        <v>0</v>
      </c>
      <c r="Z160" s="354">
        <v>0</v>
      </c>
      <c r="AA160" s="354">
        <v>0</v>
      </c>
      <c r="AB160" s="354">
        <v>0</v>
      </c>
      <c r="AC160" s="354">
        <v>0</v>
      </c>
      <c r="AD160" s="354">
        <v>0</v>
      </c>
    </row>
    <row r="161" spans="1:30" x14ac:dyDescent="0.35">
      <c r="A161" t="s">
        <v>134</v>
      </c>
      <c r="B161" s="354" t="str">
        <f>VLOOKUP(A161,'Web Based Remittances'!$A$2:$C$70,3,0)</f>
        <v>785w778f</v>
      </c>
      <c r="C161" s="354" t="s">
        <v>37</v>
      </c>
      <c r="D161" s="354" t="s">
        <v>38</v>
      </c>
      <c r="E161" s="354">
        <v>4191600</v>
      </c>
      <c r="S161" s="354">
        <v>0</v>
      </c>
      <c r="T161" s="354">
        <v>0</v>
      </c>
      <c r="U161" s="354">
        <v>0</v>
      </c>
      <c r="V161" s="354">
        <v>0</v>
      </c>
      <c r="W161" s="354">
        <v>0</v>
      </c>
      <c r="X161" s="354">
        <v>0</v>
      </c>
      <c r="Y161" s="354">
        <v>0</v>
      </c>
      <c r="Z161" s="354">
        <v>0</v>
      </c>
      <c r="AA161" s="354">
        <v>0</v>
      </c>
      <c r="AB161" s="354">
        <v>0</v>
      </c>
      <c r="AC161" s="354">
        <v>0</v>
      </c>
      <c r="AD161" s="354">
        <v>0</v>
      </c>
    </row>
    <row r="162" spans="1:30" x14ac:dyDescent="0.35">
      <c r="A162" t="s">
        <v>134</v>
      </c>
      <c r="B162" s="354" t="str">
        <f>VLOOKUP(A162,'Web Based Remittances'!$A$2:$C$70,3,0)</f>
        <v>785w778f</v>
      </c>
      <c r="C162" s="354" t="s">
        <v>39</v>
      </c>
      <c r="D162" s="354" t="s">
        <v>40</v>
      </c>
      <c r="E162" s="354">
        <v>4191610</v>
      </c>
      <c r="S162" s="354">
        <v>0</v>
      </c>
      <c r="T162" s="354">
        <v>0</v>
      </c>
      <c r="U162" s="354">
        <v>0</v>
      </c>
      <c r="V162" s="354">
        <v>0</v>
      </c>
      <c r="W162" s="354">
        <v>0</v>
      </c>
      <c r="X162" s="354">
        <v>0</v>
      </c>
      <c r="Y162" s="354">
        <v>0</v>
      </c>
      <c r="Z162" s="354">
        <v>0</v>
      </c>
      <c r="AA162" s="354">
        <v>0</v>
      </c>
      <c r="AB162" s="354">
        <v>0</v>
      </c>
      <c r="AC162" s="354">
        <v>0</v>
      </c>
      <c r="AD162" s="354">
        <v>0</v>
      </c>
    </row>
    <row r="163" spans="1:30" x14ac:dyDescent="0.35">
      <c r="A163" t="s">
        <v>134</v>
      </c>
      <c r="B163" s="354" t="str">
        <f>VLOOKUP(A163,'Web Based Remittances'!$A$2:$C$70,3,0)</f>
        <v>785w778f</v>
      </c>
      <c r="C163" s="354" t="s">
        <v>41</v>
      </c>
      <c r="D163" s="354" t="s">
        <v>42</v>
      </c>
      <c r="E163" s="354">
        <v>4190410</v>
      </c>
      <c r="S163" s="354">
        <v>0</v>
      </c>
      <c r="T163" s="354">
        <v>0</v>
      </c>
      <c r="U163" s="354">
        <v>0</v>
      </c>
      <c r="V163" s="354">
        <v>0</v>
      </c>
      <c r="W163" s="354">
        <v>0</v>
      </c>
      <c r="X163" s="354">
        <v>0</v>
      </c>
      <c r="Y163" s="354">
        <v>0</v>
      </c>
      <c r="Z163" s="354">
        <v>0</v>
      </c>
      <c r="AA163" s="354">
        <v>0</v>
      </c>
      <c r="AB163" s="354">
        <v>0</v>
      </c>
      <c r="AC163" s="354">
        <v>0</v>
      </c>
      <c r="AD163" s="354">
        <v>0</v>
      </c>
    </row>
    <row r="164" spans="1:30" x14ac:dyDescent="0.35">
      <c r="A164" t="s">
        <v>134</v>
      </c>
      <c r="B164" s="354" t="str">
        <f>VLOOKUP(A164,'Web Based Remittances'!$A$2:$C$70,3,0)</f>
        <v>785w778f</v>
      </c>
      <c r="C164" s="354" t="s">
        <v>43</v>
      </c>
      <c r="D164" s="354" t="s">
        <v>44</v>
      </c>
      <c r="E164" s="354">
        <v>4190420</v>
      </c>
      <c r="F164" s="354">
        <v>-1386.67</v>
      </c>
      <c r="G164" s="354">
        <v>-1386.67</v>
      </c>
      <c r="S164" s="354">
        <v>-1386.67</v>
      </c>
      <c r="T164" s="354">
        <v>-1386.67</v>
      </c>
      <c r="U164" s="354">
        <v>-1386.67</v>
      </c>
      <c r="V164" s="354">
        <v>-1386.67</v>
      </c>
      <c r="W164" s="354">
        <v>-1386.67</v>
      </c>
      <c r="X164" s="354">
        <v>-1386.67</v>
      </c>
      <c r="Y164" s="354">
        <v>-1386.67</v>
      </c>
      <c r="Z164" s="354">
        <v>-1386.67</v>
      </c>
      <c r="AA164" s="354">
        <v>-1386.67</v>
      </c>
      <c r="AB164" s="354">
        <v>-1386.67</v>
      </c>
      <c r="AC164" s="354">
        <v>-1386.67</v>
      </c>
      <c r="AD164" s="354">
        <v>-1386.67</v>
      </c>
    </row>
    <row r="165" spans="1:30" x14ac:dyDescent="0.35">
      <c r="A165" t="s">
        <v>134</v>
      </c>
      <c r="B165" s="354" t="str">
        <f>VLOOKUP(A165,'Web Based Remittances'!$A$2:$C$70,3,0)</f>
        <v>785w778f</v>
      </c>
      <c r="C165" s="354" t="s">
        <v>45</v>
      </c>
      <c r="D165" s="354" t="s">
        <v>46</v>
      </c>
      <c r="E165" s="354">
        <v>4190200</v>
      </c>
      <c r="S165" s="354">
        <v>0</v>
      </c>
      <c r="T165" s="354">
        <v>0</v>
      </c>
      <c r="U165" s="354">
        <v>0</v>
      </c>
      <c r="V165" s="354">
        <v>0</v>
      </c>
      <c r="W165" s="354">
        <v>0</v>
      </c>
      <c r="X165" s="354">
        <v>0</v>
      </c>
      <c r="Y165" s="354">
        <v>0</v>
      </c>
      <c r="Z165" s="354">
        <v>0</v>
      </c>
      <c r="AA165" s="354">
        <v>0</v>
      </c>
      <c r="AB165" s="354">
        <v>0</v>
      </c>
      <c r="AC165" s="354">
        <v>0</v>
      </c>
      <c r="AD165" s="354">
        <v>0</v>
      </c>
    </row>
    <row r="166" spans="1:30" x14ac:dyDescent="0.35">
      <c r="A166" t="s">
        <v>134</v>
      </c>
      <c r="B166" s="354" t="str">
        <f>VLOOKUP(A166,'Web Based Remittances'!$A$2:$C$70,3,0)</f>
        <v>785w778f</v>
      </c>
      <c r="C166" s="354" t="s">
        <v>47</v>
      </c>
      <c r="D166" s="354" t="s">
        <v>48</v>
      </c>
      <c r="E166" s="354">
        <v>4190386</v>
      </c>
      <c r="S166" s="354">
        <v>0</v>
      </c>
      <c r="T166" s="354">
        <v>0</v>
      </c>
      <c r="U166" s="354">
        <v>0</v>
      </c>
      <c r="V166" s="354">
        <v>0</v>
      </c>
      <c r="W166" s="354">
        <v>0</v>
      </c>
      <c r="X166" s="354">
        <v>0</v>
      </c>
      <c r="Y166" s="354">
        <v>0</v>
      </c>
      <c r="Z166" s="354">
        <v>0</v>
      </c>
      <c r="AA166" s="354">
        <v>0</v>
      </c>
      <c r="AB166" s="354">
        <v>0</v>
      </c>
      <c r="AC166" s="354">
        <v>0</v>
      </c>
      <c r="AD166" s="354">
        <v>0</v>
      </c>
    </row>
    <row r="167" spans="1:30" x14ac:dyDescent="0.35">
      <c r="A167" t="s">
        <v>134</v>
      </c>
      <c r="B167" s="354" t="str">
        <f>VLOOKUP(A167,'Web Based Remittances'!$A$2:$C$70,3,0)</f>
        <v>785w778f</v>
      </c>
      <c r="C167" s="354" t="s">
        <v>49</v>
      </c>
      <c r="D167" s="354" t="s">
        <v>50</v>
      </c>
      <c r="E167" s="354">
        <v>4190387</v>
      </c>
      <c r="S167" s="354">
        <v>0</v>
      </c>
      <c r="T167" s="354">
        <v>0</v>
      </c>
      <c r="U167" s="354">
        <v>0</v>
      </c>
      <c r="V167" s="354">
        <v>0</v>
      </c>
      <c r="W167" s="354">
        <v>0</v>
      </c>
      <c r="X167" s="354">
        <v>0</v>
      </c>
      <c r="Y167" s="354">
        <v>0</v>
      </c>
      <c r="Z167" s="354">
        <v>0</v>
      </c>
      <c r="AA167" s="354">
        <v>0</v>
      </c>
      <c r="AB167" s="354">
        <v>0</v>
      </c>
      <c r="AC167" s="354">
        <v>0</v>
      </c>
      <c r="AD167" s="354">
        <v>0</v>
      </c>
    </row>
    <row r="168" spans="1:30" x14ac:dyDescent="0.35">
      <c r="A168" t="s">
        <v>134</v>
      </c>
      <c r="B168" s="354" t="str">
        <f>VLOOKUP(A168,'Web Based Remittances'!$A$2:$C$70,3,0)</f>
        <v>785w778f</v>
      </c>
      <c r="C168" s="354" t="s">
        <v>51</v>
      </c>
      <c r="D168" s="354" t="s">
        <v>52</v>
      </c>
      <c r="E168" s="354">
        <v>4190388</v>
      </c>
      <c r="F168" s="354">
        <v>-1763</v>
      </c>
      <c r="G168" s="354">
        <v>-544</v>
      </c>
      <c r="I168" s="354">
        <v>-1219</v>
      </c>
      <c r="S168" s="354">
        <v>-544</v>
      </c>
      <c r="T168" s="354">
        <v>-544</v>
      </c>
      <c r="U168" s="354">
        <v>-1763</v>
      </c>
      <c r="V168" s="354">
        <v>-1763</v>
      </c>
      <c r="W168" s="354">
        <v>-1763</v>
      </c>
      <c r="X168" s="354">
        <v>-1763</v>
      </c>
      <c r="Y168" s="354">
        <v>-1763</v>
      </c>
      <c r="Z168" s="354">
        <v>-1763</v>
      </c>
      <c r="AA168" s="354">
        <v>-1763</v>
      </c>
      <c r="AB168" s="354">
        <v>-1763</v>
      </c>
      <c r="AC168" s="354">
        <v>-1763</v>
      </c>
      <c r="AD168" s="354">
        <v>-1763</v>
      </c>
    </row>
    <row r="169" spans="1:30" x14ac:dyDescent="0.35">
      <c r="A169" t="s">
        <v>134</v>
      </c>
      <c r="B169" s="354" t="str">
        <f>VLOOKUP(A169,'Web Based Remittances'!$A$2:$C$70,3,0)</f>
        <v>785w778f</v>
      </c>
      <c r="C169" s="354" t="s">
        <v>53</v>
      </c>
      <c r="D169" s="354" t="s">
        <v>54</v>
      </c>
      <c r="E169" s="354">
        <v>4190380</v>
      </c>
      <c r="F169" s="354">
        <v>-23058</v>
      </c>
      <c r="H169" s="354">
        <v>-6983.34</v>
      </c>
      <c r="J169" s="354">
        <v>-6298</v>
      </c>
      <c r="N169" s="354">
        <v>-9776.66</v>
      </c>
      <c r="S169" s="354">
        <v>0</v>
      </c>
      <c r="T169" s="354">
        <v>-6983.34</v>
      </c>
      <c r="U169" s="354">
        <v>-6983.34</v>
      </c>
      <c r="V169" s="354">
        <v>-13281.34</v>
      </c>
      <c r="W169" s="354">
        <v>-13281.34</v>
      </c>
      <c r="X169" s="354">
        <v>-13281.34</v>
      </c>
      <c r="Y169" s="354">
        <v>-13281.34</v>
      </c>
      <c r="Z169" s="354">
        <v>-23058</v>
      </c>
      <c r="AA169" s="354">
        <v>-23058</v>
      </c>
      <c r="AB169" s="354">
        <v>-23058</v>
      </c>
      <c r="AC169" s="354">
        <v>-23058</v>
      </c>
      <c r="AD169" s="354">
        <v>-23058</v>
      </c>
    </row>
    <row r="170" spans="1:30" x14ac:dyDescent="0.35">
      <c r="A170" t="s">
        <v>134</v>
      </c>
      <c r="B170" s="354" t="str">
        <f>VLOOKUP(A170,'Web Based Remittances'!$A$2:$C$70,3,0)</f>
        <v>785w778f</v>
      </c>
      <c r="C170" s="354" t="s">
        <v>57</v>
      </c>
      <c r="D170" s="354" t="s">
        <v>58</v>
      </c>
      <c r="E170" s="354">
        <v>6110000</v>
      </c>
      <c r="F170" s="354">
        <v>311000</v>
      </c>
      <c r="G170" s="354">
        <v>27819</v>
      </c>
      <c r="H170" s="354">
        <v>27819</v>
      </c>
      <c r="I170" s="354">
        <v>27819</v>
      </c>
      <c r="J170" s="354">
        <v>27819</v>
      </c>
      <c r="K170" s="354">
        <v>25335</v>
      </c>
      <c r="L170" s="354">
        <v>24912.720000000001</v>
      </c>
      <c r="M170" s="354">
        <v>24912.71</v>
      </c>
      <c r="N170" s="354">
        <v>24912.71</v>
      </c>
      <c r="O170" s="354">
        <v>24912.71</v>
      </c>
      <c r="P170" s="354">
        <v>24912.71</v>
      </c>
      <c r="Q170" s="354">
        <v>24912.720000000001</v>
      </c>
      <c r="R170" s="354">
        <v>24912.720000000001</v>
      </c>
      <c r="S170" s="354">
        <v>27819</v>
      </c>
      <c r="T170" s="354">
        <v>55638</v>
      </c>
      <c r="U170" s="354">
        <v>83457</v>
      </c>
      <c r="V170" s="354">
        <v>111276</v>
      </c>
      <c r="W170" s="354">
        <v>136611</v>
      </c>
      <c r="X170" s="354">
        <v>161523.72</v>
      </c>
      <c r="Y170" s="354">
        <v>186436.43</v>
      </c>
      <c r="Z170" s="354">
        <v>211349.13999999998</v>
      </c>
      <c r="AA170" s="354">
        <v>236261.84999999998</v>
      </c>
      <c r="AB170" s="354">
        <v>261174.55999999997</v>
      </c>
      <c r="AC170" s="354">
        <v>286087.27999999997</v>
      </c>
      <c r="AD170" s="354">
        <v>311000</v>
      </c>
    </row>
    <row r="171" spans="1:30" x14ac:dyDescent="0.35">
      <c r="A171" t="s">
        <v>134</v>
      </c>
      <c r="B171" s="354" t="str">
        <f>VLOOKUP(A171,'Web Based Remittances'!$A$2:$C$70,3,0)</f>
        <v>785w778f</v>
      </c>
      <c r="C171" s="354" t="s">
        <v>59</v>
      </c>
      <c r="D171" s="354" t="s">
        <v>60</v>
      </c>
      <c r="E171" s="354">
        <v>6110020</v>
      </c>
      <c r="F171" s="354">
        <v>3160</v>
      </c>
      <c r="G171" s="354">
        <v>432</v>
      </c>
      <c r="H171" s="354">
        <v>1728</v>
      </c>
      <c r="M171" s="354">
        <v>500</v>
      </c>
      <c r="Q171" s="354">
        <v>500</v>
      </c>
      <c r="S171" s="354">
        <v>432</v>
      </c>
      <c r="T171" s="354">
        <v>2160</v>
      </c>
      <c r="U171" s="354">
        <v>2160</v>
      </c>
      <c r="V171" s="354">
        <v>2160</v>
      </c>
      <c r="W171" s="354">
        <v>2160</v>
      </c>
      <c r="X171" s="354">
        <v>2160</v>
      </c>
      <c r="Y171" s="354">
        <v>2660</v>
      </c>
      <c r="Z171" s="354">
        <v>2660</v>
      </c>
      <c r="AA171" s="354">
        <v>2660</v>
      </c>
      <c r="AB171" s="354">
        <v>2660</v>
      </c>
      <c r="AC171" s="354">
        <v>3160</v>
      </c>
      <c r="AD171" s="354">
        <v>3160</v>
      </c>
    </row>
    <row r="172" spans="1:30" x14ac:dyDescent="0.35">
      <c r="A172" t="s">
        <v>134</v>
      </c>
      <c r="B172" s="354" t="str">
        <f>VLOOKUP(A172,'Web Based Remittances'!$A$2:$C$70,3,0)</f>
        <v>785w778f</v>
      </c>
      <c r="C172" s="354" t="s">
        <v>61</v>
      </c>
      <c r="D172" s="354" t="s">
        <v>62</v>
      </c>
      <c r="E172" s="354">
        <v>6110600</v>
      </c>
      <c r="F172" s="354">
        <v>103000</v>
      </c>
      <c r="G172" s="354">
        <v>8583.33</v>
      </c>
      <c r="H172" s="354">
        <v>8583.33</v>
      </c>
      <c r="I172" s="354">
        <v>8583.33</v>
      </c>
      <c r="J172" s="354">
        <v>8583.33</v>
      </c>
      <c r="K172" s="354">
        <v>8583.33</v>
      </c>
      <c r="L172" s="354">
        <v>8583.33</v>
      </c>
      <c r="M172" s="354">
        <v>8583.33</v>
      </c>
      <c r="N172" s="354">
        <v>8583.33</v>
      </c>
      <c r="O172" s="354">
        <v>8583.34</v>
      </c>
      <c r="P172" s="354">
        <v>8583.34</v>
      </c>
      <c r="Q172" s="354">
        <v>8583.34</v>
      </c>
      <c r="R172" s="354">
        <v>8583.34</v>
      </c>
      <c r="S172" s="354">
        <v>8583.33</v>
      </c>
      <c r="T172" s="354">
        <v>17166.66</v>
      </c>
      <c r="U172" s="354">
        <v>25749.989999999998</v>
      </c>
      <c r="V172" s="354">
        <v>34333.32</v>
      </c>
      <c r="W172" s="354">
        <v>42916.65</v>
      </c>
      <c r="X172" s="354">
        <v>51499.98</v>
      </c>
      <c r="Y172" s="354">
        <v>60083.310000000005</v>
      </c>
      <c r="Z172" s="354">
        <v>68666.64</v>
      </c>
      <c r="AA172" s="354">
        <v>77249.98</v>
      </c>
      <c r="AB172" s="354">
        <v>85833.319999999992</v>
      </c>
      <c r="AC172" s="354">
        <v>94416.659999999989</v>
      </c>
      <c r="AD172" s="354">
        <v>102999.99999999999</v>
      </c>
    </row>
    <row r="173" spans="1:30" x14ac:dyDescent="0.35">
      <c r="A173" t="s">
        <v>134</v>
      </c>
      <c r="B173" s="354" t="str">
        <f>VLOOKUP(A173,'Web Based Remittances'!$A$2:$C$70,3,0)</f>
        <v>785w778f</v>
      </c>
      <c r="C173" s="354" t="s">
        <v>63</v>
      </c>
      <c r="D173" s="354" t="s">
        <v>64</v>
      </c>
      <c r="E173" s="354">
        <v>6110720</v>
      </c>
      <c r="F173" s="354">
        <v>19000</v>
      </c>
      <c r="G173" s="354">
        <v>1583.3333333333333</v>
      </c>
      <c r="H173" s="354">
        <v>1583.3333333333333</v>
      </c>
      <c r="I173" s="354">
        <v>1583.3333333333333</v>
      </c>
      <c r="J173" s="354">
        <v>1583.3333333333333</v>
      </c>
      <c r="K173" s="354">
        <v>1583.3333333333333</v>
      </c>
      <c r="L173" s="354">
        <v>1583.3333333333333</v>
      </c>
      <c r="M173" s="354">
        <v>1583.3333333333333</v>
      </c>
      <c r="N173" s="354">
        <v>1583.3333333333333</v>
      </c>
      <c r="O173" s="354">
        <v>1583.3333333333333</v>
      </c>
      <c r="P173" s="354">
        <v>1583.3333333333333</v>
      </c>
      <c r="Q173" s="354">
        <v>1583.3333333333333</v>
      </c>
      <c r="R173" s="354">
        <v>1583.3333333333333</v>
      </c>
      <c r="S173" s="354">
        <v>1583.3333333333333</v>
      </c>
      <c r="T173" s="354">
        <v>3166.6666666666665</v>
      </c>
      <c r="U173" s="354">
        <v>4750</v>
      </c>
      <c r="V173" s="354">
        <v>6333.333333333333</v>
      </c>
      <c r="W173" s="354">
        <v>7916.6666666666661</v>
      </c>
      <c r="X173" s="354">
        <v>9500</v>
      </c>
      <c r="Y173" s="354">
        <v>11083.333333333334</v>
      </c>
      <c r="Z173" s="354">
        <v>12666.666666666668</v>
      </c>
      <c r="AA173" s="354">
        <v>14250.000000000002</v>
      </c>
      <c r="AB173" s="354">
        <v>15833.333333333336</v>
      </c>
      <c r="AC173" s="354">
        <v>17416.666666666668</v>
      </c>
      <c r="AD173" s="354">
        <v>19000</v>
      </c>
    </row>
    <row r="174" spans="1:30" x14ac:dyDescent="0.35">
      <c r="A174" t="s">
        <v>134</v>
      </c>
      <c r="B174" s="354" t="str">
        <f>VLOOKUP(A174,'Web Based Remittances'!$A$2:$C$70,3,0)</f>
        <v>785w778f</v>
      </c>
      <c r="C174" s="354" t="s">
        <v>65</v>
      </c>
      <c r="D174" s="354" t="s">
        <v>66</v>
      </c>
      <c r="E174" s="354">
        <v>6110860</v>
      </c>
      <c r="F174" s="354">
        <v>27700</v>
      </c>
      <c r="G174" s="354">
        <v>2308.3333333333335</v>
      </c>
      <c r="H174" s="354">
        <v>2308.3333333333335</v>
      </c>
      <c r="I174" s="354">
        <v>2308.3333333333335</v>
      </c>
      <c r="J174" s="354">
        <v>2308.3333333333335</v>
      </c>
      <c r="K174" s="354">
        <v>2308.3333333333335</v>
      </c>
      <c r="L174" s="354">
        <v>2308.3333333333335</v>
      </c>
      <c r="M174" s="354">
        <v>2308.3333333333335</v>
      </c>
      <c r="N174" s="354">
        <v>2308.3333333333335</v>
      </c>
      <c r="O174" s="354">
        <v>2308.3333333333335</v>
      </c>
      <c r="P174" s="354">
        <v>2308.3333333333335</v>
      </c>
      <c r="Q174" s="354">
        <v>2308.3333333333335</v>
      </c>
      <c r="R174" s="354">
        <v>2308.3333333333335</v>
      </c>
      <c r="S174" s="354">
        <v>2308.3333333333335</v>
      </c>
      <c r="T174" s="354">
        <v>4616.666666666667</v>
      </c>
      <c r="U174" s="354">
        <v>6925</v>
      </c>
      <c r="V174" s="354">
        <v>9233.3333333333339</v>
      </c>
      <c r="W174" s="354">
        <v>11541.666666666668</v>
      </c>
      <c r="X174" s="354">
        <v>13850.000000000002</v>
      </c>
      <c r="Y174" s="354">
        <v>16158.333333333336</v>
      </c>
      <c r="Z174" s="354">
        <v>18466.666666666668</v>
      </c>
      <c r="AA174" s="354">
        <v>20775</v>
      </c>
      <c r="AB174" s="354">
        <v>23083.333333333332</v>
      </c>
      <c r="AC174" s="354">
        <v>25391.666666666664</v>
      </c>
      <c r="AD174" s="354">
        <v>27699.999999999996</v>
      </c>
    </row>
    <row r="175" spans="1:30" x14ac:dyDescent="0.35">
      <c r="A175" t="s">
        <v>134</v>
      </c>
      <c r="B175" s="354" t="str">
        <f>VLOOKUP(A175,'Web Based Remittances'!$A$2:$C$70,3,0)</f>
        <v>785w778f</v>
      </c>
      <c r="C175" s="354" t="s">
        <v>67</v>
      </c>
      <c r="D175" s="354" t="s">
        <v>68</v>
      </c>
      <c r="E175" s="354">
        <v>6110800</v>
      </c>
      <c r="S175" s="354">
        <v>0</v>
      </c>
      <c r="T175" s="354">
        <v>0</v>
      </c>
      <c r="U175" s="354">
        <v>0</v>
      </c>
      <c r="V175" s="354">
        <v>0</v>
      </c>
      <c r="W175" s="354">
        <v>0</v>
      </c>
      <c r="X175" s="354">
        <v>0</v>
      </c>
      <c r="Y175" s="354">
        <v>0</v>
      </c>
      <c r="Z175" s="354">
        <v>0</v>
      </c>
      <c r="AA175" s="354">
        <v>0</v>
      </c>
      <c r="AB175" s="354">
        <v>0</v>
      </c>
      <c r="AC175" s="354">
        <v>0</v>
      </c>
      <c r="AD175" s="354">
        <v>0</v>
      </c>
    </row>
    <row r="176" spans="1:30" x14ac:dyDescent="0.35">
      <c r="A176" t="s">
        <v>134</v>
      </c>
      <c r="B176" s="354" t="str">
        <f>VLOOKUP(A176,'Web Based Remittances'!$A$2:$C$70,3,0)</f>
        <v>785w778f</v>
      </c>
      <c r="C176" s="354" t="s">
        <v>69</v>
      </c>
      <c r="D176" s="354" t="s">
        <v>70</v>
      </c>
      <c r="E176" s="354">
        <v>6110640</v>
      </c>
      <c r="F176" s="354">
        <v>9500</v>
      </c>
      <c r="G176" s="354">
        <v>791.66666666666663</v>
      </c>
      <c r="H176" s="354">
        <v>791.66666666666663</v>
      </c>
      <c r="I176" s="354">
        <v>791.66666666666663</v>
      </c>
      <c r="J176" s="354">
        <v>791.66666666666663</v>
      </c>
      <c r="K176" s="354">
        <v>791.66666666666663</v>
      </c>
      <c r="L176" s="354">
        <v>791.66666666666663</v>
      </c>
      <c r="M176" s="354">
        <v>791.66666666666663</v>
      </c>
      <c r="N176" s="354">
        <v>791.66666666666663</v>
      </c>
      <c r="O176" s="354">
        <v>791.66666666666663</v>
      </c>
      <c r="P176" s="354">
        <v>791.66666666666663</v>
      </c>
      <c r="Q176" s="354">
        <v>791.66666666666663</v>
      </c>
      <c r="R176" s="354">
        <v>791.66666666666663</v>
      </c>
      <c r="S176" s="354">
        <v>791.66666666666663</v>
      </c>
      <c r="T176" s="354">
        <v>1583.3333333333333</v>
      </c>
      <c r="U176" s="354">
        <v>2375</v>
      </c>
      <c r="V176" s="354">
        <v>3166.6666666666665</v>
      </c>
      <c r="W176" s="354">
        <v>3958.333333333333</v>
      </c>
      <c r="X176" s="354">
        <v>4750</v>
      </c>
      <c r="Y176" s="354">
        <v>5541.666666666667</v>
      </c>
      <c r="Z176" s="354">
        <v>6333.3333333333339</v>
      </c>
      <c r="AA176" s="354">
        <v>7125.0000000000009</v>
      </c>
      <c r="AB176" s="354">
        <v>7916.6666666666679</v>
      </c>
      <c r="AC176" s="354">
        <v>8708.3333333333339</v>
      </c>
      <c r="AD176" s="354">
        <v>9500</v>
      </c>
    </row>
    <row r="177" spans="1:30" x14ac:dyDescent="0.35">
      <c r="A177" t="s">
        <v>134</v>
      </c>
      <c r="B177" s="354" t="str">
        <f>VLOOKUP(A177,'Web Based Remittances'!$A$2:$C$70,3,0)</f>
        <v>785w778f</v>
      </c>
      <c r="C177" s="354" t="s">
        <v>71</v>
      </c>
      <c r="D177" s="354" t="s">
        <v>72</v>
      </c>
      <c r="E177" s="354">
        <v>6116300</v>
      </c>
      <c r="F177" s="354">
        <v>400</v>
      </c>
      <c r="G177" s="354">
        <v>66.666666666666671</v>
      </c>
      <c r="I177" s="354">
        <v>66.666666666666671</v>
      </c>
      <c r="K177" s="354">
        <v>66.666666666666671</v>
      </c>
      <c r="M177" s="354">
        <v>66.666666666666671</v>
      </c>
      <c r="O177" s="354">
        <v>66.666666666666671</v>
      </c>
      <c r="Q177" s="354">
        <v>66.666666666666671</v>
      </c>
      <c r="S177" s="354">
        <v>66.666666666666671</v>
      </c>
      <c r="T177" s="354">
        <v>66.666666666666671</v>
      </c>
      <c r="U177" s="354">
        <v>133.33333333333334</v>
      </c>
      <c r="V177" s="354">
        <v>133.33333333333334</v>
      </c>
      <c r="W177" s="354">
        <v>200</v>
      </c>
      <c r="X177" s="354">
        <v>200</v>
      </c>
      <c r="Y177" s="354">
        <v>266.66666666666669</v>
      </c>
      <c r="Z177" s="354">
        <v>266.66666666666669</v>
      </c>
      <c r="AA177" s="354">
        <v>333.33333333333337</v>
      </c>
      <c r="AB177" s="354">
        <v>333.33333333333337</v>
      </c>
      <c r="AC177" s="354">
        <v>400.00000000000006</v>
      </c>
      <c r="AD177" s="354">
        <v>400.00000000000006</v>
      </c>
    </row>
    <row r="178" spans="1:30" x14ac:dyDescent="0.35">
      <c r="A178" t="s">
        <v>134</v>
      </c>
      <c r="B178" s="354" t="str">
        <f>VLOOKUP(A178,'Web Based Remittances'!$A$2:$C$70,3,0)</f>
        <v>785w778f</v>
      </c>
      <c r="C178" s="354" t="s">
        <v>73</v>
      </c>
      <c r="D178" s="354" t="s">
        <v>74</v>
      </c>
      <c r="E178" s="354">
        <v>6116200</v>
      </c>
      <c r="F178" s="354">
        <v>4120</v>
      </c>
      <c r="G178" s="354">
        <v>1030</v>
      </c>
      <c r="J178" s="354">
        <v>1030</v>
      </c>
      <c r="M178" s="354">
        <v>1030</v>
      </c>
      <c r="P178" s="354">
        <v>1030</v>
      </c>
      <c r="S178" s="354">
        <v>1030</v>
      </c>
      <c r="T178" s="354">
        <v>1030</v>
      </c>
      <c r="U178" s="354">
        <v>1030</v>
      </c>
      <c r="V178" s="354">
        <v>2060</v>
      </c>
      <c r="W178" s="354">
        <v>2060</v>
      </c>
      <c r="X178" s="354">
        <v>2060</v>
      </c>
      <c r="Y178" s="354">
        <v>3090</v>
      </c>
      <c r="Z178" s="354">
        <v>3090</v>
      </c>
      <c r="AA178" s="354">
        <v>3090</v>
      </c>
      <c r="AB178" s="354">
        <v>4120</v>
      </c>
      <c r="AC178" s="354">
        <v>4120</v>
      </c>
      <c r="AD178" s="354">
        <v>4120</v>
      </c>
    </row>
    <row r="179" spans="1:30" x14ac:dyDescent="0.35">
      <c r="A179" t="s">
        <v>134</v>
      </c>
      <c r="B179" s="354" t="str">
        <f>VLOOKUP(A179,'Web Based Remittances'!$A$2:$C$70,3,0)</f>
        <v>785w778f</v>
      </c>
      <c r="C179" s="354" t="s">
        <v>75</v>
      </c>
      <c r="D179" s="354" t="s">
        <v>76</v>
      </c>
      <c r="E179" s="354">
        <v>6116610</v>
      </c>
      <c r="S179" s="354">
        <v>0</v>
      </c>
      <c r="T179" s="354">
        <v>0</v>
      </c>
      <c r="U179" s="354">
        <v>0</v>
      </c>
      <c r="V179" s="354">
        <v>0</v>
      </c>
      <c r="W179" s="354">
        <v>0</v>
      </c>
      <c r="X179" s="354">
        <v>0</v>
      </c>
      <c r="Y179" s="354">
        <v>0</v>
      </c>
      <c r="Z179" s="354">
        <v>0</v>
      </c>
      <c r="AA179" s="354">
        <v>0</v>
      </c>
      <c r="AB179" s="354">
        <v>0</v>
      </c>
      <c r="AC179" s="354">
        <v>0</v>
      </c>
      <c r="AD179" s="354">
        <v>0</v>
      </c>
    </row>
    <row r="180" spans="1:30" x14ac:dyDescent="0.35">
      <c r="A180" t="s">
        <v>134</v>
      </c>
      <c r="B180" s="354" t="str">
        <f>VLOOKUP(A180,'Web Based Remittances'!$A$2:$C$70,3,0)</f>
        <v>785w778f</v>
      </c>
      <c r="C180" s="354" t="s">
        <v>77</v>
      </c>
      <c r="D180" s="354" t="s">
        <v>78</v>
      </c>
      <c r="E180" s="354">
        <v>6116600</v>
      </c>
      <c r="F180" s="354">
        <v>278.48</v>
      </c>
      <c r="G180" s="354">
        <v>278.48</v>
      </c>
      <c r="S180" s="354">
        <v>278.48</v>
      </c>
      <c r="T180" s="354">
        <v>278.48</v>
      </c>
      <c r="U180" s="354">
        <v>278.48</v>
      </c>
      <c r="V180" s="354">
        <v>278.48</v>
      </c>
      <c r="W180" s="354">
        <v>278.48</v>
      </c>
      <c r="X180" s="354">
        <v>278.48</v>
      </c>
      <c r="Y180" s="354">
        <v>278.48</v>
      </c>
      <c r="Z180" s="354">
        <v>278.48</v>
      </c>
      <c r="AA180" s="354">
        <v>278.48</v>
      </c>
      <c r="AB180" s="354">
        <v>278.48</v>
      </c>
      <c r="AC180" s="354">
        <v>278.48</v>
      </c>
      <c r="AD180" s="354">
        <v>278.48</v>
      </c>
    </row>
    <row r="181" spans="1:30" x14ac:dyDescent="0.35">
      <c r="A181" t="s">
        <v>134</v>
      </c>
      <c r="B181" s="354" t="str">
        <f>VLOOKUP(A181,'Web Based Remittances'!$A$2:$C$70,3,0)</f>
        <v>785w778f</v>
      </c>
      <c r="C181" s="354" t="s">
        <v>79</v>
      </c>
      <c r="D181" s="354" t="s">
        <v>80</v>
      </c>
      <c r="E181" s="354">
        <v>6121000</v>
      </c>
      <c r="F181" s="354">
        <v>7500</v>
      </c>
      <c r="G181" s="354">
        <v>625</v>
      </c>
      <c r="H181" s="354">
        <v>625</v>
      </c>
      <c r="I181" s="354">
        <v>625</v>
      </c>
      <c r="J181" s="354">
        <v>625</v>
      </c>
      <c r="K181" s="354">
        <v>625</v>
      </c>
      <c r="L181" s="354">
        <v>625</v>
      </c>
      <c r="M181" s="354">
        <v>625</v>
      </c>
      <c r="N181" s="354">
        <v>625</v>
      </c>
      <c r="O181" s="354">
        <v>625</v>
      </c>
      <c r="P181" s="354">
        <v>625</v>
      </c>
      <c r="Q181" s="354">
        <v>625</v>
      </c>
      <c r="R181" s="354">
        <v>625</v>
      </c>
      <c r="S181" s="354">
        <v>625</v>
      </c>
      <c r="T181" s="354">
        <v>1250</v>
      </c>
      <c r="U181" s="354">
        <v>1875</v>
      </c>
      <c r="V181" s="354">
        <v>2500</v>
      </c>
      <c r="W181" s="354">
        <v>3125</v>
      </c>
      <c r="X181" s="354">
        <v>3750</v>
      </c>
      <c r="Y181" s="354">
        <v>4375</v>
      </c>
      <c r="Z181" s="354">
        <v>5000</v>
      </c>
      <c r="AA181" s="354">
        <v>5625</v>
      </c>
      <c r="AB181" s="354">
        <v>6250</v>
      </c>
      <c r="AC181" s="354">
        <v>6875</v>
      </c>
      <c r="AD181" s="354">
        <v>7500</v>
      </c>
    </row>
    <row r="182" spans="1:30" x14ac:dyDescent="0.35">
      <c r="A182" t="s">
        <v>134</v>
      </c>
      <c r="B182" s="354" t="str">
        <f>VLOOKUP(A182,'Web Based Remittances'!$A$2:$C$70,3,0)</f>
        <v>785w778f</v>
      </c>
      <c r="C182" s="354" t="s">
        <v>81</v>
      </c>
      <c r="D182" s="354" t="s">
        <v>82</v>
      </c>
      <c r="E182" s="354">
        <v>6122310</v>
      </c>
      <c r="F182" s="354">
        <v>2896.67</v>
      </c>
      <c r="G182" s="354">
        <v>1512.5033333333333</v>
      </c>
      <c r="H182" s="354">
        <v>125.83333333333333</v>
      </c>
      <c r="I182" s="354">
        <v>125.83333333333333</v>
      </c>
      <c r="J182" s="354">
        <v>125.83333333333333</v>
      </c>
      <c r="K182" s="354">
        <v>125.83333333333333</v>
      </c>
      <c r="L182" s="354">
        <v>125.83333333333333</v>
      </c>
      <c r="M182" s="354">
        <v>125.83333333333333</v>
      </c>
      <c r="N182" s="354">
        <v>125.83333333333333</v>
      </c>
      <c r="O182" s="354">
        <v>125.83333333333333</v>
      </c>
      <c r="P182" s="354">
        <v>125.83333333333333</v>
      </c>
      <c r="Q182" s="354">
        <v>125.83333333333333</v>
      </c>
      <c r="R182" s="354">
        <v>125.83333333333333</v>
      </c>
      <c r="S182" s="354">
        <v>1512.5033333333333</v>
      </c>
      <c r="T182" s="354">
        <v>1638.3366666666666</v>
      </c>
      <c r="U182" s="354">
        <v>1764.1699999999998</v>
      </c>
      <c r="V182" s="354">
        <v>1890.0033333333331</v>
      </c>
      <c r="W182" s="354">
        <v>2015.8366666666664</v>
      </c>
      <c r="X182" s="354">
        <v>2141.6699999999996</v>
      </c>
      <c r="Y182" s="354">
        <v>2267.5033333333331</v>
      </c>
      <c r="Z182" s="354">
        <v>2393.3366666666666</v>
      </c>
      <c r="AA182" s="354">
        <v>2519.17</v>
      </c>
      <c r="AB182" s="354">
        <v>2645.0033333333336</v>
      </c>
      <c r="AC182" s="354">
        <v>2770.836666666667</v>
      </c>
      <c r="AD182" s="354">
        <v>2896.6700000000005</v>
      </c>
    </row>
    <row r="183" spans="1:30" x14ac:dyDescent="0.35">
      <c r="A183" t="s">
        <v>134</v>
      </c>
      <c r="B183" s="354" t="str">
        <f>VLOOKUP(A183,'Web Based Remittances'!$A$2:$C$70,3,0)</f>
        <v>785w778f</v>
      </c>
      <c r="C183" s="354" t="s">
        <v>83</v>
      </c>
      <c r="D183" s="354" t="s">
        <v>84</v>
      </c>
      <c r="E183" s="354">
        <v>6122110</v>
      </c>
      <c r="F183" s="354">
        <v>1500</v>
      </c>
      <c r="G183" s="354">
        <v>136.36363636363637</v>
      </c>
      <c r="H183" s="354">
        <v>136.36363636363637</v>
      </c>
      <c r="I183" s="354">
        <v>136.36363636363637</v>
      </c>
      <c r="J183" s="354">
        <v>136.36363636363637</v>
      </c>
      <c r="L183" s="354">
        <v>136.36363636363637</v>
      </c>
      <c r="M183" s="354">
        <v>136.36363636363637</v>
      </c>
      <c r="N183" s="354">
        <v>136.36363636363637</v>
      </c>
      <c r="O183" s="354">
        <v>136.36363636363637</v>
      </c>
      <c r="P183" s="354">
        <v>136.36363636363637</v>
      </c>
      <c r="Q183" s="354">
        <v>136.36363636363637</v>
      </c>
      <c r="R183" s="354">
        <v>136.36363636363637</v>
      </c>
      <c r="S183" s="354">
        <v>136.36363636363637</v>
      </c>
      <c r="T183" s="354">
        <v>272.72727272727275</v>
      </c>
      <c r="U183" s="354">
        <v>409.09090909090912</v>
      </c>
      <c r="V183" s="354">
        <v>545.4545454545455</v>
      </c>
      <c r="W183" s="354">
        <v>545.4545454545455</v>
      </c>
      <c r="X183" s="354">
        <v>681.81818181818187</v>
      </c>
      <c r="Y183" s="354">
        <v>818.18181818181824</v>
      </c>
      <c r="Z183" s="354">
        <v>954.54545454545462</v>
      </c>
      <c r="AA183" s="354">
        <v>1090.909090909091</v>
      </c>
      <c r="AB183" s="354">
        <v>1227.2727272727275</v>
      </c>
      <c r="AC183" s="354">
        <v>1363.636363636364</v>
      </c>
      <c r="AD183" s="354">
        <v>1500.0000000000005</v>
      </c>
    </row>
    <row r="184" spans="1:30" x14ac:dyDescent="0.35">
      <c r="A184" t="s">
        <v>134</v>
      </c>
      <c r="B184" s="354" t="str">
        <f>VLOOKUP(A184,'Web Based Remittances'!$A$2:$C$70,3,0)</f>
        <v>785w778f</v>
      </c>
      <c r="C184" s="354" t="s">
        <v>85</v>
      </c>
      <c r="D184" s="354" t="s">
        <v>86</v>
      </c>
      <c r="E184" s="354">
        <v>6120800</v>
      </c>
      <c r="F184" s="354">
        <v>2000</v>
      </c>
      <c r="H184" s="354">
        <v>1000</v>
      </c>
      <c r="O184" s="354">
        <v>1000</v>
      </c>
      <c r="S184" s="354">
        <v>0</v>
      </c>
      <c r="T184" s="354">
        <v>1000</v>
      </c>
      <c r="U184" s="354">
        <v>1000</v>
      </c>
      <c r="V184" s="354">
        <v>1000</v>
      </c>
      <c r="W184" s="354">
        <v>1000</v>
      </c>
      <c r="X184" s="354">
        <v>1000</v>
      </c>
      <c r="Y184" s="354">
        <v>1000</v>
      </c>
      <c r="Z184" s="354">
        <v>1000</v>
      </c>
      <c r="AA184" s="354">
        <v>2000</v>
      </c>
      <c r="AB184" s="354">
        <v>2000</v>
      </c>
      <c r="AC184" s="354">
        <v>2000</v>
      </c>
      <c r="AD184" s="354">
        <v>2000</v>
      </c>
    </row>
    <row r="185" spans="1:30" x14ac:dyDescent="0.35">
      <c r="A185" t="s">
        <v>134</v>
      </c>
      <c r="B185" s="354" t="str">
        <f>VLOOKUP(A185,'Web Based Remittances'!$A$2:$C$70,3,0)</f>
        <v>785w778f</v>
      </c>
      <c r="C185" s="354" t="s">
        <v>87</v>
      </c>
      <c r="D185" s="354" t="s">
        <v>88</v>
      </c>
      <c r="E185" s="354">
        <v>6120220</v>
      </c>
      <c r="F185" s="354">
        <v>8300</v>
      </c>
      <c r="G185" s="354">
        <v>2075</v>
      </c>
      <c r="J185" s="354">
        <v>2075</v>
      </c>
      <c r="M185" s="354">
        <v>2075</v>
      </c>
      <c r="P185" s="354">
        <v>2075</v>
      </c>
      <c r="S185" s="354">
        <v>2075</v>
      </c>
      <c r="T185" s="354">
        <v>2075</v>
      </c>
      <c r="U185" s="354">
        <v>2075</v>
      </c>
      <c r="V185" s="354">
        <v>4150</v>
      </c>
      <c r="W185" s="354">
        <v>4150</v>
      </c>
      <c r="X185" s="354">
        <v>4150</v>
      </c>
      <c r="Y185" s="354">
        <v>6225</v>
      </c>
      <c r="Z185" s="354">
        <v>6225</v>
      </c>
      <c r="AA185" s="354">
        <v>6225</v>
      </c>
      <c r="AB185" s="354">
        <v>8300</v>
      </c>
      <c r="AC185" s="354">
        <v>8300</v>
      </c>
      <c r="AD185" s="354">
        <v>8300</v>
      </c>
    </row>
    <row r="186" spans="1:30" x14ac:dyDescent="0.35">
      <c r="A186" t="s">
        <v>134</v>
      </c>
      <c r="B186" s="354" t="str">
        <f>VLOOKUP(A186,'Web Based Remittances'!$A$2:$C$70,3,0)</f>
        <v>785w778f</v>
      </c>
      <c r="C186" s="354" t="s">
        <v>89</v>
      </c>
      <c r="D186" s="354" t="s">
        <v>90</v>
      </c>
      <c r="E186" s="354">
        <v>6120600</v>
      </c>
      <c r="F186" s="354">
        <v>1632</v>
      </c>
      <c r="G186" s="354">
        <v>1632</v>
      </c>
      <c r="S186" s="354">
        <v>1632</v>
      </c>
      <c r="T186" s="354">
        <v>1632</v>
      </c>
      <c r="U186" s="354">
        <v>1632</v>
      </c>
      <c r="V186" s="354">
        <v>1632</v>
      </c>
      <c r="W186" s="354">
        <v>1632</v>
      </c>
      <c r="X186" s="354">
        <v>1632</v>
      </c>
      <c r="Y186" s="354">
        <v>1632</v>
      </c>
      <c r="Z186" s="354">
        <v>1632</v>
      </c>
      <c r="AA186" s="354">
        <v>1632</v>
      </c>
      <c r="AB186" s="354">
        <v>1632</v>
      </c>
      <c r="AC186" s="354">
        <v>1632</v>
      </c>
      <c r="AD186" s="354">
        <v>1632</v>
      </c>
    </row>
    <row r="187" spans="1:30" x14ac:dyDescent="0.35">
      <c r="A187" t="s">
        <v>134</v>
      </c>
      <c r="B187" s="354" t="str">
        <f>VLOOKUP(A187,'Web Based Remittances'!$A$2:$C$70,3,0)</f>
        <v>785w778f</v>
      </c>
      <c r="C187" s="354" t="s">
        <v>91</v>
      </c>
      <c r="D187" s="354" t="s">
        <v>92</v>
      </c>
      <c r="E187" s="354">
        <v>6120400</v>
      </c>
      <c r="F187" s="354">
        <v>4800</v>
      </c>
      <c r="G187" s="354">
        <v>400</v>
      </c>
      <c r="H187" s="354">
        <v>400</v>
      </c>
      <c r="I187" s="354">
        <v>400</v>
      </c>
      <c r="J187" s="354">
        <v>400</v>
      </c>
      <c r="K187" s="354">
        <v>400</v>
      </c>
      <c r="L187" s="354">
        <v>400</v>
      </c>
      <c r="M187" s="354">
        <v>400</v>
      </c>
      <c r="N187" s="354">
        <v>400</v>
      </c>
      <c r="O187" s="354">
        <v>400</v>
      </c>
      <c r="P187" s="354">
        <v>400</v>
      </c>
      <c r="Q187" s="354">
        <v>400</v>
      </c>
      <c r="R187" s="354">
        <v>400</v>
      </c>
      <c r="S187" s="354">
        <v>400</v>
      </c>
      <c r="T187" s="354">
        <v>800</v>
      </c>
      <c r="U187" s="354">
        <v>1200</v>
      </c>
      <c r="V187" s="354">
        <v>1600</v>
      </c>
      <c r="W187" s="354">
        <v>2000</v>
      </c>
      <c r="X187" s="354">
        <v>2400</v>
      </c>
      <c r="Y187" s="354">
        <v>2800</v>
      </c>
      <c r="Z187" s="354">
        <v>3200</v>
      </c>
      <c r="AA187" s="354">
        <v>3600</v>
      </c>
      <c r="AB187" s="354">
        <v>4000</v>
      </c>
      <c r="AC187" s="354">
        <v>4400</v>
      </c>
      <c r="AD187" s="354">
        <v>4800</v>
      </c>
    </row>
    <row r="188" spans="1:30" x14ac:dyDescent="0.35">
      <c r="A188" t="s">
        <v>134</v>
      </c>
      <c r="B188" s="354" t="str">
        <f>VLOOKUP(A188,'Web Based Remittances'!$A$2:$C$70,3,0)</f>
        <v>785w778f</v>
      </c>
      <c r="C188" s="354" t="s">
        <v>93</v>
      </c>
      <c r="D188" s="354" t="s">
        <v>94</v>
      </c>
      <c r="E188" s="354">
        <v>6140130</v>
      </c>
      <c r="F188" s="354">
        <v>20300</v>
      </c>
      <c r="G188" s="354">
        <v>711.11</v>
      </c>
      <c r="H188" s="354">
        <v>711.11</v>
      </c>
      <c r="I188" s="354">
        <v>11900</v>
      </c>
      <c r="J188" s="354">
        <v>2000</v>
      </c>
      <c r="L188" s="354">
        <v>711.11</v>
      </c>
      <c r="M188" s="354">
        <v>711.11</v>
      </c>
      <c r="N188" s="354">
        <v>711.11</v>
      </c>
      <c r="O188" s="354">
        <v>711.11</v>
      </c>
      <c r="P188" s="354">
        <v>711.11</v>
      </c>
      <c r="Q188" s="354">
        <v>711.11</v>
      </c>
      <c r="R188" s="354">
        <v>711.12</v>
      </c>
      <c r="S188" s="354">
        <v>711.11</v>
      </c>
      <c r="T188" s="354">
        <v>1422.22</v>
      </c>
      <c r="U188" s="354">
        <v>13322.22</v>
      </c>
      <c r="V188" s="354">
        <v>15322.22</v>
      </c>
      <c r="W188" s="354">
        <v>15322.22</v>
      </c>
      <c r="X188" s="354">
        <v>16033.33</v>
      </c>
      <c r="Y188" s="354">
        <v>16744.439999999999</v>
      </c>
      <c r="Z188" s="354">
        <v>17455.55</v>
      </c>
      <c r="AA188" s="354">
        <v>18166.66</v>
      </c>
      <c r="AB188" s="354">
        <v>18877.77</v>
      </c>
      <c r="AC188" s="354">
        <v>19588.88</v>
      </c>
      <c r="AD188" s="354">
        <v>20300</v>
      </c>
    </row>
    <row r="189" spans="1:30" x14ac:dyDescent="0.35">
      <c r="A189" t="s">
        <v>134</v>
      </c>
      <c r="B189" s="354" t="str">
        <f>VLOOKUP(A189,'Web Based Remittances'!$A$2:$C$70,3,0)</f>
        <v>785w778f</v>
      </c>
      <c r="C189" s="354" t="s">
        <v>95</v>
      </c>
      <c r="D189" s="354" t="s">
        <v>96</v>
      </c>
      <c r="E189" s="354">
        <v>6142430</v>
      </c>
      <c r="F189" s="354">
        <v>6595</v>
      </c>
      <c r="G189" s="354">
        <v>529.5</v>
      </c>
      <c r="H189" s="354">
        <v>529.5</v>
      </c>
      <c r="I189" s="354">
        <v>529.5</v>
      </c>
      <c r="J189" s="354">
        <v>529.5</v>
      </c>
      <c r="L189" s="354">
        <v>529.5</v>
      </c>
      <c r="M189" s="354">
        <v>529.5</v>
      </c>
      <c r="N189" s="354">
        <v>529.5</v>
      </c>
      <c r="O189" s="354">
        <v>529.5</v>
      </c>
      <c r="P189" s="354">
        <v>529.5</v>
      </c>
      <c r="Q189" s="354">
        <v>529.5</v>
      </c>
      <c r="R189" s="354">
        <v>1300</v>
      </c>
      <c r="S189" s="354">
        <v>529.5</v>
      </c>
      <c r="T189" s="354">
        <v>1059</v>
      </c>
      <c r="U189" s="354">
        <v>1588.5</v>
      </c>
      <c r="V189" s="354">
        <v>2118</v>
      </c>
      <c r="W189" s="354">
        <v>2118</v>
      </c>
      <c r="X189" s="354">
        <v>2647.5</v>
      </c>
      <c r="Y189" s="354">
        <v>3177</v>
      </c>
      <c r="Z189" s="354">
        <v>3706.5</v>
      </c>
      <c r="AA189" s="354">
        <v>4236</v>
      </c>
      <c r="AB189" s="354">
        <v>4765.5</v>
      </c>
      <c r="AC189" s="354">
        <v>5295</v>
      </c>
      <c r="AD189" s="354">
        <v>6595</v>
      </c>
    </row>
    <row r="190" spans="1:30" x14ac:dyDescent="0.35">
      <c r="A190" t="s">
        <v>134</v>
      </c>
      <c r="B190" s="354" t="str">
        <f>VLOOKUP(A190,'Web Based Remittances'!$A$2:$C$70,3,0)</f>
        <v>785w778f</v>
      </c>
      <c r="C190" s="354" t="s">
        <v>97</v>
      </c>
      <c r="D190" s="354" t="s">
        <v>98</v>
      </c>
      <c r="E190" s="354">
        <v>6146100</v>
      </c>
      <c r="F190" s="354">
        <v>0</v>
      </c>
      <c r="S190" s="354">
        <v>0</v>
      </c>
      <c r="T190" s="354">
        <v>0</v>
      </c>
      <c r="U190" s="354">
        <v>0</v>
      </c>
      <c r="V190" s="354">
        <v>0</v>
      </c>
      <c r="W190" s="354">
        <v>0</v>
      </c>
      <c r="X190" s="354">
        <v>0</v>
      </c>
      <c r="Y190" s="354">
        <v>0</v>
      </c>
      <c r="Z190" s="354">
        <v>0</v>
      </c>
      <c r="AA190" s="354">
        <v>0</v>
      </c>
      <c r="AB190" s="354">
        <v>0</v>
      </c>
      <c r="AC190" s="354">
        <v>0</v>
      </c>
      <c r="AD190" s="354">
        <v>0</v>
      </c>
    </row>
    <row r="191" spans="1:30" x14ac:dyDescent="0.35">
      <c r="A191" t="s">
        <v>134</v>
      </c>
      <c r="B191" s="354" t="str">
        <f>VLOOKUP(A191,'Web Based Remittances'!$A$2:$C$70,3,0)</f>
        <v>785w778f</v>
      </c>
      <c r="C191" s="354" t="s">
        <v>99</v>
      </c>
      <c r="D191" s="354" t="s">
        <v>100</v>
      </c>
      <c r="E191" s="354">
        <v>6140000</v>
      </c>
      <c r="F191" s="354">
        <v>3000</v>
      </c>
      <c r="G191" s="354">
        <v>272.72727272727275</v>
      </c>
      <c r="H191" s="354">
        <v>272.72727272727275</v>
      </c>
      <c r="I191" s="354">
        <v>272.72727272727275</v>
      </c>
      <c r="J191" s="354">
        <v>272.72727272727275</v>
      </c>
      <c r="L191" s="354">
        <v>272.72727272727275</v>
      </c>
      <c r="M191" s="354">
        <v>272.72727272727275</v>
      </c>
      <c r="N191" s="354">
        <v>272.72727272727275</v>
      </c>
      <c r="O191" s="354">
        <v>272.72727272727275</v>
      </c>
      <c r="P191" s="354">
        <v>272.72727272727275</v>
      </c>
      <c r="Q191" s="354">
        <v>272.72727272727275</v>
      </c>
      <c r="R191" s="354">
        <v>272.72727272727275</v>
      </c>
      <c r="S191" s="354">
        <v>272.72727272727275</v>
      </c>
      <c r="T191" s="354">
        <v>545.4545454545455</v>
      </c>
      <c r="U191" s="354">
        <v>818.18181818181824</v>
      </c>
      <c r="V191" s="354">
        <v>1090.909090909091</v>
      </c>
      <c r="W191" s="354">
        <v>1090.909090909091</v>
      </c>
      <c r="X191" s="354">
        <v>1363.6363636363637</v>
      </c>
      <c r="Y191" s="354">
        <v>1636.3636363636365</v>
      </c>
      <c r="Z191" s="354">
        <v>1909.0909090909092</v>
      </c>
      <c r="AA191" s="354">
        <v>2181.818181818182</v>
      </c>
      <c r="AB191" s="354">
        <v>2454.545454545455</v>
      </c>
      <c r="AC191" s="354">
        <v>2727.2727272727279</v>
      </c>
      <c r="AD191" s="354">
        <v>3000.0000000000009</v>
      </c>
    </row>
    <row r="192" spans="1:30" x14ac:dyDescent="0.35">
      <c r="A192" t="s">
        <v>134</v>
      </c>
      <c r="B192" s="354" t="str">
        <f>VLOOKUP(A192,'Web Based Remittances'!$A$2:$C$70,3,0)</f>
        <v>785w778f</v>
      </c>
      <c r="C192" s="354" t="s">
        <v>101</v>
      </c>
      <c r="D192" s="354" t="s">
        <v>102</v>
      </c>
      <c r="E192" s="354">
        <v>6121600</v>
      </c>
      <c r="F192" s="354">
        <v>2145</v>
      </c>
      <c r="G192" s="354">
        <v>2145</v>
      </c>
      <c r="S192" s="354">
        <v>2145</v>
      </c>
      <c r="T192" s="354">
        <v>2145</v>
      </c>
      <c r="U192" s="354">
        <v>2145</v>
      </c>
      <c r="V192" s="354">
        <v>2145</v>
      </c>
      <c r="W192" s="354">
        <v>2145</v>
      </c>
      <c r="X192" s="354">
        <v>2145</v>
      </c>
      <c r="Y192" s="354">
        <v>2145</v>
      </c>
      <c r="Z192" s="354">
        <v>2145</v>
      </c>
      <c r="AA192" s="354">
        <v>2145</v>
      </c>
      <c r="AB192" s="354">
        <v>2145</v>
      </c>
      <c r="AC192" s="354">
        <v>2145</v>
      </c>
      <c r="AD192" s="354">
        <v>2145</v>
      </c>
    </row>
    <row r="193" spans="1:30" x14ac:dyDescent="0.35">
      <c r="A193" t="s">
        <v>134</v>
      </c>
      <c r="B193" s="354" t="str">
        <f>VLOOKUP(A193,'Web Based Remittances'!$A$2:$C$70,3,0)</f>
        <v>785w778f</v>
      </c>
      <c r="C193" s="354" t="s">
        <v>103</v>
      </c>
      <c r="D193" s="354" t="s">
        <v>104</v>
      </c>
      <c r="E193" s="354">
        <v>6151110</v>
      </c>
      <c r="F193" s="354">
        <v>0</v>
      </c>
      <c r="S193" s="354">
        <v>0</v>
      </c>
      <c r="T193" s="354">
        <v>0</v>
      </c>
      <c r="U193" s="354">
        <v>0</v>
      </c>
      <c r="V193" s="354">
        <v>0</v>
      </c>
      <c r="W193" s="354">
        <v>0</v>
      </c>
      <c r="X193" s="354">
        <v>0</v>
      </c>
      <c r="Y193" s="354">
        <v>0</v>
      </c>
      <c r="Z193" s="354">
        <v>0</v>
      </c>
      <c r="AA193" s="354">
        <v>0</v>
      </c>
      <c r="AB193" s="354">
        <v>0</v>
      </c>
      <c r="AC193" s="354">
        <v>0</v>
      </c>
      <c r="AD193" s="354">
        <v>0</v>
      </c>
    </row>
    <row r="194" spans="1:30" x14ac:dyDescent="0.35">
      <c r="A194" t="s">
        <v>134</v>
      </c>
      <c r="B194" s="354" t="str">
        <f>VLOOKUP(A194,'Web Based Remittances'!$A$2:$C$70,3,0)</f>
        <v>785w778f</v>
      </c>
      <c r="C194" s="354" t="s">
        <v>105</v>
      </c>
      <c r="D194" s="354" t="s">
        <v>106</v>
      </c>
      <c r="E194" s="354">
        <v>6140200</v>
      </c>
      <c r="F194" s="354">
        <v>16740</v>
      </c>
      <c r="G194" s="354">
        <v>1521.8181818181818</v>
      </c>
      <c r="H194" s="354">
        <v>1521.8181818181818</v>
      </c>
      <c r="I194" s="354">
        <v>1521.8181818181818</v>
      </c>
      <c r="J194" s="354">
        <v>1521.8181818181818</v>
      </c>
      <c r="L194" s="354">
        <v>1521.8181818181818</v>
      </c>
      <c r="M194" s="354">
        <v>1521.8181818181818</v>
      </c>
      <c r="N194" s="354">
        <v>1521.8181818181818</v>
      </c>
      <c r="O194" s="354">
        <v>1521.8181818181818</v>
      </c>
      <c r="P194" s="354">
        <v>1521.8181818181818</v>
      </c>
      <c r="Q194" s="354">
        <v>1521.8181818181818</v>
      </c>
      <c r="R194" s="354">
        <v>1521.8181818181818</v>
      </c>
      <c r="S194" s="354">
        <v>1521.8181818181818</v>
      </c>
      <c r="T194" s="354">
        <v>3043.6363636363635</v>
      </c>
      <c r="U194" s="354">
        <v>4565.454545454545</v>
      </c>
      <c r="V194" s="354">
        <v>6087.272727272727</v>
      </c>
      <c r="W194" s="354">
        <v>6087.272727272727</v>
      </c>
      <c r="X194" s="354">
        <v>7609.090909090909</v>
      </c>
      <c r="Y194" s="354">
        <v>9130.9090909090901</v>
      </c>
      <c r="Z194" s="354">
        <v>10652.727272727272</v>
      </c>
      <c r="AA194" s="354">
        <v>12174.545454545454</v>
      </c>
      <c r="AB194" s="354">
        <v>13696.363636363636</v>
      </c>
      <c r="AC194" s="354">
        <v>15218.181818181818</v>
      </c>
      <c r="AD194" s="354">
        <v>16740</v>
      </c>
    </row>
    <row r="195" spans="1:30" x14ac:dyDescent="0.35">
      <c r="A195" t="s">
        <v>134</v>
      </c>
      <c r="B195" s="354" t="str">
        <f>VLOOKUP(A195,'Web Based Remittances'!$A$2:$C$70,3,0)</f>
        <v>785w778f</v>
      </c>
      <c r="C195" s="354" t="s">
        <v>107</v>
      </c>
      <c r="D195" s="354" t="s">
        <v>108</v>
      </c>
      <c r="E195" s="354">
        <v>6111000</v>
      </c>
      <c r="F195" s="354">
        <v>1000</v>
      </c>
      <c r="J195" s="354">
        <v>500</v>
      </c>
      <c r="N195" s="354">
        <v>500</v>
      </c>
      <c r="S195" s="354">
        <v>0</v>
      </c>
      <c r="T195" s="354">
        <v>0</v>
      </c>
      <c r="U195" s="354">
        <v>0</v>
      </c>
      <c r="V195" s="354">
        <v>500</v>
      </c>
      <c r="W195" s="354">
        <v>500</v>
      </c>
      <c r="X195" s="354">
        <v>500</v>
      </c>
      <c r="Y195" s="354">
        <v>500</v>
      </c>
      <c r="Z195" s="354">
        <v>1000</v>
      </c>
      <c r="AA195" s="354">
        <v>1000</v>
      </c>
      <c r="AB195" s="354">
        <v>1000</v>
      </c>
      <c r="AC195" s="354">
        <v>1000</v>
      </c>
      <c r="AD195" s="354">
        <v>1000</v>
      </c>
    </row>
    <row r="196" spans="1:30" x14ac:dyDescent="0.35">
      <c r="A196" t="s">
        <v>134</v>
      </c>
      <c r="B196" s="354" t="str">
        <f>VLOOKUP(A196,'Web Based Remittances'!$A$2:$C$70,3,0)</f>
        <v>785w778f</v>
      </c>
      <c r="C196" s="354" t="s">
        <v>109</v>
      </c>
      <c r="D196" s="354" t="s">
        <v>110</v>
      </c>
      <c r="E196" s="354">
        <v>6170100</v>
      </c>
      <c r="F196" s="354">
        <v>11080</v>
      </c>
      <c r="G196" s="354">
        <v>2770</v>
      </c>
      <c r="J196" s="354">
        <v>2770</v>
      </c>
      <c r="M196" s="354">
        <v>2770</v>
      </c>
      <c r="P196" s="354">
        <v>2770</v>
      </c>
      <c r="S196" s="354">
        <v>2770</v>
      </c>
      <c r="T196" s="354">
        <v>2770</v>
      </c>
      <c r="U196" s="354">
        <v>2770</v>
      </c>
      <c r="V196" s="354">
        <v>5540</v>
      </c>
      <c r="W196" s="354">
        <v>5540</v>
      </c>
      <c r="X196" s="354">
        <v>5540</v>
      </c>
      <c r="Y196" s="354">
        <v>8310</v>
      </c>
      <c r="Z196" s="354">
        <v>8310</v>
      </c>
      <c r="AA196" s="354">
        <v>8310</v>
      </c>
      <c r="AB196" s="354">
        <v>11080</v>
      </c>
      <c r="AC196" s="354">
        <v>11080</v>
      </c>
      <c r="AD196" s="354">
        <v>11080</v>
      </c>
    </row>
    <row r="197" spans="1:30" x14ac:dyDescent="0.35">
      <c r="A197" t="s">
        <v>134</v>
      </c>
      <c r="B197" s="354" t="str">
        <f>VLOOKUP(A197,'Web Based Remittances'!$A$2:$C$70,3,0)</f>
        <v>785w778f</v>
      </c>
      <c r="C197" s="354" t="s">
        <v>111</v>
      </c>
      <c r="D197" s="354" t="s">
        <v>112</v>
      </c>
      <c r="E197" s="354">
        <v>6170110</v>
      </c>
      <c r="F197" s="354">
        <v>15500</v>
      </c>
      <c r="G197" s="354">
        <v>1409.090909090909</v>
      </c>
      <c r="H197" s="354">
        <v>1409.090909090909</v>
      </c>
      <c r="I197" s="354">
        <v>1409.090909090909</v>
      </c>
      <c r="J197" s="354">
        <v>1409.090909090909</v>
      </c>
      <c r="L197" s="354">
        <v>1409.090909090909</v>
      </c>
      <c r="M197" s="354">
        <v>1409.090909090909</v>
      </c>
      <c r="N197" s="354">
        <v>1409.090909090909</v>
      </c>
      <c r="O197" s="354">
        <v>1409.090909090909</v>
      </c>
      <c r="P197" s="354">
        <v>1409.090909090909</v>
      </c>
      <c r="Q197" s="354">
        <v>1409.090909090909</v>
      </c>
      <c r="R197" s="354">
        <v>1409.090909090909</v>
      </c>
      <c r="S197" s="354">
        <v>1409.090909090909</v>
      </c>
      <c r="T197" s="354">
        <v>2818.181818181818</v>
      </c>
      <c r="U197" s="354">
        <v>4227.272727272727</v>
      </c>
      <c r="V197" s="354">
        <v>5636.363636363636</v>
      </c>
      <c r="W197" s="354">
        <v>5636.363636363636</v>
      </c>
      <c r="X197" s="354">
        <v>7045.454545454545</v>
      </c>
      <c r="Y197" s="354">
        <v>8454.545454545454</v>
      </c>
      <c r="Z197" s="354">
        <v>9863.636363636364</v>
      </c>
      <c r="AA197" s="354">
        <v>11272.727272727272</v>
      </c>
      <c r="AB197" s="354">
        <v>12681.81818181818</v>
      </c>
      <c r="AC197" s="354">
        <v>14090.909090909088</v>
      </c>
      <c r="AD197" s="354">
        <v>15499.999999999996</v>
      </c>
    </row>
    <row r="198" spans="1:30" x14ac:dyDescent="0.35">
      <c r="A198" t="s">
        <v>135</v>
      </c>
      <c r="B198" s="354" t="str">
        <f>VLOOKUP(A198,'Web Based Remittances'!$A$2:$C$70,3,0)</f>
        <v>356i515x</v>
      </c>
      <c r="C198" s="354" t="s">
        <v>19</v>
      </c>
      <c r="D198" s="354" t="s">
        <v>20</v>
      </c>
      <c r="E198" s="354">
        <v>4190105</v>
      </c>
      <c r="F198" s="354">
        <v>-1161379.8999999999</v>
      </c>
      <c r="G198" s="354">
        <v>-101550.2</v>
      </c>
      <c r="H198" s="354">
        <v>-96348</v>
      </c>
      <c r="I198" s="354">
        <v>-96348</v>
      </c>
      <c r="J198" s="354">
        <v>-96348</v>
      </c>
      <c r="K198" s="354">
        <v>-96348</v>
      </c>
      <c r="L198" s="354">
        <v>-96348</v>
      </c>
      <c r="M198" s="354">
        <v>-96348</v>
      </c>
      <c r="N198" s="354">
        <v>-96348</v>
      </c>
      <c r="O198" s="354">
        <v>-96348</v>
      </c>
      <c r="P198" s="354">
        <v>-96348</v>
      </c>
      <c r="Q198" s="354">
        <v>-96348</v>
      </c>
      <c r="R198" s="354">
        <v>-96349.7</v>
      </c>
      <c r="S198" s="354">
        <v>-101550.2</v>
      </c>
      <c r="T198" s="354">
        <v>-197898.2</v>
      </c>
      <c r="U198" s="354">
        <v>-294246.2</v>
      </c>
      <c r="V198" s="354">
        <v>-390594.2</v>
      </c>
      <c r="W198" s="354">
        <v>-486942.2</v>
      </c>
      <c r="X198" s="354">
        <v>-583290.19999999995</v>
      </c>
      <c r="Y198" s="354">
        <v>-679638.2</v>
      </c>
      <c r="Z198" s="354">
        <v>-775986.2</v>
      </c>
      <c r="AA198" s="354">
        <v>-872334.2</v>
      </c>
      <c r="AB198" s="354">
        <v>-968682.2</v>
      </c>
      <c r="AC198" s="354">
        <v>-1065030.2</v>
      </c>
      <c r="AD198" s="354">
        <v>-1161379.8999999999</v>
      </c>
    </row>
    <row r="199" spans="1:30" x14ac:dyDescent="0.35">
      <c r="A199" t="s">
        <v>135</v>
      </c>
      <c r="B199" s="354" t="str">
        <f>VLOOKUP(A199,'Web Based Remittances'!$A$2:$C$70,3,0)</f>
        <v>356i515x</v>
      </c>
      <c r="C199" s="354" t="s">
        <v>21</v>
      </c>
      <c r="D199" s="354" t="s">
        <v>22</v>
      </c>
      <c r="E199" s="354">
        <v>4190110</v>
      </c>
      <c r="S199" s="354">
        <v>0</v>
      </c>
      <c r="T199" s="354">
        <v>0</v>
      </c>
      <c r="U199" s="354">
        <v>0</v>
      </c>
      <c r="V199" s="354">
        <v>0</v>
      </c>
      <c r="W199" s="354">
        <v>0</v>
      </c>
      <c r="X199" s="354">
        <v>0</v>
      </c>
      <c r="Y199" s="354">
        <v>0</v>
      </c>
      <c r="Z199" s="354">
        <v>0</v>
      </c>
      <c r="AA199" s="354">
        <v>0</v>
      </c>
      <c r="AB199" s="354">
        <v>0</v>
      </c>
      <c r="AC199" s="354">
        <v>0</v>
      </c>
      <c r="AD199" s="354">
        <v>0</v>
      </c>
    </row>
    <row r="200" spans="1:30" x14ac:dyDescent="0.35">
      <c r="A200" t="s">
        <v>135</v>
      </c>
      <c r="B200" s="354" t="str">
        <f>VLOOKUP(A200,'Web Based Remittances'!$A$2:$C$70,3,0)</f>
        <v>356i515x</v>
      </c>
      <c r="C200" s="354" t="s">
        <v>23</v>
      </c>
      <c r="D200" s="354" t="s">
        <v>24</v>
      </c>
      <c r="E200" s="354">
        <v>4190120</v>
      </c>
      <c r="F200" s="354">
        <v>-7770</v>
      </c>
      <c r="G200" s="354">
        <v>-647.5</v>
      </c>
      <c r="H200" s="354">
        <v>-647.5</v>
      </c>
      <c r="I200" s="354">
        <v>-647.5</v>
      </c>
      <c r="J200" s="354">
        <v>-647.5</v>
      </c>
      <c r="K200" s="354">
        <v>-647.5</v>
      </c>
      <c r="L200" s="354">
        <v>-647.5</v>
      </c>
      <c r="M200" s="354">
        <v>-647.5</v>
      </c>
      <c r="N200" s="354">
        <v>-647.5</v>
      </c>
      <c r="O200" s="354">
        <v>-647.5</v>
      </c>
      <c r="P200" s="354">
        <v>-647.5</v>
      </c>
      <c r="Q200" s="354">
        <v>-647.5</v>
      </c>
      <c r="R200" s="354">
        <v>-647.5</v>
      </c>
      <c r="S200" s="354">
        <v>-647.5</v>
      </c>
      <c r="T200" s="354">
        <v>-1295</v>
      </c>
      <c r="U200" s="354">
        <v>-1942.5</v>
      </c>
      <c r="V200" s="354">
        <v>-2590</v>
      </c>
      <c r="W200" s="354">
        <v>-3237.5</v>
      </c>
      <c r="X200" s="354">
        <v>-3885</v>
      </c>
      <c r="Y200" s="354">
        <v>-4532.5</v>
      </c>
      <c r="Z200" s="354">
        <v>-5180</v>
      </c>
      <c r="AA200" s="354">
        <v>-5827.5</v>
      </c>
      <c r="AB200" s="354">
        <v>-6475</v>
      </c>
      <c r="AC200" s="354">
        <v>-7122.5</v>
      </c>
      <c r="AD200" s="354">
        <v>-7770</v>
      </c>
    </row>
    <row r="201" spans="1:30" x14ac:dyDescent="0.35">
      <c r="A201" t="s">
        <v>135</v>
      </c>
      <c r="B201" s="354" t="str">
        <f>VLOOKUP(A201,'Web Based Remittances'!$A$2:$C$70,3,0)</f>
        <v>356i515x</v>
      </c>
      <c r="C201" s="354" t="s">
        <v>25</v>
      </c>
      <c r="D201" s="354" t="s">
        <v>26</v>
      </c>
      <c r="E201" s="354">
        <v>4190140</v>
      </c>
      <c r="F201" s="354">
        <v>-96000</v>
      </c>
      <c r="I201" s="354">
        <v>-24000</v>
      </c>
      <c r="L201" s="354">
        <v>-24000</v>
      </c>
      <c r="O201" s="354">
        <v>-24000</v>
      </c>
      <c r="R201" s="354">
        <v>-24000</v>
      </c>
      <c r="S201" s="354">
        <v>0</v>
      </c>
      <c r="T201" s="354">
        <v>0</v>
      </c>
      <c r="U201" s="354">
        <v>-24000</v>
      </c>
      <c r="V201" s="354">
        <v>-24000</v>
      </c>
      <c r="W201" s="354">
        <v>-24000</v>
      </c>
      <c r="X201" s="354">
        <v>-48000</v>
      </c>
      <c r="Y201" s="354">
        <v>-48000</v>
      </c>
      <c r="Z201" s="354">
        <v>-48000</v>
      </c>
      <c r="AA201" s="354">
        <v>-72000</v>
      </c>
      <c r="AB201" s="354">
        <v>-72000</v>
      </c>
      <c r="AC201" s="354">
        <v>-72000</v>
      </c>
      <c r="AD201" s="354">
        <v>-96000</v>
      </c>
    </row>
    <row r="202" spans="1:30" x14ac:dyDescent="0.35">
      <c r="A202" t="s">
        <v>135</v>
      </c>
      <c r="B202" s="354" t="str">
        <f>VLOOKUP(A202,'Web Based Remittances'!$A$2:$C$70,3,0)</f>
        <v>356i515x</v>
      </c>
      <c r="C202" s="354" t="s">
        <v>27</v>
      </c>
      <c r="D202" s="354" t="s">
        <v>28</v>
      </c>
      <c r="E202" s="354">
        <v>4190160</v>
      </c>
      <c r="S202" s="354">
        <v>0</v>
      </c>
      <c r="T202" s="354">
        <v>0</v>
      </c>
      <c r="U202" s="354">
        <v>0</v>
      </c>
      <c r="V202" s="354">
        <v>0</v>
      </c>
      <c r="W202" s="354">
        <v>0</v>
      </c>
      <c r="X202" s="354">
        <v>0</v>
      </c>
      <c r="Y202" s="354">
        <v>0</v>
      </c>
      <c r="Z202" s="354">
        <v>0</v>
      </c>
      <c r="AA202" s="354">
        <v>0</v>
      </c>
      <c r="AB202" s="354">
        <v>0</v>
      </c>
      <c r="AC202" s="354">
        <v>0</v>
      </c>
      <c r="AD202" s="354">
        <v>0</v>
      </c>
    </row>
    <row r="203" spans="1:30" x14ac:dyDescent="0.35">
      <c r="A203" t="s">
        <v>135</v>
      </c>
      <c r="B203" s="354" t="str">
        <f>VLOOKUP(A203,'Web Based Remittances'!$A$2:$C$70,3,0)</f>
        <v>356i515x</v>
      </c>
      <c r="C203" s="354" t="s">
        <v>29</v>
      </c>
      <c r="D203" s="354" t="s">
        <v>30</v>
      </c>
      <c r="E203" s="354">
        <v>4190390</v>
      </c>
      <c r="S203" s="354">
        <v>0</v>
      </c>
      <c r="T203" s="354">
        <v>0</v>
      </c>
      <c r="U203" s="354">
        <v>0</v>
      </c>
      <c r="V203" s="354">
        <v>0</v>
      </c>
      <c r="W203" s="354">
        <v>0</v>
      </c>
      <c r="X203" s="354">
        <v>0</v>
      </c>
      <c r="Y203" s="354">
        <v>0</v>
      </c>
      <c r="Z203" s="354">
        <v>0</v>
      </c>
      <c r="AA203" s="354">
        <v>0</v>
      </c>
      <c r="AB203" s="354">
        <v>0</v>
      </c>
      <c r="AC203" s="354">
        <v>0</v>
      </c>
      <c r="AD203" s="354">
        <v>0</v>
      </c>
    </row>
    <row r="204" spans="1:30" x14ac:dyDescent="0.35">
      <c r="A204" t="s">
        <v>135</v>
      </c>
      <c r="B204" s="354" t="str">
        <f>VLOOKUP(A204,'Web Based Remittances'!$A$2:$C$70,3,0)</f>
        <v>356i515x</v>
      </c>
      <c r="C204" s="354" t="s">
        <v>31</v>
      </c>
      <c r="D204" s="354" t="s">
        <v>32</v>
      </c>
      <c r="E204" s="354">
        <v>4191900</v>
      </c>
      <c r="F204" s="354">
        <v>-10000</v>
      </c>
      <c r="G204" s="354">
        <v>-833</v>
      </c>
      <c r="H204" s="354">
        <v>-833</v>
      </c>
      <c r="I204" s="354">
        <v>-833</v>
      </c>
      <c r="J204" s="354">
        <v>-833</v>
      </c>
      <c r="K204" s="354">
        <v>-833</v>
      </c>
      <c r="L204" s="354">
        <v>-833</v>
      </c>
      <c r="M204" s="354">
        <v>-833</v>
      </c>
      <c r="N204" s="354">
        <v>-833</v>
      </c>
      <c r="O204" s="354">
        <v>-833</v>
      </c>
      <c r="P204" s="354">
        <v>-833</v>
      </c>
      <c r="Q204" s="354">
        <v>-833</v>
      </c>
      <c r="R204" s="354">
        <v>-837</v>
      </c>
      <c r="S204" s="354">
        <v>-833</v>
      </c>
      <c r="T204" s="354">
        <v>-1666</v>
      </c>
      <c r="U204" s="354">
        <v>-2499</v>
      </c>
      <c r="V204" s="354">
        <v>-3332</v>
      </c>
      <c r="W204" s="354">
        <v>-4165</v>
      </c>
      <c r="X204" s="354">
        <v>-4998</v>
      </c>
      <c r="Y204" s="354">
        <v>-5831</v>
      </c>
      <c r="Z204" s="354">
        <v>-6664</v>
      </c>
      <c r="AA204" s="354">
        <v>-7497</v>
      </c>
      <c r="AB204" s="354">
        <v>-8330</v>
      </c>
      <c r="AC204" s="354">
        <v>-9163</v>
      </c>
      <c r="AD204" s="354">
        <v>-10000</v>
      </c>
    </row>
    <row r="205" spans="1:30" x14ac:dyDescent="0.35">
      <c r="A205" t="s">
        <v>135</v>
      </c>
      <c r="B205" s="354" t="str">
        <f>VLOOKUP(A205,'Web Based Remittances'!$A$2:$C$70,3,0)</f>
        <v>356i515x</v>
      </c>
      <c r="C205" s="354" t="s">
        <v>33</v>
      </c>
      <c r="D205" s="354" t="s">
        <v>34</v>
      </c>
      <c r="E205" s="354">
        <v>4191100</v>
      </c>
      <c r="S205" s="354">
        <v>0</v>
      </c>
      <c r="T205" s="354">
        <v>0</v>
      </c>
      <c r="U205" s="354">
        <v>0</v>
      </c>
      <c r="V205" s="354">
        <v>0</v>
      </c>
      <c r="W205" s="354">
        <v>0</v>
      </c>
      <c r="X205" s="354">
        <v>0</v>
      </c>
      <c r="Y205" s="354">
        <v>0</v>
      </c>
      <c r="Z205" s="354">
        <v>0</v>
      </c>
      <c r="AA205" s="354">
        <v>0</v>
      </c>
      <c r="AB205" s="354">
        <v>0</v>
      </c>
      <c r="AC205" s="354">
        <v>0</v>
      </c>
      <c r="AD205" s="354">
        <v>0</v>
      </c>
    </row>
    <row r="206" spans="1:30" x14ac:dyDescent="0.35">
      <c r="A206" t="s">
        <v>135</v>
      </c>
      <c r="B206" s="354" t="str">
        <f>VLOOKUP(A206,'Web Based Remittances'!$A$2:$C$70,3,0)</f>
        <v>356i515x</v>
      </c>
      <c r="C206" s="354" t="s">
        <v>35</v>
      </c>
      <c r="D206" s="354" t="s">
        <v>36</v>
      </c>
      <c r="E206" s="354">
        <v>4191110</v>
      </c>
      <c r="S206" s="354">
        <v>0</v>
      </c>
      <c r="T206" s="354">
        <v>0</v>
      </c>
      <c r="U206" s="354">
        <v>0</v>
      </c>
      <c r="V206" s="354">
        <v>0</v>
      </c>
      <c r="W206" s="354">
        <v>0</v>
      </c>
      <c r="X206" s="354">
        <v>0</v>
      </c>
      <c r="Y206" s="354">
        <v>0</v>
      </c>
      <c r="Z206" s="354">
        <v>0</v>
      </c>
      <c r="AA206" s="354">
        <v>0</v>
      </c>
      <c r="AB206" s="354">
        <v>0</v>
      </c>
      <c r="AC206" s="354">
        <v>0</v>
      </c>
      <c r="AD206" s="354">
        <v>0</v>
      </c>
    </row>
    <row r="207" spans="1:30" x14ac:dyDescent="0.35">
      <c r="A207" t="s">
        <v>135</v>
      </c>
      <c r="B207" s="354" t="str">
        <f>VLOOKUP(A207,'Web Based Remittances'!$A$2:$C$70,3,0)</f>
        <v>356i515x</v>
      </c>
      <c r="C207" s="354" t="s">
        <v>37</v>
      </c>
      <c r="D207" s="354" t="s">
        <v>38</v>
      </c>
      <c r="E207" s="354">
        <v>4191600</v>
      </c>
      <c r="S207" s="354">
        <v>0</v>
      </c>
      <c r="T207" s="354">
        <v>0</v>
      </c>
      <c r="U207" s="354">
        <v>0</v>
      </c>
      <c r="V207" s="354">
        <v>0</v>
      </c>
      <c r="W207" s="354">
        <v>0</v>
      </c>
      <c r="X207" s="354">
        <v>0</v>
      </c>
      <c r="Y207" s="354">
        <v>0</v>
      </c>
      <c r="Z207" s="354">
        <v>0</v>
      </c>
      <c r="AA207" s="354">
        <v>0</v>
      </c>
      <c r="AB207" s="354">
        <v>0</v>
      </c>
      <c r="AC207" s="354">
        <v>0</v>
      </c>
      <c r="AD207" s="354">
        <v>0</v>
      </c>
    </row>
    <row r="208" spans="1:30" x14ac:dyDescent="0.35">
      <c r="A208" t="s">
        <v>135</v>
      </c>
      <c r="B208" s="354" t="str">
        <f>VLOOKUP(A208,'Web Based Remittances'!$A$2:$C$70,3,0)</f>
        <v>356i515x</v>
      </c>
      <c r="C208" s="354" t="s">
        <v>39</v>
      </c>
      <c r="D208" s="354" t="s">
        <v>40</v>
      </c>
      <c r="E208" s="354">
        <v>4191610</v>
      </c>
      <c r="S208" s="354">
        <v>0</v>
      </c>
      <c r="T208" s="354">
        <v>0</v>
      </c>
      <c r="U208" s="354">
        <v>0</v>
      </c>
      <c r="V208" s="354">
        <v>0</v>
      </c>
      <c r="W208" s="354">
        <v>0</v>
      </c>
      <c r="X208" s="354">
        <v>0</v>
      </c>
      <c r="Y208" s="354">
        <v>0</v>
      </c>
      <c r="Z208" s="354">
        <v>0</v>
      </c>
      <c r="AA208" s="354">
        <v>0</v>
      </c>
      <c r="AB208" s="354">
        <v>0</v>
      </c>
      <c r="AC208" s="354">
        <v>0</v>
      </c>
      <c r="AD208" s="354">
        <v>0</v>
      </c>
    </row>
    <row r="209" spans="1:30" x14ac:dyDescent="0.35">
      <c r="A209" t="s">
        <v>135</v>
      </c>
      <c r="B209" s="354" t="str">
        <f>VLOOKUP(A209,'Web Based Remittances'!$A$2:$C$70,3,0)</f>
        <v>356i515x</v>
      </c>
      <c r="C209" s="354" t="s">
        <v>41</v>
      </c>
      <c r="D209" s="354" t="s">
        <v>42</v>
      </c>
      <c r="E209" s="354">
        <v>4190410</v>
      </c>
      <c r="S209" s="354">
        <v>0</v>
      </c>
      <c r="T209" s="354">
        <v>0</v>
      </c>
      <c r="U209" s="354">
        <v>0</v>
      </c>
      <c r="V209" s="354">
        <v>0</v>
      </c>
      <c r="W209" s="354">
        <v>0</v>
      </c>
      <c r="X209" s="354">
        <v>0</v>
      </c>
      <c r="Y209" s="354">
        <v>0</v>
      </c>
      <c r="Z209" s="354">
        <v>0</v>
      </c>
      <c r="AA209" s="354">
        <v>0</v>
      </c>
      <c r="AB209" s="354">
        <v>0</v>
      </c>
      <c r="AC209" s="354">
        <v>0</v>
      </c>
      <c r="AD209" s="354">
        <v>0</v>
      </c>
    </row>
    <row r="210" spans="1:30" x14ac:dyDescent="0.35">
      <c r="A210" t="s">
        <v>135</v>
      </c>
      <c r="B210" s="354" t="str">
        <f>VLOOKUP(A210,'Web Based Remittances'!$A$2:$C$70,3,0)</f>
        <v>356i515x</v>
      </c>
      <c r="C210" s="354" t="s">
        <v>43</v>
      </c>
      <c r="D210" s="354" t="s">
        <v>44</v>
      </c>
      <c r="E210" s="354">
        <v>4190420</v>
      </c>
      <c r="S210" s="354">
        <v>0</v>
      </c>
      <c r="T210" s="354">
        <v>0</v>
      </c>
      <c r="U210" s="354">
        <v>0</v>
      </c>
      <c r="V210" s="354">
        <v>0</v>
      </c>
      <c r="W210" s="354">
        <v>0</v>
      </c>
      <c r="X210" s="354">
        <v>0</v>
      </c>
      <c r="Y210" s="354">
        <v>0</v>
      </c>
      <c r="Z210" s="354">
        <v>0</v>
      </c>
      <c r="AA210" s="354">
        <v>0</v>
      </c>
      <c r="AB210" s="354">
        <v>0</v>
      </c>
      <c r="AC210" s="354">
        <v>0</v>
      </c>
      <c r="AD210" s="354">
        <v>0</v>
      </c>
    </row>
    <row r="211" spans="1:30" x14ac:dyDescent="0.35">
      <c r="A211" t="s">
        <v>135</v>
      </c>
      <c r="B211" s="354" t="str">
        <f>VLOOKUP(A211,'Web Based Remittances'!$A$2:$C$70,3,0)</f>
        <v>356i515x</v>
      </c>
      <c r="C211" s="354" t="s">
        <v>45</v>
      </c>
      <c r="D211" s="354" t="s">
        <v>46</v>
      </c>
      <c r="E211" s="354">
        <v>4190200</v>
      </c>
      <c r="S211" s="354">
        <v>0</v>
      </c>
      <c r="T211" s="354">
        <v>0</v>
      </c>
      <c r="U211" s="354">
        <v>0</v>
      </c>
      <c r="V211" s="354">
        <v>0</v>
      </c>
      <c r="W211" s="354">
        <v>0</v>
      </c>
      <c r="X211" s="354">
        <v>0</v>
      </c>
      <c r="Y211" s="354">
        <v>0</v>
      </c>
      <c r="Z211" s="354">
        <v>0</v>
      </c>
      <c r="AA211" s="354">
        <v>0</v>
      </c>
      <c r="AB211" s="354">
        <v>0</v>
      </c>
      <c r="AC211" s="354">
        <v>0</v>
      </c>
      <c r="AD211" s="354">
        <v>0</v>
      </c>
    </row>
    <row r="212" spans="1:30" x14ac:dyDescent="0.35">
      <c r="A212" t="s">
        <v>135</v>
      </c>
      <c r="B212" s="354" t="str">
        <f>VLOOKUP(A212,'Web Based Remittances'!$A$2:$C$70,3,0)</f>
        <v>356i515x</v>
      </c>
      <c r="C212" s="354" t="s">
        <v>47</v>
      </c>
      <c r="D212" s="354" t="s">
        <v>48</v>
      </c>
      <c r="E212" s="354">
        <v>4190386</v>
      </c>
      <c r="S212" s="354">
        <v>0</v>
      </c>
      <c r="T212" s="354">
        <v>0</v>
      </c>
      <c r="U212" s="354">
        <v>0</v>
      </c>
      <c r="V212" s="354">
        <v>0</v>
      </c>
      <c r="W212" s="354">
        <v>0</v>
      </c>
      <c r="X212" s="354">
        <v>0</v>
      </c>
      <c r="Y212" s="354">
        <v>0</v>
      </c>
      <c r="Z212" s="354">
        <v>0</v>
      </c>
      <c r="AA212" s="354">
        <v>0</v>
      </c>
      <c r="AB212" s="354">
        <v>0</v>
      </c>
      <c r="AC212" s="354">
        <v>0</v>
      </c>
      <c r="AD212" s="354">
        <v>0</v>
      </c>
    </row>
    <row r="213" spans="1:30" x14ac:dyDescent="0.35">
      <c r="A213" t="s">
        <v>135</v>
      </c>
      <c r="B213" s="354" t="str">
        <f>VLOOKUP(A213,'Web Based Remittances'!$A$2:$C$70,3,0)</f>
        <v>356i515x</v>
      </c>
      <c r="C213" s="354" t="s">
        <v>49</v>
      </c>
      <c r="D213" s="354" t="s">
        <v>50</v>
      </c>
      <c r="E213" s="354">
        <v>4190387</v>
      </c>
      <c r="F213" s="356"/>
      <c r="G213" s="356"/>
      <c r="H213" s="356"/>
      <c r="I213" s="356"/>
      <c r="J213" s="356"/>
      <c r="K213" s="356"/>
      <c r="L213" s="356"/>
      <c r="M213" s="356"/>
      <c r="N213" s="356"/>
      <c r="O213" s="356"/>
      <c r="P213" s="356"/>
      <c r="Q213" s="356"/>
      <c r="R213" s="356"/>
      <c r="S213" s="354">
        <v>0</v>
      </c>
      <c r="T213" s="354">
        <v>0</v>
      </c>
      <c r="U213" s="354">
        <v>0</v>
      </c>
      <c r="V213" s="354">
        <v>0</v>
      </c>
      <c r="W213" s="354">
        <v>0</v>
      </c>
      <c r="X213" s="354">
        <v>0</v>
      </c>
      <c r="Y213" s="354">
        <v>0</v>
      </c>
      <c r="Z213" s="354">
        <v>0</v>
      </c>
      <c r="AA213" s="354">
        <v>0</v>
      </c>
      <c r="AB213" s="354">
        <v>0</v>
      </c>
      <c r="AC213" s="354">
        <v>0</v>
      </c>
      <c r="AD213" s="354">
        <v>0</v>
      </c>
    </row>
    <row r="214" spans="1:30" x14ac:dyDescent="0.35">
      <c r="A214" t="s">
        <v>135</v>
      </c>
      <c r="B214" s="354" t="str">
        <f>VLOOKUP(A214,'Web Based Remittances'!$A$2:$C$70,3,0)</f>
        <v>356i515x</v>
      </c>
      <c r="C214" s="354" t="s">
        <v>51</v>
      </c>
      <c r="D214" s="354" t="s">
        <v>52</v>
      </c>
      <c r="E214" s="354">
        <v>4190388</v>
      </c>
      <c r="F214" s="356">
        <v>-3645</v>
      </c>
      <c r="G214" s="357">
        <v>-3645</v>
      </c>
      <c r="H214" s="357"/>
      <c r="I214" s="357"/>
      <c r="J214" s="357"/>
      <c r="K214" s="357"/>
      <c r="L214" s="357"/>
      <c r="M214" s="357"/>
      <c r="N214" s="357"/>
      <c r="O214" s="357"/>
      <c r="P214" s="357"/>
      <c r="Q214" s="357"/>
      <c r="R214" s="357"/>
      <c r="S214" s="354">
        <v>-3645</v>
      </c>
      <c r="T214" s="354">
        <v>-3645</v>
      </c>
      <c r="U214" s="354">
        <v>-3645</v>
      </c>
      <c r="V214" s="354">
        <v>-3645</v>
      </c>
      <c r="W214" s="354">
        <v>-3645</v>
      </c>
      <c r="X214" s="354">
        <v>-3645</v>
      </c>
      <c r="Y214" s="354">
        <v>-3645</v>
      </c>
      <c r="Z214" s="354">
        <v>-3645</v>
      </c>
      <c r="AA214" s="354">
        <v>-3645</v>
      </c>
      <c r="AB214" s="354">
        <v>-3645</v>
      </c>
      <c r="AC214" s="354">
        <v>-3645</v>
      </c>
      <c r="AD214" s="354">
        <v>-3645</v>
      </c>
    </row>
    <row r="215" spans="1:30" x14ac:dyDescent="0.35">
      <c r="A215" t="s">
        <v>135</v>
      </c>
      <c r="B215" s="354" t="str">
        <f>VLOOKUP(A215,'Web Based Remittances'!$A$2:$C$70,3,0)</f>
        <v>356i515x</v>
      </c>
      <c r="C215" s="354" t="s">
        <v>53</v>
      </c>
      <c r="D215" s="354" t="s">
        <v>54</v>
      </c>
      <c r="E215" s="354">
        <v>4190380</v>
      </c>
      <c r="F215" s="354">
        <v>-18000</v>
      </c>
      <c r="H215" s="354">
        <v>-8000</v>
      </c>
      <c r="N215" s="354">
        <v>-10000</v>
      </c>
      <c r="S215" s="354">
        <v>0</v>
      </c>
      <c r="T215" s="354">
        <v>-8000</v>
      </c>
      <c r="U215" s="354">
        <v>-8000</v>
      </c>
      <c r="V215" s="354">
        <v>-8000</v>
      </c>
      <c r="W215" s="354">
        <v>-8000</v>
      </c>
      <c r="X215" s="354">
        <v>-8000</v>
      </c>
      <c r="Y215" s="354">
        <v>-8000</v>
      </c>
      <c r="Z215" s="354">
        <v>-18000</v>
      </c>
      <c r="AA215" s="354">
        <v>-18000</v>
      </c>
      <c r="AB215" s="354">
        <v>-18000</v>
      </c>
      <c r="AC215" s="354">
        <v>-18000</v>
      </c>
      <c r="AD215" s="354">
        <v>-18000</v>
      </c>
    </row>
    <row r="216" spans="1:30" x14ac:dyDescent="0.35">
      <c r="A216" t="s">
        <v>135</v>
      </c>
      <c r="B216" s="354" t="str">
        <f>VLOOKUP(A216,'Web Based Remittances'!$A$2:$C$70,3,0)</f>
        <v>356i515x</v>
      </c>
      <c r="C216" s="354" t="s">
        <v>57</v>
      </c>
      <c r="D216" s="354" t="s">
        <v>58</v>
      </c>
      <c r="E216" s="354">
        <v>6110000</v>
      </c>
      <c r="F216" s="354">
        <v>822543</v>
      </c>
      <c r="G216" s="354">
        <v>65000</v>
      </c>
      <c r="H216" s="354">
        <v>65000</v>
      </c>
      <c r="I216" s="354">
        <v>65000</v>
      </c>
      <c r="J216" s="354">
        <v>65000</v>
      </c>
      <c r="K216" s="354">
        <v>65000</v>
      </c>
      <c r="L216" s="354">
        <v>65000</v>
      </c>
      <c r="M216" s="354">
        <v>72000</v>
      </c>
      <c r="N216" s="354">
        <v>72000</v>
      </c>
      <c r="O216" s="354">
        <v>72000</v>
      </c>
      <c r="P216" s="354">
        <v>72000</v>
      </c>
      <c r="Q216" s="354">
        <v>72000</v>
      </c>
      <c r="R216" s="354">
        <v>72543</v>
      </c>
      <c r="S216" s="354">
        <v>65000</v>
      </c>
      <c r="T216" s="354">
        <v>130000</v>
      </c>
      <c r="U216" s="354">
        <v>195000</v>
      </c>
      <c r="V216" s="354">
        <v>260000</v>
      </c>
      <c r="W216" s="354">
        <v>325000</v>
      </c>
      <c r="X216" s="354">
        <v>390000</v>
      </c>
      <c r="Y216" s="354">
        <v>462000</v>
      </c>
      <c r="Z216" s="354">
        <v>534000</v>
      </c>
      <c r="AA216" s="354">
        <v>606000</v>
      </c>
      <c r="AB216" s="354">
        <v>678000</v>
      </c>
      <c r="AC216" s="354">
        <v>750000</v>
      </c>
      <c r="AD216" s="354">
        <v>822543</v>
      </c>
    </row>
    <row r="217" spans="1:30" x14ac:dyDescent="0.35">
      <c r="A217" t="s">
        <v>135</v>
      </c>
      <c r="B217" s="354" t="str">
        <f>VLOOKUP(A217,'Web Based Remittances'!$A$2:$C$70,3,0)</f>
        <v>356i515x</v>
      </c>
      <c r="C217" s="354" t="s">
        <v>59</v>
      </c>
      <c r="D217" s="354" t="s">
        <v>60</v>
      </c>
      <c r="E217" s="354">
        <v>6110020</v>
      </c>
      <c r="S217" s="354">
        <v>0</v>
      </c>
      <c r="T217" s="354">
        <v>0</v>
      </c>
      <c r="U217" s="354">
        <v>0</v>
      </c>
      <c r="V217" s="354">
        <v>0</v>
      </c>
      <c r="W217" s="354">
        <v>0</v>
      </c>
      <c r="X217" s="354">
        <v>0</v>
      </c>
      <c r="Y217" s="354">
        <v>0</v>
      </c>
      <c r="Z217" s="354">
        <v>0</v>
      </c>
      <c r="AA217" s="354">
        <v>0</v>
      </c>
      <c r="AB217" s="354">
        <v>0</v>
      </c>
      <c r="AC217" s="354">
        <v>0</v>
      </c>
      <c r="AD217" s="354">
        <v>0</v>
      </c>
    </row>
    <row r="218" spans="1:30" x14ac:dyDescent="0.35">
      <c r="A218" t="s">
        <v>135</v>
      </c>
      <c r="B218" s="354" t="str">
        <f>VLOOKUP(A218,'Web Based Remittances'!$A$2:$C$70,3,0)</f>
        <v>356i515x</v>
      </c>
      <c r="C218" s="354" t="s">
        <v>61</v>
      </c>
      <c r="D218" s="354" t="s">
        <v>62</v>
      </c>
      <c r="E218" s="354">
        <v>6110600</v>
      </c>
      <c r="F218" s="354">
        <v>315252</v>
      </c>
      <c r="G218" s="354">
        <v>24000</v>
      </c>
      <c r="H218" s="354">
        <v>24000</v>
      </c>
      <c r="I218" s="354">
        <v>24000</v>
      </c>
      <c r="J218" s="354">
        <v>24000</v>
      </c>
      <c r="K218" s="354">
        <v>24000</v>
      </c>
      <c r="L218" s="354">
        <v>24000</v>
      </c>
      <c r="M218" s="354">
        <v>28541</v>
      </c>
      <c r="N218" s="354">
        <v>28541</v>
      </c>
      <c r="O218" s="354">
        <v>28541</v>
      </c>
      <c r="P218" s="354">
        <v>28541</v>
      </c>
      <c r="Q218" s="354">
        <v>28541</v>
      </c>
      <c r="R218" s="354">
        <v>28547</v>
      </c>
      <c r="S218" s="354">
        <v>24000</v>
      </c>
      <c r="T218" s="354">
        <v>48000</v>
      </c>
      <c r="U218" s="354">
        <v>72000</v>
      </c>
      <c r="V218" s="354">
        <v>96000</v>
      </c>
      <c r="W218" s="354">
        <v>120000</v>
      </c>
      <c r="X218" s="354">
        <v>144000</v>
      </c>
      <c r="Y218" s="354">
        <v>172541</v>
      </c>
      <c r="Z218" s="354">
        <v>201082</v>
      </c>
      <c r="AA218" s="354">
        <v>229623</v>
      </c>
      <c r="AB218" s="354">
        <v>258164</v>
      </c>
      <c r="AC218" s="354">
        <v>286705</v>
      </c>
      <c r="AD218" s="354">
        <v>315252</v>
      </c>
    </row>
    <row r="219" spans="1:30" x14ac:dyDescent="0.35">
      <c r="A219" t="s">
        <v>135</v>
      </c>
      <c r="B219" s="354" t="str">
        <f>VLOOKUP(A219,'Web Based Remittances'!$A$2:$C$70,3,0)</f>
        <v>356i515x</v>
      </c>
      <c r="C219" s="354" t="s">
        <v>63</v>
      </c>
      <c r="D219" s="354" t="s">
        <v>64</v>
      </c>
      <c r="E219" s="354">
        <v>6110720</v>
      </c>
      <c r="F219" s="354">
        <v>35202</v>
      </c>
      <c r="G219" s="354">
        <v>2881</v>
      </c>
      <c r="H219" s="354">
        <v>2881</v>
      </c>
      <c r="I219" s="354">
        <v>2881</v>
      </c>
      <c r="J219" s="354">
        <v>2881</v>
      </c>
      <c r="K219" s="354">
        <v>2881</v>
      </c>
      <c r="L219" s="354">
        <v>2881</v>
      </c>
      <c r="M219" s="354">
        <v>2986</v>
      </c>
      <c r="N219" s="354">
        <v>2986</v>
      </c>
      <c r="O219" s="354">
        <v>2986</v>
      </c>
      <c r="P219" s="354">
        <v>2986</v>
      </c>
      <c r="Q219" s="354">
        <v>2986</v>
      </c>
      <c r="R219" s="354">
        <v>2986</v>
      </c>
      <c r="S219" s="354">
        <v>2881</v>
      </c>
      <c r="T219" s="354">
        <v>5762</v>
      </c>
      <c r="U219" s="354">
        <v>8643</v>
      </c>
      <c r="V219" s="354">
        <v>11524</v>
      </c>
      <c r="W219" s="354">
        <v>14405</v>
      </c>
      <c r="X219" s="354">
        <v>17286</v>
      </c>
      <c r="Y219" s="354">
        <v>20272</v>
      </c>
      <c r="Z219" s="354">
        <v>23258</v>
      </c>
      <c r="AA219" s="354">
        <v>26244</v>
      </c>
      <c r="AB219" s="354">
        <v>29230</v>
      </c>
      <c r="AC219" s="354">
        <v>32216</v>
      </c>
      <c r="AD219" s="354">
        <v>35202</v>
      </c>
    </row>
    <row r="220" spans="1:30" x14ac:dyDescent="0.35">
      <c r="A220" t="s">
        <v>135</v>
      </c>
      <c r="B220" s="354" t="str">
        <f>VLOOKUP(A220,'Web Based Remittances'!$A$2:$C$70,3,0)</f>
        <v>356i515x</v>
      </c>
      <c r="C220" s="354" t="s">
        <v>65</v>
      </c>
      <c r="D220" s="354" t="s">
        <v>66</v>
      </c>
      <c r="E220" s="354">
        <v>6110860</v>
      </c>
      <c r="F220" s="354">
        <v>96000</v>
      </c>
      <c r="G220" s="354">
        <v>7700</v>
      </c>
      <c r="H220" s="354">
        <v>7700</v>
      </c>
      <c r="I220" s="354">
        <v>7700</v>
      </c>
      <c r="J220" s="354">
        <v>7700</v>
      </c>
      <c r="K220" s="354">
        <v>7700</v>
      </c>
      <c r="L220" s="354">
        <v>7700</v>
      </c>
      <c r="M220" s="354">
        <v>8300</v>
      </c>
      <c r="N220" s="354">
        <v>8300</v>
      </c>
      <c r="O220" s="354">
        <v>8300</v>
      </c>
      <c r="P220" s="354">
        <v>8300</v>
      </c>
      <c r="Q220" s="354">
        <v>8300</v>
      </c>
      <c r="R220" s="354">
        <v>8300</v>
      </c>
      <c r="S220" s="354">
        <v>7700</v>
      </c>
      <c r="T220" s="354">
        <v>15400</v>
      </c>
      <c r="U220" s="354">
        <v>23100</v>
      </c>
      <c r="V220" s="354">
        <v>30800</v>
      </c>
      <c r="W220" s="354">
        <v>38500</v>
      </c>
      <c r="X220" s="354">
        <v>46200</v>
      </c>
      <c r="Y220" s="354">
        <v>54500</v>
      </c>
      <c r="Z220" s="354">
        <v>62800</v>
      </c>
      <c r="AA220" s="354">
        <v>71100</v>
      </c>
      <c r="AB220" s="354">
        <v>79400</v>
      </c>
      <c r="AC220" s="354">
        <v>87700</v>
      </c>
      <c r="AD220" s="354">
        <v>96000</v>
      </c>
    </row>
    <row r="221" spans="1:30" x14ac:dyDescent="0.35">
      <c r="A221" t="s">
        <v>135</v>
      </c>
      <c r="B221" s="354" t="str">
        <f>VLOOKUP(A221,'Web Based Remittances'!$A$2:$C$70,3,0)</f>
        <v>356i515x</v>
      </c>
      <c r="C221" s="354" t="s">
        <v>67</v>
      </c>
      <c r="D221" s="354" t="s">
        <v>68</v>
      </c>
      <c r="E221" s="354">
        <v>6110800</v>
      </c>
      <c r="S221" s="354">
        <v>0</v>
      </c>
      <c r="T221" s="354">
        <v>0</v>
      </c>
      <c r="U221" s="354">
        <v>0</v>
      </c>
      <c r="V221" s="354">
        <v>0</v>
      </c>
      <c r="W221" s="354">
        <v>0</v>
      </c>
      <c r="X221" s="354">
        <v>0</v>
      </c>
      <c r="Y221" s="354">
        <v>0</v>
      </c>
      <c r="Z221" s="354">
        <v>0</v>
      </c>
      <c r="AA221" s="354">
        <v>0</v>
      </c>
      <c r="AB221" s="354">
        <v>0</v>
      </c>
      <c r="AC221" s="354">
        <v>0</v>
      </c>
      <c r="AD221" s="354">
        <v>0</v>
      </c>
    </row>
    <row r="222" spans="1:30" x14ac:dyDescent="0.35">
      <c r="A222" t="s">
        <v>135</v>
      </c>
      <c r="B222" s="354" t="str">
        <f>VLOOKUP(A222,'Web Based Remittances'!$A$2:$C$70,3,0)</f>
        <v>356i515x</v>
      </c>
      <c r="C222" s="354" t="s">
        <v>69</v>
      </c>
      <c r="D222" s="354" t="s">
        <v>70</v>
      </c>
      <c r="E222" s="354">
        <v>6110640</v>
      </c>
      <c r="S222" s="354">
        <v>0</v>
      </c>
      <c r="T222" s="354">
        <v>0</v>
      </c>
      <c r="U222" s="354">
        <v>0</v>
      </c>
      <c r="V222" s="354">
        <v>0</v>
      </c>
      <c r="W222" s="354">
        <v>0</v>
      </c>
      <c r="X222" s="354">
        <v>0</v>
      </c>
      <c r="Y222" s="354">
        <v>0</v>
      </c>
      <c r="Z222" s="354">
        <v>0</v>
      </c>
      <c r="AA222" s="354">
        <v>0</v>
      </c>
      <c r="AB222" s="354">
        <v>0</v>
      </c>
      <c r="AC222" s="354">
        <v>0</v>
      </c>
      <c r="AD222" s="354">
        <v>0</v>
      </c>
    </row>
    <row r="223" spans="1:30" x14ac:dyDescent="0.35">
      <c r="A223" t="s">
        <v>135</v>
      </c>
      <c r="B223" s="354" t="str">
        <f>VLOOKUP(A223,'Web Based Remittances'!$A$2:$C$70,3,0)</f>
        <v>356i515x</v>
      </c>
      <c r="C223" s="354" t="s">
        <v>71</v>
      </c>
      <c r="D223" s="354" t="s">
        <v>72</v>
      </c>
      <c r="E223" s="354">
        <v>6116300</v>
      </c>
      <c r="F223" s="354">
        <v>10000</v>
      </c>
      <c r="G223" s="354">
        <v>833</v>
      </c>
      <c r="H223" s="354">
        <v>833</v>
      </c>
      <c r="I223" s="354">
        <v>833</v>
      </c>
      <c r="J223" s="354">
        <v>833</v>
      </c>
      <c r="K223" s="354">
        <v>833</v>
      </c>
      <c r="L223" s="354">
        <v>833</v>
      </c>
      <c r="M223" s="354">
        <v>833</v>
      </c>
      <c r="N223" s="354">
        <v>833</v>
      </c>
      <c r="O223" s="354">
        <v>833</v>
      </c>
      <c r="P223" s="354">
        <v>833</v>
      </c>
      <c r="Q223" s="354">
        <v>833</v>
      </c>
      <c r="R223" s="354">
        <v>837</v>
      </c>
      <c r="S223" s="354">
        <v>833</v>
      </c>
      <c r="T223" s="354">
        <v>1666</v>
      </c>
      <c r="U223" s="354">
        <v>2499</v>
      </c>
      <c r="V223" s="354">
        <v>3332</v>
      </c>
      <c r="W223" s="354">
        <v>4165</v>
      </c>
      <c r="X223" s="354">
        <v>4998</v>
      </c>
      <c r="Y223" s="354">
        <v>5831</v>
      </c>
      <c r="Z223" s="354">
        <v>6664</v>
      </c>
      <c r="AA223" s="354">
        <v>7497</v>
      </c>
      <c r="AB223" s="354">
        <v>8330</v>
      </c>
      <c r="AC223" s="354">
        <v>9163</v>
      </c>
      <c r="AD223" s="354">
        <v>10000</v>
      </c>
    </row>
    <row r="224" spans="1:30" x14ac:dyDescent="0.35">
      <c r="A224" t="s">
        <v>135</v>
      </c>
      <c r="B224" s="354" t="str">
        <f>VLOOKUP(A224,'Web Based Remittances'!$A$2:$C$70,3,0)</f>
        <v>356i515x</v>
      </c>
      <c r="C224" s="354" t="s">
        <v>73</v>
      </c>
      <c r="D224" s="354" t="s">
        <v>74</v>
      </c>
      <c r="E224" s="354">
        <v>6116200</v>
      </c>
      <c r="F224" s="354">
        <v>8000</v>
      </c>
      <c r="H224" s="354">
        <v>1000</v>
      </c>
      <c r="I224" s="354">
        <v>2000</v>
      </c>
      <c r="L224" s="354">
        <v>1000</v>
      </c>
      <c r="N224" s="354">
        <v>1000</v>
      </c>
      <c r="P224" s="354">
        <v>1000</v>
      </c>
      <c r="Q224" s="354">
        <v>2000</v>
      </c>
      <c r="S224" s="354">
        <v>0</v>
      </c>
      <c r="T224" s="354">
        <v>1000</v>
      </c>
      <c r="U224" s="354">
        <v>3000</v>
      </c>
      <c r="V224" s="354">
        <v>3000</v>
      </c>
      <c r="W224" s="354">
        <v>3000</v>
      </c>
      <c r="X224" s="354">
        <v>4000</v>
      </c>
      <c r="Y224" s="354">
        <v>4000</v>
      </c>
      <c r="Z224" s="354">
        <v>5000</v>
      </c>
      <c r="AA224" s="354">
        <v>5000</v>
      </c>
      <c r="AB224" s="354">
        <v>6000</v>
      </c>
      <c r="AC224" s="354">
        <v>8000</v>
      </c>
      <c r="AD224" s="354">
        <v>8000</v>
      </c>
    </row>
    <row r="225" spans="1:30" x14ac:dyDescent="0.35">
      <c r="A225" t="s">
        <v>135</v>
      </c>
      <c r="B225" s="354" t="str">
        <f>VLOOKUP(A225,'Web Based Remittances'!$A$2:$C$70,3,0)</f>
        <v>356i515x</v>
      </c>
      <c r="C225" s="354" t="s">
        <v>75</v>
      </c>
      <c r="D225" s="354" t="s">
        <v>76</v>
      </c>
      <c r="E225" s="354">
        <v>6116610</v>
      </c>
      <c r="S225" s="354">
        <v>0</v>
      </c>
      <c r="T225" s="354">
        <v>0</v>
      </c>
      <c r="U225" s="354">
        <v>0</v>
      </c>
      <c r="V225" s="354">
        <v>0</v>
      </c>
      <c r="W225" s="354">
        <v>0</v>
      </c>
      <c r="X225" s="354">
        <v>0</v>
      </c>
      <c r="Y225" s="354">
        <v>0</v>
      </c>
      <c r="Z225" s="354">
        <v>0</v>
      </c>
      <c r="AA225" s="354">
        <v>0</v>
      </c>
      <c r="AB225" s="354">
        <v>0</v>
      </c>
      <c r="AC225" s="354">
        <v>0</v>
      </c>
      <c r="AD225" s="354">
        <v>0</v>
      </c>
    </row>
    <row r="226" spans="1:30" x14ac:dyDescent="0.35">
      <c r="A226" t="s">
        <v>135</v>
      </c>
      <c r="B226" s="354" t="str">
        <f>VLOOKUP(A226,'Web Based Remittances'!$A$2:$C$70,3,0)</f>
        <v>356i515x</v>
      </c>
      <c r="C226" s="354" t="s">
        <v>77</v>
      </c>
      <c r="D226" s="354" t="s">
        <v>78</v>
      </c>
      <c r="E226" s="354">
        <v>6116600</v>
      </c>
      <c r="F226" s="354">
        <v>1800</v>
      </c>
      <c r="G226" s="354">
        <v>756</v>
      </c>
      <c r="H226" s="354">
        <v>183</v>
      </c>
      <c r="I226" s="354">
        <v>110</v>
      </c>
      <c r="J226" s="354">
        <v>83</v>
      </c>
      <c r="K226" s="354">
        <v>83</v>
      </c>
      <c r="L226" s="354">
        <v>83</v>
      </c>
      <c r="M226" s="354">
        <v>83</v>
      </c>
      <c r="N226" s="354">
        <v>83</v>
      </c>
      <c r="O226" s="354">
        <v>83</v>
      </c>
      <c r="P226" s="354">
        <v>83</v>
      </c>
      <c r="Q226" s="354">
        <v>83</v>
      </c>
      <c r="R226" s="354">
        <v>87</v>
      </c>
      <c r="S226" s="354">
        <v>756</v>
      </c>
      <c r="T226" s="354">
        <v>939</v>
      </c>
      <c r="U226" s="354">
        <v>1049</v>
      </c>
      <c r="V226" s="354">
        <v>1132</v>
      </c>
      <c r="W226" s="354">
        <v>1215</v>
      </c>
      <c r="X226" s="354">
        <v>1298</v>
      </c>
      <c r="Y226" s="354">
        <v>1381</v>
      </c>
      <c r="Z226" s="354">
        <v>1464</v>
      </c>
      <c r="AA226" s="354">
        <v>1547</v>
      </c>
      <c r="AB226" s="354">
        <v>1630</v>
      </c>
      <c r="AC226" s="354">
        <v>1713</v>
      </c>
      <c r="AD226" s="354">
        <v>1800</v>
      </c>
    </row>
    <row r="227" spans="1:30" x14ac:dyDescent="0.35">
      <c r="A227" t="s">
        <v>135</v>
      </c>
      <c r="B227" s="354" t="str">
        <f>VLOOKUP(A227,'Web Based Remittances'!$A$2:$C$70,3,0)</f>
        <v>356i515x</v>
      </c>
      <c r="C227" s="354" t="s">
        <v>79</v>
      </c>
      <c r="D227" s="354" t="s">
        <v>80</v>
      </c>
      <c r="E227" s="354">
        <v>6121000</v>
      </c>
      <c r="F227" s="354">
        <v>120000</v>
      </c>
      <c r="G227" s="354">
        <v>2916</v>
      </c>
      <c r="H227" s="354">
        <v>2916</v>
      </c>
      <c r="I227" s="354">
        <v>2916</v>
      </c>
      <c r="J227" s="354">
        <v>2916</v>
      </c>
      <c r="K227" s="354">
        <v>2916</v>
      </c>
      <c r="L227" s="354">
        <v>87916</v>
      </c>
      <c r="M227" s="354">
        <v>2916</v>
      </c>
      <c r="N227" s="354">
        <v>2916</v>
      </c>
      <c r="O227" s="354">
        <v>2916</v>
      </c>
      <c r="P227" s="354">
        <v>2916</v>
      </c>
      <c r="Q227" s="354">
        <v>2916</v>
      </c>
      <c r="R227" s="354">
        <v>2924</v>
      </c>
      <c r="S227" s="354">
        <v>2916</v>
      </c>
      <c r="T227" s="354">
        <v>5832</v>
      </c>
      <c r="U227" s="354">
        <v>8748</v>
      </c>
      <c r="V227" s="354">
        <v>11664</v>
      </c>
      <c r="W227" s="354">
        <v>14580</v>
      </c>
      <c r="X227" s="354">
        <v>102496</v>
      </c>
      <c r="Y227" s="354">
        <v>105412</v>
      </c>
      <c r="Z227" s="354">
        <v>108328</v>
      </c>
      <c r="AA227" s="354">
        <v>111244</v>
      </c>
      <c r="AB227" s="354">
        <v>114160</v>
      </c>
      <c r="AC227" s="354">
        <v>117076</v>
      </c>
      <c r="AD227" s="354">
        <v>120000</v>
      </c>
    </row>
    <row r="228" spans="1:30" x14ac:dyDescent="0.35">
      <c r="A228" t="s">
        <v>135</v>
      </c>
      <c r="B228" s="354" t="str">
        <f>VLOOKUP(A228,'Web Based Remittances'!$A$2:$C$70,3,0)</f>
        <v>356i515x</v>
      </c>
      <c r="C228" s="354" t="s">
        <v>81</v>
      </c>
      <c r="D228" s="354" t="s">
        <v>82</v>
      </c>
      <c r="E228" s="354">
        <v>6122310</v>
      </c>
      <c r="F228" s="354">
        <v>7500</v>
      </c>
      <c r="G228" s="354">
        <v>625</v>
      </c>
      <c r="H228" s="354">
        <v>625</v>
      </c>
      <c r="I228" s="354">
        <v>625</v>
      </c>
      <c r="J228" s="354">
        <v>625</v>
      </c>
      <c r="K228" s="354">
        <v>625</v>
      </c>
      <c r="L228" s="354">
        <v>625</v>
      </c>
      <c r="M228" s="354">
        <v>625</v>
      </c>
      <c r="N228" s="354">
        <v>625</v>
      </c>
      <c r="O228" s="354">
        <v>625</v>
      </c>
      <c r="P228" s="354">
        <v>625</v>
      </c>
      <c r="Q228" s="354">
        <v>625</v>
      </c>
      <c r="R228" s="354">
        <v>625</v>
      </c>
      <c r="S228" s="354">
        <v>625</v>
      </c>
      <c r="T228" s="354">
        <v>1250</v>
      </c>
      <c r="U228" s="354">
        <v>1875</v>
      </c>
      <c r="V228" s="354">
        <v>2500</v>
      </c>
      <c r="W228" s="354">
        <v>3125</v>
      </c>
      <c r="X228" s="354">
        <v>3750</v>
      </c>
      <c r="Y228" s="354">
        <v>4375</v>
      </c>
      <c r="Z228" s="354">
        <v>5000</v>
      </c>
      <c r="AA228" s="354">
        <v>5625</v>
      </c>
      <c r="AB228" s="354">
        <v>6250</v>
      </c>
      <c r="AC228" s="354">
        <v>6875</v>
      </c>
      <c r="AD228" s="354">
        <v>7500</v>
      </c>
    </row>
    <row r="229" spans="1:30" x14ac:dyDescent="0.35">
      <c r="A229" t="s">
        <v>135</v>
      </c>
      <c r="B229" s="354" t="str">
        <f>VLOOKUP(A229,'Web Based Remittances'!$A$2:$C$70,3,0)</f>
        <v>356i515x</v>
      </c>
      <c r="C229" s="354" t="s">
        <v>83</v>
      </c>
      <c r="D229" s="354" t="s">
        <v>84</v>
      </c>
      <c r="E229" s="354">
        <v>6122110</v>
      </c>
      <c r="F229" s="354">
        <v>39658</v>
      </c>
      <c r="G229" s="354">
        <v>5741</v>
      </c>
      <c r="H229" s="354">
        <v>3083</v>
      </c>
      <c r="I229" s="354">
        <v>3083</v>
      </c>
      <c r="J229" s="354">
        <v>3083</v>
      </c>
      <c r="K229" s="354">
        <v>3083</v>
      </c>
      <c r="L229" s="354">
        <v>3083</v>
      </c>
      <c r="M229" s="354">
        <v>3083</v>
      </c>
      <c r="N229" s="354">
        <v>3083</v>
      </c>
      <c r="O229" s="354">
        <v>3083</v>
      </c>
      <c r="P229" s="354">
        <v>3083</v>
      </c>
      <c r="Q229" s="354">
        <v>3083</v>
      </c>
      <c r="R229" s="354">
        <v>3087</v>
      </c>
      <c r="S229" s="354">
        <v>5741</v>
      </c>
      <c r="T229" s="354">
        <v>8824</v>
      </c>
      <c r="U229" s="354">
        <v>11907</v>
      </c>
      <c r="V229" s="354">
        <v>14990</v>
      </c>
      <c r="W229" s="354">
        <v>18073</v>
      </c>
      <c r="X229" s="354">
        <v>21156</v>
      </c>
      <c r="Y229" s="354">
        <v>24239</v>
      </c>
      <c r="Z229" s="354">
        <v>27322</v>
      </c>
      <c r="AA229" s="354">
        <v>30405</v>
      </c>
      <c r="AB229" s="354">
        <v>33488</v>
      </c>
      <c r="AC229" s="354">
        <v>36571</v>
      </c>
      <c r="AD229" s="354">
        <v>39658</v>
      </c>
    </row>
    <row r="230" spans="1:30" x14ac:dyDescent="0.35">
      <c r="A230" t="s">
        <v>135</v>
      </c>
      <c r="B230" s="354" t="str">
        <f>VLOOKUP(A230,'Web Based Remittances'!$A$2:$C$70,3,0)</f>
        <v>356i515x</v>
      </c>
      <c r="C230" s="354" t="s">
        <v>85</v>
      </c>
      <c r="D230" s="354" t="s">
        <v>86</v>
      </c>
      <c r="E230" s="354">
        <v>6120800</v>
      </c>
      <c r="F230" s="354">
        <v>7000</v>
      </c>
      <c r="G230" s="354">
        <v>583</v>
      </c>
      <c r="H230" s="354">
        <v>583</v>
      </c>
      <c r="I230" s="354">
        <v>583</v>
      </c>
      <c r="J230" s="354">
        <v>583</v>
      </c>
      <c r="K230" s="354">
        <v>583</v>
      </c>
      <c r="L230" s="354">
        <v>583</v>
      </c>
      <c r="M230" s="354">
        <v>583</v>
      </c>
      <c r="N230" s="354">
        <v>583</v>
      </c>
      <c r="O230" s="354">
        <v>583</v>
      </c>
      <c r="P230" s="354">
        <v>583</v>
      </c>
      <c r="Q230" s="354">
        <v>583</v>
      </c>
      <c r="R230" s="354">
        <v>587</v>
      </c>
      <c r="S230" s="354">
        <v>583</v>
      </c>
      <c r="T230" s="354">
        <v>1166</v>
      </c>
      <c r="U230" s="354">
        <v>1749</v>
      </c>
      <c r="V230" s="354">
        <v>2332</v>
      </c>
      <c r="W230" s="354">
        <v>2915</v>
      </c>
      <c r="X230" s="354">
        <v>3498</v>
      </c>
      <c r="Y230" s="354">
        <v>4081</v>
      </c>
      <c r="Z230" s="354">
        <v>4664</v>
      </c>
      <c r="AA230" s="354">
        <v>5247</v>
      </c>
      <c r="AB230" s="354">
        <v>5830</v>
      </c>
      <c r="AC230" s="354">
        <v>6413</v>
      </c>
      <c r="AD230" s="354">
        <v>7000</v>
      </c>
    </row>
    <row r="231" spans="1:30" x14ac:dyDescent="0.35">
      <c r="A231" t="s">
        <v>135</v>
      </c>
      <c r="B231" s="354" t="str">
        <f>VLOOKUP(A231,'Web Based Remittances'!$A$2:$C$70,3,0)</f>
        <v>356i515x</v>
      </c>
      <c r="C231" s="354" t="s">
        <v>87</v>
      </c>
      <c r="D231" s="354" t="s">
        <v>88</v>
      </c>
      <c r="E231" s="354">
        <v>6120220</v>
      </c>
      <c r="F231" s="354">
        <v>25000</v>
      </c>
      <c r="G231" s="354">
        <v>2083</v>
      </c>
      <c r="H231" s="354">
        <v>2083</v>
      </c>
      <c r="I231" s="354">
        <v>2083</v>
      </c>
      <c r="J231" s="354">
        <v>2083</v>
      </c>
      <c r="K231" s="354">
        <v>2083</v>
      </c>
      <c r="L231" s="354">
        <v>2083</v>
      </c>
      <c r="M231" s="354">
        <v>2083</v>
      </c>
      <c r="N231" s="354">
        <v>2083</v>
      </c>
      <c r="O231" s="354">
        <v>2083</v>
      </c>
      <c r="P231" s="354">
        <v>2083</v>
      </c>
      <c r="Q231" s="354">
        <v>2083</v>
      </c>
      <c r="R231" s="354">
        <v>2087</v>
      </c>
      <c r="S231" s="354">
        <v>2083</v>
      </c>
      <c r="T231" s="354">
        <v>4166</v>
      </c>
      <c r="U231" s="354">
        <v>6249</v>
      </c>
      <c r="V231" s="354">
        <v>8332</v>
      </c>
      <c r="W231" s="354">
        <v>10415</v>
      </c>
      <c r="X231" s="354">
        <v>12498</v>
      </c>
      <c r="Y231" s="354">
        <v>14581</v>
      </c>
      <c r="Z231" s="354">
        <v>16664</v>
      </c>
      <c r="AA231" s="354">
        <v>18747</v>
      </c>
      <c r="AB231" s="354">
        <v>20830</v>
      </c>
      <c r="AC231" s="354">
        <v>22913</v>
      </c>
      <c r="AD231" s="354">
        <v>25000</v>
      </c>
    </row>
    <row r="232" spans="1:30" x14ac:dyDescent="0.35">
      <c r="A232" t="s">
        <v>135</v>
      </c>
      <c r="B232" s="354" t="str">
        <f>VLOOKUP(A232,'Web Based Remittances'!$A$2:$C$70,3,0)</f>
        <v>356i515x</v>
      </c>
      <c r="C232" s="354" t="s">
        <v>89</v>
      </c>
      <c r="D232" s="354" t="s">
        <v>90</v>
      </c>
      <c r="E232" s="354">
        <v>6120600</v>
      </c>
      <c r="S232" s="354">
        <v>0</v>
      </c>
      <c r="T232" s="354">
        <v>0</v>
      </c>
      <c r="U232" s="354">
        <v>0</v>
      </c>
      <c r="V232" s="354">
        <v>0</v>
      </c>
      <c r="W232" s="354">
        <v>0</v>
      </c>
      <c r="X232" s="354">
        <v>0</v>
      </c>
      <c r="Y232" s="354">
        <v>0</v>
      </c>
      <c r="Z232" s="354">
        <v>0</v>
      </c>
      <c r="AA232" s="354">
        <v>0</v>
      </c>
      <c r="AB232" s="354">
        <v>0</v>
      </c>
      <c r="AC232" s="354">
        <v>0</v>
      </c>
      <c r="AD232" s="354">
        <v>0</v>
      </c>
    </row>
    <row r="233" spans="1:30" x14ac:dyDescent="0.35">
      <c r="A233" t="s">
        <v>135</v>
      </c>
      <c r="B233" s="354" t="str">
        <f>VLOOKUP(A233,'Web Based Remittances'!$A$2:$C$70,3,0)</f>
        <v>356i515x</v>
      </c>
      <c r="C233" s="354" t="s">
        <v>91</v>
      </c>
      <c r="D233" s="354" t="s">
        <v>92</v>
      </c>
      <c r="E233" s="354">
        <v>6120400</v>
      </c>
      <c r="F233" s="354">
        <v>3000</v>
      </c>
      <c r="G233" s="354">
        <v>250</v>
      </c>
      <c r="H233" s="354">
        <v>250</v>
      </c>
      <c r="I233" s="354">
        <v>250</v>
      </c>
      <c r="J233" s="354">
        <v>250</v>
      </c>
      <c r="K233" s="354">
        <v>250</v>
      </c>
      <c r="L233" s="354">
        <v>250</v>
      </c>
      <c r="M233" s="354">
        <v>250</v>
      </c>
      <c r="N233" s="354">
        <v>250</v>
      </c>
      <c r="O233" s="354">
        <v>250</v>
      </c>
      <c r="P233" s="354">
        <v>250</v>
      </c>
      <c r="Q233" s="354">
        <v>250</v>
      </c>
      <c r="R233" s="354">
        <v>250</v>
      </c>
      <c r="S233" s="354">
        <v>250</v>
      </c>
      <c r="T233" s="354">
        <v>500</v>
      </c>
      <c r="U233" s="354">
        <v>750</v>
      </c>
      <c r="V233" s="354">
        <v>1000</v>
      </c>
      <c r="W233" s="354">
        <v>1250</v>
      </c>
      <c r="X233" s="354">
        <v>1500</v>
      </c>
      <c r="Y233" s="354">
        <v>1750</v>
      </c>
      <c r="Z233" s="354">
        <v>2000</v>
      </c>
      <c r="AA233" s="354">
        <v>2250</v>
      </c>
      <c r="AB233" s="354">
        <v>2500</v>
      </c>
      <c r="AC233" s="354">
        <v>2750</v>
      </c>
      <c r="AD233" s="354">
        <v>3000</v>
      </c>
    </row>
    <row r="234" spans="1:30" x14ac:dyDescent="0.35">
      <c r="A234" t="s">
        <v>135</v>
      </c>
      <c r="B234" s="354" t="str">
        <f>VLOOKUP(A234,'Web Based Remittances'!$A$2:$C$70,3,0)</f>
        <v>356i515x</v>
      </c>
      <c r="C234" s="354" t="s">
        <v>93</v>
      </c>
      <c r="D234" s="354" t="s">
        <v>94</v>
      </c>
      <c r="E234" s="354">
        <v>6140130</v>
      </c>
      <c r="F234" s="354">
        <v>46000</v>
      </c>
      <c r="G234" s="354">
        <v>3833</v>
      </c>
      <c r="H234" s="354">
        <v>3833</v>
      </c>
      <c r="I234" s="354">
        <v>3833</v>
      </c>
      <c r="J234" s="354">
        <v>3833</v>
      </c>
      <c r="K234" s="354">
        <v>3833</v>
      </c>
      <c r="L234" s="354">
        <v>3833</v>
      </c>
      <c r="M234" s="354">
        <v>3833</v>
      </c>
      <c r="N234" s="354">
        <v>3833</v>
      </c>
      <c r="O234" s="354">
        <v>3833</v>
      </c>
      <c r="P234" s="354">
        <v>3833</v>
      </c>
      <c r="Q234" s="354">
        <v>3833</v>
      </c>
      <c r="R234" s="354">
        <v>3837</v>
      </c>
      <c r="S234" s="354">
        <v>3833</v>
      </c>
      <c r="T234" s="354">
        <v>7666</v>
      </c>
      <c r="U234" s="354">
        <v>11499</v>
      </c>
      <c r="V234" s="354">
        <v>15332</v>
      </c>
      <c r="W234" s="354">
        <v>19165</v>
      </c>
      <c r="X234" s="354">
        <v>22998</v>
      </c>
      <c r="Y234" s="354">
        <v>26831</v>
      </c>
      <c r="Z234" s="354">
        <v>30664</v>
      </c>
      <c r="AA234" s="354">
        <v>34497</v>
      </c>
      <c r="AB234" s="354">
        <v>38330</v>
      </c>
      <c r="AC234" s="354">
        <v>42163</v>
      </c>
      <c r="AD234" s="354">
        <v>46000</v>
      </c>
    </row>
    <row r="235" spans="1:30" x14ac:dyDescent="0.35">
      <c r="A235" t="s">
        <v>135</v>
      </c>
      <c r="B235" s="354" t="str">
        <f>VLOOKUP(A235,'Web Based Remittances'!$A$2:$C$70,3,0)</f>
        <v>356i515x</v>
      </c>
      <c r="C235" s="354" t="s">
        <v>95</v>
      </c>
      <c r="D235" s="354" t="s">
        <v>96</v>
      </c>
      <c r="E235" s="354">
        <v>6142430</v>
      </c>
      <c r="F235" s="354">
        <v>16000</v>
      </c>
      <c r="G235" s="354">
        <v>1333</v>
      </c>
      <c r="H235" s="354">
        <v>1333</v>
      </c>
      <c r="I235" s="354">
        <v>1333</v>
      </c>
      <c r="J235" s="354">
        <v>1333</v>
      </c>
      <c r="K235" s="354">
        <v>1333</v>
      </c>
      <c r="L235" s="354">
        <v>1333</v>
      </c>
      <c r="M235" s="354">
        <v>1333</v>
      </c>
      <c r="N235" s="354">
        <v>1333</v>
      </c>
      <c r="O235" s="354">
        <v>1333</v>
      </c>
      <c r="P235" s="354">
        <v>1333</v>
      </c>
      <c r="Q235" s="354">
        <v>1333</v>
      </c>
      <c r="R235" s="354">
        <v>1337</v>
      </c>
      <c r="S235" s="354">
        <v>1333</v>
      </c>
      <c r="T235" s="354">
        <v>2666</v>
      </c>
      <c r="U235" s="354">
        <v>3999</v>
      </c>
      <c r="V235" s="354">
        <v>5332</v>
      </c>
      <c r="W235" s="354">
        <v>6665</v>
      </c>
      <c r="X235" s="354">
        <v>7998</v>
      </c>
      <c r="Y235" s="354">
        <v>9331</v>
      </c>
      <c r="Z235" s="354">
        <v>10664</v>
      </c>
      <c r="AA235" s="354">
        <v>11997</v>
      </c>
      <c r="AB235" s="354">
        <v>13330</v>
      </c>
      <c r="AC235" s="354">
        <v>14663</v>
      </c>
      <c r="AD235" s="354">
        <v>16000</v>
      </c>
    </row>
    <row r="236" spans="1:30" x14ac:dyDescent="0.35">
      <c r="A236" t="s">
        <v>135</v>
      </c>
      <c r="B236" s="354" t="str">
        <f>VLOOKUP(A236,'Web Based Remittances'!$A$2:$C$70,3,0)</f>
        <v>356i515x</v>
      </c>
      <c r="C236" s="354" t="s">
        <v>97</v>
      </c>
      <c r="D236" s="354" t="s">
        <v>98</v>
      </c>
      <c r="E236" s="354">
        <v>6146100</v>
      </c>
      <c r="S236" s="354">
        <v>0</v>
      </c>
      <c r="T236" s="354">
        <v>0</v>
      </c>
      <c r="U236" s="354">
        <v>0</v>
      </c>
      <c r="V236" s="354">
        <v>0</v>
      </c>
      <c r="W236" s="354">
        <v>0</v>
      </c>
      <c r="X236" s="354">
        <v>0</v>
      </c>
      <c r="Y236" s="354">
        <v>0</v>
      </c>
      <c r="Z236" s="354">
        <v>0</v>
      </c>
      <c r="AA236" s="354">
        <v>0</v>
      </c>
      <c r="AB236" s="354">
        <v>0</v>
      </c>
      <c r="AC236" s="354">
        <v>0</v>
      </c>
      <c r="AD236" s="354">
        <v>0</v>
      </c>
    </row>
    <row r="237" spans="1:30" x14ac:dyDescent="0.35">
      <c r="A237" t="s">
        <v>135</v>
      </c>
      <c r="B237" s="354" t="str">
        <f>VLOOKUP(A237,'Web Based Remittances'!$A$2:$C$70,3,0)</f>
        <v>356i515x</v>
      </c>
      <c r="C237" s="354" t="s">
        <v>99</v>
      </c>
      <c r="D237" s="354" t="s">
        <v>100</v>
      </c>
      <c r="E237" s="354">
        <v>6140000</v>
      </c>
      <c r="F237" s="354">
        <v>20000</v>
      </c>
      <c r="G237" s="354">
        <v>1666</v>
      </c>
      <c r="H237" s="354">
        <v>1666</v>
      </c>
      <c r="I237" s="354">
        <v>1666</v>
      </c>
      <c r="J237" s="354">
        <v>1666</v>
      </c>
      <c r="K237" s="354">
        <v>1666</v>
      </c>
      <c r="L237" s="354">
        <v>1666</v>
      </c>
      <c r="M237" s="354">
        <v>1666</v>
      </c>
      <c r="N237" s="354">
        <v>1666</v>
      </c>
      <c r="O237" s="354">
        <v>1666</v>
      </c>
      <c r="P237" s="354">
        <v>1666</v>
      </c>
      <c r="Q237" s="354">
        <v>1666</v>
      </c>
      <c r="R237" s="354">
        <v>1674</v>
      </c>
      <c r="S237" s="354">
        <v>1666</v>
      </c>
      <c r="T237" s="354">
        <v>3332</v>
      </c>
      <c r="U237" s="354">
        <v>4998</v>
      </c>
      <c r="V237" s="354">
        <v>6664</v>
      </c>
      <c r="W237" s="354">
        <v>8330</v>
      </c>
      <c r="X237" s="354">
        <v>9996</v>
      </c>
      <c r="Y237" s="354">
        <v>11662</v>
      </c>
      <c r="Z237" s="354">
        <v>13328</v>
      </c>
      <c r="AA237" s="354">
        <v>14994</v>
      </c>
      <c r="AB237" s="354">
        <v>16660</v>
      </c>
      <c r="AC237" s="354">
        <v>18326</v>
      </c>
      <c r="AD237" s="354">
        <v>20000</v>
      </c>
    </row>
    <row r="238" spans="1:30" x14ac:dyDescent="0.35">
      <c r="A238" t="s">
        <v>135</v>
      </c>
      <c r="B238" s="354" t="str">
        <f>VLOOKUP(A238,'Web Based Remittances'!$A$2:$C$70,3,0)</f>
        <v>356i515x</v>
      </c>
      <c r="C238" s="354" t="s">
        <v>101</v>
      </c>
      <c r="D238" s="354" t="s">
        <v>102</v>
      </c>
      <c r="E238" s="354">
        <v>6121600</v>
      </c>
      <c r="F238" s="354">
        <v>5500</v>
      </c>
      <c r="G238" s="354">
        <v>4446</v>
      </c>
      <c r="I238" s="354">
        <v>1054</v>
      </c>
      <c r="S238" s="354">
        <v>4446</v>
      </c>
      <c r="T238" s="354">
        <v>4446</v>
      </c>
      <c r="U238" s="354">
        <v>5500</v>
      </c>
      <c r="V238" s="354">
        <v>5500</v>
      </c>
      <c r="W238" s="354">
        <v>5500</v>
      </c>
      <c r="X238" s="354">
        <v>5500</v>
      </c>
      <c r="Y238" s="354">
        <v>5500</v>
      </c>
      <c r="Z238" s="354">
        <v>5500</v>
      </c>
      <c r="AA238" s="354">
        <v>5500</v>
      </c>
      <c r="AB238" s="354">
        <v>5500</v>
      </c>
      <c r="AC238" s="354">
        <v>5500</v>
      </c>
      <c r="AD238" s="354">
        <v>5500</v>
      </c>
    </row>
    <row r="239" spans="1:30" x14ac:dyDescent="0.35">
      <c r="A239" t="s">
        <v>135</v>
      </c>
      <c r="B239" s="354" t="str">
        <f>VLOOKUP(A239,'Web Based Remittances'!$A$2:$C$70,3,0)</f>
        <v>356i515x</v>
      </c>
      <c r="C239" s="354" t="s">
        <v>103</v>
      </c>
      <c r="D239" s="354" t="s">
        <v>104</v>
      </c>
      <c r="E239" s="354">
        <v>6151110</v>
      </c>
      <c r="S239" s="354">
        <v>0</v>
      </c>
      <c r="T239" s="354">
        <v>0</v>
      </c>
      <c r="U239" s="354">
        <v>0</v>
      </c>
      <c r="V239" s="354">
        <v>0</v>
      </c>
      <c r="W239" s="354">
        <v>0</v>
      </c>
      <c r="X239" s="354">
        <v>0</v>
      </c>
      <c r="Y239" s="354">
        <v>0</v>
      </c>
      <c r="Z239" s="354">
        <v>0</v>
      </c>
      <c r="AA239" s="354">
        <v>0</v>
      </c>
      <c r="AB239" s="354">
        <v>0</v>
      </c>
      <c r="AC239" s="354">
        <v>0</v>
      </c>
      <c r="AD239" s="354">
        <v>0</v>
      </c>
    </row>
    <row r="240" spans="1:30" x14ac:dyDescent="0.35">
      <c r="A240" t="s">
        <v>135</v>
      </c>
      <c r="B240" s="354" t="str">
        <f>VLOOKUP(A240,'Web Based Remittances'!$A$2:$C$70,3,0)</f>
        <v>356i515x</v>
      </c>
      <c r="C240" s="354" t="s">
        <v>105</v>
      </c>
      <c r="D240" s="354" t="s">
        <v>106</v>
      </c>
      <c r="E240" s="354">
        <v>6140200</v>
      </c>
      <c r="F240" s="354">
        <v>16000</v>
      </c>
      <c r="G240" s="354">
        <v>1333</v>
      </c>
      <c r="H240" s="354">
        <v>1333</v>
      </c>
      <c r="I240" s="354">
        <v>1333</v>
      </c>
      <c r="J240" s="354">
        <v>1333</v>
      </c>
      <c r="K240" s="354">
        <v>1333</v>
      </c>
      <c r="L240" s="354">
        <v>1333</v>
      </c>
      <c r="M240" s="354">
        <v>1333</v>
      </c>
      <c r="N240" s="354">
        <v>1333</v>
      </c>
      <c r="O240" s="354">
        <v>1333</v>
      </c>
      <c r="P240" s="354">
        <v>1333</v>
      </c>
      <c r="Q240" s="354">
        <v>1333</v>
      </c>
      <c r="R240" s="354">
        <v>1337</v>
      </c>
      <c r="S240" s="354">
        <v>1333</v>
      </c>
      <c r="T240" s="354">
        <v>2666</v>
      </c>
      <c r="U240" s="354">
        <v>3999</v>
      </c>
      <c r="V240" s="354">
        <v>5332</v>
      </c>
      <c r="W240" s="354">
        <v>6665</v>
      </c>
      <c r="X240" s="354">
        <v>7998</v>
      </c>
      <c r="Y240" s="354">
        <v>9331</v>
      </c>
      <c r="Z240" s="354">
        <v>10664</v>
      </c>
      <c r="AA240" s="354">
        <v>11997</v>
      </c>
      <c r="AB240" s="354">
        <v>13330</v>
      </c>
      <c r="AC240" s="354">
        <v>14663</v>
      </c>
      <c r="AD240" s="354">
        <v>16000</v>
      </c>
    </row>
    <row r="241" spans="1:30" x14ac:dyDescent="0.35">
      <c r="A241" t="s">
        <v>135</v>
      </c>
      <c r="B241" s="354" t="str">
        <f>VLOOKUP(A241,'Web Based Remittances'!$A$2:$C$70,3,0)</f>
        <v>356i515x</v>
      </c>
      <c r="C241" s="354" t="s">
        <v>107</v>
      </c>
      <c r="D241" s="354" t="s">
        <v>108</v>
      </c>
      <c r="E241" s="354">
        <v>6111000</v>
      </c>
      <c r="F241" s="354">
        <v>5000</v>
      </c>
      <c r="H241" s="354">
        <v>2000</v>
      </c>
      <c r="O241" s="354">
        <v>2000</v>
      </c>
      <c r="P241" s="354">
        <v>1000</v>
      </c>
      <c r="S241" s="354">
        <v>0</v>
      </c>
      <c r="T241" s="354">
        <v>2000</v>
      </c>
      <c r="U241" s="354">
        <v>2000</v>
      </c>
      <c r="V241" s="354">
        <v>2000</v>
      </c>
      <c r="W241" s="354">
        <v>2000</v>
      </c>
      <c r="X241" s="354">
        <v>2000</v>
      </c>
      <c r="Y241" s="354">
        <v>2000</v>
      </c>
      <c r="Z241" s="354">
        <v>2000</v>
      </c>
      <c r="AA241" s="354">
        <v>4000</v>
      </c>
      <c r="AB241" s="354">
        <v>5000</v>
      </c>
      <c r="AC241" s="354">
        <v>5000</v>
      </c>
      <c r="AD241" s="354">
        <v>5000</v>
      </c>
    </row>
    <row r="242" spans="1:30" x14ac:dyDescent="0.35">
      <c r="A242" t="s">
        <v>135</v>
      </c>
      <c r="B242" s="354" t="str">
        <f>VLOOKUP(A242,'Web Based Remittances'!$A$2:$C$70,3,0)</f>
        <v>356i515x</v>
      </c>
      <c r="C242" s="354" t="s">
        <v>109</v>
      </c>
      <c r="D242" s="354" t="s">
        <v>110</v>
      </c>
      <c r="E242" s="354">
        <v>6170100</v>
      </c>
      <c r="F242" s="354">
        <v>21000</v>
      </c>
      <c r="G242" s="354">
        <v>1750</v>
      </c>
      <c r="H242" s="354">
        <v>1750</v>
      </c>
      <c r="I242" s="354">
        <v>1750</v>
      </c>
      <c r="J242" s="354">
        <v>1750</v>
      </c>
      <c r="K242" s="354">
        <v>1750</v>
      </c>
      <c r="L242" s="354">
        <v>1750</v>
      </c>
      <c r="M242" s="354">
        <v>1750</v>
      </c>
      <c r="N242" s="354">
        <v>1750</v>
      </c>
      <c r="O242" s="354">
        <v>1750</v>
      </c>
      <c r="P242" s="354">
        <v>1750</v>
      </c>
      <c r="Q242" s="354">
        <v>1750</v>
      </c>
      <c r="R242" s="354">
        <v>1750</v>
      </c>
      <c r="S242" s="354">
        <v>1750</v>
      </c>
      <c r="T242" s="354">
        <v>3500</v>
      </c>
      <c r="U242" s="354">
        <v>5250</v>
      </c>
      <c r="V242" s="354">
        <v>7000</v>
      </c>
      <c r="W242" s="354">
        <v>8750</v>
      </c>
      <c r="X242" s="354">
        <v>10500</v>
      </c>
      <c r="Y242" s="354">
        <v>12250</v>
      </c>
      <c r="Z242" s="354">
        <v>14000</v>
      </c>
      <c r="AA242" s="354">
        <v>15750</v>
      </c>
      <c r="AB242" s="354">
        <v>17500</v>
      </c>
      <c r="AC242" s="354">
        <v>19250</v>
      </c>
      <c r="AD242" s="354">
        <v>21000</v>
      </c>
    </row>
    <row r="243" spans="1:30" x14ac:dyDescent="0.35">
      <c r="A243" t="s">
        <v>135</v>
      </c>
      <c r="B243" s="354" t="str">
        <f>VLOOKUP(A243,'Web Based Remittances'!$A$2:$C$70,3,0)</f>
        <v>356i515x</v>
      </c>
      <c r="C243" s="354" t="s">
        <v>111</v>
      </c>
      <c r="D243" s="354" t="s">
        <v>112</v>
      </c>
      <c r="E243" s="354">
        <v>6170110</v>
      </c>
      <c r="F243" s="354">
        <v>30000</v>
      </c>
      <c r="G243" s="354">
        <v>2500</v>
      </c>
      <c r="H243" s="354">
        <v>2500</v>
      </c>
      <c r="I243" s="354">
        <v>2500</v>
      </c>
      <c r="J243" s="354">
        <v>2500</v>
      </c>
      <c r="K243" s="354">
        <v>2500</v>
      </c>
      <c r="L243" s="354">
        <v>2500</v>
      </c>
      <c r="M243" s="354">
        <v>2500</v>
      </c>
      <c r="N243" s="354">
        <v>2500</v>
      </c>
      <c r="O243" s="354">
        <v>2500</v>
      </c>
      <c r="P243" s="354">
        <v>2500</v>
      </c>
      <c r="Q243" s="354">
        <v>2500</v>
      </c>
      <c r="R243" s="354">
        <v>2500</v>
      </c>
      <c r="S243" s="354">
        <v>2500</v>
      </c>
      <c r="T243" s="354">
        <v>5000</v>
      </c>
      <c r="U243" s="354">
        <v>7500</v>
      </c>
      <c r="V243" s="354">
        <v>10000</v>
      </c>
      <c r="W243" s="354">
        <v>12500</v>
      </c>
      <c r="X243" s="354">
        <v>15000</v>
      </c>
      <c r="Y243" s="354">
        <v>17500</v>
      </c>
      <c r="Z243" s="354">
        <v>20000</v>
      </c>
      <c r="AA243" s="354">
        <v>22500</v>
      </c>
      <c r="AB243" s="354">
        <v>25000</v>
      </c>
      <c r="AC243" s="354">
        <v>27500</v>
      </c>
      <c r="AD243" s="354">
        <v>30000</v>
      </c>
    </row>
    <row r="244" spans="1:30" x14ac:dyDescent="0.35">
      <c r="A244" t="s">
        <v>135</v>
      </c>
      <c r="B244" s="354" t="str">
        <f>VLOOKUP(A244,'Web Based Remittances'!$A$2:$C$70,3,0)</f>
        <v>356i515x</v>
      </c>
      <c r="C244" s="354" t="s">
        <v>121</v>
      </c>
      <c r="D244" s="354" t="s">
        <v>122</v>
      </c>
      <c r="E244" s="354">
        <v>4190170</v>
      </c>
      <c r="F244" s="354">
        <v>-7611</v>
      </c>
      <c r="H244" s="354">
        <v>-7611</v>
      </c>
      <c r="S244" s="354">
        <v>0</v>
      </c>
      <c r="T244" s="354">
        <v>-7611</v>
      </c>
      <c r="U244" s="354">
        <v>-7611</v>
      </c>
      <c r="V244" s="354">
        <v>-7611</v>
      </c>
      <c r="W244" s="354">
        <v>-7611</v>
      </c>
      <c r="X244" s="354">
        <v>-7611</v>
      </c>
      <c r="Y244" s="354">
        <v>-7611</v>
      </c>
      <c r="Z244" s="354">
        <v>-7611</v>
      </c>
      <c r="AA244" s="354">
        <v>-7611</v>
      </c>
      <c r="AB244" s="354">
        <v>-7611</v>
      </c>
      <c r="AC244" s="354">
        <v>-7611</v>
      </c>
      <c r="AD244" s="354">
        <v>-7611</v>
      </c>
    </row>
    <row r="245" spans="1:30" x14ac:dyDescent="0.35">
      <c r="A245" t="s">
        <v>135</v>
      </c>
      <c r="B245" s="354" t="str">
        <f>VLOOKUP(A245,'Web Based Remittances'!$A$2:$C$70,3,0)</f>
        <v>356i515x</v>
      </c>
      <c r="C245" s="354" t="s">
        <v>136</v>
      </c>
      <c r="D245" s="354" t="s">
        <v>137</v>
      </c>
      <c r="E245" s="354">
        <v>6180260</v>
      </c>
      <c r="F245" s="354">
        <v>7611</v>
      </c>
      <c r="I245" s="354">
        <v>7611</v>
      </c>
      <c r="S245" s="354">
        <v>0</v>
      </c>
      <c r="T245" s="354">
        <v>0</v>
      </c>
      <c r="U245" s="354">
        <v>7611</v>
      </c>
      <c r="V245" s="354">
        <v>7611</v>
      </c>
      <c r="W245" s="354">
        <v>7611</v>
      </c>
      <c r="X245" s="354">
        <v>7611</v>
      </c>
      <c r="Y245" s="354">
        <v>7611</v>
      </c>
      <c r="Z245" s="354">
        <v>7611</v>
      </c>
      <c r="AA245" s="354">
        <v>7611</v>
      </c>
      <c r="AB245" s="354">
        <v>7611</v>
      </c>
      <c r="AC245" s="354">
        <v>7611</v>
      </c>
      <c r="AD245" s="354">
        <v>7611</v>
      </c>
    </row>
    <row r="246" spans="1:30" x14ac:dyDescent="0.35">
      <c r="A246" t="s">
        <v>138</v>
      </c>
      <c r="B246" s="354" t="str">
        <f>VLOOKUP(A246,'Web Based Remittances'!$A$2:$C$70,3,0)</f>
        <v>367k15d</v>
      </c>
      <c r="C246" s="354" t="s">
        <v>19</v>
      </c>
      <c r="D246" s="354" t="s">
        <v>20</v>
      </c>
      <c r="E246" s="354">
        <v>4190105</v>
      </c>
      <c r="F246" s="354">
        <v>-5415900.7800000003</v>
      </c>
      <c r="G246" s="354">
        <v>-625079.56999999995</v>
      </c>
      <c r="H246" s="354">
        <v>-423646.11</v>
      </c>
      <c r="I246" s="354">
        <v>-489003.11</v>
      </c>
      <c r="J246" s="354">
        <v>-423646.11</v>
      </c>
      <c r="K246" s="354">
        <v>-423646.11</v>
      </c>
      <c r="L246" s="354">
        <v>-423646.11</v>
      </c>
      <c r="M246" s="354">
        <v>-423646.11</v>
      </c>
      <c r="N246" s="354">
        <v>-489003.11</v>
      </c>
      <c r="O246" s="354">
        <v>-423646.11</v>
      </c>
      <c r="P246" s="354">
        <v>-423646.11</v>
      </c>
      <c r="Q246" s="354">
        <v>-423646.11</v>
      </c>
      <c r="R246" s="354">
        <v>-423646.11</v>
      </c>
      <c r="S246" s="354">
        <v>-625079.56999999995</v>
      </c>
      <c r="T246" s="354">
        <v>-1048725.68</v>
      </c>
      <c r="U246" s="354">
        <v>-1537728.79</v>
      </c>
      <c r="V246" s="354">
        <v>-1961374.9</v>
      </c>
      <c r="W246" s="354">
        <v>-2385021.0099999998</v>
      </c>
      <c r="X246" s="354">
        <v>-2808667.1199999996</v>
      </c>
      <c r="Y246" s="354">
        <v>-3232313.2299999995</v>
      </c>
      <c r="Z246" s="354">
        <v>-3721316.3399999994</v>
      </c>
      <c r="AA246" s="354">
        <v>-4144962.4499999993</v>
      </c>
      <c r="AB246" s="354">
        <v>-4568608.5599999996</v>
      </c>
      <c r="AC246" s="354">
        <v>-4992254.67</v>
      </c>
      <c r="AD246" s="354">
        <v>-5415900.7800000003</v>
      </c>
    </row>
    <row r="247" spans="1:30" x14ac:dyDescent="0.35">
      <c r="A247" t="s">
        <v>138</v>
      </c>
      <c r="B247" s="354" t="str">
        <f>VLOOKUP(A247,'Web Based Remittances'!$A$2:$C$70,3,0)</f>
        <v>367k15d</v>
      </c>
      <c r="C247" s="354" t="s">
        <v>21</v>
      </c>
      <c r="D247" s="354" t="s">
        <v>22</v>
      </c>
      <c r="E247" s="354">
        <v>4190110</v>
      </c>
      <c r="S247" s="354">
        <v>0</v>
      </c>
      <c r="T247" s="354">
        <v>0</v>
      </c>
      <c r="U247" s="354">
        <v>0</v>
      </c>
      <c r="V247" s="354">
        <v>0</v>
      </c>
      <c r="W247" s="354">
        <v>0</v>
      </c>
      <c r="X247" s="354">
        <v>0</v>
      </c>
      <c r="Y247" s="354">
        <v>0</v>
      </c>
      <c r="Z247" s="354">
        <v>0</v>
      </c>
      <c r="AA247" s="354">
        <v>0</v>
      </c>
      <c r="AB247" s="354">
        <v>0</v>
      </c>
      <c r="AC247" s="354">
        <v>0</v>
      </c>
      <c r="AD247" s="354">
        <v>0</v>
      </c>
    </row>
    <row r="248" spans="1:30" x14ac:dyDescent="0.35">
      <c r="A248" t="s">
        <v>138</v>
      </c>
      <c r="B248" s="354" t="str">
        <f>VLOOKUP(A248,'Web Based Remittances'!$A$2:$C$70,3,0)</f>
        <v>367k15d</v>
      </c>
      <c r="C248" s="354" t="s">
        <v>23</v>
      </c>
      <c r="D248" s="354" t="s">
        <v>24</v>
      </c>
      <c r="E248" s="354">
        <v>4190120</v>
      </c>
      <c r="F248" s="354">
        <v>-100126.17</v>
      </c>
      <c r="G248" s="354">
        <v>-9273.6200000000008</v>
      </c>
      <c r="H248" s="354">
        <v>-9273.6200000000008</v>
      </c>
      <c r="I248" s="354">
        <v>-9273.6200000000008</v>
      </c>
      <c r="J248" s="354">
        <v>-9273.6200000000008</v>
      </c>
      <c r="K248" s="354">
        <v>-9273.6</v>
      </c>
      <c r="L248" s="354">
        <v>-7559.01</v>
      </c>
      <c r="M248" s="354">
        <v>-7559.01</v>
      </c>
      <c r="N248" s="354">
        <v>-7559.01</v>
      </c>
      <c r="O248" s="354">
        <v>-7559.01</v>
      </c>
      <c r="P248" s="354">
        <v>-7559.01</v>
      </c>
      <c r="Q248" s="354">
        <v>-7559.04</v>
      </c>
      <c r="R248" s="354">
        <v>-8404</v>
      </c>
      <c r="S248" s="354">
        <v>-9273.6200000000008</v>
      </c>
      <c r="T248" s="354">
        <v>-18547.240000000002</v>
      </c>
      <c r="U248" s="354">
        <v>-27820.86</v>
      </c>
      <c r="V248" s="354">
        <v>-37094.480000000003</v>
      </c>
      <c r="W248" s="354">
        <v>-46368.08</v>
      </c>
      <c r="X248" s="354">
        <v>-53927.090000000004</v>
      </c>
      <c r="Y248" s="354">
        <v>-61486.100000000006</v>
      </c>
      <c r="Z248" s="354">
        <v>-69045.11</v>
      </c>
      <c r="AA248" s="354">
        <v>-76604.12</v>
      </c>
      <c r="AB248" s="354">
        <v>-84163.12999999999</v>
      </c>
      <c r="AC248" s="354">
        <v>-91722.169999999984</v>
      </c>
      <c r="AD248" s="354">
        <v>-100126.16999999998</v>
      </c>
    </row>
    <row r="249" spans="1:30" x14ac:dyDescent="0.35">
      <c r="A249" t="s">
        <v>138</v>
      </c>
      <c r="B249" s="354" t="str">
        <f>VLOOKUP(A249,'Web Based Remittances'!$A$2:$C$70,3,0)</f>
        <v>367k15d</v>
      </c>
      <c r="C249" s="354" t="s">
        <v>25</v>
      </c>
      <c r="D249" s="354" t="s">
        <v>26</v>
      </c>
      <c r="E249" s="354">
        <v>4190140</v>
      </c>
      <c r="F249" s="354">
        <v>-135730</v>
      </c>
      <c r="I249" s="354">
        <v>-33932.5</v>
      </c>
      <c r="L249" s="354">
        <v>-33932.5</v>
      </c>
      <c r="O249" s="354">
        <v>-33932.5</v>
      </c>
      <c r="R249" s="354">
        <v>-33932.5</v>
      </c>
      <c r="S249" s="354">
        <v>0</v>
      </c>
      <c r="T249" s="354">
        <v>0</v>
      </c>
      <c r="U249" s="354">
        <v>-33932.5</v>
      </c>
      <c r="V249" s="354">
        <v>-33932.5</v>
      </c>
      <c r="W249" s="354">
        <v>-33932.5</v>
      </c>
      <c r="X249" s="354">
        <v>-67865</v>
      </c>
      <c r="Y249" s="354">
        <v>-67865</v>
      </c>
      <c r="Z249" s="354">
        <v>-67865</v>
      </c>
      <c r="AA249" s="354">
        <v>-101797.5</v>
      </c>
      <c r="AB249" s="354">
        <v>-101797.5</v>
      </c>
      <c r="AC249" s="354">
        <v>-101797.5</v>
      </c>
      <c r="AD249" s="354">
        <v>-135730</v>
      </c>
    </row>
    <row r="250" spans="1:30" x14ac:dyDescent="0.35">
      <c r="A250" t="s">
        <v>138</v>
      </c>
      <c r="B250" s="354" t="str">
        <f>VLOOKUP(A250,'Web Based Remittances'!$A$2:$C$70,3,0)</f>
        <v>367k15d</v>
      </c>
      <c r="C250" s="354" t="s">
        <v>27</v>
      </c>
      <c r="D250" s="354" t="s">
        <v>28</v>
      </c>
      <c r="E250" s="354">
        <v>4190160</v>
      </c>
      <c r="S250" s="354">
        <v>0</v>
      </c>
      <c r="T250" s="354">
        <v>0</v>
      </c>
      <c r="U250" s="354">
        <v>0</v>
      </c>
      <c r="V250" s="354">
        <v>0</v>
      </c>
      <c r="W250" s="354">
        <v>0</v>
      </c>
      <c r="X250" s="354">
        <v>0</v>
      </c>
      <c r="Y250" s="354">
        <v>0</v>
      </c>
      <c r="Z250" s="354">
        <v>0</v>
      </c>
      <c r="AA250" s="354">
        <v>0</v>
      </c>
      <c r="AB250" s="354">
        <v>0</v>
      </c>
      <c r="AC250" s="354">
        <v>0</v>
      </c>
      <c r="AD250" s="354">
        <v>0</v>
      </c>
    </row>
    <row r="251" spans="1:30" x14ac:dyDescent="0.35">
      <c r="A251" t="s">
        <v>138</v>
      </c>
      <c r="B251" s="354" t="str">
        <f>VLOOKUP(A251,'Web Based Remittances'!$A$2:$C$70,3,0)</f>
        <v>367k15d</v>
      </c>
      <c r="C251" s="354" t="s">
        <v>29</v>
      </c>
      <c r="D251" s="354" t="s">
        <v>30</v>
      </c>
      <c r="E251" s="354">
        <v>4190390</v>
      </c>
      <c r="S251" s="354">
        <v>0</v>
      </c>
      <c r="T251" s="354">
        <v>0</v>
      </c>
      <c r="U251" s="354">
        <v>0</v>
      </c>
      <c r="V251" s="354">
        <v>0</v>
      </c>
      <c r="W251" s="354">
        <v>0</v>
      </c>
      <c r="X251" s="354">
        <v>0</v>
      </c>
      <c r="Y251" s="354">
        <v>0</v>
      </c>
      <c r="Z251" s="354">
        <v>0</v>
      </c>
      <c r="AA251" s="354">
        <v>0</v>
      </c>
      <c r="AB251" s="354">
        <v>0</v>
      </c>
      <c r="AC251" s="354">
        <v>0</v>
      </c>
      <c r="AD251" s="354">
        <v>0</v>
      </c>
    </row>
    <row r="252" spans="1:30" x14ac:dyDescent="0.35">
      <c r="A252" t="s">
        <v>138</v>
      </c>
      <c r="B252" s="354" t="str">
        <f>VLOOKUP(A252,'Web Based Remittances'!$A$2:$C$70,3,0)</f>
        <v>367k15d</v>
      </c>
      <c r="C252" s="354" t="s">
        <v>31</v>
      </c>
      <c r="D252" s="354" t="s">
        <v>32</v>
      </c>
      <c r="E252" s="354">
        <v>4191900</v>
      </c>
      <c r="F252" s="354">
        <v>-25000</v>
      </c>
      <c r="G252" s="354">
        <v>-2050</v>
      </c>
      <c r="H252" s="354">
        <v>-2050</v>
      </c>
      <c r="I252" s="354">
        <v>-2050</v>
      </c>
      <c r="J252" s="354">
        <v>-2050</v>
      </c>
      <c r="K252" s="354">
        <v>-2050</v>
      </c>
      <c r="L252" s="354">
        <v>-2050</v>
      </c>
      <c r="M252" s="354">
        <v>-2050</v>
      </c>
      <c r="N252" s="354">
        <v>-2050</v>
      </c>
      <c r="O252" s="354">
        <v>-2050</v>
      </c>
      <c r="P252" s="354">
        <v>-2050</v>
      </c>
      <c r="Q252" s="354">
        <v>-2050</v>
      </c>
      <c r="R252" s="354">
        <v>-2450</v>
      </c>
      <c r="S252" s="354">
        <v>-2050</v>
      </c>
      <c r="T252" s="354">
        <v>-4100</v>
      </c>
      <c r="U252" s="354">
        <v>-6150</v>
      </c>
      <c r="V252" s="354">
        <v>-8200</v>
      </c>
      <c r="W252" s="354">
        <v>-10250</v>
      </c>
      <c r="X252" s="354">
        <v>-12300</v>
      </c>
      <c r="Y252" s="354">
        <v>-14350</v>
      </c>
      <c r="Z252" s="354">
        <v>-16400</v>
      </c>
      <c r="AA252" s="354">
        <v>-18450</v>
      </c>
      <c r="AB252" s="354">
        <v>-20500</v>
      </c>
      <c r="AC252" s="354">
        <v>-22550</v>
      </c>
      <c r="AD252" s="354">
        <v>-25000</v>
      </c>
    </row>
    <row r="253" spans="1:30" x14ac:dyDescent="0.35">
      <c r="A253" t="s">
        <v>138</v>
      </c>
      <c r="B253" s="354" t="str">
        <f>VLOOKUP(A253,'Web Based Remittances'!$A$2:$C$70,3,0)</f>
        <v>367k15d</v>
      </c>
      <c r="C253" s="354" t="s">
        <v>33</v>
      </c>
      <c r="D253" s="354" t="s">
        <v>34</v>
      </c>
      <c r="E253" s="354">
        <v>4191100</v>
      </c>
      <c r="F253" s="354">
        <v>-375000</v>
      </c>
      <c r="G253" s="354">
        <v>-31250</v>
      </c>
      <c r="H253" s="354">
        <v>-31250</v>
      </c>
      <c r="I253" s="354">
        <v>-31250</v>
      </c>
      <c r="J253" s="354">
        <v>-31250</v>
      </c>
      <c r="K253" s="354">
        <v>-31250</v>
      </c>
      <c r="L253" s="354">
        <v>-31250</v>
      </c>
      <c r="M253" s="354">
        <v>-31250</v>
      </c>
      <c r="N253" s="354">
        <v>-31250</v>
      </c>
      <c r="O253" s="354">
        <v>-31250</v>
      </c>
      <c r="P253" s="354">
        <v>-31250</v>
      </c>
      <c r="Q253" s="354">
        <v>-31250</v>
      </c>
      <c r="R253" s="354">
        <v>-31250</v>
      </c>
      <c r="S253" s="354">
        <v>-31250</v>
      </c>
      <c r="T253" s="354">
        <v>-62500</v>
      </c>
      <c r="U253" s="354">
        <v>-93750</v>
      </c>
      <c r="V253" s="354">
        <v>-125000</v>
      </c>
      <c r="W253" s="354">
        <v>-156250</v>
      </c>
      <c r="X253" s="354">
        <v>-187500</v>
      </c>
      <c r="Y253" s="354">
        <v>-218750</v>
      </c>
      <c r="Z253" s="354">
        <v>-250000</v>
      </c>
      <c r="AA253" s="354">
        <v>-281250</v>
      </c>
      <c r="AB253" s="354">
        <v>-312500</v>
      </c>
      <c r="AC253" s="354">
        <v>-343750</v>
      </c>
      <c r="AD253" s="354">
        <v>-375000</v>
      </c>
    </row>
    <row r="254" spans="1:30" x14ac:dyDescent="0.35">
      <c r="A254" t="s">
        <v>138</v>
      </c>
      <c r="B254" s="354" t="str">
        <f>VLOOKUP(A254,'Web Based Remittances'!$A$2:$C$70,3,0)</f>
        <v>367k15d</v>
      </c>
      <c r="C254" s="354" t="s">
        <v>35</v>
      </c>
      <c r="D254" s="354" t="s">
        <v>36</v>
      </c>
      <c r="E254" s="354">
        <v>4191110</v>
      </c>
      <c r="F254" s="354">
        <v>-10000</v>
      </c>
      <c r="L254" s="354">
        <v>-10000</v>
      </c>
      <c r="S254" s="354">
        <v>0</v>
      </c>
      <c r="T254" s="354">
        <v>0</v>
      </c>
      <c r="U254" s="354">
        <v>0</v>
      </c>
      <c r="V254" s="354">
        <v>0</v>
      </c>
      <c r="W254" s="354">
        <v>0</v>
      </c>
      <c r="X254" s="354">
        <v>-10000</v>
      </c>
      <c r="Y254" s="354">
        <v>-10000</v>
      </c>
      <c r="Z254" s="354">
        <v>-10000</v>
      </c>
      <c r="AA254" s="354">
        <v>-10000</v>
      </c>
      <c r="AB254" s="354">
        <v>-10000</v>
      </c>
      <c r="AC254" s="354">
        <v>-10000</v>
      </c>
      <c r="AD254" s="354">
        <v>-10000</v>
      </c>
    </row>
    <row r="255" spans="1:30" x14ac:dyDescent="0.35">
      <c r="A255" t="s">
        <v>138</v>
      </c>
      <c r="B255" s="354" t="str">
        <f>VLOOKUP(A255,'Web Based Remittances'!$A$2:$C$70,3,0)</f>
        <v>367k15d</v>
      </c>
      <c r="C255" s="354" t="s">
        <v>37</v>
      </c>
      <c r="D255" s="354" t="s">
        <v>38</v>
      </c>
      <c r="E255" s="354">
        <v>4191600</v>
      </c>
      <c r="S255" s="354">
        <v>0</v>
      </c>
      <c r="T255" s="354">
        <v>0</v>
      </c>
      <c r="U255" s="354">
        <v>0</v>
      </c>
      <c r="V255" s="354">
        <v>0</v>
      </c>
      <c r="W255" s="354">
        <v>0</v>
      </c>
      <c r="X255" s="354">
        <v>0</v>
      </c>
      <c r="Y255" s="354">
        <v>0</v>
      </c>
      <c r="Z255" s="354">
        <v>0</v>
      </c>
      <c r="AA255" s="354">
        <v>0</v>
      </c>
      <c r="AB255" s="354">
        <v>0</v>
      </c>
      <c r="AC255" s="354">
        <v>0</v>
      </c>
      <c r="AD255" s="354">
        <v>0</v>
      </c>
    </row>
    <row r="256" spans="1:30" x14ac:dyDescent="0.35">
      <c r="A256" t="s">
        <v>138</v>
      </c>
      <c r="B256" s="354" t="str">
        <f>VLOOKUP(A256,'Web Based Remittances'!$A$2:$C$70,3,0)</f>
        <v>367k15d</v>
      </c>
      <c r="C256" s="354" t="s">
        <v>39</v>
      </c>
      <c r="D256" s="354" t="s">
        <v>40</v>
      </c>
      <c r="E256" s="354">
        <v>4191610</v>
      </c>
      <c r="S256" s="354">
        <v>0</v>
      </c>
      <c r="T256" s="354">
        <v>0</v>
      </c>
      <c r="U256" s="354">
        <v>0</v>
      </c>
      <c r="V256" s="354">
        <v>0</v>
      </c>
      <c r="W256" s="354">
        <v>0</v>
      </c>
      <c r="X256" s="354">
        <v>0</v>
      </c>
      <c r="Y256" s="354">
        <v>0</v>
      </c>
      <c r="Z256" s="354">
        <v>0</v>
      </c>
      <c r="AA256" s="354">
        <v>0</v>
      </c>
      <c r="AB256" s="354">
        <v>0</v>
      </c>
      <c r="AC256" s="354">
        <v>0</v>
      </c>
      <c r="AD256" s="354">
        <v>0</v>
      </c>
    </row>
    <row r="257" spans="1:30" x14ac:dyDescent="0.35">
      <c r="A257" t="s">
        <v>138</v>
      </c>
      <c r="B257" s="354" t="str">
        <f>VLOOKUP(A257,'Web Based Remittances'!$A$2:$C$70,3,0)</f>
        <v>367k15d</v>
      </c>
      <c r="C257" s="354" t="s">
        <v>41</v>
      </c>
      <c r="D257" s="354" t="s">
        <v>42</v>
      </c>
      <c r="E257" s="354">
        <v>4190410</v>
      </c>
      <c r="F257" s="354">
        <v>-65000</v>
      </c>
      <c r="G257" s="354">
        <v>-5400</v>
      </c>
      <c r="H257" s="354">
        <v>-5400</v>
      </c>
      <c r="I257" s="354">
        <v>-5400</v>
      </c>
      <c r="J257" s="354">
        <v>-5400</v>
      </c>
      <c r="K257" s="354">
        <v>-5400</v>
      </c>
      <c r="L257" s="354">
        <v>-5400</v>
      </c>
      <c r="M257" s="354">
        <v>-5400</v>
      </c>
      <c r="N257" s="354">
        <v>-5400</v>
      </c>
      <c r="O257" s="354">
        <v>-5400</v>
      </c>
      <c r="P257" s="354">
        <v>-5400</v>
      </c>
      <c r="Q257" s="354">
        <v>-5400</v>
      </c>
      <c r="R257" s="354">
        <v>-5600</v>
      </c>
      <c r="S257" s="354">
        <v>-5400</v>
      </c>
      <c r="T257" s="354">
        <v>-10800</v>
      </c>
      <c r="U257" s="354">
        <v>-16200</v>
      </c>
      <c r="V257" s="354">
        <v>-21600</v>
      </c>
      <c r="W257" s="354">
        <v>-27000</v>
      </c>
      <c r="X257" s="354">
        <v>-32400</v>
      </c>
      <c r="Y257" s="354">
        <v>-37800</v>
      </c>
      <c r="Z257" s="354">
        <v>-43200</v>
      </c>
      <c r="AA257" s="354">
        <v>-48600</v>
      </c>
      <c r="AB257" s="354">
        <v>-54000</v>
      </c>
      <c r="AC257" s="354">
        <v>-59400</v>
      </c>
      <c r="AD257" s="354">
        <v>-65000</v>
      </c>
    </row>
    <row r="258" spans="1:30" x14ac:dyDescent="0.35">
      <c r="A258" t="s">
        <v>138</v>
      </c>
      <c r="B258" s="354" t="str">
        <f>VLOOKUP(A258,'Web Based Remittances'!$A$2:$C$70,3,0)</f>
        <v>367k15d</v>
      </c>
      <c r="C258" s="354" t="s">
        <v>43</v>
      </c>
      <c r="D258" s="354" t="s">
        <v>44</v>
      </c>
      <c r="E258" s="354">
        <v>4190420</v>
      </c>
      <c r="S258" s="354">
        <v>0</v>
      </c>
      <c r="T258" s="354">
        <v>0</v>
      </c>
      <c r="U258" s="354">
        <v>0</v>
      </c>
      <c r="V258" s="354">
        <v>0</v>
      </c>
      <c r="W258" s="354">
        <v>0</v>
      </c>
      <c r="X258" s="354">
        <v>0</v>
      </c>
      <c r="Y258" s="354">
        <v>0</v>
      </c>
      <c r="Z258" s="354">
        <v>0</v>
      </c>
      <c r="AA258" s="354">
        <v>0</v>
      </c>
      <c r="AB258" s="354">
        <v>0</v>
      </c>
      <c r="AC258" s="354">
        <v>0</v>
      </c>
      <c r="AD258" s="354">
        <v>0</v>
      </c>
    </row>
    <row r="259" spans="1:30" x14ac:dyDescent="0.35">
      <c r="A259" t="s">
        <v>138</v>
      </c>
      <c r="B259" s="354" t="str">
        <f>VLOOKUP(A259,'Web Based Remittances'!$A$2:$C$70,3,0)</f>
        <v>367k15d</v>
      </c>
      <c r="C259" s="354" t="s">
        <v>45</v>
      </c>
      <c r="D259" s="354" t="s">
        <v>46</v>
      </c>
      <c r="E259" s="354">
        <v>4190200</v>
      </c>
      <c r="S259" s="354">
        <v>0</v>
      </c>
      <c r="T259" s="354">
        <v>0</v>
      </c>
      <c r="U259" s="354">
        <v>0</v>
      </c>
      <c r="V259" s="354">
        <v>0</v>
      </c>
      <c r="W259" s="354">
        <v>0</v>
      </c>
      <c r="X259" s="354">
        <v>0</v>
      </c>
      <c r="Y259" s="354">
        <v>0</v>
      </c>
      <c r="Z259" s="354">
        <v>0</v>
      </c>
      <c r="AA259" s="354">
        <v>0</v>
      </c>
      <c r="AB259" s="354">
        <v>0</v>
      </c>
      <c r="AC259" s="354">
        <v>0</v>
      </c>
      <c r="AD259" s="354">
        <v>0</v>
      </c>
    </row>
    <row r="260" spans="1:30" x14ac:dyDescent="0.35">
      <c r="A260" t="s">
        <v>138</v>
      </c>
      <c r="B260" s="354" t="str">
        <f>VLOOKUP(A260,'Web Based Remittances'!$A$2:$C$70,3,0)</f>
        <v>367k15d</v>
      </c>
      <c r="C260" s="354" t="s">
        <v>47</v>
      </c>
      <c r="D260" s="354" t="s">
        <v>48</v>
      </c>
      <c r="E260" s="354">
        <v>4190386</v>
      </c>
      <c r="S260" s="354">
        <v>0</v>
      </c>
      <c r="T260" s="354">
        <v>0</v>
      </c>
      <c r="U260" s="354">
        <v>0</v>
      </c>
      <c r="V260" s="354">
        <v>0</v>
      </c>
      <c r="W260" s="354">
        <v>0</v>
      </c>
      <c r="X260" s="354">
        <v>0</v>
      </c>
      <c r="Y260" s="354">
        <v>0</v>
      </c>
      <c r="Z260" s="354">
        <v>0</v>
      </c>
      <c r="AA260" s="354">
        <v>0</v>
      </c>
      <c r="AB260" s="354">
        <v>0</v>
      </c>
      <c r="AC260" s="354">
        <v>0</v>
      </c>
      <c r="AD260" s="354">
        <v>0</v>
      </c>
    </row>
    <row r="261" spans="1:30" x14ac:dyDescent="0.35">
      <c r="A261" t="s">
        <v>138</v>
      </c>
      <c r="B261" s="354" t="str">
        <f>VLOOKUP(A261,'Web Based Remittances'!$A$2:$C$70,3,0)</f>
        <v>367k15d</v>
      </c>
      <c r="C261" s="354" t="s">
        <v>49</v>
      </c>
      <c r="D261" s="354" t="s">
        <v>50</v>
      </c>
      <c r="E261" s="354">
        <v>4190387</v>
      </c>
      <c r="S261" s="354">
        <v>0</v>
      </c>
      <c r="T261" s="354">
        <v>0</v>
      </c>
      <c r="U261" s="354">
        <v>0</v>
      </c>
      <c r="V261" s="354">
        <v>0</v>
      </c>
      <c r="W261" s="354">
        <v>0</v>
      </c>
      <c r="X261" s="354">
        <v>0</v>
      </c>
      <c r="Y261" s="354">
        <v>0</v>
      </c>
      <c r="Z261" s="354">
        <v>0</v>
      </c>
      <c r="AA261" s="354">
        <v>0</v>
      </c>
      <c r="AB261" s="354">
        <v>0</v>
      </c>
      <c r="AC261" s="354">
        <v>0</v>
      </c>
      <c r="AD261" s="354">
        <v>0</v>
      </c>
    </row>
    <row r="262" spans="1:30" x14ac:dyDescent="0.35">
      <c r="A262" t="s">
        <v>138</v>
      </c>
      <c r="B262" s="354" t="str">
        <f>VLOOKUP(A262,'Web Based Remittances'!$A$2:$C$70,3,0)</f>
        <v>367k15d</v>
      </c>
      <c r="C262" s="354" t="s">
        <v>51</v>
      </c>
      <c r="D262" s="354" t="s">
        <v>52</v>
      </c>
      <c r="E262" s="354">
        <v>4190388</v>
      </c>
      <c r="S262" s="354">
        <v>0</v>
      </c>
      <c r="T262" s="354">
        <v>0</v>
      </c>
      <c r="U262" s="354">
        <v>0</v>
      </c>
      <c r="V262" s="354">
        <v>0</v>
      </c>
      <c r="W262" s="354">
        <v>0</v>
      </c>
      <c r="X262" s="354">
        <v>0</v>
      </c>
      <c r="Y262" s="354">
        <v>0</v>
      </c>
      <c r="Z262" s="354">
        <v>0</v>
      </c>
      <c r="AA262" s="354">
        <v>0</v>
      </c>
      <c r="AB262" s="354">
        <v>0</v>
      </c>
      <c r="AC262" s="354">
        <v>0</v>
      </c>
      <c r="AD262" s="354">
        <v>0</v>
      </c>
    </row>
    <row r="263" spans="1:30" x14ac:dyDescent="0.35">
      <c r="A263" t="s">
        <v>138</v>
      </c>
      <c r="B263" s="354" t="str">
        <f>VLOOKUP(A263,'Web Based Remittances'!$A$2:$C$70,3,0)</f>
        <v>367k15d</v>
      </c>
      <c r="C263" s="354" t="s">
        <v>53</v>
      </c>
      <c r="D263" s="354" t="s">
        <v>54</v>
      </c>
      <c r="E263" s="354">
        <v>4190380</v>
      </c>
      <c r="F263" s="354">
        <v>-221121</v>
      </c>
      <c r="H263" s="354">
        <v>-11550</v>
      </c>
      <c r="J263" s="354">
        <v>-193401</v>
      </c>
      <c r="N263" s="354">
        <v>-16170</v>
      </c>
      <c r="S263" s="354">
        <v>0</v>
      </c>
      <c r="T263" s="354">
        <v>-11550</v>
      </c>
      <c r="U263" s="354">
        <v>-11550</v>
      </c>
      <c r="V263" s="354">
        <v>-204951</v>
      </c>
      <c r="W263" s="354">
        <v>-204951</v>
      </c>
      <c r="X263" s="354">
        <v>-204951</v>
      </c>
      <c r="Y263" s="354">
        <v>-204951</v>
      </c>
      <c r="Z263" s="354">
        <v>-221121</v>
      </c>
      <c r="AA263" s="354">
        <v>-221121</v>
      </c>
      <c r="AB263" s="354">
        <v>-221121</v>
      </c>
      <c r="AC263" s="354">
        <v>-221121</v>
      </c>
      <c r="AD263" s="354">
        <v>-221121</v>
      </c>
    </row>
    <row r="264" spans="1:30" x14ac:dyDescent="0.35">
      <c r="A264" t="s">
        <v>138</v>
      </c>
      <c r="B264" s="354" t="str">
        <f>VLOOKUP(A264,'Web Based Remittances'!$A$2:$C$70,3,0)</f>
        <v>367k15d</v>
      </c>
      <c r="C264" s="354" t="s">
        <v>57</v>
      </c>
      <c r="D264" s="354" t="s">
        <v>58</v>
      </c>
      <c r="E264" s="354">
        <v>6110000</v>
      </c>
      <c r="F264" s="354">
        <v>3438458.47</v>
      </c>
      <c r="G264" s="354">
        <v>264710.98</v>
      </c>
      <c r="H264" s="354">
        <v>265418.96000000002</v>
      </c>
      <c r="I264" s="354">
        <v>267980.19</v>
      </c>
      <c r="J264" s="354">
        <v>281471.07</v>
      </c>
      <c r="K264" s="354">
        <v>278942.48</v>
      </c>
      <c r="L264" s="354">
        <v>297133.08</v>
      </c>
      <c r="M264" s="354">
        <v>297133.62</v>
      </c>
      <c r="N264" s="354">
        <v>297133.62</v>
      </c>
      <c r="O264" s="354">
        <v>297133.62</v>
      </c>
      <c r="P264" s="354">
        <v>297133.62</v>
      </c>
      <c r="Q264" s="354">
        <v>297133.62</v>
      </c>
      <c r="R264" s="354">
        <v>297133.61</v>
      </c>
      <c r="S264" s="354">
        <v>264710.98</v>
      </c>
      <c r="T264" s="354">
        <v>530129.93999999994</v>
      </c>
      <c r="U264" s="354">
        <v>798110.12999999989</v>
      </c>
      <c r="V264" s="354">
        <v>1079581.2</v>
      </c>
      <c r="W264" s="354">
        <v>1358523.68</v>
      </c>
      <c r="X264" s="354">
        <v>1655656.76</v>
      </c>
      <c r="Y264" s="354">
        <v>1952790.38</v>
      </c>
      <c r="Z264" s="354">
        <v>2249924</v>
      </c>
      <c r="AA264" s="354">
        <v>2547057.62</v>
      </c>
      <c r="AB264" s="354">
        <v>2844191.24</v>
      </c>
      <c r="AC264" s="354">
        <v>3141324.8600000003</v>
      </c>
      <c r="AD264" s="354">
        <v>3438458.47</v>
      </c>
    </row>
    <row r="265" spans="1:30" x14ac:dyDescent="0.35">
      <c r="A265" t="s">
        <v>138</v>
      </c>
      <c r="B265" s="354" t="str">
        <f>VLOOKUP(A265,'Web Based Remittances'!$A$2:$C$70,3,0)</f>
        <v>367k15d</v>
      </c>
      <c r="C265" s="354" t="s">
        <v>59</v>
      </c>
      <c r="D265" s="354" t="s">
        <v>60</v>
      </c>
      <c r="E265" s="354">
        <v>6110020</v>
      </c>
      <c r="S265" s="354">
        <v>0</v>
      </c>
      <c r="T265" s="354">
        <v>0</v>
      </c>
      <c r="U265" s="354">
        <v>0</v>
      </c>
      <c r="V265" s="354">
        <v>0</v>
      </c>
      <c r="W265" s="354">
        <v>0</v>
      </c>
      <c r="X265" s="354">
        <v>0</v>
      </c>
      <c r="Y265" s="354">
        <v>0</v>
      </c>
      <c r="Z265" s="354">
        <v>0</v>
      </c>
      <c r="AA265" s="354">
        <v>0</v>
      </c>
      <c r="AB265" s="354">
        <v>0</v>
      </c>
      <c r="AC265" s="354">
        <v>0</v>
      </c>
      <c r="AD265" s="354">
        <v>0</v>
      </c>
    </row>
    <row r="266" spans="1:30" x14ac:dyDescent="0.35">
      <c r="A266" t="s">
        <v>138</v>
      </c>
      <c r="B266" s="354" t="str">
        <f>VLOOKUP(A266,'Web Based Remittances'!$A$2:$C$70,3,0)</f>
        <v>367k15d</v>
      </c>
      <c r="C266" s="354" t="s">
        <v>61</v>
      </c>
      <c r="D266" s="354" t="s">
        <v>62</v>
      </c>
      <c r="E266" s="354">
        <v>6110600</v>
      </c>
      <c r="F266" s="354">
        <v>1221736.08</v>
      </c>
      <c r="G266" s="354">
        <v>101092.45</v>
      </c>
      <c r="H266" s="354">
        <v>101726.55</v>
      </c>
      <c r="I266" s="354">
        <v>101726.55</v>
      </c>
      <c r="J266" s="354">
        <v>101130.1</v>
      </c>
      <c r="K266" s="354">
        <v>100650.82</v>
      </c>
      <c r="L266" s="354">
        <v>100651.62</v>
      </c>
      <c r="M266" s="354">
        <v>101205.46</v>
      </c>
      <c r="N266" s="354">
        <v>101205.46</v>
      </c>
      <c r="O266" s="354">
        <v>103086.77</v>
      </c>
      <c r="P266" s="354">
        <v>103086.77</v>
      </c>
      <c r="Q266" s="354">
        <v>103086.77</v>
      </c>
      <c r="R266" s="354">
        <v>103086.76</v>
      </c>
      <c r="S266" s="354">
        <v>101092.45</v>
      </c>
      <c r="T266" s="354">
        <v>202819</v>
      </c>
      <c r="U266" s="354">
        <v>304545.55</v>
      </c>
      <c r="V266" s="354">
        <v>405675.65</v>
      </c>
      <c r="W266" s="354">
        <v>506326.47000000003</v>
      </c>
      <c r="X266" s="354">
        <v>606978.09000000008</v>
      </c>
      <c r="Y266" s="354">
        <v>708183.55</v>
      </c>
      <c r="Z266" s="354">
        <v>809389.01</v>
      </c>
      <c r="AA266" s="354">
        <v>912475.78</v>
      </c>
      <c r="AB266" s="354">
        <v>1015562.55</v>
      </c>
      <c r="AC266" s="354">
        <v>1118649.32</v>
      </c>
      <c r="AD266" s="354">
        <v>1221736.08</v>
      </c>
    </row>
    <row r="267" spans="1:30" x14ac:dyDescent="0.35">
      <c r="A267" t="s">
        <v>138</v>
      </c>
      <c r="B267" s="354" t="str">
        <f>VLOOKUP(A267,'Web Based Remittances'!$A$2:$C$70,3,0)</f>
        <v>367k15d</v>
      </c>
      <c r="C267" s="354" t="s">
        <v>63</v>
      </c>
      <c r="D267" s="354" t="s">
        <v>64</v>
      </c>
      <c r="E267" s="354">
        <v>6110720</v>
      </c>
      <c r="F267" s="354">
        <v>34015.449999999997</v>
      </c>
      <c r="G267" s="354">
        <v>2834.62</v>
      </c>
      <c r="H267" s="354">
        <v>2834.62</v>
      </c>
      <c r="I267" s="354">
        <v>2834.62</v>
      </c>
      <c r="J267" s="354">
        <v>2834.62</v>
      </c>
      <c r="K267" s="354">
        <v>2834.62</v>
      </c>
      <c r="L267" s="354">
        <v>2834.62</v>
      </c>
      <c r="M267" s="354">
        <v>2834.62</v>
      </c>
      <c r="N267" s="354">
        <v>2834.62</v>
      </c>
      <c r="O267" s="354">
        <v>2834.62</v>
      </c>
      <c r="P267" s="354">
        <v>2834.62</v>
      </c>
      <c r="Q267" s="354">
        <v>2834.62</v>
      </c>
      <c r="R267" s="354">
        <v>2834.63</v>
      </c>
      <c r="S267" s="354">
        <v>2834.62</v>
      </c>
      <c r="T267" s="354">
        <v>5669.24</v>
      </c>
      <c r="U267" s="354">
        <v>8503.86</v>
      </c>
      <c r="V267" s="354">
        <v>11338.48</v>
      </c>
      <c r="W267" s="354">
        <v>14173.099999999999</v>
      </c>
      <c r="X267" s="354">
        <v>17007.719999999998</v>
      </c>
      <c r="Y267" s="354">
        <v>19842.339999999997</v>
      </c>
      <c r="Z267" s="354">
        <v>22676.959999999995</v>
      </c>
      <c r="AA267" s="354">
        <v>25511.579999999994</v>
      </c>
      <c r="AB267" s="354">
        <v>28346.199999999993</v>
      </c>
      <c r="AC267" s="354">
        <v>31180.819999999992</v>
      </c>
      <c r="AD267" s="354">
        <v>34015.44999999999</v>
      </c>
    </row>
    <row r="268" spans="1:30" x14ac:dyDescent="0.35">
      <c r="A268" t="s">
        <v>138</v>
      </c>
      <c r="B268" s="354" t="str">
        <f>VLOOKUP(A268,'Web Based Remittances'!$A$2:$C$70,3,0)</f>
        <v>367k15d</v>
      </c>
      <c r="C268" s="354" t="s">
        <v>65</v>
      </c>
      <c r="D268" s="354" t="s">
        <v>66</v>
      </c>
      <c r="E268" s="354">
        <v>6110860</v>
      </c>
      <c r="F268" s="354">
        <v>170292.47</v>
      </c>
      <c r="G268" s="354">
        <v>13693.11</v>
      </c>
      <c r="H268" s="354">
        <v>13948.88</v>
      </c>
      <c r="I268" s="354">
        <v>14076</v>
      </c>
      <c r="J268" s="354">
        <v>14076</v>
      </c>
      <c r="K268" s="354">
        <v>14076</v>
      </c>
      <c r="L268" s="354">
        <v>14076</v>
      </c>
      <c r="M268" s="354">
        <v>14391.08</v>
      </c>
      <c r="N268" s="354">
        <v>14391.08</v>
      </c>
      <c r="O268" s="354">
        <v>14391.08</v>
      </c>
      <c r="P268" s="354">
        <v>14391.08</v>
      </c>
      <c r="Q268" s="354">
        <v>14391.08</v>
      </c>
      <c r="R268" s="354">
        <v>14391.08</v>
      </c>
      <c r="S268" s="354">
        <v>13693.11</v>
      </c>
      <c r="T268" s="354">
        <v>27641.989999999998</v>
      </c>
      <c r="U268" s="354">
        <v>41717.99</v>
      </c>
      <c r="V268" s="354">
        <v>55793.99</v>
      </c>
      <c r="W268" s="354">
        <v>69869.989999999991</v>
      </c>
      <c r="X268" s="354">
        <v>83945.989999999991</v>
      </c>
      <c r="Y268" s="354">
        <v>98337.069999999992</v>
      </c>
      <c r="Z268" s="354">
        <v>112728.15</v>
      </c>
      <c r="AA268" s="354">
        <v>127119.23</v>
      </c>
      <c r="AB268" s="354">
        <v>141510.31</v>
      </c>
      <c r="AC268" s="354">
        <v>155901.38999999998</v>
      </c>
      <c r="AD268" s="354">
        <v>170292.46999999997</v>
      </c>
    </row>
    <row r="269" spans="1:30" x14ac:dyDescent="0.35">
      <c r="A269" t="s">
        <v>138</v>
      </c>
      <c r="B269" s="354" t="str">
        <f>VLOOKUP(A269,'Web Based Remittances'!$A$2:$C$70,3,0)</f>
        <v>367k15d</v>
      </c>
      <c r="C269" s="354" t="s">
        <v>67</v>
      </c>
      <c r="D269" s="354" t="s">
        <v>68</v>
      </c>
      <c r="E269" s="354">
        <v>6110800</v>
      </c>
      <c r="S269" s="354">
        <v>0</v>
      </c>
      <c r="T269" s="354">
        <v>0</v>
      </c>
      <c r="U269" s="354">
        <v>0</v>
      </c>
      <c r="V269" s="354">
        <v>0</v>
      </c>
      <c r="W269" s="354">
        <v>0</v>
      </c>
      <c r="X269" s="354">
        <v>0</v>
      </c>
      <c r="Y269" s="354">
        <v>0</v>
      </c>
      <c r="Z269" s="354">
        <v>0</v>
      </c>
      <c r="AA269" s="354">
        <v>0</v>
      </c>
      <c r="AB269" s="354">
        <v>0</v>
      </c>
      <c r="AC269" s="354">
        <v>0</v>
      </c>
      <c r="AD269" s="354">
        <v>0</v>
      </c>
    </row>
    <row r="270" spans="1:30" x14ac:dyDescent="0.35">
      <c r="A270" t="s">
        <v>138</v>
      </c>
      <c r="B270" s="354" t="str">
        <f>VLOOKUP(A270,'Web Based Remittances'!$A$2:$C$70,3,0)</f>
        <v>367k15d</v>
      </c>
      <c r="C270" s="354" t="s">
        <v>69</v>
      </c>
      <c r="D270" s="354" t="s">
        <v>70</v>
      </c>
      <c r="E270" s="354">
        <v>6110640</v>
      </c>
      <c r="F270" s="354">
        <v>179252.46</v>
      </c>
      <c r="G270" s="354">
        <v>14937.71</v>
      </c>
      <c r="H270" s="354">
        <v>14937.71</v>
      </c>
      <c r="I270" s="354">
        <v>14937.71</v>
      </c>
      <c r="J270" s="354">
        <v>14937.71</v>
      </c>
      <c r="K270" s="354">
        <v>14937.71</v>
      </c>
      <c r="L270" s="354">
        <v>14937.71</v>
      </c>
      <c r="M270" s="354">
        <v>14937.71</v>
      </c>
      <c r="N270" s="354">
        <v>14937.71</v>
      </c>
      <c r="O270" s="354">
        <v>14937.71</v>
      </c>
      <c r="P270" s="354">
        <v>14937.71</v>
      </c>
      <c r="Q270" s="354">
        <v>14937.71</v>
      </c>
      <c r="R270" s="354">
        <v>14937.65</v>
      </c>
      <c r="S270" s="354">
        <v>14937.71</v>
      </c>
      <c r="T270" s="354">
        <v>29875.42</v>
      </c>
      <c r="U270" s="354">
        <v>44813.13</v>
      </c>
      <c r="V270" s="354">
        <v>59750.84</v>
      </c>
      <c r="W270" s="354">
        <v>74688.549999999988</v>
      </c>
      <c r="X270" s="354">
        <v>89626.25999999998</v>
      </c>
      <c r="Y270" s="354">
        <v>104563.96999999997</v>
      </c>
      <c r="Z270" s="354">
        <v>119501.67999999996</v>
      </c>
      <c r="AA270" s="354">
        <v>134439.38999999996</v>
      </c>
      <c r="AB270" s="354">
        <v>149377.09999999995</v>
      </c>
      <c r="AC270" s="354">
        <v>164314.80999999994</v>
      </c>
      <c r="AD270" s="354">
        <v>179252.45999999993</v>
      </c>
    </row>
    <row r="271" spans="1:30" x14ac:dyDescent="0.35">
      <c r="A271" t="s">
        <v>138</v>
      </c>
      <c r="B271" s="354" t="str">
        <f>VLOOKUP(A271,'Web Based Remittances'!$A$2:$C$70,3,0)</f>
        <v>367k15d</v>
      </c>
      <c r="C271" s="354" t="s">
        <v>71</v>
      </c>
      <c r="D271" s="354" t="s">
        <v>72</v>
      </c>
      <c r="E271" s="354">
        <v>6116300</v>
      </c>
      <c r="F271" s="354">
        <v>20000</v>
      </c>
      <c r="G271" s="354">
        <v>1650</v>
      </c>
      <c r="H271" s="354">
        <v>1650</v>
      </c>
      <c r="I271" s="354">
        <v>1650</v>
      </c>
      <c r="J271" s="354">
        <v>1650</v>
      </c>
      <c r="K271" s="354">
        <v>1650</v>
      </c>
      <c r="L271" s="354">
        <v>1650</v>
      </c>
      <c r="M271" s="354">
        <v>1650</v>
      </c>
      <c r="N271" s="354">
        <v>1650</v>
      </c>
      <c r="O271" s="354">
        <v>1650</v>
      </c>
      <c r="P271" s="354">
        <v>1650</v>
      </c>
      <c r="Q271" s="354">
        <v>1650</v>
      </c>
      <c r="R271" s="354">
        <v>1850</v>
      </c>
      <c r="S271" s="354">
        <v>1650</v>
      </c>
      <c r="T271" s="354">
        <v>3300</v>
      </c>
      <c r="U271" s="354">
        <v>4950</v>
      </c>
      <c r="V271" s="354">
        <v>6600</v>
      </c>
      <c r="W271" s="354">
        <v>8250</v>
      </c>
      <c r="X271" s="354">
        <v>9900</v>
      </c>
      <c r="Y271" s="354">
        <v>11550</v>
      </c>
      <c r="Z271" s="354">
        <v>13200</v>
      </c>
      <c r="AA271" s="354">
        <v>14850</v>
      </c>
      <c r="AB271" s="354">
        <v>16500</v>
      </c>
      <c r="AC271" s="354">
        <v>18150</v>
      </c>
      <c r="AD271" s="354">
        <v>20000</v>
      </c>
    </row>
    <row r="272" spans="1:30" x14ac:dyDescent="0.35">
      <c r="A272" t="s">
        <v>138</v>
      </c>
      <c r="B272" s="354" t="str">
        <f>VLOOKUP(A272,'Web Based Remittances'!$A$2:$C$70,3,0)</f>
        <v>367k15d</v>
      </c>
      <c r="C272" s="354" t="s">
        <v>73</v>
      </c>
      <c r="D272" s="354" t="s">
        <v>74</v>
      </c>
      <c r="E272" s="354">
        <v>6116200</v>
      </c>
      <c r="F272" s="354">
        <v>45000</v>
      </c>
      <c r="G272" s="354">
        <v>3750</v>
      </c>
      <c r="H272" s="354">
        <v>3750</v>
      </c>
      <c r="I272" s="354">
        <v>3750</v>
      </c>
      <c r="J272" s="354">
        <v>3750</v>
      </c>
      <c r="K272" s="354">
        <v>3750</v>
      </c>
      <c r="L272" s="354">
        <v>3750</v>
      </c>
      <c r="M272" s="354">
        <v>3750</v>
      </c>
      <c r="N272" s="354">
        <v>3750</v>
      </c>
      <c r="O272" s="354">
        <v>3750</v>
      </c>
      <c r="P272" s="354">
        <v>3750</v>
      </c>
      <c r="Q272" s="354">
        <v>3750</v>
      </c>
      <c r="R272" s="354">
        <v>3750</v>
      </c>
      <c r="S272" s="354">
        <v>3750</v>
      </c>
      <c r="T272" s="354">
        <v>7500</v>
      </c>
      <c r="U272" s="354">
        <v>11250</v>
      </c>
      <c r="V272" s="354">
        <v>15000</v>
      </c>
      <c r="W272" s="354">
        <v>18750</v>
      </c>
      <c r="X272" s="354">
        <v>22500</v>
      </c>
      <c r="Y272" s="354">
        <v>26250</v>
      </c>
      <c r="Z272" s="354">
        <v>30000</v>
      </c>
      <c r="AA272" s="354">
        <v>33750</v>
      </c>
      <c r="AB272" s="354">
        <v>37500</v>
      </c>
      <c r="AC272" s="354">
        <v>41250</v>
      </c>
      <c r="AD272" s="354">
        <v>45000</v>
      </c>
    </row>
    <row r="273" spans="1:30" x14ac:dyDescent="0.35">
      <c r="A273" t="s">
        <v>138</v>
      </c>
      <c r="B273" s="354" t="str">
        <f>VLOOKUP(A273,'Web Based Remittances'!$A$2:$C$70,3,0)</f>
        <v>367k15d</v>
      </c>
      <c r="C273" s="354" t="s">
        <v>75</v>
      </c>
      <c r="D273" s="354" t="s">
        <v>76</v>
      </c>
      <c r="E273" s="354">
        <v>6116610</v>
      </c>
      <c r="S273" s="354">
        <v>0</v>
      </c>
      <c r="T273" s="354">
        <v>0</v>
      </c>
      <c r="U273" s="354">
        <v>0</v>
      </c>
      <c r="V273" s="354">
        <v>0</v>
      </c>
      <c r="W273" s="354">
        <v>0</v>
      </c>
      <c r="X273" s="354">
        <v>0</v>
      </c>
      <c r="Y273" s="354">
        <v>0</v>
      </c>
      <c r="Z273" s="354">
        <v>0</v>
      </c>
      <c r="AA273" s="354">
        <v>0</v>
      </c>
      <c r="AB273" s="354">
        <v>0</v>
      </c>
      <c r="AC273" s="354">
        <v>0</v>
      </c>
      <c r="AD273" s="354">
        <v>0</v>
      </c>
    </row>
    <row r="274" spans="1:30" x14ac:dyDescent="0.35">
      <c r="A274" t="s">
        <v>138</v>
      </c>
      <c r="B274" s="354" t="str">
        <f>VLOOKUP(A274,'Web Based Remittances'!$A$2:$C$70,3,0)</f>
        <v>367k15d</v>
      </c>
      <c r="C274" s="354" t="s">
        <v>77</v>
      </c>
      <c r="D274" s="354" t="s">
        <v>78</v>
      </c>
      <c r="E274" s="354">
        <v>6116600</v>
      </c>
      <c r="F274" s="354">
        <v>3586.61</v>
      </c>
      <c r="G274" s="354">
        <v>3586.61</v>
      </c>
      <c r="S274" s="354">
        <v>3586.61</v>
      </c>
      <c r="T274" s="354">
        <v>3586.61</v>
      </c>
      <c r="U274" s="354">
        <v>3586.61</v>
      </c>
      <c r="V274" s="354">
        <v>3586.61</v>
      </c>
      <c r="W274" s="354">
        <v>3586.61</v>
      </c>
      <c r="X274" s="354">
        <v>3586.61</v>
      </c>
      <c r="Y274" s="354">
        <v>3586.61</v>
      </c>
      <c r="Z274" s="354">
        <v>3586.61</v>
      </c>
      <c r="AA274" s="354">
        <v>3586.61</v>
      </c>
      <c r="AB274" s="354">
        <v>3586.61</v>
      </c>
      <c r="AC274" s="354">
        <v>3586.61</v>
      </c>
      <c r="AD274" s="354">
        <v>3586.61</v>
      </c>
    </row>
    <row r="275" spans="1:30" x14ac:dyDescent="0.35">
      <c r="A275" t="s">
        <v>138</v>
      </c>
      <c r="B275" s="354" t="str">
        <f>VLOOKUP(A275,'Web Based Remittances'!$A$2:$C$70,3,0)</f>
        <v>367k15d</v>
      </c>
      <c r="C275" s="354" t="s">
        <v>79</v>
      </c>
      <c r="D275" s="354" t="s">
        <v>80</v>
      </c>
      <c r="E275" s="354">
        <v>6121000</v>
      </c>
      <c r="F275" s="354">
        <v>60000</v>
      </c>
      <c r="G275" s="354">
        <v>4000</v>
      </c>
      <c r="H275" s="354">
        <v>4000</v>
      </c>
      <c r="I275" s="354">
        <v>4000</v>
      </c>
      <c r="J275" s="354">
        <v>10000</v>
      </c>
      <c r="K275" s="354">
        <v>4000</v>
      </c>
      <c r="L275" s="354">
        <v>10000</v>
      </c>
      <c r="M275" s="354">
        <v>4000</v>
      </c>
      <c r="N275" s="354">
        <v>4000</v>
      </c>
      <c r="O275" s="354">
        <v>4000</v>
      </c>
      <c r="P275" s="354">
        <v>4000</v>
      </c>
      <c r="Q275" s="354">
        <v>4000</v>
      </c>
      <c r="R275" s="354">
        <v>4000</v>
      </c>
      <c r="S275" s="354">
        <v>4000</v>
      </c>
      <c r="T275" s="354">
        <v>8000</v>
      </c>
      <c r="U275" s="354">
        <v>12000</v>
      </c>
      <c r="V275" s="354">
        <v>22000</v>
      </c>
      <c r="W275" s="354">
        <v>26000</v>
      </c>
      <c r="X275" s="354">
        <v>36000</v>
      </c>
      <c r="Y275" s="354">
        <v>40000</v>
      </c>
      <c r="Z275" s="354">
        <v>44000</v>
      </c>
      <c r="AA275" s="354">
        <v>48000</v>
      </c>
      <c r="AB275" s="354">
        <v>52000</v>
      </c>
      <c r="AC275" s="354">
        <v>56000</v>
      </c>
      <c r="AD275" s="354">
        <v>60000</v>
      </c>
    </row>
    <row r="276" spans="1:30" x14ac:dyDescent="0.35">
      <c r="A276" t="s">
        <v>138</v>
      </c>
      <c r="B276" s="354" t="str">
        <f>VLOOKUP(A276,'Web Based Remittances'!$A$2:$C$70,3,0)</f>
        <v>367k15d</v>
      </c>
      <c r="C276" s="354" t="s">
        <v>81</v>
      </c>
      <c r="D276" s="354" t="s">
        <v>82</v>
      </c>
      <c r="E276" s="354">
        <v>6122310</v>
      </c>
      <c r="F276" s="354">
        <v>11109</v>
      </c>
      <c r="G276" s="354">
        <v>869</v>
      </c>
      <c r="H276" s="354">
        <v>869</v>
      </c>
      <c r="I276" s="354">
        <v>869</v>
      </c>
      <c r="J276" s="354">
        <v>1550</v>
      </c>
      <c r="K276" s="354">
        <v>869</v>
      </c>
      <c r="L276" s="354">
        <v>869</v>
      </c>
      <c r="M276" s="354">
        <v>869</v>
      </c>
      <c r="N276" s="354">
        <v>869</v>
      </c>
      <c r="O276" s="354">
        <v>869</v>
      </c>
      <c r="P276" s="354">
        <v>869</v>
      </c>
      <c r="Q276" s="354">
        <v>869</v>
      </c>
      <c r="R276" s="354">
        <v>869</v>
      </c>
      <c r="S276" s="354">
        <v>869</v>
      </c>
      <c r="T276" s="354">
        <v>1738</v>
      </c>
      <c r="U276" s="354">
        <v>2607</v>
      </c>
      <c r="V276" s="354">
        <v>4157</v>
      </c>
      <c r="W276" s="354">
        <v>5026</v>
      </c>
      <c r="X276" s="354">
        <v>5895</v>
      </c>
      <c r="Y276" s="354">
        <v>6764</v>
      </c>
      <c r="Z276" s="354">
        <v>7633</v>
      </c>
      <c r="AA276" s="354">
        <v>8502</v>
      </c>
      <c r="AB276" s="354">
        <v>9371</v>
      </c>
      <c r="AC276" s="354">
        <v>10240</v>
      </c>
      <c r="AD276" s="354">
        <v>11109</v>
      </c>
    </row>
    <row r="277" spans="1:30" x14ac:dyDescent="0.35">
      <c r="A277" t="s">
        <v>138</v>
      </c>
      <c r="B277" s="354" t="str">
        <f>VLOOKUP(A277,'Web Based Remittances'!$A$2:$C$70,3,0)</f>
        <v>367k15d</v>
      </c>
      <c r="C277" s="354" t="s">
        <v>83</v>
      </c>
      <c r="D277" s="354" t="s">
        <v>84</v>
      </c>
      <c r="E277" s="354">
        <v>6122110</v>
      </c>
      <c r="F277" s="354">
        <v>99429.85</v>
      </c>
      <c r="G277" s="354">
        <v>8051</v>
      </c>
      <c r="H277" s="354">
        <v>8051</v>
      </c>
      <c r="I277" s="354">
        <v>8051</v>
      </c>
      <c r="J277" s="354">
        <v>8051</v>
      </c>
      <c r="K277" s="354">
        <v>8051</v>
      </c>
      <c r="L277" s="354">
        <v>8453.5499999999993</v>
      </c>
      <c r="M277" s="354">
        <v>8453.5499999999993</v>
      </c>
      <c r="N277" s="354">
        <v>8453.5499999999993</v>
      </c>
      <c r="O277" s="354">
        <v>8453.5499999999993</v>
      </c>
      <c r="P277" s="354">
        <v>8453.5499999999993</v>
      </c>
      <c r="Q277" s="354">
        <v>8453.5499999999993</v>
      </c>
      <c r="R277" s="354">
        <v>8453.5499999999993</v>
      </c>
      <c r="S277" s="354">
        <v>8051</v>
      </c>
      <c r="T277" s="354">
        <v>16102</v>
      </c>
      <c r="U277" s="354">
        <v>24153</v>
      </c>
      <c r="V277" s="354">
        <v>32204</v>
      </c>
      <c r="W277" s="354">
        <v>40255</v>
      </c>
      <c r="X277" s="354">
        <v>48708.55</v>
      </c>
      <c r="Y277" s="354">
        <v>57162.100000000006</v>
      </c>
      <c r="Z277" s="354">
        <v>65615.650000000009</v>
      </c>
      <c r="AA277" s="354">
        <v>74069.200000000012</v>
      </c>
      <c r="AB277" s="354">
        <v>82522.750000000015</v>
      </c>
      <c r="AC277" s="354">
        <v>90976.300000000017</v>
      </c>
      <c r="AD277" s="354">
        <v>99429.85000000002</v>
      </c>
    </row>
    <row r="278" spans="1:30" x14ac:dyDescent="0.35">
      <c r="A278" t="s">
        <v>138</v>
      </c>
      <c r="B278" s="354" t="str">
        <f>VLOOKUP(A278,'Web Based Remittances'!$A$2:$C$70,3,0)</f>
        <v>367k15d</v>
      </c>
      <c r="C278" s="354" t="s">
        <v>85</v>
      </c>
      <c r="D278" s="354" t="s">
        <v>86</v>
      </c>
      <c r="E278" s="354">
        <v>6120800</v>
      </c>
      <c r="F278" s="354">
        <v>5599</v>
      </c>
      <c r="G278" s="354">
        <v>465</v>
      </c>
      <c r="H278" s="354">
        <v>465</v>
      </c>
      <c r="I278" s="354">
        <v>465</v>
      </c>
      <c r="J278" s="354">
        <v>465</v>
      </c>
      <c r="K278" s="354">
        <v>465</v>
      </c>
      <c r="L278" s="354">
        <v>465</v>
      </c>
      <c r="M278" s="354">
        <v>465</v>
      </c>
      <c r="N278" s="354">
        <v>465</v>
      </c>
      <c r="O278" s="354">
        <v>465</v>
      </c>
      <c r="P278" s="354">
        <v>465</v>
      </c>
      <c r="Q278" s="354">
        <v>465</v>
      </c>
      <c r="R278" s="354">
        <v>484</v>
      </c>
      <c r="S278" s="354">
        <v>465</v>
      </c>
      <c r="T278" s="354">
        <v>930</v>
      </c>
      <c r="U278" s="354">
        <v>1395</v>
      </c>
      <c r="V278" s="354">
        <v>1860</v>
      </c>
      <c r="W278" s="354">
        <v>2325</v>
      </c>
      <c r="X278" s="354">
        <v>2790</v>
      </c>
      <c r="Y278" s="354">
        <v>3255</v>
      </c>
      <c r="Z278" s="354">
        <v>3720</v>
      </c>
      <c r="AA278" s="354">
        <v>4185</v>
      </c>
      <c r="AB278" s="354">
        <v>4650</v>
      </c>
      <c r="AC278" s="354">
        <v>5115</v>
      </c>
      <c r="AD278" s="354">
        <v>5599</v>
      </c>
    </row>
    <row r="279" spans="1:30" x14ac:dyDescent="0.35">
      <c r="A279" t="s">
        <v>138</v>
      </c>
      <c r="B279" s="354" t="str">
        <f>VLOOKUP(A279,'Web Based Remittances'!$A$2:$C$70,3,0)</f>
        <v>367k15d</v>
      </c>
      <c r="C279" s="354" t="s">
        <v>87</v>
      </c>
      <c r="D279" s="354" t="s">
        <v>88</v>
      </c>
      <c r="E279" s="354">
        <v>6120220</v>
      </c>
      <c r="F279" s="354">
        <v>90000</v>
      </c>
      <c r="G279" s="354">
        <v>8000</v>
      </c>
      <c r="H279" s="354">
        <v>8000</v>
      </c>
      <c r="I279" s="354">
        <v>7000</v>
      </c>
      <c r="J279" s="354">
        <v>7000</v>
      </c>
      <c r="K279" s="354">
        <v>7000</v>
      </c>
      <c r="L279" s="354">
        <v>7000</v>
      </c>
      <c r="M279" s="354">
        <v>7000</v>
      </c>
      <c r="N279" s="354">
        <v>7000</v>
      </c>
      <c r="O279" s="354">
        <v>8000</v>
      </c>
      <c r="P279" s="354">
        <v>8000</v>
      </c>
      <c r="Q279" s="354">
        <v>8000</v>
      </c>
      <c r="R279" s="354">
        <v>8000</v>
      </c>
      <c r="S279" s="354">
        <v>8000</v>
      </c>
      <c r="T279" s="354">
        <v>16000</v>
      </c>
      <c r="U279" s="354">
        <v>23000</v>
      </c>
      <c r="V279" s="354">
        <v>30000</v>
      </c>
      <c r="W279" s="354">
        <v>37000</v>
      </c>
      <c r="X279" s="354">
        <v>44000</v>
      </c>
      <c r="Y279" s="354">
        <v>51000</v>
      </c>
      <c r="Z279" s="354">
        <v>58000</v>
      </c>
      <c r="AA279" s="354">
        <v>66000</v>
      </c>
      <c r="AB279" s="354">
        <v>74000</v>
      </c>
      <c r="AC279" s="354">
        <v>82000</v>
      </c>
      <c r="AD279" s="354">
        <v>90000</v>
      </c>
    </row>
    <row r="280" spans="1:30" x14ac:dyDescent="0.35">
      <c r="A280" t="s">
        <v>138</v>
      </c>
      <c r="B280" s="354" t="str">
        <f>VLOOKUP(A280,'Web Based Remittances'!$A$2:$C$70,3,0)</f>
        <v>367k15d</v>
      </c>
      <c r="C280" s="354" t="s">
        <v>89</v>
      </c>
      <c r="D280" s="354" t="s">
        <v>90</v>
      </c>
      <c r="E280" s="354">
        <v>6120600</v>
      </c>
      <c r="S280" s="354">
        <v>0</v>
      </c>
      <c r="T280" s="354">
        <v>0</v>
      </c>
      <c r="U280" s="354">
        <v>0</v>
      </c>
      <c r="V280" s="354">
        <v>0</v>
      </c>
      <c r="W280" s="354">
        <v>0</v>
      </c>
      <c r="X280" s="354">
        <v>0</v>
      </c>
      <c r="Y280" s="354">
        <v>0</v>
      </c>
      <c r="Z280" s="354">
        <v>0</v>
      </c>
      <c r="AA280" s="354">
        <v>0</v>
      </c>
      <c r="AB280" s="354">
        <v>0</v>
      </c>
      <c r="AC280" s="354">
        <v>0</v>
      </c>
      <c r="AD280" s="354">
        <v>0</v>
      </c>
    </row>
    <row r="281" spans="1:30" x14ac:dyDescent="0.35">
      <c r="A281" t="s">
        <v>138</v>
      </c>
      <c r="B281" s="354" t="str">
        <f>VLOOKUP(A281,'Web Based Remittances'!$A$2:$C$70,3,0)</f>
        <v>367k15d</v>
      </c>
      <c r="C281" s="354" t="s">
        <v>91</v>
      </c>
      <c r="D281" s="354" t="s">
        <v>92</v>
      </c>
      <c r="E281" s="354">
        <v>6120400</v>
      </c>
      <c r="F281" s="354">
        <v>30000</v>
      </c>
      <c r="G281" s="354">
        <v>2500</v>
      </c>
      <c r="H281" s="354">
        <v>2500</v>
      </c>
      <c r="I281" s="354">
        <v>2500</v>
      </c>
      <c r="J281" s="354">
        <v>2500</v>
      </c>
      <c r="K281" s="354">
        <v>2500</v>
      </c>
      <c r="L281" s="354">
        <v>2500</v>
      </c>
      <c r="M281" s="354">
        <v>2500</v>
      </c>
      <c r="N281" s="354">
        <v>2500</v>
      </c>
      <c r="O281" s="354">
        <v>2500</v>
      </c>
      <c r="P281" s="354">
        <v>2500</v>
      </c>
      <c r="Q281" s="354">
        <v>2500</v>
      </c>
      <c r="R281" s="354">
        <v>2500</v>
      </c>
      <c r="S281" s="354">
        <v>2500</v>
      </c>
      <c r="T281" s="354">
        <v>5000</v>
      </c>
      <c r="U281" s="354">
        <v>7500</v>
      </c>
      <c r="V281" s="354">
        <v>10000</v>
      </c>
      <c r="W281" s="354">
        <v>12500</v>
      </c>
      <c r="X281" s="354">
        <v>15000</v>
      </c>
      <c r="Y281" s="354">
        <v>17500</v>
      </c>
      <c r="Z281" s="354">
        <v>20000</v>
      </c>
      <c r="AA281" s="354">
        <v>22500</v>
      </c>
      <c r="AB281" s="354">
        <v>25000</v>
      </c>
      <c r="AC281" s="354">
        <v>27500</v>
      </c>
      <c r="AD281" s="354">
        <v>30000</v>
      </c>
    </row>
    <row r="282" spans="1:30" x14ac:dyDescent="0.35">
      <c r="A282" t="s">
        <v>138</v>
      </c>
      <c r="B282" s="354" t="str">
        <f>VLOOKUP(A282,'Web Based Remittances'!$A$2:$C$70,3,0)</f>
        <v>367k15d</v>
      </c>
      <c r="C282" s="354" t="s">
        <v>93</v>
      </c>
      <c r="D282" s="354" t="s">
        <v>94</v>
      </c>
      <c r="E282" s="354">
        <v>6140130</v>
      </c>
      <c r="F282" s="354">
        <v>200000</v>
      </c>
      <c r="G282" s="354">
        <v>17400</v>
      </c>
      <c r="H282" s="354">
        <v>16600</v>
      </c>
      <c r="I282" s="354">
        <v>16600</v>
      </c>
      <c r="J282" s="354">
        <v>16600</v>
      </c>
      <c r="K282" s="354">
        <v>16600</v>
      </c>
      <c r="L282" s="354">
        <v>16600</v>
      </c>
      <c r="M282" s="354">
        <v>16600</v>
      </c>
      <c r="N282" s="354">
        <v>16600</v>
      </c>
      <c r="O282" s="354">
        <v>16600</v>
      </c>
      <c r="P282" s="354">
        <v>16600</v>
      </c>
      <c r="Q282" s="354">
        <v>16600</v>
      </c>
      <c r="R282" s="354">
        <v>16600</v>
      </c>
      <c r="S282" s="354">
        <v>17400</v>
      </c>
      <c r="T282" s="354">
        <v>34000</v>
      </c>
      <c r="U282" s="354">
        <v>50600</v>
      </c>
      <c r="V282" s="354">
        <v>67200</v>
      </c>
      <c r="W282" s="354">
        <v>83800</v>
      </c>
      <c r="X282" s="354">
        <v>100400</v>
      </c>
      <c r="Y282" s="354">
        <v>117000</v>
      </c>
      <c r="Z282" s="354">
        <v>133600</v>
      </c>
      <c r="AA282" s="354">
        <v>150200</v>
      </c>
      <c r="AB282" s="354">
        <v>166800</v>
      </c>
      <c r="AC282" s="354">
        <v>183400</v>
      </c>
      <c r="AD282" s="354">
        <v>200000</v>
      </c>
    </row>
    <row r="283" spans="1:30" x14ac:dyDescent="0.35">
      <c r="A283" t="s">
        <v>138</v>
      </c>
      <c r="B283" s="354" t="str">
        <f>VLOOKUP(A283,'Web Based Remittances'!$A$2:$C$70,3,0)</f>
        <v>367k15d</v>
      </c>
      <c r="C283" s="354" t="s">
        <v>95</v>
      </c>
      <c r="D283" s="354" t="s">
        <v>96</v>
      </c>
      <c r="E283" s="354">
        <v>6142430</v>
      </c>
      <c r="F283" s="354">
        <v>60000</v>
      </c>
      <c r="G283" s="354">
        <v>5000</v>
      </c>
      <c r="H283" s="354">
        <v>5000</v>
      </c>
      <c r="I283" s="354">
        <v>5000</v>
      </c>
      <c r="J283" s="354">
        <v>5000</v>
      </c>
      <c r="K283" s="354">
        <v>5000</v>
      </c>
      <c r="L283" s="354">
        <v>5000</v>
      </c>
      <c r="M283" s="354">
        <v>5000</v>
      </c>
      <c r="N283" s="354">
        <v>5000</v>
      </c>
      <c r="O283" s="354">
        <v>5000</v>
      </c>
      <c r="P283" s="354">
        <v>5000</v>
      </c>
      <c r="Q283" s="354">
        <v>5000</v>
      </c>
      <c r="R283" s="354">
        <v>5000</v>
      </c>
      <c r="S283" s="354">
        <v>5000</v>
      </c>
      <c r="T283" s="354">
        <v>10000</v>
      </c>
      <c r="U283" s="354">
        <v>15000</v>
      </c>
      <c r="V283" s="354">
        <v>20000</v>
      </c>
      <c r="W283" s="354">
        <v>25000</v>
      </c>
      <c r="X283" s="354">
        <v>30000</v>
      </c>
      <c r="Y283" s="354">
        <v>35000</v>
      </c>
      <c r="Z283" s="354">
        <v>40000</v>
      </c>
      <c r="AA283" s="354">
        <v>45000</v>
      </c>
      <c r="AB283" s="354">
        <v>50000</v>
      </c>
      <c r="AC283" s="354">
        <v>55000</v>
      </c>
      <c r="AD283" s="354">
        <v>60000</v>
      </c>
    </row>
    <row r="284" spans="1:30" x14ac:dyDescent="0.35">
      <c r="A284" t="s">
        <v>138</v>
      </c>
      <c r="B284" s="354" t="str">
        <f>VLOOKUP(A284,'Web Based Remittances'!$A$2:$C$70,3,0)</f>
        <v>367k15d</v>
      </c>
      <c r="C284" s="354" t="s">
        <v>97</v>
      </c>
      <c r="D284" s="354" t="s">
        <v>98</v>
      </c>
      <c r="E284" s="354">
        <v>6146100</v>
      </c>
      <c r="S284" s="354">
        <v>0</v>
      </c>
      <c r="T284" s="354">
        <v>0</v>
      </c>
      <c r="U284" s="354">
        <v>0</v>
      </c>
      <c r="V284" s="354">
        <v>0</v>
      </c>
      <c r="W284" s="354">
        <v>0</v>
      </c>
      <c r="X284" s="354">
        <v>0</v>
      </c>
      <c r="Y284" s="354">
        <v>0</v>
      </c>
      <c r="Z284" s="354">
        <v>0</v>
      </c>
      <c r="AA284" s="354">
        <v>0</v>
      </c>
      <c r="AB284" s="354">
        <v>0</v>
      </c>
      <c r="AC284" s="354">
        <v>0</v>
      </c>
      <c r="AD284" s="354">
        <v>0</v>
      </c>
    </row>
    <row r="285" spans="1:30" x14ac:dyDescent="0.35">
      <c r="A285" t="s">
        <v>138</v>
      </c>
      <c r="B285" s="354" t="str">
        <f>VLOOKUP(A285,'Web Based Remittances'!$A$2:$C$70,3,0)</f>
        <v>367k15d</v>
      </c>
      <c r="C285" s="354" t="s">
        <v>99</v>
      </c>
      <c r="D285" s="354" t="s">
        <v>100</v>
      </c>
      <c r="E285" s="354">
        <v>6140000</v>
      </c>
      <c r="F285" s="354">
        <v>68500</v>
      </c>
      <c r="G285" s="354">
        <v>15000</v>
      </c>
      <c r="H285" s="354">
        <v>9000</v>
      </c>
      <c r="I285" s="354">
        <v>2500</v>
      </c>
      <c r="J285" s="354">
        <v>2500</v>
      </c>
      <c r="K285" s="354">
        <v>9000</v>
      </c>
      <c r="L285" s="354">
        <v>2500</v>
      </c>
      <c r="M285" s="354">
        <v>2500</v>
      </c>
      <c r="N285" s="354">
        <v>9000</v>
      </c>
      <c r="O285" s="354">
        <v>2500</v>
      </c>
      <c r="P285" s="354">
        <v>2500</v>
      </c>
      <c r="Q285" s="354">
        <v>9000</v>
      </c>
      <c r="R285" s="354">
        <v>2500</v>
      </c>
      <c r="S285" s="354">
        <v>15000</v>
      </c>
      <c r="T285" s="354">
        <v>24000</v>
      </c>
      <c r="U285" s="354">
        <v>26500</v>
      </c>
      <c r="V285" s="354">
        <v>29000</v>
      </c>
      <c r="W285" s="354">
        <v>38000</v>
      </c>
      <c r="X285" s="354">
        <v>40500</v>
      </c>
      <c r="Y285" s="354">
        <v>43000</v>
      </c>
      <c r="Z285" s="354">
        <v>52000</v>
      </c>
      <c r="AA285" s="354">
        <v>54500</v>
      </c>
      <c r="AB285" s="354">
        <v>57000</v>
      </c>
      <c r="AC285" s="354">
        <v>66000</v>
      </c>
      <c r="AD285" s="354">
        <v>68500</v>
      </c>
    </row>
    <row r="286" spans="1:30" x14ac:dyDescent="0.35">
      <c r="A286" t="s">
        <v>138</v>
      </c>
      <c r="B286" s="354" t="str">
        <f>VLOOKUP(A286,'Web Based Remittances'!$A$2:$C$70,3,0)</f>
        <v>367k15d</v>
      </c>
      <c r="C286" s="354" t="s">
        <v>101</v>
      </c>
      <c r="D286" s="354" t="s">
        <v>102</v>
      </c>
      <c r="E286" s="354">
        <v>6121600</v>
      </c>
      <c r="F286" s="354">
        <v>23446</v>
      </c>
      <c r="G286" s="354">
        <v>21096</v>
      </c>
      <c r="I286" s="354">
        <v>350</v>
      </c>
      <c r="P286" s="354">
        <v>2000</v>
      </c>
      <c r="S286" s="354">
        <v>21096</v>
      </c>
      <c r="T286" s="354">
        <v>21096</v>
      </c>
      <c r="U286" s="354">
        <v>21446</v>
      </c>
      <c r="V286" s="354">
        <v>21446</v>
      </c>
      <c r="W286" s="354">
        <v>21446</v>
      </c>
      <c r="X286" s="354">
        <v>21446</v>
      </c>
      <c r="Y286" s="354">
        <v>21446</v>
      </c>
      <c r="Z286" s="354">
        <v>21446</v>
      </c>
      <c r="AA286" s="354">
        <v>21446</v>
      </c>
      <c r="AB286" s="354">
        <v>23446</v>
      </c>
      <c r="AC286" s="354">
        <v>23446</v>
      </c>
      <c r="AD286" s="354">
        <v>23446</v>
      </c>
    </row>
    <row r="287" spans="1:30" x14ac:dyDescent="0.35">
      <c r="A287" t="s">
        <v>138</v>
      </c>
      <c r="B287" s="354" t="str">
        <f>VLOOKUP(A287,'Web Based Remittances'!$A$2:$C$70,3,0)</f>
        <v>367k15d</v>
      </c>
      <c r="C287" s="354" t="s">
        <v>103</v>
      </c>
      <c r="D287" s="354" t="s">
        <v>104</v>
      </c>
      <c r="E287" s="354">
        <v>6151110</v>
      </c>
      <c r="F287" s="354">
        <v>43100</v>
      </c>
      <c r="G287" s="354">
        <v>7000</v>
      </c>
      <c r="H287" s="354">
        <v>1000</v>
      </c>
      <c r="I287" s="354">
        <v>7000</v>
      </c>
      <c r="J287" s="354">
        <v>1000</v>
      </c>
      <c r="K287" s="354">
        <v>2100</v>
      </c>
      <c r="L287" s="354">
        <v>7000</v>
      </c>
      <c r="M287" s="354">
        <v>1000</v>
      </c>
      <c r="N287" s="354">
        <v>7000</v>
      </c>
      <c r="O287" s="354">
        <v>1000</v>
      </c>
      <c r="P287" s="354">
        <v>7000</v>
      </c>
      <c r="Q287" s="354">
        <v>1000</v>
      </c>
      <c r="R287" s="354">
        <v>1000</v>
      </c>
      <c r="S287" s="354">
        <v>7000</v>
      </c>
      <c r="T287" s="354">
        <v>8000</v>
      </c>
      <c r="U287" s="354">
        <v>15000</v>
      </c>
      <c r="V287" s="354">
        <v>16000</v>
      </c>
      <c r="W287" s="354">
        <v>18100</v>
      </c>
      <c r="X287" s="354">
        <v>25100</v>
      </c>
      <c r="Y287" s="354">
        <v>26100</v>
      </c>
      <c r="Z287" s="354">
        <v>33100</v>
      </c>
      <c r="AA287" s="354">
        <v>34100</v>
      </c>
      <c r="AB287" s="354">
        <v>41100</v>
      </c>
      <c r="AC287" s="354">
        <v>42100</v>
      </c>
      <c r="AD287" s="354">
        <v>43100</v>
      </c>
    </row>
    <row r="288" spans="1:30" x14ac:dyDescent="0.35">
      <c r="A288" t="s">
        <v>138</v>
      </c>
      <c r="B288" s="354" t="str">
        <f>VLOOKUP(A288,'Web Based Remittances'!$A$2:$C$70,3,0)</f>
        <v>367k15d</v>
      </c>
      <c r="C288" s="354" t="s">
        <v>105</v>
      </c>
      <c r="D288" s="354" t="s">
        <v>106</v>
      </c>
      <c r="E288" s="354">
        <v>6140200</v>
      </c>
      <c r="F288" s="354">
        <v>209000</v>
      </c>
      <c r="G288" s="354">
        <v>19000</v>
      </c>
      <c r="H288" s="354">
        <v>19000</v>
      </c>
      <c r="I288" s="354">
        <v>19000</v>
      </c>
      <c r="J288" s="354">
        <v>19000</v>
      </c>
      <c r="L288" s="354">
        <v>19000</v>
      </c>
      <c r="M288" s="354">
        <v>19000</v>
      </c>
      <c r="N288" s="354">
        <v>19000</v>
      </c>
      <c r="O288" s="354">
        <v>19000</v>
      </c>
      <c r="P288" s="354">
        <v>19000</v>
      </c>
      <c r="Q288" s="354">
        <v>19000</v>
      </c>
      <c r="R288" s="354">
        <v>19000</v>
      </c>
      <c r="S288" s="354">
        <v>19000</v>
      </c>
      <c r="T288" s="354">
        <v>38000</v>
      </c>
      <c r="U288" s="354">
        <v>57000</v>
      </c>
      <c r="V288" s="354">
        <v>76000</v>
      </c>
      <c r="W288" s="354">
        <v>76000</v>
      </c>
      <c r="X288" s="354">
        <v>95000</v>
      </c>
      <c r="Y288" s="354">
        <v>114000</v>
      </c>
      <c r="Z288" s="354">
        <v>133000</v>
      </c>
      <c r="AA288" s="354">
        <v>152000</v>
      </c>
      <c r="AB288" s="354">
        <v>171000</v>
      </c>
      <c r="AC288" s="354">
        <v>190000</v>
      </c>
      <c r="AD288" s="354">
        <v>209000</v>
      </c>
    </row>
    <row r="289" spans="1:30" x14ac:dyDescent="0.35">
      <c r="A289" t="s">
        <v>138</v>
      </c>
      <c r="B289" s="354" t="str">
        <f>VLOOKUP(A289,'Web Based Remittances'!$A$2:$C$70,3,0)</f>
        <v>367k15d</v>
      </c>
      <c r="C289" s="354" t="s">
        <v>107</v>
      </c>
      <c r="D289" s="354" t="s">
        <v>108</v>
      </c>
      <c r="E289" s="354">
        <v>6111000</v>
      </c>
      <c r="F289" s="354">
        <v>50000</v>
      </c>
      <c r="G289" s="354">
        <v>5000</v>
      </c>
      <c r="H289" s="354">
        <v>5000</v>
      </c>
      <c r="I289" s="354">
        <v>5000</v>
      </c>
      <c r="J289" s="354">
        <v>5000</v>
      </c>
      <c r="L289" s="354">
        <v>4600</v>
      </c>
      <c r="M289" s="354">
        <v>4600</v>
      </c>
      <c r="N289" s="354">
        <v>4600</v>
      </c>
      <c r="O289" s="354">
        <v>4600</v>
      </c>
      <c r="P289" s="354">
        <v>4600</v>
      </c>
      <c r="Q289" s="354">
        <v>4600</v>
      </c>
      <c r="R289" s="354">
        <v>2400</v>
      </c>
      <c r="S289" s="354">
        <v>5000</v>
      </c>
      <c r="T289" s="354">
        <v>10000</v>
      </c>
      <c r="U289" s="354">
        <v>15000</v>
      </c>
      <c r="V289" s="354">
        <v>20000</v>
      </c>
      <c r="W289" s="354">
        <v>20000</v>
      </c>
      <c r="X289" s="354">
        <v>24600</v>
      </c>
      <c r="Y289" s="354">
        <v>29200</v>
      </c>
      <c r="Z289" s="354">
        <v>33800</v>
      </c>
      <c r="AA289" s="354">
        <v>38400</v>
      </c>
      <c r="AB289" s="354">
        <v>43000</v>
      </c>
      <c r="AC289" s="354">
        <v>47600</v>
      </c>
      <c r="AD289" s="354">
        <v>50000</v>
      </c>
    </row>
    <row r="290" spans="1:30" x14ac:dyDescent="0.35">
      <c r="A290" t="s">
        <v>138</v>
      </c>
      <c r="B290" s="354" t="str">
        <f>VLOOKUP(A290,'Web Based Remittances'!$A$2:$C$70,3,0)</f>
        <v>367k15d</v>
      </c>
      <c r="C290" s="354" t="s">
        <v>109</v>
      </c>
      <c r="D290" s="354" t="s">
        <v>110</v>
      </c>
      <c r="E290" s="354">
        <v>6170100</v>
      </c>
      <c r="F290" s="354">
        <v>180000</v>
      </c>
      <c r="G290" s="354">
        <v>45000</v>
      </c>
      <c r="H290" s="354">
        <v>5000</v>
      </c>
      <c r="I290" s="354">
        <v>5000</v>
      </c>
      <c r="J290" s="354">
        <v>5000</v>
      </c>
      <c r="K290" s="354">
        <v>5000</v>
      </c>
      <c r="L290" s="354">
        <v>45000</v>
      </c>
      <c r="M290" s="354">
        <v>5000</v>
      </c>
      <c r="N290" s="354">
        <v>5000</v>
      </c>
      <c r="O290" s="354">
        <v>5000</v>
      </c>
      <c r="P290" s="354">
        <v>45000</v>
      </c>
      <c r="Q290" s="354">
        <v>5000</v>
      </c>
      <c r="R290" s="354">
        <v>5000</v>
      </c>
      <c r="S290" s="354">
        <v>45000</v>
      </c>
      <c r="T290" s="354">
        <v>50000</v>
      </c>
      <c r="U290" s="354">
        <v>55000</v>
      </c>
      <c r="V290" s="354">
        <v>60000</v>
      </c>
      <c r="W290" s="354">
        <v>65000</v>
      </c>
      <c r="X290" s="354">
        <v>110000</v>
      </c>
      <c r="Y290" s="354">
        <v>115000</v>
      </c>
      <c r="Z290" s="354">
        <v>120000</v>
      </c>
      <c r="AA290" s="354">
        <v>125000</v>
      </c>
      <c r="AB290" s="354">
        <v>170000</v>
      </c>
      <c r="AC290" s="354">
        <v>175000</v>
      </c>
      <c r="AD290" s="354">
        <v>180000</v>
      </c>
    </row>
    <row r="291" spans="1:30" x14ac:dyDescent="0.35">
      <c r="A291" t="s">
        <v>138</v>
      </c>
      <c r="B291" s="354" t="str">
        <f>VLOOKUP(A291,'Web Based Remittances'!$A$2:$C$70,3,0)</f>
        <v>367k15d</v>
      </c>
      <c r="C291" s="354" t="s">
        <v>111</v>
      </c>
      <c r="D291" s="354" t="s">
        <v>112</v>
      </c>
      <c r="E291" s="354">
        <v>6170110</v>
      </c>
      <c r="F291" s="354">
        <v>90000</v>
      </c>
      <c r="G291" s="354">
        <v>30000</v>
      </c>
      <c r="H291" s="354">
        <v>3000</v>
      </c>
      <c r="I291" s="354">
        <v>3000</v>
      </c>
      <c r="J291" s="354">
        <v>3000</v>
      </c>
      <c r="K291" s="354">
        <v>3000</v>
      </c>
      <c r="L291" s="354">
        <v>30000</v>
      </c>
      <c r="M291" s="354">
        <v>3000</v>
      </c>
      <c r="N291" s="354">
        <v>3000</v>
      </c>
      <c r="O291" s="354">
        <v>3000</v>
      </c>
      <c r="P291" s="354">
        <v>3000</v>
      </c>
      <c r="Q291" s="354">
        <v>3000</v>
      </c>
      <c r="R291" s="354">
        <v>3000</v>
      </c>
      <c r="S291" s="354">
        <v>30000</v>
      </c>
      <c r="T291" s="354">
        <v>33000</v>
      </c>
      <c r="U291" s="354">
        <v>36000</v>
      </c>
      <c r="V291" s="354">
        <v>39000</v>
      </c>
      <c r="W291" s="354">
        <v>42000</v>
      </c>
      <c r="X291" s="354">
        <v>72000</v>
      </c>
      <c r="Y291" s="354">
        <v>75000</v>
      </c>
      <c r="Z291" s="354">
        <v>78000</v>
      </c>
      <c r="AA291" s="354">
        <v>81000</v>
      </c>
      <c r="AB291" s="354">
        <v>84000</v>
      </c>
      <c r="AC291" s="354">
        <v>87000</v>
      </c>
      <c r="AD291" s="354">
        <v>90000</v>
      </c>
    </row>
    <row r="292" spans="1:30" x14ac:dyDescent="0.35">
      <c r="A292" t="s">
        <v>138</v>
      </c>
      <c r="B292" s="354" t="str">
        <f>VLOOKUP(A292,'Web Based Remittances'!$A$2:$C$70,3,0)</f>
        <v>367k15d</v>
      </c>
      <c r="C292" s="354" t="s">
        <v>121</v>
      </c>
      <c r="D292" s="354" t="s">
        <v>122</v>
      </c>
      <c r="E292" s="354">
        <v>4190170</v>
      </c>
      <c r="F292" s="354">
        <v>-16732</v>
      </c>
      <c r="H292" s="354">
        <v>-16732</v>
      </c>
      <c r="S292" s="354">
        <v>0</v>
      </c>
      <c r="T292" s="354">
        <v>-16732</v>
      </c>
      <c r="U292" s="354">
        <v>-16732</v>
      </c>
      <c r="V292" s="354">
        <v>-16732</v>
      </c>
      <c r="W292" s="354">
        <v>-16732</v>
      </c>
      <c r="X292" s="354">
        <v>-16732</v>
      </c>
      <c r="Y292" s="354">
        <v>-16732</v>
      </c>
      <c r="Z292" s="354">
        <v>-16732</v>
      </c>
      <c r="AA292" s="354">
        <v>-16732</v>
      </c>
      <c r="AB292" s="354">
        <v>-16732</v>
      </c>
      <c r="AC292" s="354">
        <v>-16732</v>
      </c>
      <c r="AD292" s="354">
        <v>-16732</v>
      </c>
    </row>
    <row r="293" spans="1:30" x14ac:dyDescent="0.35">
      <c r="A293" t="s">
        <v>138</v>
      </c>
      <c r="B293" s="354" t="str">
        <f>VLOOKUP(A293,'Web Based Remittances'!$A$2:$C$70,3,0)</f>
        <v>367k15d</v>
      </c>
      <c r="C293" s="354" t="s">
        <v>130</v>
      </c>
      <c r="D293" s="354" t="s">
        <v>131</v>
      </c>
      <c r="E293" s="354">
        <v>6180230</v>
      </c>
      <c r="F293" s="354">
        <v>15000</v>
      </c>
      <c r="G293" s="354">
        <v>3000</v>
      </c>
      <c r="H293" s="354">
        <v>9000</v>
      </c>
      <c r="L293" s="354">
        <v>3000</v>
      </c>
      <c r="S293" s="354">
        <v>3000</v>
      </c>
      <c r="T293" s="354">
        <v>12000</v>
      </c>
      <c r="U293" s="354">
        <v>12000</v>
      </c>
      <c r="V293" s="354">
        <v>12000</v>
      </c>
      <c r="W293" s="354">
        <v>12000</v>
      </c>
      <c r="X293" s="354">
        <v>15000</v>
      </c>
      <c r="Y293" s="354">
        <v>15000</v>
      </c>
      <c r="Z293" s="354">
        <v>15000</v>
      </c>
      <c r="AA293" s="354">
        <v>15000</v>
      </c>
      <c r="AB293" s="354">
        <v>15000</v>
      </c>
      <c r="AC293" s="354">
        <v>15000</v>
      </c>
      <c r="AD293" s="354">
        <v>15000</v>
      </c>
    </row>
    <row r="294" spans="1:30" x14ac:dyDescent="0.35">
      <c r="A294" t="s">
        <v>138</v>
      </c>
      <c r="B294" s="354" t="str">
        <f>VLOOKUP(A294,'Web Based Remittances'!$A$2:$C$70,3,0)</f>
        <v>367k15d</v>
      </c>
      <c r="C294" s="354" t="s">
        <v>136</v>
      </c>
      <c r="D294" s="354" t="s">
        <v>137</v>
      </c>
      <c r="E294" s="354">
        <v>6180260</v>
      </c>
      <c r="F294" s="354">
        <v>12932.82</v>
      </c>
      <c r="H294" s="354">
        <v>10000</v>
      </c>
      <c r="L294" s="354">
        <v>2932.82</v>
      </c>
      <c r="S294" s="354">
        <v>0</v>
      </c>
      <c r="T294" s="354">
        <v>10000</v>
      </c>
      <c r="U294" s="354">
        <v>10000</v>
      </c>
      <c r="V294" s="354">
        <v>10000</v>
      </c>
      <c r="W294" s="354">
        <v>10000</v>
      </c>
      <c r="X294" s="354">
        <v>12932.82</v>
      </c>
      <c r="Y294" s="354">
        <v>12932.82</v>
      </c>
      <c r="Z294" s="354">
        <v>12932.82</v>
      </c>
      <c r="AA294" s="354">
        <v>12932.82</v>
      </c>
      <c r="AB294" s="354">
        <v>12932.82</v>
      </c>
      <c r="AC294" s="354">
        <v>12932.82</v>
      </c>
      <c r="AD294" s="354">
        <v>12932.82</v>
      </c>
    </row>
    <row r="295" spans="1:30" x14ac:dyDescent="0.35">
      <c r="A295" t="s">
        <v>139</v>
      </c>
      <c r="B295" s="354" t="str">
        <f>VLOOKUP(A295,'Web Based Remittances'!$A$2:$C$70,3,0)</f>
        <v>784t223m</v>
      </c>
      <c r="C295" s="354" t="s">
        <v>19</v>
      </c>
      <c r="D295" s="354" t="s">
        <v>20</v>
      </c>
      <c r="E295" s="354">
        <v>4190105</v>
      </c>
      <c r="F295" s="354">
        <v>-1381706</v>
      </c>
      <c r="G295" s="354">
        <v>-167046</v>
      </c>
      <c r="H295" s="354">
        <v>-107082</v>
      </c>
      <c r="I295" s="354">
        <v>-122397</v>
      </c>
      <c r="J295" s="354">
        <v>-107082</v>
      </c>
      <c r="K295" s="354">
        <v>-107082</v>
      </c>
      <c r="L295" s="354">
        <v>-107083</v>
      </c>
      <c r="M295" s="354">
        <v>-107082</v>
      </c>
      <c r="N295" s="354">
        <v>-128522</v>
      </c>
      <c r="O295" s="354">
        <v>-107083</v>
      </c>
      <c r="P295" s="354">
        <v>-107082</v>
      </c>
      <c r="Q295" s="354">
        <v>-107082</v>
      </c>
      <c r="R295" s="354">
        <v>-107083</v>
      </c>
      <c r="S295" s="354">
        <v>-167046</v>
      </c>
      <c r="T295" s="354">
        <v>-274128</v>
      </c>
      <c r="U295" s="354">
        <v>-396525</v>
      </c>
      <c r="V295" s="354">
        <v>-503607</v>
      </c>
      <c r="W295" s="354">
        <v>-610689</v>
      </c>
      <c r="X295" s="354">
        <v>-717772</v>
      </c>
      <c r="Y295" s="354">
        <v>-824854</v>
      </c>
      <c r="Z295" s="354">
        <v>-953376</v>
      </c>
      <c r="AA295" s="354">
        <v>-1060459</v>
      </c>
      <c r="AB295" s="354">
        <v>-1167541</v>
      </c>
      <c r="AC295" s="354">
        <v>-1274623</v>
      </c>
      <c r="AD295" s="354">
        <v>-1381706</v>
      </c>
    </row>
    <row r="296" spans="1:30" x14ac:dyDescent="0.35">
      <c r="A296" t="s">
        <v>139</v>
      </c>
      <c r="B296" s="354" t="str">
        <f>VLOOKUP(A296,'Web Based Remittances'!$A$2:$C$70,3,0)</f>
        <v>784t223m</v>
      </c>
      <c r="C296" s="354" t="s">
        <v>21</v>
      </c>
      <c r="D296" s="354" t="s">
        <v>22</v>
      </c>
      <c r="E296" s="354">
        <v>4190110</v>
      </c>
      <c r="S296" s="354">
        <v>0</v>
      </c>
      <c r="T296" s="354">
        <v>0</v>
      </c>
      <c r="U296" s="354">
        <v>0</v>
      </c>
      <c r="V296" s="354">
        <v>0</v>
      </c>
      <c r="W296" s="354">
        <v>0</v>
      </c>
      <c r="X296" s="354">
        <v>0</v>
      </c>
      <c r="Y296" s="354">
        <v>0</v>
      </c>
      <c r="Z296" s="354">
        <v>0</v>
      </c>
      <c r="AA296" s="354">
        <v>0</v>
      </c>
      <c r="AB296" s="354">
        <v>0</v>
      </c>
      <c r="AC296" s="354">
        <v>0</v>
      </c>
      <c r="AD296" s="354">
        <v>0</v>
      </c>
    </row>
    <row r="297" spans="1:30" x14ac:dyDescent="0.35">
      <c r="A297" t="s">
        <v>139</v>
      </c>
      <c r="B297" s="354" t="str">
        <f>VLOOKUP(A297,'Web Based Remittances'!$A$2:$C$70,3,0)</f>
        <v>784t223m</v>
      </c>
      <c r="C297" s="354" t="s">
        <v>23</v>
      </c>
      <c r="D297" s="354" t="s">
        <v>24</v>
      </c>
      <c r="E297" s="354">
        <v>4190120</v>
      </c>
      <c r="F297" s="354">
        <v>-43206</v>
      </c>
      <c r="G297" s="354">
        <v>-3600</v>
      </c>
      <c r="H297" s="354">
        <v>-3601</v>
      </c>
      <c r="I297" s="354">
        <v>-3600</v>
      </c>
      <c r="J297" s="354">
        <v>-3601</v>
      </c>
      <c r="K297" s="354">
        <v>-3600</v>
      </c>
      <c r="L297" s="354">
        <v>-3601</v>
      </c>
      <c r="M297" s="354">
        <v>-3600</v>
      </c>
      <c r="N297" s="354">
        <v>-3601</v>
      </c>
      <c r="O297" s="354">
        <v>-3600</v>
      </c>
      <c r="P297" s="354">
        <v>-3601</v>
      </c>
      <c r="Q297" s="354">
        <v>-3600</v>
      </c>
      <c r="R297" s="354">
        <v>-3601</v>
      </c>
      <c r="S297" s="354">
        <v>-3600</v>
      </c>
      <c r="T297" s="354">
        <v>-7201</v>
      </c>
      <c r="U297" s="354">
        <v>-10801</v>
      </c>
      <c r="V297" s="354">
        <v>-14402</v>
      </c>
      <c r="W297" s="354">
        <v>-18002</v>
      </c>
      <c r="X297" s="354">
        <v>-21603</v>
      </c>
      <c r="Y297" s="354">
        <v>-25203</v>
      </c>
      <c r="Z297" s="354">
        <v>-28804</v>
      </c>
      <c r="AA297" s="354">
        <v>-32404</v>
      </c>
      <c r="AB297" s="354">
        <v>-36005</v>
      </c>
      <c r="AC297" s="354">
        <v>-39605</v>
      </c>
      <c r="AD297" s="354">
        <v>-43206</v>
      </c>
    </row>
    <row r="298" spans="1:30" x14ac:dyDescent="0.35">
      <c r="A298" t="s">
        <v>139</v>
      </c>
      <c r="B298" s="354" t="str">
        <f>VLOOKUP(A298,'Web Based Remittances'!$A$2:$C$70,3,0)</f>
        <v>784t223m</v>
      </c>
      <c r="C298" s="354" t="s">
        <v>25</v>
      </c>
      <c r="D298" s="354" t="s">
        <v>26</v>
      </c>
      <c r="E298" s="354">
        <v>4190140</v>
      </c>
      <c r="F298" s="354">
        <v>-80330</v>
      </c>
      <c r="I298" s="354">
        <v>-20083</v>
      </c>
      <c r="L298" s="354">
        <v>-20082</v>
      </c>
      <c r="O298" s="354">
        <v>-20083</v>
      </c>
      <c r="R298" s="354">
        <v>-20082</v>
      </c>
      <c r="S298" s="354">
        <v>0</v>
      </c>
      <c r="T298" s="354">
        <v>0</v>
      </c>
      <c r="U298" s="354">
        <v>-20083</v>
      </c>
      <c r="V298" s="354">
        <v>-20083</v>
      </c>
      <c r="W298" s="354">
        <v>-20083</v>
      </c>
      <c r="X298" s="354">
        <v>-40165</v>
      </c>
      <c r="Y298" s="354">
        <v>-40165</v>
      </c>
      <c r="Z298" s="354">
        <v>-40165</v>
      </c>
      <c r="AA298" s="354">
        <v>-60248</v>
      </c>
      <c r="AB298" s="354">
        <v>-60248</v>
      </c>
      <c r="AC298" s="354">
        <v>-60248</v>
      </c>
      <c r="AD298" s="354">
        <v>-80330</v>
      </c>
    </row>
    <row r="299" spans="1:30" x14ac:dyDescent="0.35">
      <c r="A299" t="s">
        <v>139</v>
      </c>
      <c r="B299" s="354" t="str">
        <f>VLOOKUP(A299,'Web Based Remittances'!$A$2:$C$70,3,0)</f>
        <v>784t223m</v>
      </c>
      <c r="C299" s="354" t="s">
        <v>27</v>
      </c>
      <c r="D299" s="354" t="s">
        <v>28</v>
      </c>
      <c r="E299" s="354">
        <v>4190160</v>
      </c>
      <c r="S299" s="354">
        <v>0</v>
      </c>
      <c r="T299" s="354">
        <v>0</v>
      </c>
      <c r="U299" s="354">
        <v>0</v>
      </c>
      <c r="V299" s="354">
        <v>0</v>
      </c>
      <c r="W299" s="354">
        <v>0</v>
      </c>
      <c r="X299" s="354">
        <v>0</v>
      </c>
      <c r="Y299" s="354">
        <v>0</v>
      </c>
      <c r="Z299" s="354">
        <v>0</v>
      </c>
      <c r="AA299" s="354">
        <v>0</v>
      </c>
      <c r="AB299" s="354">
        <v>0</v>
      </c>
      <c r="AC299" s="354">
        <v>0</v>
      </c>
      <c r="AD299" s="354">
        <v>0</v>
      </c>
    </row>
    <row r="300" spans="1:30" x14ac:dyDescent="0.35">
      <c r="A300" t="s">
        <v>139</v>
      </c>
      <c r="B300" s="354" t="str">
        <f>VLOOKUP(A300,'Web Based Remittances'!$A$2:$C$70,3,0)</f>
        <v>784t223m</v>
      </c>
      <c r="C300" s="354" t="s">
        <v>29</v>
      </c>
      <c r="D300" s="354" t="s">
        <v>30</v>
      </c>
      <c r="E300" s="354">
        <v>4190390</v>
      </c>
      <c r="S300" s="354">
        <v>0</v>
      </c>
      <c r="T300" s="354">
        <v>0</v>
      </c>
      <c r="U300" s="354">
        <v>0</v>
      </c>
      <c r="V300" s="354">
        <v>0</v>
      </c>
      <c r="W300" s="354">
        <v>0</v>
      </c>
      <c r="X300" s="354">
        <v>0</v>
      </c>
      <c r="Y300" s="354">
        <v>0</v>
      </c>
      <c r="Z300" s="354">
        <v>0</v>
      </c>
      <c r="AA300" s="354">
        <v>0</v>
      </c>
      <c r="AB300" s="354">
        <v>0</v>
      </c>
      <c r="AC300" s="354">
        <v>0</v>
      </c>
      <c r="AD300" s="354">
        <v>0</v>
      </c>
    </row>
    <row r="301" spans="1:30" x14ac:dyDescent="0.35">
      <c r="A301" t="s">
        <v>139</v>
      </c>
      <c r="B301" s="354" t="str">
        <f>VLOOKUP(A301,'Web Based Remittances'!$A$2:$C$70,3,0)</f>
        <v>784t223m</v>
      </c>
      <c r="C301" s="354" t="s">
        <v>31</v>
      </c>
      <c r="D301" s="354" t="s">
        <v>32</v>
      </c>
      <c r="E301" s="354">
        <v>4191900</v>
      </c>
      <c r="F301" s="354">
        <v>-29246</v>
      </c>
      <c r="G301" s="354">
        <v>-463</v>
      </c>
      <c r="H301" s="354">
        <v>-2593</v>
      </c>
      <c r="I301" s="354">
        <v>-3593</v>
      </c>
      <c r="J301" s="354">
        <v>-2362</v>
      </c>
      <c r="K301" s="354">
        <v>-1667</v>
      </c>
      <c r="L301" s="354">
        <v>-2106</v>
      </c>
      <c r="M301" s="354">
        <v>-2483</v>
      </c>
      <c r="N301" s="354">
        <v>-3106</v>
      </c>
      <c r="O301" s="354">
        <v>-1996</v>
      </c>
      <c r="P301" s="354">
        <v>-2106</v>
      </c>
      <c r="Q301" s="354">
        <v>-2997</v>
      </c>
      <c r="R301" s="354">
        <v>-3774</v>
      </c>
      <c r="S301" s="354">
        <v>-463</v>
      </c>
      <c r="T301" s="354">
        <v>-3056</v>
      </c>
      <c r="U301" s="354">
        <v>-6649</v>
      </c>
      <c r="V301" s="354">
        <v>-9011</v>
      </c>
      <c r="W301" s="354">
        <v>-10678</v>
      </c>
      <c r="X301" s="354">
        <v>-12784</v>
      </c>
      <c r="Y301" s="354">
        <v>-15267</v>
      </c>
      <c r="Z301" s="354">
        <v>-18373</v>
      </c>
      <c r="AA301" s="354">
        <v>-20369</v>
      </c>
      <c r="AB301" s="354">
        <v>-22475</v>
      </c>
      <c r="AC301" s="354">
        <v>-25472</v>
      </c>
      <c r="AD301" s="354">
        <v>-29246</v>
      </c>
    </row>
    <row r="302" spans="1:30" x14ac:dyDescent="0.35">
      <c r="A302" t="s">
        <v>139</v>
      </c>
      <c r="B302" s="354" t="str">
        <f>VLOOKUP(A302,'Web Based Remittances'!$A$2:$C$70,3,0)</f>
        <v>784t223m</v>
      </c>
      <c r="C302" s="354" t="s">
        <v>33</v>
      </c>
      <c r="D302" s="354" t="s">
        <v>34</v>
      </c>
      <c r="E302" s="354">
        <v>4191100</v>
      </c>
      <c r="F302" s="354">
        <v>-850</v>
      </c>
      <c r="G302" s="354">
        <v>-212</v>
      </c>
      <c r="J302" s="354">
        <v>-213</v>
      </c>
      <c r="M302" s="354">
        <v>-212</v>
      </c>
      <c r="P302" s="354">
        <v>-213</v>
      </c>
      <c r="S302" s="354">
        <v>-212</v>
      </c>
      <c r="T302" s="354">
        <v>-212</v>
      </c>
      <c r="U302" s="354">
        <v>-212</v>
      </c>
      <c r="V302" s="354">
        <v>-425</v>
      </c>
      <c r="W302" s="354">
        <v>-425</v>
      </c>
      <c r="X302" s="354">
        <v>-425</v>
      </c>
      <c r="Y302" s="354">
        <v>-637</v>
      </c>
      <c r="Z302" s="354">
        <v>-637</v>
      </c>
      <c r="AA302" s="354">
        <v>-637</v>
      </c>
      <c r="AB302" s="354">
        <v>-850</v>
      </c>
      <c r="AC302" s="354">
        <v>-850</v>
      </c>
      <c r="AD302" s="354">
        <v>-850</v>
      </c>
    </row>
    <row r="303" spans="1:30" x14ac:dyDescent="0.35">
      <c r="A303" t="s">
        <v>139</v>
      </c>
      <c r="B303" s="354" t="str">
        <f>VLOOKUP(A303,'Web Based Remittances'!$A$2:$C$70,3,0)</f>
        <v>784t223m</v>
      </c>
      <c r="C303" s="354" t="s">
        <v>35</v>
      </c>
      <c r="D303" s="354" t="s">
        <v>36</v>
      </c>
      <c r="E303" s="354">
        <v>4191110</v>
      </c>
      <c r="F303" s="354">
        <v>-23604</v>
      </c>
      <c r="G303" s="354">
        <v>-1323</v>
      </c>
      <c r="H303" s="354">
        <v>-1553</v>
      </c>
      <c r="I303" s="354">
        <v>-1553</v>
      </c>
      <c r="J303" s="354">
        <v>-1553</v>
      </c>
      <c r="K303" s="354">
        <v>-1323</v>
      </c>
      <c r="L303" s="354">
        <v>-2329</v>
      </c>
      <c r="M303" s="354">
        <v>-2328</v>
      </c>
      <c r="N303" s="354">
        <v>-2329</v>
      </c>
      <c r="O303" s="354">
        <v>-2328</v>
      </c>
      <c r="P303" s="354">
        <v>-2329</v>
      </c>
      <c r="Q303" s="354">
        <v>-2328</v>
      </c>
      <c r="R303" s="354">
        <v>-2328</v>
      </c>
      <c r="S303" s="354">
        <v>-1323</v>
      </c>
      <c r="T303" s="354">
        <v>-2876</v>
      </c>
      <c r="U303" s="354">
        <v>-4429</v>
      </c>
      <c r="V303" s="354">
        <v>-5982</v>
      </c>
      <c r="W303" s="354">
        <v>-7305</v>
      </c>
      <c r="X303" s="354">
        <v>-9634</v>
      </c>
      <c r="Y303" s="354">
        <v>-11962</v>
      </c>
      <c r="Z303" s="354">
        <v>-14291</v>
      </c>
      <c r="AA303" s="354">
        <v>-16619</v>
      </c>
      <c r="AB303" s="354">
        <v>-18948</v>
      </c>
      <c r="AC303" s="354">
        <v>-21276</v>
      </c>
      <c r="AD303" s="354">
        <v>-23604</v>
      </c>
    </row>
    <row r="304" spans="1:30" x14ac:dyDescent="0.35">
      <c r="A304" t="s">
        <v>139</v>
      </c>
      <c r="B304" s="354" t="str">
        <f>VLOOKUP(A304,'Web Based Remittances'!$A$2:$C$70,3,0)</f>
        <v>784t223m</v>
      </c>
      <c r="C304" s="354" t="s">
        <v>37</v>
      </c>
      <c r="D304" s="354" t="s">
        <v>38</v>
      </c>
      <c r="E304" s="354">
        <v>4191600</v>
      </c>
      <c r="S304" s="354">
        <v>0</v>
      </c>
      <c r="T304" s="354">
        <v>0</v>
      </c>
      <c r="U304" s="354">
        <v>0</v>
      </c>
      <c r="V304" s="354">
        <v>0</v>
      </c>
      <c r="W304" s="354">
        <v>0</v>
      </c>
      <c r="X304" s="354">
        <v>0</v>
      </c>
      <c r="Y304" s="354">
        <v>0</v>
      </c>
      <c r="Z304" s="354">
        <v>0</v>
      </c>
      <c r="AA304" s="354">
        <v>0</v>
      </c>
      <c r="AB304" s="354">
        <v>0</v>
      </c>
      <c r="AC304" s="354">
        <v>0</v>
      </c>
      <c r="AD304" s="354">
        <v>0</v>
      </c>
    </row>
    <row r="305" spans="1:30" x14ac:dyDescent="0.35">
      <c r="A305" t="s">
        <v>139</v>
      </c>
      <c r="B305" s="354" t="str">
        <f>VLOOKUP(A305,'Web Based Remittances'!$A$2:$C$70,3,0)</f>
        <v>784t223m</v>
      </c>
      <c r="C305" s="354" t="s">
        <v>39</v>
      </c>
      <c r="D305" s="354" t="s">
        <v>40</v>
      </c>
      <c r="E305" s="354">
        <v>4191610</v>
      </c>
      <c r="S305" s="354">
        <v>0</v>
      </c>
      <c r="T305" s="354">
        <v>0</v>
      </c>
      <c r="U305" s="354">
        <v>0</v>
      </c>
      <c r="V305" s="354">
        <v>0</v>
      </c>
      <c r="W305" s="354">
        <v>0</v>
      </c>
      <c r="X305" s="354">
        <v>0</v>
      </c>
      <c r="Y305" s="354">
        <v>0</v>
      </c>
      <c r="Z305" s="354">
        <v>0</v>
      </c>
      <c r="AA305" s="354">
        <v>0</v>
      </c>
      <c r="AB305" s="354">
        <v>0</v>
      </c>
      <c r="AC305" s="354">
        <v>0</v>
      </c>
      <c r="AD305" s="354">
        <v>0</v>
      </c>
    </row>
    <row r="306" spans="1:30" x14ac:dyDescent="0.35">
      <c r="A306" t="s">
        <v>139</v>
      </c>
      <c r="B306" s="354" t="str">
        <f>VLOOKUP(A306,'Web Based Remittances'!$A$2:$C$70,3,0)</f>
        <v>784t223m</v>
      </c>
      <c r="C306" s="354" t="s">
        <v>41</v>
      </c>
      <c r="D306" s="354" t="s">
        <v>42</v>
      </c>
      <c r="E306" s="354">
        <v>4190410</v>
      </c>
      <c r="F306" s="354">
        <v>-5160</v>
      </c>
      <c r="H306" s="354">
        <v>-5160</v>
      </c>
      <c r="S306" s="354">
        <v>0</v>
      </c>
      <c r="T306" s="354">
        <v>-5160</v>
      </c>
      <c r="U306" s="354">
        <v>-5160</v>
      </c>
      <c r="V306" s="354">
        <v>-5160</v>
      </c>
      <c r="W306" s="354">
        <v>-5160</v>
      </c>
      <c r="X306" s="354">
        <v>-5160</v>
      </c>
      <c r="Y306" s="354">
        <v>-5160</v>
      </c>
      <c r="Z306" s="354">
        <v>-5160</v>
      </c>
      <c r="AA306" s="354">
        <v>-5160</v>
      </c>
      <c r="AB306" s="354">
        <v>-5160</v>
      </c>
      <c r="AC306" s="354">
        <v>-5160</v>
      </c>
      <c r="AD306" s="354">
        <v>-5160</v>
      </c>
    </row>
    <row r="307" spans="1:30" x14ac:dyDescent="0.35">
      <c r="A307" t="s">
        <v>139</v>
      </c>
      <c r="B307" s="354" t="str">
        <f>VLOOKUP(A307,'Web Based Remittances'!$A$2:$C$70,3,0)</f>
        <v>784t223m</v>
      </c>
      <c r="C307" s="354" t="s">
        <v>43</v>
      </c>
      <c r="D307" s="354" t="s">
        <v>44</v>
      </c>
      <c r="E307" s="354">
        <v>4190420</v>
      </c>
      <c r="F307" s="354">
        <v>-6000</v>
      </c>
      <c r="J307" s="354">
        <v>-3000</v>
      </c>
      <c r="N307" s="354">
        <v>-3000</v>
      </c>
      <c r="S307" s="354">
        <v>0</v>
      </c>
      <c r="T307" s="354">
        <v>0</v>
      </c>
      <c r="U307" s="354">
        <v>0</v>
      </c>
      <c r="V307" s="354">
        <v>-3000</v>
      </c>
      <c r="W307" s="354">
        <v>-3000</v>
      </c>
      <c r="X307" s="354">
        <v>-3000</v>
      </c>
      <c r="Y307" s="354">
        <v>-3000</v>
      </c>
      <c r="Z307" s="354">
        <v>-6000</v>
      </c>
      <c r="AA307" s="354">
        <v>-6000</v>
      </c>
      <c r="AB307" s="354">
        <v>-6000</v>
      </c>
      <c r="AC307" s="354">
        <v>-6000</v>
      </c>
      <c r="AD307" s="354">
        <v>-6000</v>
      </c>
    </row>
    <row r="308" spans="1:30" x14ac:dyDescent="0.35">
      <c r="A308" t="s">
        <v>139</v>
      </c>
      <c r="B308" s="354" t="str">
        <f>VLOOKUP(A308,'Web Based Remittances'!$A$2:$C$70,3,0)</f>
        <v>784t223m</v>
      </c>
      <c r="C308" s="354" t="s">
        <v>45</v>
      </c>
      <c r="D308" s="354" t="s">
        <v>46</v>
      </c>
      <c r="E308" s="354">
        <v>4190200</v>
      </c>
      <c r="F308" s="354">
        <v>-10000</v>
      </c>
      <c r="H308" s="354">
        <v>-1000</v>
      </c>
      <c r="I308" s="354">
        <v>-1000</v>
      </c>
      <c r="J308" s="354">
        <v>-1000</v>
      </c>
      <c r="L308" s="354">
        <v>-1000</v>
      </c>
      <c r="M308" s="354">
        <v>-1000</v>
      </c>
      <c r="N308" s="354">
        <v>-1000</v>
      </c>
      <c r="O308" s="354">
        <v>-1000</v>
      </c>
      <c r="P308" s="354">
        <v>-1000</v>
      </c>
      <c r="Q308" s="354">
        <v>-1000</v>
      </c>
      <c r="R308" s="354">
        <v>-1000</v>
      </c>
      <c r="S308" s="354">
        <v>0</v>
      </c>
      <c r="T308" s="354">
        <v>-1000</v>
      </c>
      <c r="U308" s="354">
        <v>-2000</v>
      </c>
      <c r="V308" s="354">
        <v>-3000</v>
      </c>
      <c r="W308" s="354">
        <v>-3000</v>
      </c>
      <c r="X308" s="354">
        <v>-4000</v>
      </c>
      <c r="Y308" s="354">
        <v>-5000</v>
      </c>
      <c r="Z308" s="354">
        <v>-6000</v>
      </c>
      <c r="AA308" s="354">
        <v>-7000</v>
      </c>
      <c r="AB308" s="354">
        <v>-8000</v>
      </c>
      <c r="AC308" s="354">
        <v>-9000</v>
      </c>
      <c r="AD308" s="354">
        <v>-10000</v>
      </c>
    </row>
    <row r="309" spans="1:30" x14ac:dyDescent="0.35">
      <c r="A309" t="s">
        <v>139</v>
      </c>
      <c r="B309" s="354" t="str">
        <f>VLOOKUP(A309,'Web Based Remittances'!$A$2:$C$70,3,0)</f>
        <v>784t223m</v>
      </c>
      <c r="C309" s="354" t="s">
        <v>47</v>
      </c>
      <c r="D309" s="354" t="s">
        <v>48</v>
      </c>
      <c r="E309" s="354">
        <v>4190386</v>
      </c>
      <c r="S309" s="354">
        <v>0</v>
      </c>
      <c r="T309" s="354">
        <v>0</v>
      </c>
      <c r="U309" s="354">
        <v>0</v>
      </c>
      <c r="V309" s="354">
        <v>0</v>
      </c>
      <c r="W309" s="354">
        <v>0</v>
      </c>
      <c r="X309" s="354">
        <v>0</v>
      </c>
      <c r="Y309" s="354">
        <v>0</v>
      </c>
      <c r="Z309" s="354">
        <v>0</v>
      </c>
      <c r="AA309" s="354">
        <v>0</v>
      </c>
      <c r="AB309" s="354">
        <v>0</v>
      </c>
      <c r="AC309" s="354">
        <v>0</v>
      </c>
      <c r="AD309" s="354">
        <v>0</v>
      </c>
    </row>
    <row r="310" spans="1:30" x14ac:dyDescent="0.35">
      <c r="A310" t="s">
        <v>139</v>
      </c>
      <c r="B310" s="354" t="str">
        <f>VLOOKUP(A310,'Web Based Remittances'!$A$2:$C$70,3,0)</f>
        <v>784t223m</v>
      </c>
      <c r="C310" s="354" t="s">
        <v>49</v>
      </c>
      <c r="D310" s="354" t="s">
        <v>50</v>
      </c>
      <c r="E310" s="354">
        <v>4190387</v>
      </c>
      <c r="S310" s="354">
        <v>0</v>
      </c>
      <c r="T310" s="354">
        <v>0</v>
      </c>
      <c r="U310" s="354">
        <v>0</v>
      </c>
      <c r="V310" s="354">
        <v>0</v>
      </c>
      <c r="W310" s="354">
        <v>0</v>
      </c>
      <c r="X310" s="354">
        <v>0</v>
      </c>
      <c r="Y310" s="354">
        <v>0</v>
      </c>
      <c r="Z310" s="354">
        <v>0</v>
      </c>
      <c r="AA310" s="354">
        <v>0</v>
      </c>
      <c r="AB310" s="354">
        <v>0</v>
      </c>
      <c r="AC310" s="354">
        <v>0</v>
      </c>
      <c r="AD310" s="354">
        <v>0</v>
      </c>
    </row>
    <row r="311" spans="1:30" x14ac:dyDescent="0.35">
      <c r="A311" t="s">
        <v>139</v>
      </c>
      <c r="B311" s="354" t="str">
        <f>VLOOKUP(A311,'Web Based Remittances'!$A$2:$C$70,3,0)</f>
        <v>784t223m</v>
      </c>
      <c r="C311" s="354" t="s">
        <v>51</v>
      </c>
      <c r="D311" s="354" t="s">
        <v>52</v>
      </c>
      <c r="E311" s="354">
        <v>4190388</v>
      </c>
      <c r="F311" s="354">
        <v>-6350</v>
      </c>
      <c r="H311" s="354">
        <v>-6350</v>
      </c>
      <c r="S311" s="354">
        <v>0</v>
      </c>
      <c r="T311" s="354">
        <v>-6350</v>
      </c>
      <c r="U311" s="354">
        <v>-6350</v>
      </c>
      <c r="V311" s="354">
        <v>-6350</v>
      </c>
      <c r="W311" s="354">
        <v>-6350</v>
      </c>
      <c r="X311" s="354">
        <v>-6350</v>
      </c>
      <c r="Y311" s="354">
        <v>-6350</v>
      </c>
      <c r="Z311" s="354">
        <v>-6350</v>
      </c>
      <c r="AA311" s="354">
        <v>-6350</v>
      </c>
      <c r="AB311" s="354">
        <v>-6350</v>
      </c>
      <c r="AC311" s="354">
        <v>-6350</v>
      </c>
      <c r="AD311" s="354">
        <v>-6350</v>
      </c>
    </row>
    <row r="312" spans="1:30" x14ac:dyDescent="0.35">
      <c r="A312" t="s">
        <v>139</v>
      </c>
      <c r="B312" s="354" t="str">
        <f>VLOOKUP(A312,'Web Based Remittances'!$A$2:$C$70,3,0)</f>
        <v>784t223m</v>
      </c>
      <c r="C312" s="354" t="s">
        <v>53</v>
      </c>
      <c r="D312" s="354" t="s">
        <v>54</v>
      </c>
      <c r="E312" s="354">
        <v>4190380</v>
      </c>
      <c r="F312" s="354">
        <v>-58195</v>
      </c>
      <c r="H312" s="354">
        <v>-7654</v>
      </c>
      <c r="J312" s="354">
        <v>-39734</v>
      </c>
      <c r="N312" s="354">
        <v>-10807</v>
      </c>
      <c r="S312" s="354">
        <v>0</v>
      </c>
      <c r="T312" s="354">
        <v>-7654</v>
      </c>
      <c r="U312" s="354">
        <v>-7654</v>
      </c>
      <c r="V312" s="354">
        <v>-47388</v>
      </c>
      <c r="W312" s="354">
        <v>-47388</v>
      </c>
      <c r="X312" s="354">
        <v>-47388</v>
      </c>
      <c r="Y312" s="354">
        <v>-47388</v>
      </c>
      <c r="Z312" s="354">
        <v>-58195</v>
      </c>
      <c r="AA312" s="354">
        <v>-58195</v>
      </c>
      <c r="AB312" s="354">
        <v>-58195</v>
      </c>
      <c r="AC312" s="354">
        <v>-58195</v>
      </c>
      <c r="AD312" s="354">
        <v>-58195</v>
      </c>
    </row>
    <row r="313" spans="1:30" x14ac:dyDescent="0.35">
      <c r="A313" t="s">
        <v>139</v>
      </c>
      <c r="B313" s="354" t="str">
        <f>VLOOKUP(A313,'Web Based Remittances'!$A$2:$C$70,3,0)</f>
        <v>784t223m</v>
      </c>
      <c r="C313" s="354" t="s">
        <v>57</v>
      </c>
      <c r="D313" s="354" t="s">
        <v>58</v>
      </c>
      <c r="E313" s="354">
        <v>6110000</v>
      </c>
      <c r="F313" s="354">
        <v>895338</v>
      </c>
      <c r="G313" s="354">
        <v>57142</v>
      </c>
      <c r="H313" s="354">
        <v>69213</v>
      </c>
      <c r="I313" s="354">
        <v>69090</v>
      </c>
      <c r="J313" s="354">
        <v>71368</v>
      </c>
      <c r="K313" s="354">
        <v>76049</v>
      </c>
      <c r="L313" s="354">
        <v>80595</v>
      </c>
      <c r="M313" s="354">
        <v>78593</v>
      </c>
      <c r="N313" s="354">
        <v>78517</v>
      </c>
      <c r="O313" s="354">
        <v>77639</v>
      </c>
      <c r="P313" s="354">
        <v>76304</v>
      </c>
      <c r="Q313" s="354">
        <v>76286</v>
      </c>
      <c r="R313" s="354">
        <v>84542</v>
      </c>
      <c r="S313" s="354">
        <v>57142</v>
      </c>
      <c r="T313" s="354">
        <v>126355</v>
      </c>
      <c r="U313" s="354">
        <v>195445</v>
      </c>
      <c r="V313" s="354">
        <v>266813</v>
      </c>
      <c r="W313" s="354">
        <v>342862</v>
      </c>
      <c r="X313" s="354">
        <v>423457</v>
      </c>
      <c r="Y313" s="354">
        <v>502050</v>
      </c>
      <c r="Z313" s="354">
        <v>580567</v>
      </c>
      <c r="AA313" s="354">
        <v>658206</v>
      </c>
      <c r="AB313" s="354">
        <v>734510</v>
      </c>
      <c r="AC313" s="354">
        <v>810796</v>
      </c>
      <c r="AD313" s="354">
        <v>895338</v>
      </c>
    </row>
    <row r="314" spans="1:30" x14ac:dyDescent="0.35">
      <c r="A314" t="s">
        <v>139</v>
      </c>
      <c r="B314" s="354" t="str">
        <f>VLOOKUP(A314,'Web Based Remittances'!$A$2:$C$70,3,0)</f>
        <v>784t223m</v>
      </c>
      <c r="C314" s="354" t="s">
        <v>59</v>
      </c>
      <c r="D314" s="354" t="s">
        <v>60</v>
      </c>
      <c r="E314" s="354">
        <v>6110020</v>
      </c>
      <c r="F314" s="354">
        <v>0</v>
      </c>
      <c r="S314" s="354">
        <v>0</v>
      </c>
      <c r="T314" s="354">
        <v>0</v>
      </c>
      <c r="U314" s="354">
        <v>0</v>
      </c>
      <c r="V314" s="354">
        <v>0</v>
      </c>
      <c r="W314" s="354">
        <v>0</v>
      </c>
      <c r="X314" s="354">
        <v>0</v>
      </c>
      <c r="Y314" s="354">
        <v>0</v>
      </c>
      <c r="Z314" s="354">
        <v>0</v>
      </c>
      <c r="AA314" s="354">
        <v>0</v>
      </c>
      <c r="AB314" s="354">
        <v>0</v>
      </c>
      <c r="AC314" s="354">
        <v>0</v>
      </c>
      <c r="AD314" s="354">
        <v>0</v>
      </c>
    </row>
    <row r="315" spans="1:30" x14ac:dyDescent="0.35">
      <c r="A315" t="s">
        <v>139</v>
      </c>
      <c r="B315" s="354" t="str">
        <f>VLOOKUP(A315,'Web Based Remittances'!$A$2:$C$70,3,0)</f>
        <v>784t223m</v>
      </c>
      <c r="C315" s="354" t="s">
        <v>61</v>
      </c>
      <c r="D315" s="354" t="s">
        <v>62</v>
      </c>
      <c r="E315" s="354">
        <v>6110600</v>
      </c>
      <c r="F315" s="354">
        <v>380931</v>
      </c>
      <c r="G315" s="354">
        <v>30294</v>
      </c>
      <c r="H315" s="354">
        <v>32009</v>
      </c>
      <c r="I315" s="354">
        <v>32008</v>
      </c>
      <c r="J315" s="354">
        <v>32009</v>
      </c>
      <c r="K315" s="354">
        <v>32008</v>
      </c>
      <c r="L315" s="354">
        <v>31297</v>
      </c>
      <c r="M315" s="354">
        <v>31786</v>
      </c>
      <c r="N315" s="354">
        <v>31599</v>
      </c>
      <c r="O315" s="354">
        <v>31599</v>
      </c>
      <c r="P315" s="354">
        <v>31599</v>
      </c>
      <c r="Q315" s="354">
        <v>31599</v>
      </c>
      <c r="R315" s="354">
        <v>33124</v>
      </c>
      <c r="S315" s="354">
        <v>30294</v>
      </c>
      <c r="T315" s="354">
        <v>62303</v>
      </c>
      <c r="U315" s="354">
        <v>94311</v>
      </c>
      <c r="V315" s="354">
        <v>126320</v>
      </c>
      <c r="W315" s="354">
        <v>158328</v>
      </c>
      <c r="X315" s="354">
        <v>189625</v>
      </c>
      <c r="Y315" s="354">
        <v>221411</v>
      </c>
      <c r="Z315" s="354">
        <v>253010</v>
      </c>
      <c r="AA315" s="354">
        <v>284609</v>
      </c>
      <c r="AB315" s="354">
        <v>316208</v>
      </c>
      <c r="AC315" s="354">
        <v>347807</v>
      </c>
      <c r="AD315" s="354">
        <v>380931</v>
      </c>
    </row>
    <row r="316" spans="1:30" x14ac:dyDescent="0.35">
      <c r="A316" t="s">
        <v>139</v>
      </c>
      <c r="B316" s="354" t="str">
        <f>VLOOKUP(A316,'Web Based Remittances'!$A$2:$C$70,3,0)</f>
        <v>784t223m</v>
      </c>
      <c r="C316" s="354" t="s">
        <v>63</v>
      </c>
      <c r="D316" s="354" t="s">
        <v>64</v>
      </c>
      <c r="E316" s="354">
        <v>6110720</v>
      </c>
      <c r="F316" s="354">
        <v>57598</v>
      </c>
      <c r="G316" s="354">
        <v>5968</v>
      </c>
      <c r="H316" s="354">
        <v>4800</v>
      </c>
      <c r="I316" s="354">
        <v>4800</v>
      </c>
      <c r="J316" s="354">
        <v>4800</v>
      </c>
      <c r="K316" s="354">
        <v>4800</v>
      </c>
      <c r="L316" s="354">
        <v>4800</v>
      </c>
      <c r="M316" s="354">
        <v>4800</v>
      </c>
      <c r="N316" s="354">
        <v>4800</v>
      </c>
      <c r="O316" s="354">
        <v>4800</v>
      </c>
      <c r="P316" s="354">
        <v>4800</v>
      </c>
      <c r="Q316" s="354">
        <v>4800</v>
      </c>
      <c r="R316" s="354">
        <v>3630</v>
      </c>
      <c r="S316" s="354">
        <v>5968</v>
      </c>
      <c r="T316" s="354">
        <v>10768</v>
      </c>
      <c r="U316" s="354">
        <v>15568</v>
      </c>
      <c r="V316" s="354">
        <v>20368</v>
      </c>
      <c r="W316" s="354">
        <v>25168</v>
      </c>
      <c r="X316" s="354">
        <v>29968</v>
      </c>
      <c r="Y316" s="354">
        <v>34768</v>
      </c>
      <c r="Z316" s="354">
        <v>39568</v>
      </c>
      <c r="AA316" s="354">
        <v>44368</v>
      </c>
      <c r="AB316" s="354">
        <v>49168</v>
      </c>
      <c r="AC316" s="354">
        <v>53968</v>
      </c>
      <c r="AD316" s="354">
        <v>57598</v>
      </c>
    </row>
    <row r="317" spans="1:30" x14ac:dyDescent="0.35">
      <c r="A317" t="s">
        <v>139</v>
      </c>
      <c r="B317" s="354" t="str">
        <f>VLOOKUP(A317,'Web Based Remittances'!$A$2:$C$70,3,0)</f>
        <v>784t223m</v>
      </c>
      <c r="C317" s="354" t="s">
        <v>65</v>
      </c>
      <c r="D317" s="354" t="s">
        <v>66</v>
      </c>
      <c r="E317" s="354">
        <v>6110860</v>
      </c>
      <c r="F317" s="354">
        <v>73272</v>
      </c>
      <c r="G317" s="354">
        <v>4062</v>
      </c>
      <c r="H317" s="354">
        <v>6106</v>
      </c>
      <c r="I317" s="354">
        <v>6106</v>
      </c>
      <c r="J317" s="354">
        <v>6106</v>
      </c>
      <c r="K317" s="354">
        <v>6106</v>
      </c>
      <c r="L317" s="354">
        <v>6106</v>
      </c>
      <c r="M317" s="354">
        <v>6106</v>
      </c>
      <c r="N317" s="354">
        <v>6106</v>
      </c>
      <c r="O317" s="354">
        <v>6106</v>
      </c>
      <c r="P317" s="354">
        <v>6106</v>
      </c>
      <c r="Q317" s="354">
        <v>6106</v>
      </c>
      <c r="R317" s="354">
        <v>8150</v>
      </c>
      <c r="S317" s="354">
        <v>4062</v>
      </c>
      <c r="T317" s="354">
        <v>10168</v>
      </c>
      <c r="U317" s="354">
        <v>16274</v>
      </c>
      <c r="V317" s="354">
        <v>22380</v>
      </c>
      <c r="W317" s="354">
        <v>28486</v>
      </c>
      <c r="X317" s="354">
        <v>34592</v>
      </c>
      <c r="Y317" s="354">
        <v>40698</v>
      </c>
      <c r="Z317" s="354">
        <v>46804</v>
      </c>
      <c r="AA317" s="354">
        <v>52910</v>
      </c>
      <c r="AB317" s="354">
        <v>59016</v>
      </c>
      <c r="AC317" s="354">
        <v>65122</v>
      </c>
      <c r="AD317" s="354">
        <v>73272</v>
      </c>
    </row>
    <row r="318" spans="1:30" x14ac:dyDescent="0.35">
      <c r="A318" t="s">
        <v>139</v>
      </c>
      <c r="B318" s="354" t="str">
        <f>VLOOKUP(A318,'Web Based Remittances'!$A$2:$C$70,3,0)</f>
        <v>784t223m</v>
      </c>
      <c r="C318" s="354" t="s">
        <v>67</v>
      </c>
      <c r="D318" s="354" t="s">
        <v>68</v>
      </c>
      <c r="E318" s="354">
        <v>6110800</v>
      </c>
      <c r="F318" s="354">
        <v>8932</v>
      </c>
      <c r="G318" s="354">
        <v>744</v>
      </c>
      <c r="H318" s="354">
        <v>744</v>
      </c>
      <c r="I318" s="354">
        <v>744</v>
      </c>
      <c r="J318" s="354">
        <v>744</v>
      </c>
      <c r="K318" s="354">
        <v>745</v>
      </c>
      <c r="L318" s="354">
        <v>744</v>
      </c>
      <c r="M318" s="354">
        <v>745</v>
      </c>
      <c r="N318" s="354">
        <v>744</v>
      </c>
      <c r="O318" s="354">
        <v>745</v>
      </c>
      <c r="P318" s="354">
        <v>744</v>
      </c>
      <c r="Q318" s="354">
        <v>745</v>
      </c>
      <c r="R318" s="354">
        <v>744</v>
      </c>
      <c r="S318" s="354">
        <v>744</v>
      </c>
      <c r="T318" s="354">
        <v>1488</v>
      </c>
      <c r="U318" s="354">
        <v>2232</v>
      </c>
      <c r="V318" s="354">
        <v>2976</v>
      </c>
      <c r="W318" s="354">
        <v>3721</v>
      </c>
      <c r="X318" s="354">
        <v>4465</v>
      </c>
      <c r="Y318" s="354">
        <v>5210</v>
      </c>
      <c r="Z318" s="354">
        <v>5954</v>
      </c>
      <c r="AA318" s="354">
        <v>6699</v>
      </c>
      <c r="AB318" s="354">
        <v>7443</v>
      </c>
      <c r="AC318" s="354">
        <v>8188</v>
      </c>
      <c r="AD318" s="354">
        <v>8932</v>
      </c>
    </row>
    <row r="319" spans="1:30" x14ac:dyDescent="0.35">
      <c r="A319" t="s">
        <v>139</v>
      </c>
      <c r="B319" s="354" t="str">
        <f>VLOOKUP(A319,'Web Based Remittances'!$A$2:$C$70,3,0)</f>
        <v>784t223m</v>
      </c>
      <c r="C319" s="354" t="s">
        <v>69</v>
      </c>
      <c r="D319" s="354" t="s">
        <v>70</v>
      </c>
      <c r="E319" s="354">
        <v>6110640</v>
      </c>
      <c r="F319" s="354">
        <v>28250</v>
      </c>
      <c r="G319" s="354">
        <v>2354</v>
      </c>
      <c r="H319" s="354">
        <v>2354</v>
      </c>
      <c r="I319" s="354">
        <v>2354</v>
      </c>
      <c r="J319" s="354">
        <v>2354</v>
      </c>
      <c r="K319" s="354">
        <v>2354</v>
      </c>
      <c r="L319" s="354">
        <v>2354</v>
      </c>
      <c r="M319" s="354">
        <v>2354</v>
      </c>
      <c r="N319" s="354">
        <v>2354</v>
      </c>
      <c r="O319" s="354">
        <v>2354</v>
      </c>
      <c r="P319" s="354">
        <v>2354</v>
      </c>
      <c r="Q319" s="354">
        <v>2354</v>
      </c>
      <c r="R319" s="354">
        <v>2356</v>
      </c>
      <c r="S319" s="354">
        <v>2354</v>
      </c>
      <c r="T319" s="354">
        <v>4708</v>
      </c>
      <c r="U319" s="354">
        <v>7062</v>
      </c>
      <c r="V319" s="354">
        <v>9416</v>
      </c>
      <c r="W319" s="354">
        <v>11770</v>
      </c>
      <c r="X319" s="354">
        <v>14124</v>
      </c>
      <c r="Y319" s="354">
        <v>16478</v>
      </c>
      <c r="Z319" s="354">
        <v>18832</v>
      </c>
      <c r="AA319" s="354">
        <v>21186</v>
      </c>
      <c r="AB319" s="354">
        <v>23540</v>
      </c>
      <c r="AC319" s="354">
        <v>25894</v>
      </c>
      <c r="AD319" s="354">
        <v>28250</v>
      </c>
    </row>
    <row r="320" spans="1:30" x14ac:dyDescent="0.35">
      <c r="A320" t="s">
        <v>139</v>
      </c>
      <c r="B320" s="354" t="str">
        <f>VLOOKUP(A320,'Web Based Remittances'!$A$2:$C$70,3,0)</f>
        <v>784t223m</v>
      </c>
      <c r="C320" s="354" t="s">
        <v>71</v>
      </c>
      <c r="D320" s="354" t="s">
        <v>72</v>
      </c>
      <c r="E320" s="354">
        <v>6116300</v>
      </c>
      <c r="F320" s="354">
        <v>2170</v>
      </c>
      <c r="G320" s="354">
        <v>300</v>
      </c>
      <c r="H320" s="354">
        <v>190</v>
      </c>
      <c r="I320" s="354">
        <v>385</v>
      </c>
      <c r="J320" s="354">
        <v>80</v>
      </c>
      <c r="K320" s="354">
        <v>110</v>
      </c>
      <c r="L320" s="354">
        <v>135</v>
      </c>
      <c r="M320" s="354">
        <v>25</v>
      </c>
      <c r="N320" s="354">
        <v>245</v>
      </c>
      <c r="O320" s="354">
        <v>275</v>
      </c>
      <c r="P320" s="354">
        <v>135</v>
      </c>
      <c r="Q320" s="354">
        <v>135</v>
      </c>
      <c r="R320" s="354">
        <v>155</v>
      </c>
      <c r="S320" s="354">
        <v>300</v>
      </c>
      <c r="T320" s="354">
        <v>490</v>
      </c>
      <c r="U320" s="354">
        <v>875</v>
      </c>
      <c r="V320" s="354">
        <v>955</v>
      </c>
      <c r="W320" s="354">
        <v>1065</v>
      </c>
      <c r="X320" s="354">
        <v>1200</v>
      </c>
      <c r="Y320" s="354">
        <v>1225</v>
      </c>
      <c r="Z320" s="354">
        <v>1470</v>
      </c>
      <c r="AA320" s="354">
        <v>1745</v>
      </c>
      <c r="AB320" s="354">
        <v>1880</v>
      </c>
      <c r="AC320" s="354">
        <v>2015</v>
      </c>
      <c r="AD320" s="354">
        <v>2170</v>
      </c>
    </row>
    <row r="321" spans="1:30" x14ac:dyDescent="0.35">
      <c r="A321" t="s">
        <v>139</v>
      </c>
      <c r="B321" s="354" t="str">
        <f>VLOOKUP(A321,'Web Based Remittances'!$A$2:$C$70,3,0)</f>
        <v>784t223m</v>
      </c>
      <c r="C321" s="354" t="s">
        <v>73</v>
      </c>
      <c r="D321" s="354" t="s">
        <v>74</v>
      </c>
      <c r="E321" s="354">
        <v>6116200</v>
      </c>
      <c r="F321" s="354">
        <v>4719</v>
      </c>
      <c r="G321" s="354">
        <v>50</v>
      </c>
      <c r="H321" s="354">
        <v>589</v>
      </c>
      <c r="I321" s="354">
        <v>725</v>
      </c>
      <c r="J321" s="354">
        <v>300</v>
      </c>
      <c r="L321" s="354">
        <v>450</v>
      </c>
      <c r="M321" s="354">
        <v>780</v>
      </c>
      <c r="N321" s="354">
        <v>575</v>
      </c>
      <c r="O321" s="354">
        <v>350</v>
      </c>
      <c r="P321" s="354">
        <v>300</v>
      </c>
      <c r="Q321" s="354">
        <v>500</v>
      </c>
      <c r="R321" s="354">
        <v>100</v>
      </c>
      <c r="S321" s="354">
        <v>50</v>
      </c>
      <c r="T321" s="354">
        <v>639</v>
      </c>
      <c r="U321" s="354">
        <v>1364</v>
      </c>
      <c r="V321" s="354">
        <v>1664</v>
      </c>
      <c r="W321" s="354">
        <v>1664</v>
      </c>
      <c r="X321" s="354">
        <v>2114</v>
      </c>
      <c r="Y321" s="354">
        <v>2894</v>
      </c>
      <c r="Z321" s="354">
        <v>3469</v>
      </c>
      <c r="AA321" s="354">
        <v>3819</v>
      </c>
      <c r="AB321" s="354">
        <v>4119</v>
      </c>
      <c r="AC321" s="354">
        <v>4619</v>
      </c>
      <c r="AD321" s="354">
        <v>4719</v>
      </c>
    </row>
    <row r="322" spans="1:30" x14ac:dyDescent="0.35">
      <c r="A322" t="s">
        <v>139</v>
      </c>
      <c r="B322" s="354" t="str">
        <f>VLOOKUP(A322,'Web Based Remittances'!$A$2:$C$70,3,0)</f>
        <v>784t223m</v>
      </c>
      <c r="C322" s="354" t="s">
        <v>75</v>
      </c>
      <c r="D322" s="354" t="s">
        <v>76</v>
      </c>
      <c r="E322" s="354">
        <v>6116610</v>
      </c>
      <c r="F322" s="354">
        <v>0</v>
      </c>
      <c r="S322" s="354">
        <v>0</v>
      </c>
      <c r="T322" s="354">
        <v>0</v>
      </c>
      <c r="U322" s="354">
        <v>0</v>
      </c>
      <c r="V322" s="354">
        <v>0</v>
      </c>
      <c r="W322" s="354">
        <v>0</v>
      </c>
      <c r="X322" s="354">
        <v>0</v>
      </c>
      <c r="Y322" s="354">
        <v>0</v>
      </c>
      <c r="Z322" s="354">
        <v>0</v>
      </c>
      <c r="AA322" s="354">
        <v>0</v>
      </c>
      <c r="AB322" s="354">
        <v>0</v>
      </c>
      <c r="AC322" s="354">
        <v>0</v>
      </c>
      <c r="AD322" s="354">
        <v>0</v>
      </c>
    </row>
    <row r="323" spans="1:30" x14ac:dyDescent="0.35">
      <c r="A323" t="s">
        <v>139</v>
      </c>
      <c r="B323" s="354" t="str">
        <f>VLOOKUP(A323,'Web Based Remittances'!$A$2:$C$70,3,0)</f>
        <v>784t223m</v>
      </c>
      <c r="C323" s="354" t="s">
        <v>77</v>
      </c>
      <c r="D323" s="354" t="s">
        <v>78</v>
      </c>
      <c r="E323" s="354">
        <v>6116600</v>
      </c>
      <c r="F323" s="354">
        <v>933</v>
      </c>
      <c r="G323" s="354">
        <v>933</v>
      </c>
      <c r="S323" s="354">
        <v>933</v>
      </c>
      <c r="T323" s="354">
        <v>933</v>
      </c>
      <c r="U323" s="354">
        <v>933</v>
      </c>
      <c r="V323" s="354">
        <v>933</v>
      </c>
      <c r="W323" s="354">
        <v>933</v>
      </c>
      <c r="X323" s="354">
        <v>933</v>
      </c>
      <c r="Y323" s="354">
        <v>933</v>
      </c>
      <c r="Z323" s="354">
        <v>933</v>
      </c>
      <c r="AA323" s="354">
        <v>933</v>
      </c>
      <c r="AB323" s="354">
        <v>933</v>
      </c>
      <c r="AC323" s="354">
        <v>933</v>
      </c>
      <c r="AD323" s="354">
        <v>933</v>
      </c>
    </row>
    <row r="324" spans="1:30" x14ac:dyDescent="0.35">
      <c r="A324" t="s">
        <v>139</v>
      </c>
      <c r="B324" s="354" t="str">
        <f>VLOOKUP(A324,'Web Based Remittances'!$A$2:$C$70,3,0)</f>
        <v>784t223m</v>
      </c>
      <c r="C324" s="354" t="s">
        <v>79</v>
      </c>
      <c r="D324" s="354" t="s">
        <v>80</v>
      </c>
      <c r="E324" s="354">
        <v>6121000</v>
      </c>
      <c r="F324" s="354">
        <v>24069</v>
      </c>
      <c r="H324" s="354">
        <v>3456</v>
      </c>
      <c r="I324" s="354">
        <v>432</v>
      </c>
      <c r="J324" s="354">
        <v>632</v>
      </c>
      <c r="L324" s="354">
        <v>12157</v>
      </c>
      <c r="M324" s="354">
        <v>632</v>
      </c>
      <c r="N324" s="354">
        <v>3632</v>
      </c>
      <c r="O324" s="354">
        <v>582</v>
      </c>
      <c r="P324" s="354">
        <v>132</v>
      </c>
      <c r="Q324" s="354">
        <v>2132</v>
      </c>
      <c r="R324" s="354">
        <v>282</v>
      </c>
      <c r="S324" s="354">
        <v>0</v>
      </c>
      <c r="T324" s="354">
        <v>3456</v>
      </c>
      <c r="U324" s="354">
        <v>3888</v>
      </c>
      <c r="V324" s="354">
        <v>4520</v>
      </c>
      <c r="W324" s="354">
        <v>4520</v>
      </c>
      <c r="X324" s="354">
        <v>16677</v>
      </c>
      <c r="Y324" s="354">
        <v>17309</v>
      </c>
      <c r="Z324" s="354">
        <v>20941</v>
      </c>
      <c r="AA324" s="354">
        <v>21523</v>
      </c>
      <c r="AB324" s="354">
        <v>21655</v>
      </c>
      <c r="AC324" s="354">
        <v>23787</v>
      </c>
      <c r="AD324" s="354">
        <v>24069</v>
      </c>
    </row>
    <row r="325" spans="1:30" x14ac:dyDescent="0.35">
      <c r="A325" t="s">
        <v>139</v>
      </c>
      <c r="B325" s="354" t="str">
        <f>VLOOKUP(A325,'Web Based Remittances'!$A$2:$C$70,3,0)</f>
        <v>784t223m</v>
      </c>
      <c r="C325" s="354" t="s">
        <v>81</v>
      </c>
      <c r="D325" s="354" t="s">
        <v>82</v>
      </c>
      <c r="E325" s="354">
        <v>6122310</v>
      </c>
      <c r="F325" s="354">
        <v>5700</v>
      </c>
      <c r="G325" s="354">
        <v>433</v>
      </c>
      <c r="H325" s="354">
        <v>533</v>
      </c>
      <c r="I325" s="354">
        <v>433</v>
      </c>
      <c r="J325" s="354">
        <v>434</v>
      </c>
      <c r="K325" s="354">
        <v>433</v>
      </c>
      <c r="L325" s="354">
        <v>683</v>
      </c>
      <c r="M325" s="354">
        <v>434</v>
      </c>
      <c r="N325" s="354">
        <v>433</v>
      </c>
      <c r="O325" s="354">
        <v>434</v>
      </c>
      <c r="P325" s="354">
        <v>433</v>
      </c>
      <c r="Q325" s="354">
        <v>583</v>
      </c>
      <c r="R325" s="354">
        <v>434</v>
      </c>
      <c r="S325" s="354">
        <v>433</v>
      </c>
      <c r="T325" s="354">
        <v>966</v>
      </c>
      <c r="U325" s="354">
        <v>1399</v>
      </c>
      <c r="V325" s="354">
        <v>1833</v>
      </c>
      <c r="W325" s="354">
        <v>2266</v>
      </c>
      <c r="X325" s="354">
        <v>2949</v>
      </c>
      <c r="Y325" s="354">
        <v>3383</v>
      </c>
      <c r="Z325" s="354">
        <v>3816</v>
      </c>
      <c r="AA325" s="354">
        <v>4250</v>
      </c>
      <c r="AB325" s="354">
        <v>4683</v>
      </c>
      <c r="AC325" s="354">
        <v>5266</v>
      </c>
      <c r="AD325" s="354">
        <v>5700</v>
      </c>
    </row>
    <row r="326" spans="1:30" x14ac:dyDescent="0.35">
      <c r="A326" t="s">
        <v>139</v>
      </c>
      <c r="B326" s="354" t="str">
        <f>VLOOKUP(A326,'Web Based Remittances'!$A$2:$C$70,3,0)</f>
        <v>784t223m</v>
      </c>
      <c r="C326" s="354" t="s">
        <v>83</v>
      </c>
      <c r="D326" s="354" t="s">
        <v>84</v>
      </c>
      <c r="E326" s="354">
        <v>6122110</v>
      </c>
      <c r="F326" s="354">
        <v>5072</v>
      </c>
      <c r="G326" s="354">
        <v>72</v>
      </c>
      <c r="H326" s="354">
        <v>500</v>
      </c>
      <c r="I326" s="354">
        <v>500</v>
      </c>
      <c r="J326" s="354">
        <v>500</v>
      </c>
      <c r="L326" s="354">
        <v>500</v>
      </c>
      <c r="M326" s="354">
        <v>500</v>
      </c>
      <c r="N326" s="354">
        <v>500</v>
      </c>
      <c r="O326" s="354">
        <v>500</v>
      </c>
      <c r="P326" s="354">
        <v>500</v>
      </c>
      <c r="Q326" s="354">
        <v>500</v>
      </c>
      <c r="R326" s="354">
        <v>500</v>
      </c>
      <c r="S326" s="354">
        <v>72</v>
      </c>
      <c r="T326" s="354">
        <v>572</v>
      </c>
      <c r="U326" s="354">
        <v>1072</v>
      </c>
      <c r="V326" s="354">
        <v>1572</v>
      </c>
      <c r="W326" s="354">
        <v>1572</v>
      </c>
      <c r="X326" s="354">
        <v>2072</v>
      </c>
      <c r="Y326" s="354">
        <v>2572</v>
      </c>
      <c r="Z326" s="354">
        <v>3072</v>
      </c>
      <c r="AA326" s="354">
        <v>3572</v>
      </c>
      <c r="AB326" s="354">
        <v>4072</v>
      </c>
      <c r="AC326" s="354">
        <v>4572</v>
      </c>
      <c r="AD326" s="354">
        <v>5072</v>
      </c>
    </row>
    <row r="327" spans="1:30" x14ac:dyDescent="0.35">
      <c r="A327" t="s">
        <v>139</v>
      </c>
      <c r="B327" s="354" t="str">
        <f>VLOOKUP(A327,'Web Based Remittances'!$A$2:$C$70,3,0)</f>
        <v>784t223m</v>
      </c>
      <c r="C327" s="354" t="s">
        <v>85</v>
      </c>
      <c r="D327" s="354" t="s">
        <v>86</v>
      </c>
      <c r="E327" s="354">
        <v>6120800</v>
      </c>
      <c r="F327" s="354">
        <v>5053</v>
      </c>
      <c r="G327" s="354">
        <v>1263</v>
      </c>
      <c r="J327" s="354">
        <v>1263</v>
      </c>
      <c r="M327" s="354">
        <v>1263</v>
      </c>
      <c r="P327" s="354">
        <v>1264</v>
      </c>
      <c r="S327" s="354">
        <v>1263</v>
      </c>
      <c r="T327" s="354">
        <v>1263</v>
      </c>
      <c r="U327" s="354">
        <v>1263</v>
      </c>
      <c r="V327" s="354">
        <v>2526</v>
      </c>
      <c r="W327" s="354">
        <v>2526</v>
      </c>
      <c r="X327" s="354">
        <v>2526</v>
      </c>
      <c r="Y327" s="354">
        <v>3789</v>
      </c>
      <c r="Z327" s="354">
        <v>3789</v>
      </c>
      <c r="AA327" s="354">
        <v>3789</v>
      </c>
      <c r="AB327" s="354">
        <v>5053</v>
      </c>
      <c r="AC327" s="354">
        <v>5053</v>
      </c>
      <c r="AD327" s="354">
        <v>5053</v>
      </c>
    </row>
    <row r="328" spans="1:30" x14ac:dyDescent="0.35">
      <c r="A328" t="s">
        <v>139</v>
      </c>
      <c r="B328" s="354" t="str">
        <f>VLOOKUP(A328,'Web Based Remittances'!$A$2:$C$70,3,0)</f>
        <v>784t223m</v>
      </c>
      <c r="C328" s="354" t="s">
        <v>87</v>
      </c>
      <c r="D328" s="354" t="s">
        <v>88</v>
      </c>
      <c r="E328" s="354">
        <v>6120220</v>
      </c>
      <c r="F328" s="354">
        <v>26274</v>
      </c>
      <c r="G328" s="354">
        <v>2189</v>
      </c>
      <c r="H328" s="354">
        <v>2190</v>
      </c>
      <c r="I328" s="354">
        <v>2189</v>
      </c>
      <c r="J328" s="354">
        <v>2190</v>
      </c>
      <c r="K328" s="354">
        <v>2189</v>
      </c>
      <c r="L328" s="354">
        <v>2190</v>
      </c>
      <c r="M328" s="354">
        <v>2189</v>
      </c>
      <c r="N328" s="354">
        <v>2190</v>
      </c>
      <c r="O328" s="354">
        <v>2189</v>
      </c>
      <c r="P328" s="354">
        <v>2190</v>
      </c>
      <c r="Q328" s="354">
        <v>2189</v>
      </c>
      <c r="R328" s="354">
        <v>2190</v>
      </c>
      <c r="S328" s="354">
        <v>2189</v>
      </c>
      <c r="T328" s="354">
        <v>4379</v>
      </c>
      <c r="U328" s="354">
        <v>6568</v>
      </c>
      <c r="V328" s="354">
        <v>8758</v>
      </c>
      <c r="W328" s="354">
        <v>10947</v>
      </c>
      <c r="X328" s="354">
        <v>13137</v>
      </c>
      <c r="Y328" s="354">
        <v>15326</v>
      </c>
      <c r="Z328" s="354">
        <v>17516</v>
      </c>
      <c r="AA328" s="354">
        <v>19705</v>
      </c>
      <c r="AB328" s="354">
        <v>21895</v>
      </c>
      <c r="AC328" s="354">
        <v>24084</v>
      </c>
      <c r="AD328" s="354">
        <v>26274</v>
      </c>
    </row>
    <row r="329" spans="1:30" x14ac:dyDescent="0.35">
      <c r="A329" t="s">
        <v>139</v>
      </c>
      <c r="B329" s="354" t="str">
        <f>VLOOKUP(A329,'Web Based Remittances'!$A$2:$C$70,3,0)</f>
        <v>784t223m</v>
      </c>
      <c r="C329" s="354" t="s">
        <v>89</v>
      </c>
      <c r="D329" s="354" t="s">
        <v>90</v>
      </c>
      <c r="E329" s="354">
        <v>6120600</v>
      </c>
      <c r="F329" s="354">
        <v>7224</v>
      </c>
      <c r="G329" s="354">
        <v>7224</v>
      </c>
      <c r="S329" s="354">
        <v>7224</v>
      </c>
      <c r="T329" s="354">
        <v>7224</v>
      </c>
      <c r="U329" s="354">
        <v>7224</v>
      </c>
      <c r="V329" s="354">
        <v>7224</v>
      </c>
      <c r="W329" s="354">
        <v>7224</v>
      </c>
      <c r="X329" s="354">
        <v>7224</v>
      </c>
      <c r="Y329" s="354">
        <v>7224</v>
      </c>
      <c r="Z329" s="354">
        <v>7224</v>
      </c>
      <c r="AA329" s="354">
        <v>7224</v>
      </c>
      <c r="AB329" s="354">
        <v>7224</v>
      </c>
      <c r="AC329" s="354">
        <v>7224</v>
      </c>
      <c r="AD329" s="354">
        <v>7224</v>
      </c>
    </row>
    <row r="330" spans="1:30" x14ac:dyDescent="0.35">
      <c r="A330" t="s">
        <v>139</v>
      </c>
      <c r="B330" s="354" t="str">
        <f>VLOOKUP(A330,'Web Based Remittances'!$A$2:$C$70,3,0)</f>
        <v>784t223m</v>
      </c>
      <c r="C330" s="354" t="s">
        <v>91</v>
      </c>
      <c r="D330" s="354" t="s">
        <v>92</v>
      </c>
      <c r="E330" s="354">
        <v>6120400</v>
      </c>
      <c r="F330" s="354">
        <v>12686</v>
      </c>
      <c r="G330" s="354">
        <v>1938</v>
      </c>
      <c r="H330" s="354">
        <v>1024</v>
      </c>
      <c r="I330" s="354">
        <v>254</v>
      </c>
      <c r="J330" s="354">
        <v>3369</v>
      </c>
      <c r="L330" s="354">
        <v>69</v>
      </c>
      <c r="M330" s="354">
        <v>2357</v>
      </c>
      <c r="N330" s="354">
        <v>665</v>
      </c>
      <c r="O330" s="354">
        <v>186</v>
      </c>
      <c r="P330" s="354">
        <v>819</v>
      </c>
      <c r="Q330" s="354">
        <v>936</v>
      </c>
      <c r="R330" s="354">
        <v>1069</v>
      </c>
      <c r="S330" s="354">
        <v>1938</v>
      </c>
      <c r="T330" s="354">
        <v>2962</v>
      </c>
      <c r="U330" s="354">
        <v>3216</v>
      </c>
      <c r="V330" s="354">
        <v>6585</v>
      </c>
      <c r="W330" s="354">
        <v>6585</v>
      </c>
      <c r="X330" s="354">
        <v>6654</v>
      </c>
      <c r="Y330" s="354">
        <v>9011</v>
      </c>
      <c r="Z330" s="354">
        <v>9676</v>
      </c>
      <c r="AA330" s="354">
        <v>9862</v>
      </c>
      <c r="AB330" s="354">
        <v>10681</v>
      </c>
      <c r="AC330" s="354">
        <v>11617</v>
      </c>
      <c r="AD330" s="354">
        <v>12686</v>
      </c>
    </row>
    <row r="331" spans="1:30" x14ac:dyDescent="0.35">
      <c r="A331" t="s">
        <v>139</v>
      </c>
      <c r="B331" s="354" t="str">
        <f>VLOOKUP(A331,'Web Based Remittances'!$A$2:$C$70,3,0)</f>
        <v>784t223m</v>
      </c>
      <c r="C331" s="354" t="s">
        <v>93</v>
      </c>
      <c r="D331" s="354" t="s">
        <v>94</v>
      </c>
      <c r="E331" s="354">
        <v>6140130</v>
      </c>
      <c r="F331" s="354">
        <v>37974</v>
      </c>
      <c r="G331" s="354">
        <v>3452</v>
      </c>
      <c r="H331" s="354">
        <v>3452</v>
      </c>
      <c r="I331" s="354">
        <v>3452</v>
      </c>
      <c r="J331" s="354">
        <v>3452</v>
      </c>
      <c r="L331" s="354">
        <v>3452</v>
      </c>
      <c r="M331" s="354">
        <v>3452</v>
      </c>
      <c r="N331" s="354">
        <v>3452</v>
      </c>
      <c r="O331" s="354">
        <v>3452</v>
      </c>
      <c r="P331" s="354">
        <v>3452</v>
      </c>
      <c r="Q331" s="354">
        <v>3452</v>
      </c>
      <c r="R331" s="354">
        <v>3454</v>
      </c>
      <c r="S331" s="354">
        <v>3452</v>
      </c>
      <c r="T331" s="354">
        <v>6904</v>
      </c>
      <c r="U331" s="354">
        <v>10356</v>
      </c>
      <c r="V331" s="354">
        <v>13808</v>
      </c>
      <c r="W331" s="354">
        <v>13808</v>
      </c>
      <c r="X331" s="354">
        <v>17260</v>
      </c>
      <c r="Y331" s="354">
        <v>20712</v>
      </c>
      <c r="Z331" s="354">
        <v>24164</v>
      </c>
      <c r="AA331" s="354">
        <v>27616</v>
      </c>
      <c r="AB331" s="354">
        <v>31068</v>
      </c>
      <c r="AC331" s="354">
        <v>34520</v>
      </c>
      <c r="AD331" s="354">
        <v>37974</v>
      </c>
    </row>
    <row r="332" spans="1:30" x14ac:dyDescent="0.35">
      <c r="A332" t="s">
        <v>139</v>
      </c>
      <c r="B332" s="354" t="str">
        <f>VLOOKUP(A332,'Web Based Remittances'!$A$2:$C$70,3,0)</f>
        <v>784t223m</v>
      </c>
      <c r="C332" s="354" t="s">
        <v>95</v>
      </c>
      <c r="D332" s="354" t="s">
        <v>96</v>
      </c>
      <c r="E332" s="354">
        <v>6142430</v>
      </c>
      <c r="F332" s="354">
        <v>17605</v>
      </c>
      <c r="G332" s="354">
        <v>355</v>
      </c>
      <c r="H332" s="354">
        <v>1130</v>
      </c>
      <c r="I332" s="354">
        <v>6100</v>
      </c>
      <c r="J332" s="354">
        <v>2000</v>
      </c>
      <c r="L332" s="354">
        <v>2300</v>
      </c>
      <c r="M332" s="354">
        <v>2362</v>
      </c>
      <c r="N332" s="354">
        <v>425</v>
      </c>
      <c r="O332" s="354">
        <v>250</v>
      </c>
      <c r="P332" s="354">
        <v>300</v>
      </c>
      <c r="Q332" s="354">
        <v>280</v>
      </c>
      <c r="R332" s="354">
        <v>2103</v>
      </c>
      <c r="S332" s="354">
        <v>355</v>
      </c>
      <c r="T332" s="354">
        <v>1485</v>
      </c>
      <c r="U332" s="354">
        <v>7585</v>
      </c>
      <c r="V332" s="354">
        <v>9585</v>
      </c>
      <c r="W332" s="354">
        <v>9585</v>
      </c>
      <c r="X332" s="354">
        <v>11885</v>
      </c>
      <c r="Y332" s="354">
        <v>14247</v>
      </c>
      <c r="Z332" s="354">
        <v>14672</v>
      </c>
      <c r="AA332" s="354">
        <v>14922</v>
      </c>
      <c r="AB332" s="354">
        <v>15222</v>
      </c>
      <c r="AC332" s="354">
        <v>15502</v>
      </c>
      <c r="AD332" s="354">
        <v>17605</v>
      </c>
    </row>
    <row r="333" spans="1:30" x14ac:dyDescent="0.35">
      <c r="A333" t="s">
        <v>139</v>
      </c>
      <c r="B333" s="354" t="str">
        <f>VLOOKUP(A333,'Web Based Remittances'!$A$2:$C$70,3,0)</f>
        <v>784t223m</v>
      </c>
      <c r="C333" s="354" t="s">
        <v>97</v>
      </c>
      <c r="D333" s="354" t="s">
        <v>98</v>
      </c>
      <c r="E333" s="354">
        <v>6146100</v>
      </c>
      <c r="S333" s="354">
        <v>0</v>
      </c>
      <c r="T333" s="354">
        <v>0</v>
      </c>
      <c r="U333" s="354">
        <v>0</v>
      </c>
      <c r="V333" s="354">
        <v>0</v>
      </c>
      <c r="W333" s="354">
        <v>0</v>
      </c>
      <c r="X333" s="354">
        <v>0</v>
      </c>
      <c r="Y333" s="354">
        <v>0</v>
      </c>
      <c r="Z333" s="354">
        <v>0</v>
      </c>
      <c r="AA333" s="354">
        <v>0</v>
      </c>
      <c r="AB333" s="354">
        <v>0</v>
      </c>
      <c r="AC333" s="354">
        <v>0</v>
      </c>
      <c r="AD333" s="354">
        <v>0</v>
      </c>
    </row>
    <row r="334" spans="1:30" x14ac:dyDescent="0.35">
      <c r="A334" t="s">
        <v>139</v>
      </c>
      <c r="B334" s="354" t="str">
        <f>VLOOKUP(A334,'Web Based Remittances'!$A$2:$C$70,3,0)</f>
        <v>784t223m</v>
      </c>
      <c r="C334" s="354" t="s">
        <v>99</v>
      </c>
      <c r="D334" s="354" t="s">
        <v>100</v>
      </c>
      <c r="E334" s="354">
        <v>6140000</v>
      </c>
      <c r="F334" s="354">
        <v>13415</v>
      </c>
      <c r="G334" s="354">
        <v>782</v>
      </c>
      <c r="H334" s="354">
        <v>280</v>
      </c>
      <c r="I334" s="354">
        <v>2415</v>
      </c>
      <c r="J334" s="354">
        <v>930</v>
      </c>
      <c r="K334" s="354">
        <v>50</v>
      </c>
      <c r="L334" s="354">
        <v>2221</v>
      </c>
      <c r="M334" s="354">
        <v>1315</v>
      </c>
      <c r="N334" s="354">
        <v>280</v>
      </c>
      <c r="O334" s="354">
        <v>2165</v>
      </c>
      <c r="P334" s="354">
        <v>535</v>
      </c>
      <c r="Q334" s="354">
        <v>280</v>
      </c>
      <c r="R334" s="354">
        <v>2162</v>
      </c>
      <c r="S334" s="354">
        <v>782</v>
      </c>
      <c r="T334" s="354">
        <v>1062</v>
      </c>
      <c r="U334" s="354">
        <v>3477</v>
      </c>
      <c r="V334" s="354">
        <v>4407</v>
      </c>
      <c r="W334" s="354">
        <v>4457</v>
      </c>
      <c r="X334" s="354">
        <v>6678</v>
      </c>
      <c r="Y334" s="354">
        <v>7993</v>
      </c>
      <c r="Z334" s="354">
        <v>8273</v>
      </c>
      <c r="AA334" s="354">
        <v>10438</v>
      </c>
      <c r="AB334" s="354">
        <v>10973</v>
      </c>
      <c r="AC334" s="354">
        <v>11253</v>
      </c>
      <c r="AD334" s="354">
        <v>13415</v>
      </c>
    </row>
    <row r="335" spans="1:30" x14ac:dyDescent="0.35">
      <c r="A335" t="s">
        <v>139</v>
      </c>
      <c r="B335" s="354" t="str">
        <f>VLOOKUP(A335,'Web Based Remittances'!$A$2:$C$70,3,0)</f>
        <v>784t223m</v>
      </c>
      <c r="C335" s="354" t="s">
        <v>101</v>
      </c>
      <c r="D335" s="354" t="s">
        <v>102</v>
      </c>
      <c r="E335" s="354">
        <v>6121600</v>
      </c>
      <c r="F335" s="354">
        <v>6165</v>
      </c>
      <c r="G335" s="354">
        <v>5490</v>
      </c>
      <c r="R335" s="354">
        <v>675</v>
      </c>
      <c r="S335" s="354">
        <v>5490</v>
      </c>
      <c r="T335" s="354">
        <v>5490</v>
      </c>
      <c r="U335" s="354">
        <v>5490</v>
      </c>
      <c r="V335" s="354">
        <v>5490</v>
      </c>
      <c r="W335" s="354">
        <v>5490</v>
      </c>
      <c r="X335" s="354">
        <v>5490</v>
      </c>
      <c r="Y335" s="354">
        <v>5490</v>
      </c>
      <c r="Z335" s="354">
        <v>5490</v>
      </c>
      <c r="AA335" s="354">
        <v>5490</v>
      </c>
      <c r="AB335" s="354">
        <v>5490</v>
      </c>
      <c r="AC335" s="354">
        <v>5490</v>
      </c>
      <c r="AD335" s="354">
        <v>6165</v>
      </c>
    </row>
    <row r="336" spans="1:30" x14ac:dyDescent="0.35">
      <c r="A336" t="s">
        <v>139</v>
      </c>
      <c r="B336" s="354" t="str">
        <f>VLOOKUP(A336,'Web Based Remittances'!$A$2:$C$70,3,0)</f>
        <v>784t223m</v>
      </c>
      <c r="C336" s="354" t="s">
        <v>103</v>
      </c>
      <c r="D336" s="354" t="s">
        <v>104</v>
      </c>
      <c r="E336" s="354">
        <v>6151110</v>
      </c>
      <c r="S336" s="354">
        <v>0</v>
      </c>
      <c r="T336" s="354">
        <v>0</v>
      </c>
      <c r="U336" s="354">
        <v>0</v>
      </c>
      <c r="V336" s="354">
        <v>0</v>
      </c>
      <c r="W336" s="354">
        <v>0</v>
      </c>
      <c r="X336" s="354">
        <v>0</v>
      </c>
      <c r="Y336" s="354">
        <v>0</v>
      </c>
      <c r="Z336" s="354">
        <v>0</v>
      </c>
      <c r="AA336" s="354">
        <v>0</v>
      </c>
      <c r="AB336" s="354">
        <v>0</v>
      </c>
      <c r="AC336" s="354">
        <v>0</v>
      </c>
      <c r="AD336" s="354">
        <v>0</v>
      </c>
    </row>
    <row r="337" spans="1:30" x14ac:dyDescent="0.35">
      <c r="A337" t="s">
        <v>139</v>
      </c>
      <c r="B337" s="354" t="str">
        <f>VLOOKUP(A337,'Web Based Remittances'!$A$2:$C$70,3,0)</f>
        <v>784t223m</v>
      </c>
      <c r="C337" s="354" t="s">
        <v>105</v>
      </c>
      <c r="D337" s="354" t="s">
        <v>106</v>
      </c>
      <c r="E337" s="354">
        <v>6140200</v>
      </c>
      <c r="F337" s="354">
        <v>75839</v>
      </c>
      <c r="G337" s="354">
        <v>3939</v>
      </c>
      <c r="H337" s="354">
        <v>7930</v>
      </c>
      <c r="I337" s="354">
        <v>7770</v>
      </c>
      <c r="J337" s="354">
        <v>6908</v>
      </c>
      <c r="L337" s="354">
        <v>7920</v>
      </c>
      <c r="M337" s="354">
        <v>5938</v>
      </c>
      <c r="N337" s="354">
        <v>7820</v>
      </c>
      <c r="O337" s="354">
        <v>6137</v>
      </c>
      <c r="P337" s="354">
        <v>7820</v>
      </c>
      <c r="Q337" s="354">
        <v>5837</v>
      </c>
      <c r="R337" s="354">
        <v>7820</v>
      </c>
      <c r="S337" s="354">
        <v>3939</v>
      </c>
      <c r="T337" s="354">
        <v>11869</v>
      </c>
      <c r="U337" s="354">
        <v>19639</v>
      </c>
      <c r="V337" s="354">
        <v>26547</v>
      </c>
      <c r="W337" s="354">
        <v>26547</v>
      </c>
      <c r="X337" s="354">
        <v>34467</v>
      </c>
      <c r="Y337" s="354">
        <v>40405</v>
      </c>
      <c r="Z337" s="354">
        <v>48225</v>
      </c>
      <c r="AA337" s="354">
        <v>54362</v>
      </c>
      <c r="AB337" s="354">
        <v>62182</v>
      </c>
      <c r="AC337" s="354">
        <v>68019</v>
      </c>
      <c r="AD337" s="354">
        <v>75839</v>
      </c>
    </row>
    <row r="338" spans="1:30" x14ac:dyDescent="0.35">
      <c r="A338" t="s">
        <v>139</v>
      </c>
      <c r="B338" s="354" t="str">
        <f>VLOOKUP(A338,'Web Based Remittances'!$A$2:$C$70,3,0)</f>
        <v>784t223m</v>
      </c>
      <c r="C338" s="354" t="s">
        <v>107</v>
      </c>
      <c r="D338" s="354" t="s">
        <v>108</v>
      </c>
      <c r="E338" s="354">
        <v>6111000</v>
      </c>
      <c r="F338" s="354">
        <v>600</v>
      </c>
      <c r="G338" s="354">
        <v>600</v>
      </c>
      <c r="S338" s="354">
        <v>600</v>
      </c>
      <c r="T338" s="354">
        <v>600</v>
      </c>
      <c r="U338" s="354">
        <v>600</v>
      </c>
      <c r="V338" s="354">
        <v>600</v>
      </c>
      <c r="W338" s="354">
        <v>600</v>
      </c>
      <c r="X338" s="354">
        <v>600</v>
      </c>
      <c r="Y338" s="354">
        <v>600</v>
      </c>
      <c r="Z338" s="354">
        <v>600</v>
      </c>
      <c r="AA338" s="354">
        <v>600</v>
      </c>
      <c r="AB338" s="354">
        <v>600</v>
      </c>
      <c r="AC338" s="354">
        <v>600</v>
      </c>
      <c r="AD338" s="354">
        <v>600</v>
      </c>
    </row>
    <row r="339" spans="1:30" x14ac:dyDescent="0.35">
      <c r="A339" t="s">
        <v>139</v>
      </c>
      <c r="B339" s="354" t="str">
        <f>VLOOKUP(A339,'Web Based Remittances'!$A$2:$C$70,3,0)</f>
        <v>784t223m</v>
      </c>
      <c r="C339" s="354" t="s">
        <v>109</v>
      </c>
      <c r="D339" s="354" t="s">
        <v>110</v>
      </c>
      <c r="E339" s="354">
        <v>6170100</v>
      </c>
      <c r="F339" s="354">
        <v>10474</v>
      </c>
      <c r="G339" s="354">
        <v>2429</v>
      </c>
      <c r="H339" s="354">
        <v>611</v>
      </c>
      <c r="I339" s="354">
        <v>611</v>
      </c>
      <c r="J339" s="354">
        <v>1392</v>
      </c>
      <c r="L339" s="354">
        <v>610</v>
      </c>
      <c r="M339" s="354">
        <v>708</v>
      </c>
      <c r="N339" s="354">
        <v>1194</v>
      </c>
      <c r="O339" s="354">
        <v>458</v>
      </c>
      <c r="P339" s="354">
        <v>860</v>
      </c>
      <c r="Q339" s="354">
        <v>991</v>
      </c>
      <c r="R339" s="354">
        <v>610</v>
      </c>
      <c r="S339" s="354">
        <v>2429</v>
      </c>
      <c r="T339" s="354">
        <v>3040</v>
      </c>
      <c r="U339" s="354">
        <v>3651</v>
      </c>
      <c r="V339" s="354">
        <v>5043</v>
      </c>
      <c r="W339" s="354">
        <v>5043</v>
      </c>
      <c r="X339" s="354">
        <v>5653</v>
      </c>
      <c r="Y339" s="354">
        <v>6361</v>
      </c>
      <c r="Z339" s="354">
        <v>7555</v>
      </c>
      <c r="AA339" s="354">
        <v>8013</v>
      </c>
      <c r="AB339" s="354">
        <v>8873</v>
      </c>
      <c r="AC339" s="354">
        <v>9864</v>
      </c>
      <c r="AD339" s="354">
        <v>10474</v>
      </c>
    </row>
    <row r="340" spans="1:30" x14ac:dyDescent="0.35">
      <c r="A340" t="s">
        <v>139</v>
      </c>
      <c r="B340" s="354" t="str">
        <f>VLOOKUP(A340,'Web Based Remittances'!$A$2:$C$70,3,0)</f>
        <v>784t223m</v>
      </c>
      <c r="C340" s="354" t="s">
        <v>111</v>
      </c>
      <c r="D340" s="354" t="s">
        <v>112</v>
      </c>
      <c r="E340" s="354">
        <v>6170110</v>
      </c>
      <c r="F340" s="354">
        <v>21750</v>
      </c>
      <c r="G340" s="354">
        <v>3253</v>
      </c>
      <c r="H340" s="354">
        <v>5490</v>
      </c>
      <c r="I340" s="354">
        <v>4035</v>
      </c>
      <c r="J340" s="354">
        <v>404</v>
      </c>
      <c r="K340" s="354">
        <v>404</v>
      </c>
      <c r="L340" s="354">
        <v>2494</v>
      </c>
      <c r="M340" s="354">
        <v>904</v>
      </c>
      <c r="N340" s="354">
        <v>404</v>
      </c>
      <c r="O340" s="354">
        <v>654</v>
      </c>
      <c r="P340" s="354">
        <v>2245</v>
      </c>
      <c r="Q340" s="354">
        <v>404</v>
      </c>
      <c r="R340" s="354">
        <v>1059</v>
      </c>
      <c r="S340" s="354">
        <v>3253</v>
      </c>
      <c r="T340" s="354">
        <v>8743</v>
      </c>
      <c r="U340" s="354">
        <v>12778</v>
      </c>
      <c r="V340" s="354">
        <v>13182</v>
      </c>
      <c r="W340" s="354">
        <v>13586</v>
      </c>
      <c r="X340" s="354">
        <v>16080</v>
      </c>
      <c r="Y340" s="354">
        <v>16984</v>
      </c>
      <c r="Z340" s="354">
        <v>17388</v>
      </c>
      <c r="AA340" s="354">
        <v>18042</v>
      </c>
      <c r="AB340" s="354">
        <v>20287</v>
      </c>
      <c r="AC340" s="354">
        <v>20691</v>
      </c>
      <c r="AD340" s="354">
        <v>21750</v>
      </c>
    </row>
    <row r="341" spans="1:30" x14ac:dyDescent="0.35">
      <c r="A341" t="s">
        <v>139</v>
      </c>
      <c r="B341" s="354" t="str">
        <f>VLOOKUP(A341,'Web Based Remittances'!$A$2:$C$70,3,0)</f>
        <v>784t223m</v>
      </c>
      <c r="C341" s="354" t="s">
        <v>121</v>
      </c>
      <c r="D341" s="354" t="s">
        <v>122</v>
      </c>
      <c r="E341" s="354">
        <v>4190170</v>
      </c>
      <c r="F341" s="354">
        <v>-7105</v>
      </c>
      <c r="J341" s="354">
        <v>-7105</v>
      </c>
      <c r="S341" s="354">
        <v>0</v>
      </c>
      <c r="T341" s="354">
        <v>0</v>
      </c>
      <c r="U341" s="354">
        <v>0</v>
      </c>
      <c r="V341" s="354">
        <v>-7105</v>
      </c>
      <c r="W341" s="354">
        <v>-7105</v>
      </c>
      <c r="X341" s="354">
        <v>-7105</v>
      </c>
      <c r="Y341" s="354">
        <v>-7105</v>
      </c>
      <c r="Z341" s="354">
        <v>-7105</v>
      </c>
      <c r="AA341" s="354">
        <v>-7105</v>
      </c>
      <c r="AB341" s="354">
        <v>-7105</v>
      </c>
      <c r="AC341" s="354">
        <v>-7105</v>
      </c>
      <c r="AD341" s="354">
        <v>-7105</v>
      </c>
    </row>
    <row r="342" spans="1:30" x14ac:dyDescent="0.35">
      <c r="A342" t="s">
        <v>139</v>
      </c>
      <c r="B342" s="354" t="str">
        <f>VLOOKUP(A342,'Web Based Remittances'!$A$2:$C$70,3,0)</f>
        <v>784t223m</v>
      </c>
      <c r="C342" s="354" t="s">
        <v>127</v>
      </c>
      <c r="D342" s="354" t="s">
        <v>128</v>
      </c>
      <c r="E342" s="354">
        <v>6180200</v>
      </c>
      <c r="F342" s="354">
        <v>12380.25</v>
      </c>
      <c r="J342" s="354">
        <v>5275</v>
      </c>
      <c r="K342" s="354">
        <v>7105.25</v>
      </c>
      <c r="S342" s="354">
        <v>0</v>
      </c>
      <c r="T342" s="354">
        <v>0</v>
      </c>
      <c r="U342" s="354">
        <v>0</v>
      </c>
      <c r="V342" s="354">
        <v>5275</v>
      </c>
      <c r="W342" s="354">
        <v>12380.25</v>
      </c>
      <c r="X342" s="354">
        <v>12380.25</v>
      </c>
      <c r="Y342" s="354">
        <v>12380.25</v>
      </c>
      <c r="Z342" s="354">
        <v>12380.25</v>
      </c>
      <c r="AA342" s="354">
        <v>12380.25</v>
      </c>
      <c r="AB342" s="354">
        <v>12380.25</v>
      </c>
      <c r="AC342" s="354">
        <v>12380.25</v>
      </c>
      <c r="AD342" s="354">
        <v>12380.25</v>
      </c>
    </row>
    <row r="343" spans="1:30" x14ac:dyDescent="0.35">
      <c r="A343" t="s">
        <v>140</v>
      </c>
      <c r="B343" s="354" t="str">
        <f>VLOOKUP(A343,'Web Based Remittances'!$A$2:$C$70,3,0)</f>
        <v>593d393f</v>
      </c>
      <c r="C343" s="354" t="s">
        <v>19</v>
      </c>
      <c r="D343" s="354" t="s">
        <v>20</v>
      </c>
      <c r="E343" s="354">
        <v>4190105</v>
      </c>
      <c r="F343" s="354">
        <v>-1881217</v>
      </c>
      <c r="G343" s="354">
        <v>-282040.2</v>
      </c>
      <c r="H343" s="354">
        <v>-140898.79999999999</v>
      </c>
      <c r="I343" s="354">
        <v>-161436.29999999999</v>
      </c>
      <c r="J343" s="354">
        <v>-140898.79999999999</v>
      </c>
      <c r="K343" s="354">
        <v>-140898.79999999999</v>
      </c>
      <c r="L343" s="354">
        <v>-140898.79999999999</v>
      </c>
      <c r="M343" s="354">
        <v>-140898.79999999999</v>
      </c>
      <c r="N343" s="354">
        <v>-169651.3</v>
      </c>
      <c r="O343" s="354">
        <v>-140898.79999999999</v>
      </c>
      <c r="P343" s="354">
        <v>-140898.79999999999</v>
      </c>
      <c r="Q343" s="354">
        <v>-140898.79999999999</v>
      </c>
      <c r="R343" s="354">
        <v>-140898.79999999999</v>
      </c>
      <c r="S343" s="354">
        <v>-282040.2</v>
      </c>
      <c r="T343" s="354">
        <v>-422939</v>
      </c>
      <c r="U343" s="354">
        <v>-584375.30000000005</v>
      </c>
      <c r="V343" s="354">
        <v>-725274.10000000009</v>
      </c>
      <c r="W343" s="354">
        <v>-866172.90000000014</v>
      </c>
      <c r="X343" s="354">
        <v>-1007071.7000000002</v>
      </c>
      <c r="Y343" s="354">
        <v>-1147970.5000000002</v>
      </c>
      <c r="Z343" s="354">
        <v>-1317621.8000000003</v>
      </c>
      <c r="AA343" s="354">
        <v>-1458520.6000000003</v>
      </c>
      <c r="AB343" s="354">
        <v>-1599419.4000000004</v>
      </c>
      <c r="AC343" s="354">
        <v>-1740318.2000000004</v>
      </c>
      <c r="AD343" s="354">
        <v>-1881217.0000000005</v>
      </c>
    </row>
    <row r="344" spans="1:30" x14ac:dyDescent="0.35">
      <c r="A344" t="s">
        <v>140</v>
      </c>
      <c r="B344" s="354" t="str">
        <f>VLOOKUP(A344,'Web Based Remittances'!$A$2:$C$70,3,0)</f>
        <v>593d393f</v>
      </c>
      <c r="C344" s="354" t="s">
        <v>21</v>
      </c>
      <c r="D344" s="354" t="s">
        <v>22</v>
      </c>
      <c r="E344" s="354">
        <v>4190110</v>
      </c>
      <c r="F344" s="354">
        <v>0</v>
      </c>
      <c r="G344" s="354">
        <v>0</v>
      </c>
      <c r="H344" s="354">
        <v>0</v>
      </c>
      <c r="I344" s="354">
        <v>0</v>
      </c>
      <c r="J344" s="354">
        <v>0</v>
      </c>
      <c r="K344" s="354">
        <v>0</v>
      </c>
      <c r="L344" s="354">
        <v>0</v>
      </c>
      <c r="M344" s="354">
        <v>0</v>
      </c>
      <c r="N344" s="354">
        <v>0</v>
      </c>
      <c r="O344" s="354">
        <v>0</v>
      </c>
      <c r="P344" s="354">
        <v>0</v>
      </c>
      <c r="Q344" s="354">
        <v>0</v>
      </c>
      <c r="R344" s="354">
        <v>0</v>
      </c>
      <c r="S344" s="354">
        <v>0</v>
      </c>
      <c r="T344" s="354">
        <v>0</v>
      </c>
      <c r="U344" s="354">
        <v>0</v>
      </c>
      <c r="V344" s="354">
        <v>0</v>
      </c>
      <c r="W344" s="354">
        <v>0</v>
      </c>
      <c r="X344" s="354">
        <v>0</v>
      </c>
      <c r="Y344" s="354">
        <v>0</v>
      </c>
      <c r="Z344" s="354">
        <v>0</v>
      </c>
      <c r="AA344" s="354">
        <v>0</v>
      </c>
      <c r="AB344" s="354">
        <v>0</v>
      </c>
      <c r="AC344" s="354">
        <v>0</v>
      </c>
      <c r="AD344" s="354">
        <v>0</v>
      </c>
    </row>
    <row r="345" spans="1:30" x14ac:dyDescent="0.35">
      <c r="A345" t="s">
        <v>140</v>
      </c>
      <c r="B345" s="354" t="str">
        <f>VLOOKUP(A345,'Web Based Remittances'!$A$2:$C$70,3,0)</f>
        <v>593d393f</v>
      </c>
      <c r="C345" s="354" t="s">
        <v>23</v>
      </c>
      <c r="D345" s="354" t="s">
        <v>24</v>
      </c>
      <c r="E345" s="354">
        <v>4190120</v>
      </c>
      <c r="F345" s="354">
        <v>-51501.919999999998</v>
      </c>
      <c r="G345" s="354">
        <v>-4916.9399999999996</v>
      </c>
      <c r="H345" s="354">
        <v>-5857.24</v>
      </c>
      <c r="I345" s="354">
        <v>-5387.09</v>
      </c>
      <c r="J345" s="354">
        <v>-5387.09</v>
      </c>
      <c r="K345" s="354">
        <v>-5387.11</v>
      </c>
      <c r="L345" s="354">
        <v>-3509.46</v>
      </c>
      <c r="M345" s="354">
        <v>-3509.46</v>
      </c>
      <c r="N345" s="354">
        <v>-3509.46</v>
      </c>
      <c r="O345" s="354">
        <v>-3509.46</v>
      </c>
      <c r="P345" s="354">
        <v>-3509.46</v>
      </c>
      <c r="Q345" s="354">
        <v>-3509.46</v>
      </c>
      <c r="R345" s="354">
        <v>-3509.69</v>
      </c>
      <c r="S345" s="354">
        <v>-4916.9399999999996</v>
      </c>
      <c r="T345" s="354">
        <v>-10774.18</v>
      </c>
      <c r="U345" s="354">
        <v>-16161.27</v>
      </c>
      <c r="V345" s="354">
        <v>-21548.36</v>
      </c>
      <c r="W345" s="354">
        <v>-26935.47</v>
      </c>
      <c r="X345" s="354">
        <v>-30444.93</v>
      </c>
      <c r="Y345" s="354">
        <v>-33954.39</v>
      </c>
      <c r="Z345" s="354">
        <v>-37463.85</v>
      </c>
      <c r="AA345" s="354">
        <v>-40973.31</v>
      </c>
      <c r="AB345" s="354">
        <v>-44482.77</v>
      </c>
      <c r="AC345" s="354">
        <v>-47992.229999999996</v>
      </c>
      <c r="AD345" s="354">
        <v>-51501.919999999998</v>
      </c>
    </row>
    <row r="346" spans="1:30" x14ac:dyDescent="0.35">
      <c r="A346" t="s">
        <v>140</v>
      </c>
      <c r="B346" s="354" t="str">
        <f>VLOOKUP(A346,'Web Based Remittances'!$A$2:$C$70,3,0)</f>
        <v>593d393f</v>
      </c>
      <c r="C346" s="354" t="s">
        <v>25</v>
      </c>
      <c r="D346" s="354" t="s">
        <v>26</v>
      </c>
      <c r="E346" s="354">
        <v>4190140</v>
      </c>
      <c r="F346" s="354">
        <v>-97870</v>
      </c>
      <c r="G346" s="354">
        <v>0</v>
      </c>
      <c r="H346" s="354">
        <v>0</v>
      </c>
      <c r="I346" s="354">
        <v>0</v>
      </c>
      <c r="J346" s="354">
        <v>-32623.33</v>
      </c>
      <c r="K346" s="354">
        <v>0</v>
      </c>
      <c r="L346" s="354">
        <v>0</v>
      </c>
      <c r="M346" s="354">
        <v>0</v>
      </c>
      <c r="N346" s="354">
        <v>0</v>
      </c>
      <c r="O346" s="354">
        <v>-32623.33</v>
      </c>
      <c r="P346" s="354">
        <v>0</v>
      </c>
      <c r="Q346" s="354">
        <v>0</v>
      </c>
      <c r="R346" s="354">
        <v>-32623.34</v>
      </c>
      <c r="S346" s="354">
        <v>0</v>
      </c>
      <c r="T346" s="354">
        <v>0</v>
      </c>
      <c r="U346" s="354">
        <v>0</v>
      </c>
      <c r="V346" s="354">
        <v>-32623.33</v>
      </c>
      <c r="W346" s="354">
        <v>-32623.33</v>
      </c>
      <c r="X346" s="354">
        <v>-32623.33</v>
      </c>
      <c r="Y346" s="354">
        <v>-32623.33</v>
      </c>
      <c r="Z346" s="354">
        <v>-32623.33</v>
      </c>
      <c r="AA346" s="354">
        <v>-65246.66</v>
      </c>
      <c r="AB346" s="354">
        <v>-65246.66</v>
      </c>
      <c r="AC346" s="354">
        <v>-65246.66</v>
      </c>
      <c r="AD346" s="354">
        <v>-97870</v>
      </c>
    </row>
    <row r="347" spans="1:30" x14ac:dyDescent="0.35">
      <c r="A347" t="s">
        <v>140</v>
      </c>
      <c r="B347" s="354" t="str">
        <f>VLOOKUP(A347,'Web Based Remittances'!$A$2:$C$70,3,0)</f>
        <v>593d393f</v>
      </c>
      <c r="C347" s="354" t="s">
        <v>27</v>
      </c>
      <c r="D347" s="354" t="s">
        <v>28</v>
      </c>
      <c r="E347" s="354">
        <v>4190160</v>
      </c>
      <c r="F347" s="354">
        <v>0</v>
      </c>
      <c r="G347" s="354">
        <v>0</v>
      </c>
      <c r="H347" s="354">
        <v>0</v>
      </c>
      <c r="I347" s="354">
        <v>0</v>
      </c>
      <c r="J347" s="354">
        <v>0</v>
      </c>
      <c r="K347" s="354">
        <v>0</v>
      </c>
      <c r="L347" s="354">
        <v>0</v>
      </c>
      <c r="M347" s="354">
        <v>0</v>
      </c>
      <c r="N347" s="354">
        <v>0</v>
      </c>
      <c r="O347" s="354">
        <v>0</v>
      </c>
      <c r="P347" s="354">
        <v>0</v>
      </c>
      <c r="Q347" s="354">
        <v>0</v>
      </c>
      <c r="R347" s="354">
        <v>0</v>
      </c>
      <c r="S347" s="354">
        <v>0</v>
      </c>
      <c r="T347" s="354">
        <v>0</v>
      </c>
      <c r="U347" s="354">
        <v>0</v>
      </c>
      <c r="V347" s="354">
        <v>0</v>
      </c>
      <c r="W347" s="354">
        <v>0</v>
      </c>
      <c r="X347" s="354">
        <v>0</v>
      </c>
      <c r="Y347" s="354">
        <v>0</v>
      </c>
      <c r="Z347" s="354">
        <v>0</v>
      </c>
      <c r="AA347" s="354">
        <v>0</v>
      </c>
      <c r="AB347" s="354">
        <v>0</v>
      </c>
      <c r="AC347" s="354">
        <v>0</v>
      </c>
      <c r="AD347" s="354">
        <v>0</v>
      </c>
    </row>
    <row r="348" spans="1:30" x14ac:dyDescent="0.35">
      <c r="A348" t="s">
        <v>140</v>
      </c>
      <c r="B348" s="354" t="str">
        <f>VLOOKUP(A348,'Web Based Remittances'!$A$2:$C$70,3,0)</f>
        <v>593d393f</v>
      </c>
      <c r="C348" s="354" t="s">
        <v>29</v>
      </c>
      <c r="D348" s="354" t="s">
        <v>30</v>
      </c>
      <c r="E348" s="354">
        <v>4190390</v>
      </c>
      <c r="F348" s="354">
        <v>-3900</v>
      </c>
      <c r="G348" s="354">
        <v>-1000</v>
      </c>
      <c r="H348" s="354">
        <v>-300</v>
      </c>
      <c r="I348" s="354">
        <v>-300</v>
      </c>
      <c r="J348" s="354">
        <v>-1700</v>
      </c>
      <c r="K348" s="354">
        <v>0</v>
      </c>
      <c r="L348" s="354">
        <v>0</v>
      </c>
      <c r="M348" s="354">
        <v>0</v>
      </c>
      <c r="N348" s="354">
        <v>0</v>
      </c>
      <c r="O348" s="354">
        <v>0</v>
      </c>
      <c r="P348" s="354">
        <v>-600</v>
      </c>
      <c r="Q348" s="354">
        <v>0</v>
      </c>
      <c r="R348" s="354">
        <v>0</v>
      </c>
      <c r="S348" s="354">
        <v>-1000</v>
      </c>
      <c r="T348" s="354">
        <v>-1300</v>
      </c>
      <c r="U348" s="354">
        <v>-1600</v>
      </c>
      <c r="V348" s="354">
        <v>-3300</v>
      </c>
      <c r="W348" s="354">
        <v>-3300</v>
      </c>
      <c r="X348" s="354">
        <v>-3300</v>
      </c>
      <c r="Y348" s="354">
        <v>-3300</v>
      </c>
      <c r="Z348" s="354">
        <v>-3300</v>
      </c>
      <c r="AA348" s="354">
        <v>-3300</v>
      </c>
      <c r="AB348" s="354">
        <v>-3900</v>
      </c>
      <c r="AC348" s="354">
        <v>-3900</v>
      </c>
      <c r="AD348" s="354">
        <v>-3900</v>
      </c>
    </row>
    <row r="349" spans="1:30" x14ac:dyDescent="0.35">
      <c r="A349" t="s">
        <v>140</v>
      </c>
      <c r="B349" s="354" t="str">
        <f>VLOOKUP(A349,'Web Based Remittances'!$A$2:$C$70,3,0)</f>
        <v>593d393f</v>
      </c>
      <c r="C349" s="354" t="s">
        <v>31</v>
      </c>
      <c r="D349" s="354" t="s">
        <v>32</v>
      </c>
      <c r="E349" s="354">
        <v>4191900</v>
      </c>
      <c r="F349" s="354">
        <v>-990</v>
      </c>
      <c r="G349" s="354">
        <v>-120</v>
      </c>
      <c r="H349" s="354">
        <v>-60</v>
      </c>
      <c r="I349" s="354">
        <v>-60</v>
      </c>
      <c r="J349" s="354">
        <v>-60</v>
      </c>
      <c r="K349" s="354">
        <v>-150</v>
      </c>
      <c r="L349" s="354">
        <v>-60</v>
      </c>
      <c r="M349" s="354">
        <v>-120</v>
      </c>
      <c r="N349" s="354">
        <v>-60</v>
      </c>
      <c r="O349" s="354">
        <v>-120</v>
      </c>
      <c r="P349" s="354">
        <v>-60</v>
      </c>
      <c r="Q349" s="354">
        <v>-60</v>
      </c>
      <c r="R349" s="354">
        <v>-60</v>
      </c>
      <c r="S349" s="354">
        <v>-120</v>
      </c>
      <c r="T349" s="354">
        <v>-180</v>
      </c>
      <c r="U349" s="354">
        <v>-240</v>
      </c>
      <c r="V349" s="354">
        <v>-300</v>
      </c>
      <c r="W349" s="354">
        <v>-450</v>
      </c>
      <c r="X349" s="354">
        <v>-510</v>
      </c>
      <c r="Y349" s="354">
        <v>-630</v>
      </c>
      <c r="Z349" s="354">
        <v>-690</v>
      </c>
      <c r="AA349" s="354">
        <v>-810</v>
      </c>
      <c r="AB349" s="354">
        <v>-870</v>
      </c>
      <c r="AC349" s="354">
        <v>-930</v>
      </c>
      <c r="AD349" s="354">
        <v>-990</v>
      </c>
    </row>
    <row r="350" spans="1:30" x14ac:dyDescent="0.35">
      <c r="A350" t="s">
        <v>140</v>
      </c>
      <c r="B350" s="354" t="str">
        <f>VLOOKUP(A350,'Web Based Remittances'!$A$2:$C$70,3,0)</f>
        <v>593d393f</v>
      </c>
      <c r="C350" s="354" t="s">
        <v>33</v>
      </c>
      <c r="D350" s="354" t="s">
        <v>34</v>
      </c>
      <c r="E350" s="354">
        <v>4191100</v>
      </c>
      <c r="F350" s="354">
        <v>-110658</v>
      </c>
      <c r="G350" s="354">
        <v>-9208</v>
      </c>
      <c r="H350" s="354">
        <v>-11950</v>
      </c>
      <c r="I350" s="354">
        <v>-11200</v>
      </c>
      <c r="J350" s="354">
        <v>-9300</v>
      </c>
      <c r="K350" s="354">
        <v>0</v>
      </c>
      <c r="L350" s="354">
        <v>-11200</v>
      </c>
      <c r="M350" s="354">
        <v>-9300</v>
      </c>
      <c r="N350" s="354">
        <v>-11200</v>
      </c>
      <c r="O350" s="354">
        <v>-8400</v>
      </c>
      <c r="P350" s="354">
        <v>-8550</v>
      </c>
      <c r="Q350" s="354">
        <v>-9150</v>
      </c>
      <c r="R350" s="354">
        <v>-11200</v>
      </c>
      <c r="S350" s="354">
        <v>-9208</v>
      </c>
      <c r="T350" s="354">
        <v>-21158</v>
      </c>
      <c r="U350" s="354">
        <v>-32358</v>
      </c>
      <c r="V350" s="354">
        <v>-41658</v>
      </c>
      <c r="W350" s="354">
        <v>-41658</v>
      </c>
      <c r="X350" s="354">
        <v>-52858</v>
      </c>
      <c r="Y350" s="354">
        <v>-62158</v>
      </c>
      <c r="Z350" s="354">
        <v>-73358</v>
      </c>
      <c r="AA350" s="354">
        <v>-81758</v>
      </c>
      <c r="AB350" s="354">
        <v>-90308</v>
      </c>
      <c r="AC350" s="354">
        <v>-99458</v>
      </c>
      <c r="AD350" s="354">
        <v>-110658</v>
      </c>
    </row>
    <row r="351" spans="1:30" x14ac:dyDescent="0.35">
      <c r="A351" t="s">
        <v>140</v>
      </c>
      <c r="B351" s="354" t="str">
        <f>VLOOKUP(A351,'Web Based Remittances'!$A$2:$C$70,3,0)</f>
        <v>593d393f</v>
      </c>
      <c r="C351" s="354" t="s">
        <v>35</v>
      </c>
      <c r="D351" s="354" t="s">
        <v>36</v>
      </c>
      <c r="E351" s="354">
        <v>4191110</v>
      </c>
      <c r="F351" s="354">
        <v>0</v>
      </c>
      <c r="G351" s="354">
        <v>0</v>
      </c>
      <c r="H351" s="354">
        <v>0</v>
      </c>
      <c r="I351" s="354">
        <v>0</v>
      </c>
      <c r="J351" s="354">
        <v>0</v>
      </c>
      <c r="K351" s="354">
        <v>0</v>
      </c>
      <c r="L351" s="354">
        <v>0</v>
      </c>
      <c r="M351" s="354">
        <v>0</v>
      </c>
      <c r="N351" s="354">
        <v>0</v>
      </c>
      <c r="O351" s="354">
        <v>0</v>
      </c>
      <c r="P351" s="354">
        <v>0</v>
      </c>
      <c r="Q351" s="354">
        <v>0</v>
      </c>
      <c r="R351" s="354">
        <v>0</v>
      </c>
      <c r="S351" s="354">
        <v>0</v>
      </c>
      <c r="T351" s="354">
        <v>0</v>
      </c>
      <c r="U351" s="354">
        <v>0</v>
      </c>
      <c r="V351" s="354">
        <v>0</v>
      </c>
      <c r="W351" s="354">
        <v>0</v>
      </c>
      <c r="X351" s="354">
        <v>0</v>
      </c>
      <c r="Y351" s="354">
        <v>0</v>
      </c>
      <c r="Z351" s="354">
        <v>0</v>
      </c>
      <c r="AA351" s="354">
        <v>0</v>
      </c>
      <c r="AB351" s="354">
        <v>0</v>
      </c>
      <c r="AC351" s="354">
        <v>0</v>
      </c>
      <c r="AD351" s="354">
        <v>0</v>
      </c>
    </row>
    <row r="352" spans="1:30" x14ac:dyDescent="0.35">
      <c r="A352" t="s">
        <v>140</v>
      </c>
      <c r="B352" s="354" t="str">
        <f>VLOOKUP(A352,'Web Based Remittances'!$A$2:$C$70,3,0)</f>
        <v>593d393f</v>
      </c>
      <c r="C352" s="354" t="s">
        <v>37</v>
      </c>
      <c r="D352" s="354" t="s">
        <v>38</v>
      </c>
      <c r="E352" s="354">
        <v>4191600</v>
      </c>
      <c r="F352" s="354">
        <v>0</v>
      </c>
      <c r="G352" s="354">
        <v>0</v>
      </c>
      <c r="H352" s="354">
        <v>0</v>
      </c>
      <c r="I352" s="354">
        <v>0</v>
      </c>
      <c r="J352" s="354">
        <v>0</v>
      </c>
      <c r="K352" s="354">
        <v>0</v>
      </c>
      <c r="L352" s="354">
        <v>0</v>
      </c>
      <c r="M352" s="354">
        <v>0</v>
      </c>
      <c r="N352" s="354">
        <v>0</v>
      </c>
      <c r="O352" s="354">
        <v>0</v>
      </c>
      <c r="P352" s="354">
        <v>0</v>
      </c>
      <c r="Q352" s="354">
        <v>0</v>
      </c>
      <c r="R352" s="354">
        <v>0</v>
      </c>
      <c r="S352" s="354">
        <v>0</v>
      </c>
      <c r="T352" s="354">
        <v>0</v>
      </c>
      <c r="U352" s="354">
        <v>0</v>
      </c>
      <c r="V352" s="354">
        <v>0</v>
      </c>
      <c r="W352" s="354">
        <v>0</v>
      </c>
      <c r="X352" s="354">
        <v>0</v>
      </c>
      <c r="Y352" s="354">
        <v>0</v>
      </c>
      <c r="Z352" s="354">
        <v>0</v>
      </c>
      <c r="AA352" s="354">
        <v>0</v>
      </c>
      <c r="AB352" s="354">
        <v>0</v>
      </c>
      <c r="AC352" s="354">
        <v>0</v>
      </c>
      <c r="AD352" s="354">
        <v>0</v>
      </c>
    </row>
    <row r="353" spans="1:30" x14ac:dyDescent="0.35">
      <c r="A353" t="s">
        <v>140</v>
      </c>
      <c r="B353" s="354" t="str">
        <f>VLOOKUP(A353,'Web Based Remittances'!$A$2:$C$70,3,0)</f>
        <v>593d393f</v>
      </c>
      <c r="C353" s="354" t="s">
        <v>39</v>
      </c>
      <c r="D353" s="354" t="s">
        <v>40</v>
      </c>
      <c r="E353" s="354">
        <v>4191610</v>
      </c>
      <c r="F353" s="354">
        <v>0</v>
      </c>
      <c r="G353" s="354">
        <v>0</v>
      </c>
      <c r="H353" s="354">
        <v>0</v>
      </c>
      <c r="I353" s="354">
        <v>0</v>
      </c>
      <c r="J353" s="354">
        <v>0</v>
      </c>
      <c r="K353" s="354">
        <v>0</v>
      </c>
      <c r="L353" s="354">
        <v>0</v>
      </c>
      <c r="M353" s="354">
        <v>0</v>
      </c>
      <c r="N353" s="354">
        <v>0</v>
      </c>
      <c r="O353" s="354">
        <v>0</v>
      </c>
      <c r="P353" s="354">
        <v>0</v>
      </c>
      <c r="Q353" s="354">
        <v>0</v>
      </c>
      <c r="R353" s="354">
        <v>0</v>
      </c>
      <c r="S353" s="354">
        <v>0</v>
      </c>
      <c r="T353" s="354">
        <v>0</v>
      </c>
      <c r="U353" s="354">
        <v>0</v>
      </c>
      <c r="V353" s="354">
        <v>0</v>
      </c>
      <c r="W353" s="354">
        <v>0</v>
      </c>
      <c r="X353" s="354">
        <v>0</v>
      </c>
      <c r="Y353" s="354">
        <v>0</v>
      </c>
      <c r="Z353" s="354">
        <v>0</v>
      </c>
      <c r="AA353" s="354">
        <v>0</v>
      </c>
      <c r="AB353" s="354">
        <v>0</v>
      </c>
      <c r="AC353" s="354">
        <v>0</v>
      </c>
      <c r="AD353" s="354">
        <v>0</v>
      </c>
    </row>
    <row r="354" spans="1:30" x14ac:dyDescent="0.35">
      <c r="A354" t="s">
        <v>140</v>
      </c>
      <c r="B354" s="354" t="str">
        <f>VLOOKUP(A354,'Web Based Remittances'!$A$2:$C$70,3,0)</f>
        <v>593d393f</v>
      </c>
      <c r="C354" s="354" t="s">
        <v>41</v>
      </c>
      <c r="D354" s="354" t="s">
        <v>42</v>
      </c>
      <c r="E354" s="354">
        <v>4190410</v>
      </c>
      <c r="F354" s="354">
        <v>-43900</v>
      </c>
      <c r="G354" s="354">
        <v>-10995</v>
      </c>
      <c r="H354" s="354">
        <v>-5161</v>
      </c>
      <c r="I354" s="354">
        <v>-5161</v>
      </c>
      <c r="J354" s="354">
        <v>-5161</v>
      </c>
      <c r="K354" s="354">
        <v>-5161</v>
      </c>
      <c r="L354" s="354">
        <v>-5511</v>
      </c>
      <c r="M354" s="354">
        <v>-750</v>
      </c>
      <c r="N354" s="354">
        <v>0</v>
      </c>
      <c r="O354" s="354">
        <v>0</v>
      </c>
      <c r="P354" s="354">
        <v>-750</v>
      </c>
      <c r="Q354" s="354">
        <v>-5250</v>
      </c>
      <c r="R354" s="354">
        <v>0</v>
      </c>
      <c r="S354" s="354">
        <v>-10995</v>
      </c>
      <c r="T354" s="354">
        <v>-16156</v>
      </c>
      <c r="U354" s="354">
        <v>-21317</v>
      </c>
      <c r="V354" s="354">
        <v>-26478</v>
      </c>
      <c r="W354" s="354">
        <v>-31639</v>
      </c>
      <c r="X354" s="354">
        <v>-37150</v>
      </c>
      <c r="Y354" s="354">
        <v>-37900</v>
      </c>
      <c r="Z354" s="354">
        <v>-37900</v>
      </c>
      <c r="AA354" s="354">
        <v>-37900</v>
      </c>
      <c r="AB354" s="354">
        <v>-38650</v>
      </c>
      <c r="AC354" s="354">
        <v>-43900</v>
      </c>
      <c r="AD354" s="354">
        <v>-43900</v>
      </c>
    </row>
    <row r="355" spans="1:30" x14ac:dyDescent="0.35">
      <c r="A355" t="s">
        <v>140</v>
      </c>
      <c r="B355" s="354" t="str">
        <f>VLOOKUP(A355,'Web Based Remittances'!$A$2:$C$70,3,0)</f>
        <v>593d393f</v>
      </c>
      <c r="C355" s="354" t="s">
        <v>43</v>
      </c>
      <c r="D355" s="354" t="s">
        <v>44</v>
      </c>
      <c r="E355" s="354">
        <v>4190420</v>
      </c>
      <c r="F355" s="354">
        <v>-7522</v>
      </c>
      <c r="G355" s="354">
        <v>-265</v>
      </c>
      <c r="H355" s="354">
        <v>-515</v>
      </c>
      <c r="I355" s="354">
        <v>-715</v>
      </c>
      <c r="J355" s="354">
        <v>-1365</v>
      </c>
      <c r="K355" s="354">
        <v>-15</v>
      </c>
      <c r="L355" s="354">
        <v>-465</v>
      </c>
      <c r="M355" s="354">
        <v>-452</v>
      </c>
      <c r="N355" s="354">
        <v>-2300</v>
      </c>
      <c r="O355" s="354">
        <v>-815</v>
      </c>
      <c r="P355" s="354">
        <v>0</v>
      </c>
      <c r="Q355" s="354">
        <v>-15</v>
      </c>
      <c r="R355" s="354">
        <v>-600</v>
      </c>
      <c r="S355" s="354">
        <v>-265</v>
      </c>
      <c r="T355" s="354">
        <v>-780</v>
      </c>
      <c r="U355" s="354">
        <v>-1495</v>
      </c>
      <c r="V355" s="354">
        <v>-2860</v>
      </c>
      <c r="W355" s="354">
        <v>-2875</v>
      </c>
      <c r="X355" s="354">
        <v>-3340</v>
      </c>
      <c r="Y355" s="354">
        <v>-3792</v>
      </c>
      <c r="Z355" s="354">
        <v>-6092</v>
      </c>
      <c r="AA355" s="354">
        <v>-6907</v>
      </c>
      <c r="AB355" s="354">
        <v>-6907</v>
      </c>
      <c r="AC355" s="354">
        <v>-6922</v>
      </c>
      <c r="AD355" s="354">
        <v>-7522</v>
      </c>
    </row>
    <row r="356" spans="1:30" x14ac:dyDescent="0.35">
      <c r="A356" t="s">
        <v>140</v>
      </c>
      <c r="B356" s="354" t="str">
        <f>VLOOKUP(A356,'Web Based Remittances'!$A$2:$C$70,3,0)</f>
        <v>593d393f</v>
      </c>
      <c r="C356" s="354" t="s">
        <v>45</v>
      </c>
      <c r="D356" s="354" t="s">
        <v>46</v>
      </c>
      <c r="E356" s="354">
        <v>4190200</v>
      </c>
      <c r="F356" s="354">
        <v>0</v>
      </c>
      <c r="G356" s="354">
        <v>0</v>
      </c>
      <c r="H356" s="354">
        <v>0</v>
      </c>
      <c r="I356" s="354">
        <v>0</v>
      </c>
      <c r="J356" s="354">
        <v>0</v>
      </c>
      <c r="K356" s="354">
        <v>0</v>
      </c>
      <c r="L356" s="354">
        <v>0</v>
      </c>
      <c r="M356" s="354">
        <v>0</v>
      </c>
      <c r="N356" s="354">
        <v>0</v>
      </c>
      <c r="O356" s="354">
        <v>0</v>
      </c>
      <c r="P356" s="354">
        <v>0</v>
      </c>
      <c r="Q356" s="354">
        <v>0</v>
      </c>
      <c r="R356" s="354">
        <v>0</v>
      </c>
      <c r="S356" s="354">
        <v>0</v>
      </c>
      <c r="T356" s="354">
        <v>0</v>
      </c>
      <c r="U356" s="354">
        <v>0</v>
      </c>
      <c r="V356" s="354">
        <v>0</v>
      </c>
      <c r="W356" s="354">
        <v>0</v>
      </c>
      <c r="X356" s="354">
        <v>0</v>
      </c>
      <c r="Y356" s="354">
        <v>0</v>
      </c>
      <c r="Z356" s="354">
        <v>0</v>
      </c>
      <c r="AA356" s="354">
        <v>0</v>
      </c>
      <c r="AB356" s="354">
        <v>0</v>
      </c>
      <c r="AC356" s="354">
        <v>0</v>
      </c>
      <c r="AD356" s="354">
        <v>0</v>
      </c>
    </row>
    <row r="357" spans="1:30" x14ac:dyDescent="0.35">
      <c r="A357" t="s">
        <v>140</v>
      </c>
      <c r="B357" s="354" t="str">
        <f>VLOOKUP(A357,'Web Based Remittances'!$A$2:$C$70,3,0)</f>
        <v>593d393f</v>
      </c>
      <c r="C357" s="354" t="s">
        <v>47</v>
      </c>
      <c r="D357" s="354" t="s">
        <v>48</v>
      </c>
      <c r="E357" s="354">
        <v>4190386</v>
      </c>
      <c r="F357" s="354">
        <v>0</v>
      </c>
      <c r="G357" s="354">
        <v>0</v>
      </c>
      <c r="H357" s="354">
        <v>0</v>
      </c>
      <c r="I357" s="354">
        <v>0</v>
      </c>
      <c r="J357" s="354">
        <v>0</v>
      </c>
      <c r="K357" s="354">
        <v>0</v>
      </c>
      <c r="L357" s="354">
        <v>0</v>
      </c>
      <c r="M357" s="354">
        <v>0</v>
      </c>
      <c r="N357" s="354">
        <v>0</v>
      </c>
      <c r="O357" s="354">
        <v>0</v>
      </c>
      <c r="P357" s="354">
        <v>0</v>
      </c>
      <c r="Q357" s="354">
        <v>0</v>
      </c>
      <c r="R357" s="354">
        <v>0</v>
      </c>
      <c r="S357" s="354">
        <v>0</v>
      </c>
      <c r="T357" s="354">
        <v>0</v>
      </c>
      <c r="U357" s="354">
        <v>0</v>
      </c>
      <c r="V357" s="354">
        <v>0</v>
      </c>
      <c r="W357" s="354">
        <v>0</v>
      </c>
      <c r="X357" s="354">
        <v>0</v>
      </c>
      <c r="Y357" s="354">
        <v>0</v>
      </c>
      <c r="Z357" s="354">
        <v>0</v>
      </c>
      <c r="AA357" s="354">
        <v>0</v>
      </c>
      <c r="AB357" s="354">
        <v>0</v>
      </c>
      <c r="AC357" s="354">
        <v>0</v>
      </c>
      <c r="AD357" s="354">
        <v>0</v>
      </c>
    </row>
    <row r="358" spans="1:30" x14ac:dyDescent="0.35">
      <c r="A358" t="s">
        <v>140</v>
      </c>
      <c r="B358" s="354" t="str">
        <f>VLOOKUP(A358,'Web Based Remittances'!$A$2:$C$70,3,0)</f>
        <v>593d393f</v>
      </c>
      <c r="C358" s="354" t="s">
        <v>49</v>
      </c>
      <c r="D358" s="354" t="s">
        <v>50</v>
      </c>
      <c r="E358" s="354">
        <v>4190387</v>
      </c>
      <c r="F358" s="354">
        <v>0</v>
      </c>
      <c r="G358" s="354">
        <v>0</v>
      </c>
      <c r="H358" s="354">
        <v>0</v>
      </c>
      <c r="I358" s="354">
        <v>0</v>
      </c>
      <c r="J358" s="354">
        <v>0</v>
      </c>
      <c r="K358" s="354">
        <v>0</v>
      </c>
      <c r="L358" s="354">
        <v>0</v>
      </c>
      <c r="M358" s="354">
        <v>0</v>
      </c>
      <c r="N358" s="354">
        <v>0</v>
      </c>
      <c r="O358" s="354">
        <v>0</v>
      </c>
      <c r="P358" s="354">
        <v>0</v>
      </c>
      <c r="Q358" s="354">
        <v>0</v>
      </c>
      <c r="R358" s="354">
        <v>0</v>
      </c>
      <c r="S358" s="354">
        <v>0</v>
      </c>
      <c r="T358" s="354">
        <v>0</v>
      </c>
      <c r="U358" s="354">
        <v>0</v>
      </c>
      <c r="V358" s="354">
        <v>0</v>
      </c>
      <c r="W358" s="354">
        <v>0</v>
      </c>
      <c r="X358" s="354">
        <v>0</v>
      </c>
      <c r="Y358" s="354">
        <v>0</v>
      </c>
      <c r="Z358" s="354">
        <v>0</v>
      </c>
      <c r="AA358" s="354">
        <v>0</v>
      </c>
      <c r="AB358" s="354">
        <v>0</v>
      </c>
      <c r="AC358" s="354">
        <v>0</v>
      </c>
      <c r="AD358" s="354">
        <v>0</v>
      </c>
    </row>
    <row r="359" spans="1:30" x14ac:dyDescent="0.35">
      <c r="A359" t="s">
        <v>140</v>
      </c>
      <c r="B359" s="354" t="str">
        <f>VLOOKUP(A359,'Web Based Remittances'!$A$2:$C$70,3,0)</f>
        <v>593d393f</v>
      </c>
      <c r="C359" s="354" t="s">
        <v>51</v>
      </c>
      <c r="D359" s="354" t="s">
        <v>52</v>
      </c>
      <c r="E359" s="354">
        <v>4190388</v>
      </c>
      <c r="F359" s="354">
        <v>-4196.5600000000004</v>
      </c>
      <c r="G359" s="354">
        <v>0</v>
      </c>
      <c r="H359" s="354">
        <v>0</v>
      </c>
      <c r="I359" s="354">
        <v>0</v>
      </c>
      <c r="J359" s="354">
        <v>-4196.5600000000004</v>
      </c>
      <c r="K359" s="354">
        <v>0</v>
      </c>
      <c r="L359" s="354">
        <v>0</v>
      </c>
      <c r="M359" s="354">
        <v>0</v>
      </c>
      <c r="N359" s="354">
        <v>0</v>
      </c>
      <c r="O359" s="354">
        <v>0</v>
      </c>
      <c r="P359" s="354">
        <v>0</v>
      </c>
      <c r="Q359" s="354">
        <v>0</v>
      </c>
      <c r="R359" s="354">
        <v>0</v>
      </c>
      <c r="S359" s="354">
        <v>0</v>
      </c>
      <c r="T359" s="354">
        <v>0</v>
      </c>
      <c r="U359" s="354">
        <v>0</v>
      </c>
      <c r="V359" s="354">
        <v>-4196.5600000000004</v>
      </c>
      <c r="W359" s="354">
        <v>-4196.5600000000004</v>
      </c>
      <c r="X359" s="354">
        <v>-4196.5600000000004</v>
      </c>
      <c r="Y359" s="354">
        <v>-4196.5600000000004</v>
      </c>
      <c r="Z359" s="354">
        <v>-4196.5600000000004</v>
      </c>
      <c r="AA359" s="354">
        <v>-4196.5600000000004</v>
      </c>
      <c r="AB359" s="354">
        <v>-4196.5600000000004</v>
      </c>
      <c r="AC359" s="354">
        <v>-4196.5600000000004</v>
      </c>
      <c r="AD359" s="354">
        <v>-4196.5600000000004</v>
      </c>
    </row>
    <row r="360" spans="1:30" x14ac:dyDescent="0.35">
      <c r="A360" t="s">
        <v>140</v>
      </c>
      <c r="B360" s="354" t="str">
        <f>VLOOKUP(A360,'Web Based Remittances'!$A$2:$C$70,3,0)</f>
        <v>593d393f</v>
      </c>
      <c r="C360" s="354" t="s">
        <v>53</v>
      </c>
      <c r="D360" s="354" t="s">
        <v>54</v>
      </c>
      <c r="E360" s="354">
        <v>4190380</v>
      </c>
      <c r="F360" s="354">
        <v>-70498</v>
      </c>
      <c r="G360" s="354">
        <v>0</v>
      </c>
      <c r="H360" s="354">
        <v>-8158</v>
      </c>
      <c r="I360" s="354">
        <v>0</v>
      </c>
      <c r="J360" s="354">
        <v>-50907</v>
      </c>
      <c r="K360" s="354">
        <v>0</v>
      </c>
      <c r="L360" s="354">
        <v>0</v>
      </c>
      <c r="M360" s="354">
        <v>0</v>
      </c>
      <c r="N360" s="354">
        <v>-11433</v>
      </c>
      <c r="O360" s="354">
        <v>0</v>
      </c>
      <c r="P360" s="354">
        <v>0</v>
      </c>
      <c r="Q360" s="354">
        <v>0</v>
      </c>
      <c r="R360" s="354">
        <v>0</v>
      </c>
      <c r="S360" s="354">
        <v>0</v>
      </c>
      <c r="T360" s="354">
        <v>-8158</v>
      </c>
      <c r="U360" s="354">
        <v>-8158</v>
      </c>
      <c r="V360" s="354">
        <v>-59065</v>
      </c>
      <c r="W360" s="354">
        <v>-59065</v>
      </c>
      <c r="X360" s="354">
        <v>-59065</v>
      </c>
      <c r="Y360" s="354">
        <v>-59065</v>
      </c>
      <c r="Z360" s="354">
        <v>-70498</v>
      </c>
      <c r="AA360" s="354">
        <v>-70498</v>
      </c>
      <c r="AB360" s="354">
        <v>-70498</v>
      </c>
      <c r="AC360" s="354">
        <v>-70498</v>
      </c>
      <c r="AD360" s="354">
        <v>-70498</v>
      </c>
    </row>
    <row r="361" spans="1:30" x14ac:dyDescent="0.35">
      <c r="A361" t="s">
        <v>140</v>
      </c>
      <c r="B361" s="354" t="str">
        <f>VLOOKUP(A361,'Web Based Remittances'!$A$2:$C$70,3,0)</f>
        <v>593d393f</v>
      </c>
      <c r="C361" s="354" t="s">
        <v>57</v>
      </c>
      <c r="D361" s="354" t="s">
        <v>58</v>
      </c>
      <c r="E361" s="354">
        <v>6110000</v>
      </c>
      <c r="F361" s="354">
        <v>1126146</v>
      </c>
      <c r="G361" s="354">
        <v>94301</v>
      </c>
      <c r="H361" s="354">
        <v>94301</v>
      </c>
      <c r="I361" s="354">
        <v>96001</v>
      </c>
      <c r="J361" s="354">
        <v>96001</v>
      </c>
      <c r="K361" s="354">
        <v>96001</v>
      </c>
      <c r="L361" s="354">
        <v>94786</v>
      </c>
      <c r="M361" s="354">
        <v>94786</v>
      </c>
      <c r="N361" s="354">
        <v>92563</v>
      </c>
      <c r="O361" s="354">
        <v>92563</v>
      </c>
      <c r="P361" s="354">
        <v>92563</v>
      </c>
      <c r="Q361" s="354">
        <v>91140</v>
      </c>
      <c r="R361" s="354">
        <v>91140</v>
      </c>
      <c r="S361" s="354">
        <v>94301</v>
      </c>
      <c r="T361" s="354">
        <v>188602</v>
      </c>
      <c r="U361" s="354">
        <v>284603</v>
      </c>
      <c r="V361" s="354">
        <v>380604</v>
      </c>
      <c r="W361" s="354">
        <v>476605</v>
      </c>
      <c r="X361" s="354">
        <v>571391</v>
      </c>
      <c r="Y361" s="354">
        <v>666177</v>
      </c>
      <c r="Z361" s="354">
        <v>758740</v>
      </c>
      <c r="AA361" s="354">
        <v>851303</v>
      </c>
      <c r="AB361" s="354">
        <v>943866</v>
      </c>
      <c r="AC361" s="354">
        <v>1035006</v>
      </c>
      <c r="AD361" s="354">
        <v>1126146</v>
      </c>
    </row>
    <row r="362" spans="1:30" x14ac:dyDescent="0.35">
      <c r="A362" t="s">
        <v>140</v>
      </c>
      <c r="B362" s="354" t="str">
        <f>VLOOKUP(A362,'Web Based Remittances'!$A$2:$C$70,3,0)</f>
        <v>593d393f</v>
      </c>
      <c r="C362" s="354" t="s">
        <v>59</v>
      </c>
      <c r="D362" s="354" t="s">
        <v>60</v>
      </c>
      <c r="E362" s="354">
        <v>6110020</v>
      </c>
      <c r="F362" s="354">
        <v>5000</v>
      </c>
      <c r="G362" s="354">
        <v>800</v>
      </c>
      <c r="H362" s="354">
        <v>800</v>
      </c>
      <c r="I362" s="354">
        <v>0</v>
      </c>
      <c r="J362" s="354">
        <v>0</v>
      </c>
      <c r="K362" s="354">
        <v>800</v>
      </c>
      <c r="L362" s="354">
        <v>0</v>
      </c>
      <c r="M362" s="354">
        <v>1600</v>
      </c>
      <c r="N362" s="354">
        <v>0</v>
      </c>
      <c r="O362" s="354">
        <v>0</v>
      </c>
      <c r="P362" s="354">
        <v>0</v>
      </c>
      <c r="Q362" s="354">
        <v>800</v>
      </c>
      <c r="R362" s="354">
        <v>200</v>
      </c>
      <c r="S362" s="354">
        <v>800</v>
      </c>
      <c r="T362" s="354">
        <v>1600</v>
      </c>
      <c r="U362" s="354">
        <v>1600</v>
      </c>
      <c r="V362" s="354">
        <v>1600</v>
      </c>
      <c r="W362" s="354">
        <v>2400</v>
      </c>
      <c r="X362" s="354">
        <v>2400</v>
      </c>
      <c r="Y362" s="354">
        <v>4000</v>
      </c>
      <c r="Z362" s="354">
        <v>4000</v>
      </c>
      <c r="AA362" s="354">
        <v>4000</v>
      </c>
      <c r="AB362" s="354">
        <v>4000</v>
      </c>
      <c r="AC362" s="354">
        <v>4800</v>
      </c>
      <c r="AD362" s="354">
        <v>5000</v>
      </c>
    </row>
    <row r="363" spans="1:30" x14ac:dyDescent="0.35">
      <c r="A363" t="s">
        <v>140</v>
      </c>
      <c r="B363" s="354" t="str">
        <f>VLOOKUP(A363,'Web Based Remittances'!$A$2:$C$70,3,0)</f>
        <v>593d393f</v>
      </c>
      <c r="C363" s="354" t="s">
        <v>61</v>
      </c>
      <c r="D363" s="354" t="s">
        <v>62</v>
      </c>
      <c r="E363" s="354">
        <v>6110600</v>
      </c>
      <c r="F363" s="354">
        <v>507099</v>
      </c>
      <c r="G363" s="354">
        <v>40540</v>
      </c>
      <c r="H363" s="354">
        <v>40540</v>
      </c>
      <c r="I363" s="354">
        <v>39838</v>
      </c>
      <c r="J363" s="354">
        <v>39838</v>
      </c>
      <c r="K363" s="354">
        <v>39838</v>
      </c>
      <c r="L363" s="354">
        <v>43453</v>
      </c>
      <c r="M363" s="354">
        <v>43453</v>
      </c>
      <c r="N363" s="354">
        <v>43453</v>
      </c>
      <c r="O363" s="354">
        <v>43453</v>
      </c>
      <c r="P363" s="354">
        <v>44231</v>
      </c>
      <c r="Q363" s="354">
        <v>44231</v>
      </c>
      <c r="R363" s="354">
        <v>44231</v>
      </c>
      <c r="S363" s="354">
        <v>40540</v>
      </c>
      <c r="T363" s="354">
        <v>81080</v>
      </c>
      <c r="U363" s="354">
        <v>120918</v>
      </c>
      <c r="V363" s="354">
        <v>160756</v>
      </c>
      <c r="W363" s="354">
        <v>200594</v>
      </c>
      <c r="X363" s="354">
        <v>244047</v>
      </c>
      <c r="Y363" s="354">
        <v>287500</v>
      </c>
      <c r="Z363" s="354">
        <v>330953</v>
      </c>
      <c r="AA363" s="354">
        <v>374406</v>
      </c>
      <c r="AB363" s="354">
        <v>418637</v>
      </c>
      <c r="AC363" s="354">
        <v>462868</v>
      </c>
      <c r="AD363" s="354">
        <v>507099</v>
      </c>
    </row>
    <row r="364" spans="1:30" x14ac:dyDescent="0.35">
      <c r="A364" t="s">
        <v>140</v>
      </c>
      <c r="B364" s="354" t="str">
        <f>VLOOKUP(A364,'Web Based Remittances'!$A$2:$C$70,3,0)</f>
        <v>593d393f</v>
      </c>
      <c r="C364" s="354" t="s">
        <v>63</v>
      </c>
      <c r="D364" s="354" t="s">
        <v>64</v>
      </c>
      <c r="E364" s="354">
        <v>6110720</v>
      </c>
      <c r="F364" s="354">
        <v>59972</v>
      </c>
      <c r="G364" s="354">
        <v>4702</v>
      </c>
      <c r="H364" s="354">
        <v>5202</v>
      </c>
      <c r="I364" s="354">
        <v>4702</v>
      </c>
      <c r="J364" s="354">
        <v>5056</v>
      </c>
      <c r="K364" s="354">
        <v>4702</v>
      </c>
      <c r="L364" s="354">
        <v>5902</v>
      </c>
      <c r="M364" s="354">
        <v>5413</v>
      </c>
      <c r="N364" s="354">
        <v>4713</v>
      </c>
      <c r="O364" s="354">
        <v>4713</v>
      </c>
      <c r="P364" s="354">
        <v>4713</v>
      </c>
      <c r="Q364" s="354">
        <v>4713</v>
      </c>
      <c r="R364" s="354">
        <v>5441</v>
      </c>
      <c r="S364" s="354">
        <v>4702</v>
      </c>
      <c r="T364" s="354">
        <v>9904</v>
      </c>
      <c r="U364" s="354">
        <v>14606</v>
      </c>
      <c r="V364" s="354">
        <v>19662</v>
      </c>
      <c r="W364" s="354">
        <v>24364</v>
      </c>
      <c r="X364" s="354">
        <v>30266</v>
      </c>
      <c r="Y364" s="354">
        <v>35679</v>
      </c>
      <c r="Z364" s="354">
        <v>40392</v>
      </c>
      <c r="AA364" s="354">
        <v>45105</v>
      </c>
      <c r="AB364" s="354">
        <v>49818</v>
      </c>
      <c r="AC364" s="354">
        <v>54531</v>
      </c>
      <c r="AD364" s="354">
        <v>59972</v>
      </c>
    </row>
    <row r="365" spans="1:30" x14ac:dyDescent="0.35">
      <c r="A365" t="s">
        <v>140</v>
      </c>
      <c r="B365" s="354" t="str">
        <f>VLOOKUP(A365,'Web Based Remittances'!$A$2:$C$70,3,0)</f>
        <v>593d393f</v>
      </c>
      <c r="C365" s="354" t="s">
        <v>65</v>
      </c>
      <c r="D365" s="354" t="s">
        <v>66</v>
      </c>
      <c r="E365" s="354">
        <v>6110860</v>
      </c>
      <c r="F365" s="354">
        <v>131004</v>
      </c>
      <c r="G365" s="354">
        <v>10917</v>
      </c>
      <c r="H365" s="354">
        <v>10917</v>
      </c>
      <c r="I365" s="354">
        <v>10917</v>
      </c>
      <c r="J365" s="354">
        <v>10917</v>
      </c>
      <c r="K365" s="354">
        <v>10917</v>
      </c>
      <c r="L365" s="354">
        <v>10917</v>
      </c>
      <c r="M365" s="354">
        <v>10917</v>
      </c>
      <c r="N365" s="354">
        <v>10917</v>
      </c>
      <c r="O365" s="354">
        <v>10917</v>
      </c>
      <c r="P365" s="354">
        <v>10917</v>
      </c>
      <c r="Q365" s="354">
        <v>10917</v>
      </c>
      <c r="R365" s="354">
        <v>10917</v>
      </c>
      <c r="S365" s="354">
        <v>10917</v>
      </c>
      <c r="T365" s="354">
        <v>21834</v>
      </c>
      <c r="U365" s="354">
        <v>32751</v>
      </c>
      <c r="V365" s="354">
        <v>43668</v>
      </c>
      <c r="W365" s="354">
        <v>54585</v>
      </c>
      <c r="X365" s="354">
        <v>65502</v>
      </c>
      <c r="Y365" s="354">
        <v>76419</v>
      </c>
      <c r="Z365" s="354">
        <v>87336</v>
      </c>
      <c r="AA365" s="354">
        <v>98253</v>
      </c>
      <c r="AB365" s="354">
        <v>109170</v>
      </c>
      <c r="AC365" s="354">
        <v>120087</v>
      </c>
      <c r="AD365" s="354">
        <v>131004</v>
      </c>
    </row>
    <row r="366" spans="1:30" x14ac:dyDescent="0.35">
      <c r="A366" t="s">
        <v>140</v>
      </c>
      <c r="B366" s="354" t="str">
        <f>VLOOKUP(A366,'Web Based Remittances'!$A$2:$C$70,3,0)</f>
        <v>593d393f</v>
      </c>
      <c r="C366" s="354" t="s">
        <v>67</v>
      </c>
      <c r="D366" s="354" t="s">
        <v>68</v>
      </c>
      <c r="E366" s="354">
        <v>6110800</v>
      </c>
      <c r="F366" s="354">
        <v>0</v>
      </c>
      <c r="G366" s="354">
        <v>0</v>
      </c>
      <c r="H366" s="354">
        <v>0</v>
      </c>
      <c r="I366" s="354">
        <v>0</v>
      </c>
      <c r="J366" s="354">
        <v>0</v>
      </c>
      <c r="K366" s="354">
        <v>0</v>
      </c>
      <c r="L366" s="354">
        <v>0</v>
      </c>
      <c r="M366" s="354">
        <v>0</v>
      </c>
      <c r="N366" s="354">
        <v>0</v>
      </c>
      <c r="O366" s="354">
        <v>0</v>
      </c>
      <c r="P366" s="354">
        <v>0</v>
      </c>
      <c r="Q366" s="354">
        <v>0</v>
      </c>
      <c r="R366" s="354">
        <v>0</v>
      </c>
      <c r="S366" s="354">
        <v>0</v>
      </c>
      <c r="T366" s="354">
        <v>0</v>
      </c>
      <c r="U366" s="354">
        <v>0</v>
      </c>
      <c r="V366" s="354">
        <v>0</v>
      </c>
      <c r="W366" s="354">
        <v>0</v>
      </c>
      <c r="X366" s="354">
        <v>0</v>
      </c>
      <c r="Y366" s="354">
        <v>0</v>
      </c>
      <c r="Z366" s="354">
        <v>0</v>
      </c>
      <c r="AA366" s="354">
        <v>0</v>
      </c>
      <c r="AB366" s="354">
        <v>0</v>
      </c>
      <c r="AC366" s="354">
        <v>0</v>
      </c>
      <c r="AD366" s="354">
        <v>0</v>
      </c>
    </row>
    <row r="367" spans="1:30" x14ac:dyDescent="0.35">
      <c r="A367" t="s">
        <v>140</v>
      </c>
      <c r="B367" s="354" t="str">
        <f>VLOOKUP(A367,'Web Based Remittances'!$A$2:$C$70,3,0)</f>
        <v>593d393f</v>
      </c>
      <c r="C367" s="354" t="s">
        <v>69</v>
      </c>
      <c r="D367" s="354" t="s">
        <v>70</v>
      </c>
      <c r="E367" s="354">
        <v>6110640</v>
      </c>
      <c r="F367" s="354">
        <v>47076</v>
      </c>
      <c r="G367" s="354">
        <v>3923</v>
      </c>
      <c r="H367" s="354">
        <v>3923</v>
      </c>
      <c r="I367" s="354">
        <v>3923</v>
      </c>
      <c r="J367" s="354">
        <v>3923</v>
      </c>
      <c r="K367" s="354">
        <v>3923</v>
      </c>
      <c r="L367" s="354">
        <v>3923</v>
      </c>
      <c r="M367" s="354">
        <v>3923</v>
      </c>
      <c r="N367" s="354">
        <v>3923</v>
      </c>
      <c r="O367" s="354">
        <v>3923</v>
      </c>
      <c r="P367" s="354">
        <v>3923</v>
      </c>
      <c r="Q367" s="354">
        <v>3923</v>
      </c>
      <c r="R367" s="354">
        <v>3923</v>
      </c>
      <c r="S367" s="354">
        <v>3923</v>
      </c>
      <c r="T367" s="354">
        <v>7846</v>
      </c>
      <c r="U367" s="354">
        <v>11769</v>
      </c>
      <c r="V367" s="354">
        <v>15692</v>
      </c>
      <c r="W367" s="354">
        <v>19615</v>
      </c>
      <c r="X367" s="354">
        <v>23538</v>
      </c>
      <c r="Y367" s="354">
        <v>27461</v>
      </c>
      <c r="Z367" s="354">
        <v>31384</v>
      </c>
      <c r="AA367" s="354">
        <v>35307</v>
      </c>
      <c r="AB367" s="354">
        <v>39230</v>
      </c>
      <c r="AC367" s="354">
        <v>43153</v>
      </c>
      <c r="AD367" s="354">
        <v>47076</v>
      </c>
    </row>
    <row r="368" spans="1:30" x14ac:dyDescent="0.35">
      <c r="A368" t="s">
        <v>140</v>
      </c>
      <c r="B368" s="354" t="str">
        <f>VLOOKUP(A368,'Web Based Remittances'!$A$2:$C$70,3,0)</f>
        <v>593d393f</v>
      </c>
      <c r="C368" s="354" t="s">
        <v>71</v>
      </c>
      <c r="D368" s="354" t="s">
        <v>72</v>
      </c>
      <c r="E368" s="354">
        <v>6116300</v>
      </c>
      <c r="F368" s="354">
        <v>9720</v>
      </c>
      <c r="G368" s="354">
        <v>662</v>
      </c>
      <c r="H368" s="354">
        <v>710</v>
      </c>
      <c r="I368" s="354">
        <v>605</v>
      </c>
      <c r="J368" s="354">
        <v>939</v>
      </c>
      <c r="K368" s="354">
        <v>955</v>
      </c>
      <c r="L368" s="354">
        <v>987</v>
      </c>
      <c r="M368" s="354">
        <v>687</v>
      </c>
      <c r="N368" s="354">
        <v>1077</v>
      </c>
      <c r="O368" s="354">
        <v>821</v>
      </c>
      <c r="P368" s="354">
        <v>1012</v>
      </c>
      <c r="Q368" s="354">
        <v>630</v>
      </c>
      <c r="R368" s="354">
        <v>635</v>
      </c>
      <c r="S368" s="354">
        <v>662</v>
      </c>
      <c r="T368" s="354">
        <v>1372</v>
      </c>
      <c r="U368" s="354">
        <v>1977</v>
      </c>
      <c r="V368" s="354">
        <v>2916</v>
      </c>
      <c r="W368" s="354">
        <v>3871</v>
      </c>
      <c r="X368" s="354">
        <v>4858</v>
      </c>
      <c r="Y368" s="354">
        <v>5545</v>
      </c>
      <c r="Z368" s="354">
        <v>6622</v>
      </c>
      <c r="AA368" s="354">
        <v>7443</v>
      </c>
      <c r="AB368" s="354">
        <v>8455</v>
      </c>
      <c r="AC368" s="354">
        <v>9085</v>
      </c>
      <c r="AD368" s="354">
        <v>9720</v>
      </c>
    </row>
    <row r="369" spans="1:30" x14ac:dyDescent="0.35">
      <c r="A369" t="s">
        <v>140</v>
      </c>
      <c r="B369" s="354" t="str">
        <f>VLOOKUP(A369,'Web Based Remittances'!$A$2:$C$70,3,0)</f>
        <v>593d393f</v>
      </c>
      <c r="C369" s="354" t="s">
        <v>73</v>
      </c>
      <c r="D369" s="354" t="s">
        <v>74</v>
      </c>
      <c r="E369" s="354">
        <v>6116200</v>
      </c>
      <c r="F369" s="354">
        <v>9794</v>
      </c>
      <c r="G369" s="354">
        <v>930</v>
      </c>
      <c r="H369" s="354">
        <v>3200</v>
      </c>
      <c r="I369" s="354">
        <v>2326</v>
      </c>
      <c r="J369" s="354">
        <v>0</v>
      </c>
      <c r="K369" s="354">
        <v>0</v>
      </c>
      <c r="L369" s="354">
        <v>880</v>
      </c>
      <c r="M369" s="354">
        <v>698</v>
      </c>
      <c r="N369" s="354">
        <v>1000</v>
      </c>
      <c r="O369" s="354">
        <v>0</v>
      </c>
      <c r="P369" s="354">
        <v>500</v>
      </c>
      <c r="Q369" s="354">
        <v>130</v>
      </c>
      <c r="R369" s="354">
        <v>130</v>
      </c>
      <c r="S369" s="354">
        <v>930</v>
      </c>
      <c r="T369" s="354">
        <v>4130</v>
      </c>
      <c r="U369" s="354">
        <v>6456</v>
      </c>
      <c r="V369" s="354">
        <v>6456</v>
      </c>
      <c r="W369" s="354">
        <v>6456</v>
      </c>
      <c r="X369" s="354">
        <v>7336</v>
      </c>
      <c r="Y369" s="354">
        <v>8034</v>
      </c>
      <c r="Z369" s="354">
        <v>9034</v>
      </c>
      <c r="AA369" s="354">
        <v>9034</v>
      </c>
      <c r="AB369" s="354">
        <v>9534</v>
      </c>
      <c r="AC369" s="354">
        <v>9664</v>
      </c>
      <c r="AD369" s="354">
        <v>9794</v>
      </c>
    </row>
    <row r="370" spans="1:30" x14ac:dyDescent="0.35">
      <c r="A370" t="s">
        <v>140</v>
      </c>
      <c r="B370" s="354" t="str">
        <f>VLOOKUP(A370,'Web Based Remittances'!$A$2:$C$70,3,0)</f>
        <v>593d393f</v>
      </c>
      <c r="C370" s="354" t="s">
        <v>75</v>
      </c>
      <c r="D370" s="354" t="s">
        <v>76</v>
      </c>
      <c r="E370" s="354">
        <v>6116610</v>
      </c>
      <c r="F370" s="354">
        <v>0</v>
      </c>
      <c r="G370" s="354">
        <v>0</v>
      </c>
      <c r="H370" s="354">
        <v>0</v>
      </c>
      <c r="I370" s="354">
        <v>0</v>
      </c>
      <c r="J370" s="354">
        <v>0</v>
      </c>
      <c r="K370" s="354">
        <v>0</v>
      </c>
      <c r="L370" s="354">
        <v>0</v>
      </c>
      <c r="M370" s="354">
        <v>0</v>
      </c>
      <c r="N370" s="354">
        <v>0</v>
      </c>
      <c r="O370" s="354">
        <v>0</v>
      </c>
      <c r="P370" s="354">
        <v>0</v>
      </c>
      <c r="Q370" s="354">
        <v>0</v>
      </c>
      <c r="R370" s="354">
        <v>0</v>
      </c>
      <c r="S370" s="354">
        <v>0</v>
      </c>
      <c r="T370" s="354">
        <v>0</v>
      </c>
      <c r="U370" s="354">
        <v>0</v>
      </c>
      <c r="V370" s="354">
        <v>0</v>
      </c>
      <c r="W370" s="354">
        <v>0</v>
      </c>
      <c r="X370" s="354">
        <v>0</v>
      </c>
      <c r="Y370" s="354">
        <v>0</v>
      </c>
      <c r="Z370" s="354">
        <v>0</v>
      </c>
      <c r="AA370" s="354">
        <v>0</v>
      </c>
      <c r="AB370" s="354">
        <v>0</v>
      </c>
      <c r="AC370" s="354">
        <v>0</v>
      </c>
      <c r="AD370" s="354">
        <v>0</v>
      </c>
    </row>
    <row r="371" spans="1:30" x14ac:dyDescent="0.35">
      <c r="A371" t="s">
        <v>140</v>
      </c>
      <c r="B371" s="354" t="str">
        <f>VLOOKUP(A371,'Web Based Remittances'!$A$2:$C$70,3,0)</f>
        <v>593d393f</v>
      </c>
      <c r="C371" s="354" t="s">
        <v>77</v>
      </c>
      <c r="D371" s="354" t="s">
        <v>78</v>
      </c>
      <c r="E371" s="354">
        <v>6116600</v>
      </c>
      <c r="F371" s="354">
        <v>1270</v>
      </c>
      <c r="G371" s="354">
        <v>1270</v>
      </c>
      <c r="H371" s="354">
        <v>0</v>
      </c>
      <c r="I371" s="354">
        <v>0</v>
      </c>
      <c r="J371" s="354">
        <v>0</v>
      </c>
      <c r="K371" s="354">
        <v>0</v>
      </c>
      <c r="L371" s="354">
        <v>0</v>
      </c>
      <c r="M371" s="354">
        <v>0</v>
      </c>
      <c r="N371" s="354">
        <v>0</v>
      </c>
      <c r="O371" s="354">
        <v>0</v>
      </c>
      <c r="P371" s="354">
        <v>0</v>
      </c>
      <c r="Q371" s="354">
        <v>0</v>
      </c>
      <c r="R371" s="354">
        <v>0</v>
      </c>
      <c r="S371" s="354">
        <v>1270</v>
      </c>
      <c r="T371" s="354">
        <v>1270</v>
      </c>
      <c r="U371" s="354">
        <v>1270</v>
      </c>
      <c r="V371" s="354">
        <v>1270</v>
      </c>
      <c r="W371" s="354">
        <v>1270</v>
      </c>
      <c r="X371" s="354">
        <v>1270</v>
      </c>
      <c r="Y371" s="354">
        <v>1270</v>
      </c>
      <c r="Z371" s="354">
        <v>1270</v>
      </c>
      <c r="AA371" s="354">
        <v>1270</v>
      </c>
      <c r="AB371" s="354">
        <v>1270</v>
      </c>
      <c r="AC371" s="354">
        <v>1270</v>
      </c>
      <c r="AD371" s="354">
        <v>1270</v>
      </c>
    </row>
    <row r="372" spans="1:30" x14ac:dyDescent="0.35">
      <c r="A372" t="s">
        <v>140</v>
      </c>
      <c r="B372" s="354" t="str">
        <f>VLOOKUP(A372,'Web Based Remittances'!$A$2:$C$70,3,0)</f>
        <v>593d393f</v>
      </c>
      <c r="C372" s="354" t="s">
        <v>79</v>
      </c>
      <c r="D372" s="354" t="s">
        <v>80</v>
      </c>
      <c r="E372" s="354">
        <v>6121000</v>
      </c>
      <c r="F372" s="354">
        <v>32092</v>
      </c>
      <c r="G372" s="354">
        <v>13667.85</v>
      </c>
      <c r="H372" s="354">
        <v>640</v>
      </c>
      <c r="I372" s="354">
        <v>1184.1500000000001</v>
      </c>
      <c r="J372" s="354">
        <v>250</v>
      </c>
      <c r="K372" s="354">
        <v>722</v>
      </c>
      <c r="L372" s="354">
        <v>11042</v>
      </c>
      <c r="M372" s="354">
        <v>415</v>
      </c>
      <c r="N372" s="354">
        <v>376</v>
      </c>
      <c r="O372" s="354">
        <v>2495</v>
      </c>
      <c r="P372" s="354">
        <v>1250</v>
      </c>
      <c r="Q372" s="354">
        <v>50</v>
      </c>
      <c r="R372" s="354">
        <v>0</v>
      </c>
      <c r="S372" s="354">
        <v>13667.85</v>
      </c>
      <c r="T372" s="354">
        <v>14307.85</v>
      </c>
      <c r="U372" s="354">
        <v>15492</v>
      </c>
      <c r="V372" s="354">
        <v>15742</v>
      </c>
      <c r="W372" s="354">
        <v>16464</v>
      </c>
      <c r="X372" s="354">
        <v>27506</v>
      </c>
      <c r="Y372" s="354">
        <v>27921</v>
      </c>
      <c r="Z372" s="354">
        <v>28297</v>
      </c>
      <c r="AA372" s="354">
        <v>30792</v>
      </c>
      <c r="AB372" s="354">
        <v>32042</v>
      </c>
      <c r="AC372" s="354">
        <v>32092</v>
      </c>
      <c r="AD372" s="354">
        <v>32092</v>
      </c>
    </row>
    <row r="373" spans="1:30" x14ac:dyDescent="0.35">
      <c r="A373" t="s">
        <v>140</v>
      </c>
      <c r="B373" s="354" t="str">
        <f>VLOOKUP(A373,'Web Based Remittances'!$A$2:$C$70,3,0)</f>
        <v>593d393f</v>
      </c>
      <c r="C373" s="354" t="s">
        <v>81</v>
      </c>
      <c r="D373" s="354" t="s">
        <v>82</v>
      </c>
      <c r="E373" s="354">
        <v>6122310</v>
      </c>
      <c r="F373" s="354">
        <v>6848</v>
      </c>
      <c r="G373" s="354">
        <v>744</v>
      </c>
      <c r="H373" s="354">
        <v>559</v>
      </c>
      <c r="I373" s="354">
        <v>869</v>
      </c>
      <c r="J373" s="354">
        <v>524</v>
      </c>
      <c r="K373" s="354">
        <v>504</v>
      </c>
      <c r="L373" s="354">
        <v>504</v>
      </c>
      <c r="M373" s="354">
        <v>544</v>
      </c>
      <c r="N373" s="354">
        <v>544</v>
      </c>
      <c r="O373" s="354">
        <v>544</v>
      </c>
      <c r="P373" s="354">
        <v>504</v>
      </c>
      <c r="Q373" s="354">
        <v>504</v>
      </c>
      <c r="R373" s="354">
        <v>504</v>
      </c>
      <c r="S373" s="354">
        <v>744</v>
      </c>
      <c r="T373" s="354">
        <v>1303</v>
      </c>
      <c r="U373" s="354">
        <v>2172</v>
      </c>
      <c r="V373" s="354">
        <v>2696</v>
      </c>
      <c r="W373" s="354">
        <v>3200</v>
      </c>
      <c r="X373" s="354">
        <v>3704</v>
      </c>
      <c r="Y373" s="354">
        <v>4248</v>
      </c>
      <c r="Z373" s="354">
        <v>4792</v>
      </c>
      <c r="AA373" s="354">
        <v>5336</v>
      </c>
      <c r="AB373" s="354">
        <v>5840</v>
      </c>
      <c r="AC373" s="354">
        <v>6344</v>
      </c>
      <c r="AD373" s="354">
        <v>6848</v>
      </c>
    </row>
    <row r="374" spans="1:30" x14ac:dyDescent="0.35">
      <c r="A374" t="s">
        <v>140</v>
      </c>
      <c r="B374" s="354" t="str">
        <f>VLOOKUP(A374,'Web Based Remittances'!$A$2:$C$70,3,0)</f>
        <v>593d393f</v>
      </c>
      <c r="C374" s="354" t="s">
        <v>83</v>
      </c>
      <c r="D374" s="354" t="s">
        <v>84</v>
      </c>
      <c r="E374" s="354">
        <v>6122110</v>
      </c>
      <c r="F374" s="354">
        <v>24002</v>
      </c>
      <c r="G374" s="354">
        <v>2014.78</v>
      </c>
      <c r="H374" s="354">
        <v>2014.78</v>
      </c>
      <c r="I374" s="354">
        <v>2014.78</v>
      </c>
      <c r="J374" s="354">
        <v>2014.78</v>
      </c>
      <c r="K374" s="354">
        <v>2339.7800000000002</v>
      </c>
      <c r="L374" s="354">
        <v>2014.78</v>
      </c>
      <c r="M374" s="354">
        <v>2014.78</v>
      </c>
      <c r="N374" s="354">
        <v>2014.78</v>
      </c>
      <c r="O374" s="354">
        <v>2014.78</v>
      </c>
      <c r="P374" s="354">
        <v>2014.78</v>
      </c>
      <c r="Q374" s="354">
        <v>2014.78</v>
      </c>
      <c r="R374" s="354">
        <v>1514.42</v>
      </c>
      <c r="S374" s="354">
        <v>2014.78</v>
      </c>
      <c r="T374" s="354">
        <v>4029.56</v>
      </c>
      <c r="U374" s="354">
        <v>6044.34</v>
      </c>
      <c r="V374" s="354">
        <v>8059.12</v>
      </c>
      <c r="W374" s="354">
        <v>10398.9</v>
      </c>
      <c r="X374" s="354">
        <v>12413.68</v>
      </c>
      <c r="Y374" s="354">
        <v>14428.460000000001</v>
      </c>
      <c r="Z374" s="354">
        <v>16443.240000000002</v>
      </c>
      <c r="AA374" s="354">
        <v>18458.02</v>
      </c>
      <c r="AB374" s="354">
        <v>20472.8</v>
      </c>
      <c r="AC374" s="354">
        <v>22487.579999999998</v>
      </c>
      <c r="AD374" s="354">
        <v>24002</v>
      </c>
    </row>
    <row r="375" spans="1:30" x14ac:dyDescent="0.35">
      <c r="A375" t="s">
        <v>140</v>
      </c>
      <c r="B375" s="354" t="str">
        <f>VLOOKUP(A375,'Web Based Remittances'!$A$2:$C$70,3,0)</f>
        <v>593d393f</v>
      </c>
      <c r="C375" s="354" t="s">
        <v>85</v>
      </c>
      <c r="D375" s="354" t="s">
        <v>86</v>
      </c>
      <c r="E375" s="354">
        <v>6120800</v>
      </c>
      <c r="F375" s="354">
        <v>3300</v>
      </c>
      <c r="G375" s="354">
        <v>825</v>
      </c>
      <c r="H375" s="354">
        <v>0</v>
      </c>
      <c r="I375" s="354">
        <v>0</v>
      </c>
      <c r="J375" s="354">
        <v>825</v>
      </c>
      <c r="K375" s="354">
        <v>0</v>
      </c>
      <c r="L375" s="354">
        <v>0</v>
      </c>
      <c r="M375" s="354">
        <v>825</v>
      </c>
      <c r="N375" s="354">
        <v>0</v>
      </c>
      <c r="O375" s="354">
        <v>0</v>
      </c>
      <c r="P375" s="354">
        <v>825</v>
      </c>
      <c r="Q375" s="354">
        <v>0</v>
      </c>
      <c r="R375" s="354">
        <v>0</v>
      </c>
      <c r="S375" s="354">
        <v>825</v>
      </c>
      <c r="T375" s="354">
        <v>825</v>
      </c>
      <c r="U375" s="354">
        <v>825</v>
      </c>
      <c r="V375" s="354">
        <v>1650</v>
      </c>
      <c r="W375" s="354">
        <v>1650</v>
      </c>
      <c r="X375" s="354">
        <v>1650</v>
      </c>
      <c r="Y375" s="354">
        <v>2475</v>
      </c>
      <c r="Z375" s="354">
        <v>2475</v>
      </c>
      <c r="AA375" s="354">
        <v>2475</v>
      </c>
      <c r="AB375" s="354">
        <v>3300</v>
      </c>
      <c r="AC375" s="354">
        <v>3300</v>
      </c>
      <c r="AD375" s="354">
        <v>3300</v>
      </c>
    </row>
    <row r="376" spans="1:30" x14ac:dyDescent="0.35">
      <c r="A376" t="s">
        <v>140</v>
      </c>
      <c r="B376" s="354" t="str">
        <f>VLOOKUP(A376,'Web Based Remittances'!$A$2:$C$70,3,0)</f>
        <v>593d393f</v>
      </c>
      <c r="C376" s="354" t="s">
        <v>87</v>
      </c>
      <c r="D376" s="354" t="s">
        <v>88</v>
      </c>
      <c r="E376" s="354">
        <v>6120220</v>
      </c>
      <c r="F376" s="354">
        <v>22380</v>
      </c>
      <c r="G376" s="354">
        <v>1865</v>
      </c>
      <c r="H376" s="354">
        <v>1865</v>
      </c>
      <c r="I376" s="354">
        <v>1865</v>
      </c>
      <c r="J376" s="354">
        <v>1865</v>
      </c>
      <c r="K376" s="354">
        <v>1865</v>
      </c>
      <c r="L376" s="354">
        <v>1865</v>
      </c>
      <c r="M376" s="354">
        <v>1865</v>
      </c>
      <c r="N376" s="354">
        <v>1865</v>
      </c>
      <c r="O376" s="354">
        <v>1865</v>
      </c>
      <c r="P376" s="354">
        <v>1865</v>
      </c>
      <c r="Q376" s="354">
        <v>1865</v>
      </c>
      <c r="R376" s="354">
        <v>1865</v>
      </c>
      <c r="S376" s="354">
        <v>1865</v>
      </c>
      <c r="T376" s="354">
        <v>3730</v>
      </c>
      <c r="U376" s="354">
        <v>5595</v>
      </c>
      <c r="V376" s="354">
        <v>7460</v>
      </c>
      <c r="W376" s="354">
        <v>9325</v>
      </c>
      <c r="X376" s="354">
        <v>11190</v>
      </c>
      <c r="Y376" s="354">
        <v>13055</v>
      </c>
      <c r="Z376" s="354">
        <v>14920</v>
      </c>
      <c r="AA376" s="354">
        <v>16785</v>
      </c>
      <c r="AB376" s="354">
        <v>18650</v>
      </c>
      <c r="AC376" s="354">
        <v>20515</v>
      </c>
      <c r="AD376" s="354">
        <v>22380</v>
      </c>
    </row>
    <row r="377" spans="1:30" x14ac:dyDescent="0.35">
      <c r="A377" t="s">
        <v>140</v>
      </c>
      <c r="B377" s="354" t="str">
        <f>VLOOKUP(A377,'Web Based Remittances'!$A$2:$C$70,3,0)</f>
        <v>593d393f</v>
      </c>
      <c r="C377" s="354" t="s">
        <v>89</v>
      </c>
      <c r="D377" s="354" t="s">
        <v>90</v>
      </c>
      <c r="E377" s="354">
        <v>6120600</v>
      </c>
      <c r="F377" s="354">
        <v>61952</v>
      </c>
      <c r="G377" s="354">
        <v>61952</v>
      </c>
      <c r="H377" s="354">
        <v>0</v>
      </c>
      <c r="I377" s="354">
        <v>0</v>
      </c>
      <c r="J377" s="354">
        <v>0</v>
      </c>
      <c r="K377" s="354">
        <v>0</v>
      </c>
      <c r="L377" s="354">
        <v>0</v>
      </c>
      <c r="M377" s="354">
        <v>0</v>
      </c>
      <c r="N377" s="354">
        <v>0</v>
      </c>
      <c r="O377" s="354">
        <v>0</v>
      </c>
      <c r="P377" s="354">
        <v>0</v>
      </c>
      <c r="Q377" s="354">
        <v>0</v>
      </c>
      <c r="R377" s="354">
        <v>0</v>
      </c>
      <c r="S377" s="354">
        <v>61952</v>
      </c>
      <c r="T377" s="354">
        <v>61952</v>
      </c>
      <c r="U377" s="354">
        <v>61952</v>
      </c>
      <c r="V377" s="354">
        <v>61952</v>
      </c>
      <c r="W377" s="354">
        <v>61952</v>
      </c>
      <c r="X377" s="354">
        <v>61952</v>
      </c>
      <c r="Y377" s="354">
        <v>61952</v>
      </c>
      <c r="Z377" s="354">
        <v>61952</v>
      </c>
      <c r="AA377" s="354">
        <v>61952</v>
      </c>
      <c r="AB377" s="354">
        <v>61952</v>
      </c>
      <c r="AC377" s="354">
        <v>61952</v>
      </c>
      <c r="AD377" s="354">
        <v>61952</v>
      </c>
    </row>
    <row r="378" spans="1:30" x14ac:dyDescent="0.35">
      <c r="A378" t="s">
        <v>140</v>
      </c>
      <c r="B378" s="354" t="str">
        <f>VLOOKUP(A378,'Web Based Remittances'!$A$2:$C$70,3,0)</f>
        <v>593d393f</v>
      </c>
      <c r="C378" s="354" t="s">
        <v>91</v>
      </c>
      <c r="D378" s="354" t="s">
        <v>92</v>
      </c>
      <c r="E378" s="354">
        <v>6120400</v>
      </c>
      <c r="F378" s="354">
        <v>3500</v>
      </c>
      <c r="G378" s="354">
        <v>781.8</v>
      </c>
      <c r="H378" s="354">
        <v>412</v>
      </c>
      <c r="I378" s="354">
        <v>17</v>
      </c>
      <c r="J378" s="354">
        <v>117</v>
      </c>
      <c r="K378" s="354">
        <v>0</v>
      </c>
      <c r="L378" s="354">
        <v>197</v>
      </c>
      <c r="M378" s="354">
        <v>571</v>
      </c>
      <c r="N378" s="354">
        <v>130.33000000000001</v>
      </c>
      <c r="O378" s="354">
        <v>17</v>
      </c>
      <c r="P378" s="354">
        <v>507</v>
      </c>
      <c r="Q378" s="354">
        <v>707</v>
      </c>
      <c r="R378" s="354">
        <v>42.87</v>
      </c>
      <c r="S378" s="354">
        <v>781.8</v>
      </c>
      <c r="T378" s="354">
        <v>1193.8</v>
      </c>
      <c r="U378" s="354">
        <v>1210.8</v>
      </c>
      <c r="V378" s="354">
        <v>1327.8</v>
      </c>
      <c r="W378" s="354">
        <v>1327.8</v>
      </c>
      <c r="X378" s="354">
        <v>1524.8</v>
      </c>
      <c r="Y378" s="354">
        <v>2095.8000000000002</v>
      </c>
      <c r="Z378" s="354">
        <v>2226.13</v>
      </c>
      <c r="AA378" s="354">
        <v>2243.13</v>
      </c>
      <c r="AB378" s="354">
        <v>2750.13</v>
      </c>
      <c r="AC378" s="354">
        <v>3457.13</v>
      </c>
      <c r="AD378" s="354">
        <v>3500</v>
      </c>
    </row>
    <row r="379" spans="1:30" x14ac:dyDescent="0.35">
      <c r="A379" t="s">
        <v>140</v>
      </c>
      <c r="B379" s="354" t="str">
        <f>VLOOKUP(A379,'Web Based Remittances'!$A$2:$C$70,3,0)</f>
        <v>593d393f</v>
      </c>
      <c r="C379" s="354" t="s">
        <v>93</v>
      </c>
      <c r="D379" s="354" t="s">
        <v>94</v>
      </c>
      <c r="E379" s="354">
        <v>6140130</v>
      </c>
      <c r="F379" s="354">
        <v>78444</v>
      </c>
      <c r="G379" s="354">
        <v>11725</v>
      </c>
      <c r="H379" s="354">
        <v>3125</v>
      </c>
      <c r="I379" s="354">
        <v>8099.94</v>
      </c>
      <c r="J379" s="354">
        <v>29624</v>
      </c>
      <c r="K379" s="354">
        <v>0</v>
      </c>
      <c r="L379" s="354">
        <v>4440</v>
      </c>
      <c r="M379" s="354">
        <v>5171</v>
      </c>
      <c r="N379" s="354">
        <v>2525</v>
      </c>
      <c r="O379" s="354">
        <v>2474</v>
      </c>
      <c r="P379" s="354">
        <v>2231.06</v>
      </c>
      <c r="Q379" s="354">
        <v>5464</v>
      </c>
      <c r="R379" s="354">
        <v>3565</v>
      </c>
      <c r="S379" s="354">
        <v>11725</v>
      </c>
      <c r="T379" s="354">
        <v>14850</v>
      </c>
      <c r="U379" s="354">
        <v>22949.94</v>
      </c>
      <c r="V379" s="354">
        <v>52573.94</v>
      </c>
      <c r="W379" s="354">
        <v>52573.94</v>
      </c>
      <c r="X379" s="354">
        <v>57013.94</v>
      </c>
      <c r="Y379" s="354">
        <v>62184.94</v>
      </c>
      <c r="Z379" s="354">
        <v>64709.94</v>
      </c>
      <c r="AA379" s="354">
        <v>67183.94</v>
      </c>
      <c r="AB379" s="354">
        <v>69415</v>
      </c>
      <c r="AC379" s="354">
        <v>74879</v>
      </c>
      <c r="AD379" s="354">
        <v>78444</v>
      </c>
    </row>
    <row r="380" spans="1:30" x14ac:dyDescent="0.35">
      <c r="A380" t="s">
        <v>140</v>
      </c>
      <c r="B380" s="354" t="str">
        <f>VLOOKUP(A380,'Web Based Remittances'!$A$2:$C$70,3,0)</f>
        <v>593d393f</v>
      </c>
      <c r="C380" s="354" t="s">
        <v>95</v>
      </c>
      <c r="D380" s="354" t="s">
        <v>96</v>
      </c>
      <c r="E380" s="354">
        <v>6142430</v>
      </c>
      <c r="F380" s="354">
        <v>12792</v>
      </c>
      <c r="G380" s="354">
        <v>5693.33</v>
      </c>
      <c r="H380" s="354">
        <v>106.79</v>
      </c>
      <c r="I380" s="354">
        <v>6.79</v>
      </c>
      <c r="J380" s="354">
        <v>134.79</v>
      </c>
      <c r="K380" s="354">
        <v>6.79</v>
      </c>
      <c r="L380" s="354">
        <v>1590.79</v>
      </c>
      <c r="M380" s="354">
        <v>2210.79</v>
      </c>
      <c r="N380" s="354">
        <v>106.79</v>
      </c>
      <c r="O380" s="354">
        <v>6.79</v>
      </c>
      <c r="P380" s="354">
        <v>6.79</v>
      </c>
      <c r="Q380" s="354">
        <v>2914.77</v>
      </c>
      <c r="R380" s="354">
        <v>6.79</v>
      </c>
      <c r="S380" s="354">
        <v>5693.33</v>
      </c>
      <c r="T380" s="354">
        <v>5800.12</v>
      </c>
      <c r="U380" s="354">
        <v>5806.91</v>
      </c>
      <c r="V380" s="354">
        <v>5941.7</v>
      </c>
      <c r="W380" s="354">
        <v>5948.49</v>
      </c>
      <c r="X380" s="354">
        <v>7539.28</v>
      </c>
      <c r="Y380" s="354">
        <v>9750.07</v>
      </c>
      <c r="Z380" s="354">
        <v>9856.86</v>
      </c>
      <c r="AA380" s="354">
        <v>9863.6500000000015</v>
      </c>
      <c r="AB380" s="354">
        <v>9870.4400000000023</v>
      </c>
      <c r="AC380" s="354">
        <v>12785.210000000003</v>
      </c>
      <c r="AD380" s="354">
        <v>12792.000000000004</v>
      </c>
    </row>
    <row r="381" spans="1:30" x14ac:dyDescent="0.35">
      <c r="A381" t="s">
        <v>140</v>
      </c>
      <c r="B381" s="354" t="str">
        <f>VLOOKUP(A381,'Web Based Remittances'!$A$2:$C$70,3,0)</f>
        <v>593d393f</v>
      </c>
      <c r="C381" s="354" t="s">
        <v>97</v>
      </c>
      <c r="D381" s="354" t="s">
        <v>98</v>
      </c>
      <c r="E381" s="354">
        <v>6146100</v>
      </c>
      <c r="F381" s="354">
        <v>0</v>
      </c>
      <c r="G381" s="354">
        <v>0</v>
      </c>
      <c r="H381" s="354">
        <v>0</v>
      </c>
      <c r="I381" s="354">
        <v>0</v>
      </c>
      <c r="J381" s="354">
        <v>0</v>
      </c>
      <c r="K381" s="354">
        <v>0</v>
      </c>
      <c r="L381" s="354">
        <v>0</v>
      </c>
      <c r="M381" s="354">
        <v>0</v>
      </c>
      <c r="N381" s="354">
        <v>0</v>
      </c>
      <c r="O381" s="354">
        <v>0</v>
      </c>
      <c r="P381" s="354">
        <v>0</v>
      </c>
      <c r="Q381" s="354">
        <v>0</v>
      </c>
      <c r="R381" s="354">
        <v>0</v>
      </c>
      <c r="S381" s="354">
        <v>0</v>
      </c>
      <c r="T381" s="354">
        <v>0</v>
      </c>
      <c r="U381" s="354">
        <v>0</v>
      </c>
      <c r="V381" s="354">
        <v>0</v>
      </c>
      <c r="W381" s="354">
        <v>0</v>
      </c>
      <c r="X381" s="354">
        <v>0</v>
      </c>
      <c r="Y381" s="354">
        <v>0</v>
      </c>
      <c r="Z381" s="354">
        <v>0</v>
      </c>
      <c r="AA381" s="354">
        <v>0</v>
      </c>
      <c r="AB381" s="354">
        <v>0</v>
      </c>
      <c r="AC381" s="354">
        <v>0</v>
      </c>
      <c r="AD381" s="354">
        <v>0</v>
      </c>
    </row>
    <row r="382" spans="1:30" x14ac:dyDescent="0.35">
      <c r="A382" t="s">
        <v>140</v>
      </c>
      <c r="B382" s="354" t="str">
        <f>VLOOKUP(A382,'Web Based Remittances'!$A$2:$C$70,3,0)</f>
        <v>593d393f</v>
      </c>
      <c r="C382" s="354" t="s">
        <v>99</v>
      </c>
      <c r="D382" s="354" t="s">
        <v>100</v>
      </c>
      <c r="E382" s="354">
        <v>6140000</v>
      </c>
      <c r="F382" s="354">
        <v>11900</v>
      </c>
      <c r="G382" s="354">
        <v>635</v>
      </c>
      <c r="H382" s="354">
        <v>0</v>
      </c>
      <c r="I382" s="354">
        <v>2353</v>
      </c>
      <c r="J382" s="354">
        <v>435</v>
      </c>
      <c r="K382" s="354">
        <v>0</v>
      </c>
      <c r="L382" s="354">
        <v>2433</v>
      </c>
      <c r="M382" s="354">
        <v>435</v>
      </c>
      <c r="N382" s="354">
        <v>251</v>
      </c>
      <c r="O382" s="354">
        <v>2397</v>
      </c>
      <c r="P382" s="354">
        <v>335</v>
      </c>
      <c r="Q382" s="354">
        <v>230</v>
      </c>
      <c r="R382" s="354">
        <v>2396</v>
      </c>
      <c r="S382" s="354">
        <v>635</v>
      </c>
      <c r="T382" s="354">
        <v>635</v>
      </c>
      <c r="U382" s="354">
        <v>2988</v>
      </c>
      <c r="V382" s="354">
        <v>3423</v>
      </c>
      <c r="W382" s="354">
        <v>3423</v>
      </c>
      <c r="X382" s="354">
        <v>5856</v>
      </c>
      <c r="Y382" s="354">
        <v>6291</v>
      </c>
      <c r="Z382" s="354">
        <v>6542</v>
      </c>
      <c r="AA382" s="354">
        <v>8939</v>
      </c>
      <c r="AB382" s="354">
        <v>9274</v>
      </c>
      <c r="AC382" s="354">
        <v>9504</v>
      </c>
      <c r="AD382" s="354">
        <v>11900</v>
      </c>
    </row>
    <row r="383" spans="1:30" x14ac:dyDescent="0.35">
      <c r="A383" t="s">
        <v>140</v>
      </c>
      <c r="B383" s="354" t="str">
        <f>VLOOKUP(A383,'Web Based Remittances'!$A$2:$C$70,3,0)</f>
        <v>593d393f</v>
      </c>
      <c r="C383" s="354" t="s">
        <v>101</v>
      </c>
      <c r="D383" s="354" t="s">
        <v>102</v>
      </c>
      <c r="E383" s="354">
        <v>6121600</v>
      </c>
      <c r="F383" s="354">
        <v>8014</v>
      </c>
      <c r="G383" s="354">
        <v>7470</v>
      </c>
      <c r="H383" s="354">
        <v>0</v>
      </c>
      <c r="I383" s="354">
        <v>0</v>
      </c>
      <c r="J383" s="354">
        <v>0</v>
      </c>
      <c r="K383" s="354">
        <v>0</v>
      </c>
      <c r="L383" s="354">
        <v>0</v>
      </c>
      <c r="M383" s="354">
        <v>0</v>
      </c>
      <c r="N383" s="354">
        <v>544</v>
      </c>
      <c r="O383" s="354">
        <v>0</v>
      </c>
      <c r="P383" s="354">
        <v>0</v>
      </c>
      <c r="Q383" s="354">
        <v>0</v>
      </c>
      <c r="R383" s="354">
        <v>0</v>
      </c>
      <c r="S383" s="354">
        <v>7470</v>
      </c>
      <c r="T383" s="354">
        <v>7470</v>
      </c>
      <c r="U383" s="354">
        <v>7470</v>
      </c>
      <c r="V383" s="354">
        <v>7470</v>
      </c>
      <c r="W383" s="354">
        <v>7470</v>
      </c>
      <c r="X383" s="354">
        <v>7470</v>
      </c>
      <c r="Y383" s="354">
        <v>7470</v>
      </c>
      <c r="Z383" s="354">
        <v>8014</v>
      </c>
      <c r="AA383" s="354">
        <v>8014</v>
      </c>
      <c r="AB383" s="354">
        <v>8014</v>
      </c>
      <c r="AC383" s="354">
        <v>8014</v>
      </c>
      <c r="AD383" s="354">
        <v>8014</v>
      </c>
    </row>
    <row r="384" spans="1:30" x14ac:dyDescent="0.35">
      <c r="A384" t="s">
        <v>140</v>
      </c>
      <c r="B384" s="354" t="str">
        <f>VLOOKUP(A384,'Web Based Remittances'!$A$2:$C$70,3,0)</f>
        <v>593d393f</v>
      </c>
      <c r="C384" s="354" t="s">
        <v>103</v>
      </c>
      <c r="D384" s="354" t="s">
        <v>104</v>
      </c>
      <c r="E384" s="354">
        <v>6151110</v>
      </c>
      <c r="F384" s="354">
        <v>0</v>
      </c>
      <c r="G384" s="354">
        <v>0</v>
      </c>
      <c r="H384" s="354">
        <v>0</v>
      </c>
      <c r="I384" s="354">
        <v>0</v>
      </c>
      <c r="J384" s="354">
        <v>0</v>
      </c>
      <c r="K384" s="354">
        <v>0</v>
      </c>
      <c r="L384" s="354">
        <v>0</v>
      </c>
      <c r="M384" s="354">
        <v>0</v>
      </c>
      <c r="N384" s="354">
        <v>0</v>
      </c>
      <c r="O384" s="354">
        <v>0</v>
      </c>
      <c r="P384" s="354">
        <v>0</v>
      </c>
      <c r="Q384" s="354">
        <v>0</v>
      </c>
      <c r="R384" s="354">
        <v>0</v>
      </c>
      <c r="S384" s="354">
        <v>0</v>
      </c>
      <c r="T384" s="354">
        <v>0</v>
      </c>
      <c r="U384" s="354">
        <v>0</v>
      </c>
      <c r="V384" s="354">
        <v>0</v>
      </c>
      <c r="W384" s="354">
        <v>0</v>
      </c>
      <c r="X384" s="354">
        <v>0</v>
      </c>
      <c r="Y384" s="354">
        <v>0</v>
      </c>
      <c r="Z384" s="354">
        <v>0</v>
      </c>
      <c r="AA384" s="354">
        <v>0</v>
      </c>
      <c r="AB384" s="354">
        <v>0</v>
      </c>
      <c r="AC384" s="354">
        <v>0</v>
      </c>
      <c r="AD384" s="354">
        <v>0</v>
      </c>
    </row>
    <row r="385" spans="1:30" x14ac:dyDescent="0.35">
      <c r="A385" t="s">
        <v>140</v>
      </c>
      <c r="B385" s="354" t="str">
        <f>VLOOKUP(A385,'Web Based Remittances'!$A$2:$C$70,3,0)</f>
        <v>593d393f</v>
      </c>
      <c r="C385" s="354" t="s">
        <v>105</v>
      </c>
      <c r="D385" s="354" t="s">
        <v>106</v>
      </c>
      <c r="E385" s="354">
        <v>6140200</v>
      </c>
      <c r="F385" s="354">
        <v>72108</v>
      </c>
      <c r="G385" s="354">
        <v>6580</v>
      </c>
      <c r="H385" s="354">
        <v>6406</v>
      </c>
      <c r="I385" s="354">
        <v>6656</v>
      </c>
      <c r="J385" s="354">
        <v>6406</v>
      </c>
      <c r="K385" s="354">
        <v>0</v>
      </c>
      <c r="L385" s="354">
        <v>6580</v>
      </c>
      <c r="M385" s="354">
        <v>6130</v>
      </c>
      <c r="N385" s="354">
        <v>7180</v>
      </c>
      <c r="O385" s="354">
        <v>5880</v>
      </c>
      <c r="P385" s="354">
        <v>7530</v>
      </c>
      <c r="Q385" s="354">
        <v>5880</v>
      </c>
      <c r="R385" s="354">
        <v>6880</v>
      </c>
      <c r="S385" s="354">
        <v>6580</v>
      </c>
      <c r="T385" s="354">
        <v>12986</v>
      </c>
      <c r="U385" s="354">
        <v>19642</v>
      </c>
      <c r="V385" s="354">
        <v>26048</v>
      </c>
      <c r="W385" s="354">
        <v>26048</v>
      </c>
      <c r="X385" s="354">
        <v>32628</v>
      </c>
      <c r="Y385" s="354">
        <v>38758</v>
      </c>
      <c r="Z385" s="354">
        <v>45938</v>
      </c>
      <c r="AA385" s="354">
        <v>51818</v>
      </c>
      <c r="AB385" s="354">
        <v>59348</v>
      </c>
      <c r="AC385" s="354">
        <v>65228</v>
      </c>
      <c r="AD385" s="354">
        <v>72108</v>
      </c>
    </row>
    <row r="386" spans="1:30" x14ac:dyDescent="0.35">
      <c r="A386" t="s">
        <v>140</v>
      </c>
      <c r="B386" s="354" t="str">
        <f>VLOOKUP(A386,'Web Based Remittances'!$A$2:$C$70,3,0)</f>
        <v>593d393f</v>
      </c>
      <c r="C386" s="354" t="s">
        <v>107</v>
      </c>
      <c r="D386" s="354" t="s">
        <v>108</v>
      </c>
      <c r="E386" s="354">
        <v>6111000</v>
      </c>
      <c r="F386" s="354">
        <v>7410</v>
      </c>
      <c r="G386" s="354">
        <v>741</v>
      </c>
      <c r="H386" s="354">
        <v>741</v>
      </c>
      <c r="I386" s="354">
        <v>741</v>
      </c>
      <c r="J386" s="354">
        <v>741</v>
      </c>
      <c r="K386" s="354">
        <v>0</v>
      </c>
      <c r="L386" s="354">
        <v>741</v>
      </c>
      <c r="M386" s="354">
        <v>741</v>
      </c>
      <c r="N386" s="354">
        <v>741</v>
      </c>
      <c r="O386" s="354">
        <v>741</v>
      </c>
      <c r="P386" s="354">
        <v>741</v>
      </c>
      <c r="Q386" s="354">
        <v>741</v>
      </c>
      <c r="R386" s="354">
        <v>0</v>
      </c>
      <c r="S386" s="354">
        <v>741</v>
      </c>
      <c r="T386" s="354">
        <v>1482</v>
      </c>
      <c r="U386" s="354">
        <v>2223</v>
      </c>
      <c r="V386" s="354">
        <v>2964</v>
      </c>
      <c r="W386" s="354">
        <v>2964</v>
      </c>
      <c r="X386" s="354">
        <v>3705</v>
      </c>
      <c r="Y386" s="354">
        <v>4446</v>
      </c>
      <c r="Z386" s="354">
        <v>5187</v>
      </c>
      <c r="AA386" s="354">
        <v>5928</v>
      </c>
      <c r="AB386" s="354">
        <v>6669</v>
      </c>
      <c r="AC386" s="354">
        <v>7410</v>
      </c>
      <c r="AD386" s="354">
        <v>7410</v>
      </c>
    </row>
    <row r="387" spans="1:30" x14ac:dyDescent="0.35">
      <c r="A387" t="s">
        <v>140</v>
      </c>
      <c r="B387" s="354" t="str">
        <f>VLOOKUP(A387,'Web Based Remittances'!$A$2:$C$70,3,0)</f>
        <v>593d393f</v>
      </c>
      <c r="C387" s="354" t="s">
        <v>109</v>
      </c>
      <c r="D387" s="354" t="s">
        <v>110</v>
      </c>
      <c r="E387" s="354">
        <v>6170100</v>
      </c>
      <c r="F387" s="354">
        <v>0</v>
      </c>
      <c r="G387" s="354">
        <v>0</v>
      </c>
      <c r="H387" s="354">
        <v>0</v>
      </c>
      <c r="I387" s="354">
        <v>0</v>
      </c>
      <c r="J387" s="354">
        <v>0</v>
      </c>
      <c r="K387" s="354">
        <v>0</v>
      </c>
      <c r="L387" s="354">
        <v>0</v>
      </c>
      <c r="M387" s="354">
        <v>0</v>
      </c>
      <c r="N387" s="354">
        <v>0</v>
      </c>
      <c r="O387" s="354">
        <v>0</v>
      </c>
      <c r="P387" s="354">
        <v>0</v>
      </c>
      <c r="Q387" s="354">
        <v>0</v>
      </c>
      <c r="R387" s="354">
        <v>0</v>
      </c>
      <c r="S387" s="354">
        <v>0</v>
      </c>
      <c r="T387" s="354">
        <v>0</v>
      </c>
      <c r="U387" s="354">
        <v>0</v>
      </c>
      <c r="V387" s="354">
        <v>0</v>
      </c>
      <c r="W387" s="354">
        <v>0</v>
      </c>
      <c r="X387" s="354">
        <v>0</v>
      </c>
      <c r="Y387" s="354">
        <v>0</v>
      </c>
      <c r="Z387" s="354">
        <v>0</v>
      </c>
      <c r="AA387" s="354">
        <v>0</v>
      </c>
      <c r="AB387" s="354">
        <v>0</v>
      </c>
      <c r="AC387" s="354">
        <v>0</v>
      </c>
      <c r="AD387" s="354">
        <v>0</v>
      </c>
    </row>
    <row r="388" spans="1:30" x14ac:dyDescent="0.35">
      <c r="A388" t="s">
        <v>140</v>
      </c>
      <c r="B388" s="354" t="str">
        <f>VLOOKUP(A388,'Web Based Remittances'!$A$2:$C$70,3,0)</f>
        <v>593d393f</v>
      </c>
      <c r="C388" s="354" t="s">
        <v>111</v>
      </c>
      <c r="D388" s="354" t="s">
        <v>112</v>
      </c>
      <c r="E388" s="354">
        <v>6170110</v>
      </c>
      <c r="F388" s="354">
        <v>63002</v>
      </c>
      <c r="G388" s="354">
        <v>13324.08</v>
      </c>
      <c r="H388" s="354">
        <v>1171</v>
      </c>
      <c r="I388" s="354">
        <v>4401</v>
      </c>
      <c r="J388" s="354">
        <v>1270</v>
      </c>
      <c r="K388" s="354">
        <v>581</v>
      </c>
      <c r="L388" s="354">
        <v>5996</v>
      </c>
      <c r="M388" s="354">
        <v>3214.37</v>
      </c>
      <c r="N388" s="354">
        <v>2701</v>
      </c>
      <c r="O388" s="354">
        <v>1301</v>
      </c>
      <c r="P388" s="354">
        <v>2924</v>
      </c>
      <c r="Q388" s="354">
        <v>1121</v>
      </c>
      <c r="R388" s="354">
        <v>24997.55</v>
      </c>
      <c r="S388" s="354">
        <v>13324.08</v>
      </c>
      <c r="T388" s="354">
        <v>14495.08</v>
      </c>
      <c r="U388" s="354">
        <v>18896.080000000002</v>
      </c>
      <c r="V388" s="354">
        <v>20166.080000000002</v>
      </c>
      <c r="W388" s="354">
        <v>20747.080000000002</v>
      </c>
      <c r="X388" s="354">
        <v>26743.08</v>
      </c>
      <c r="Y388" s="354">
        <v>29957.45</v>
      </c>
      <c r="Z388" s="354">
        <v>32658.45</v>
      </c>
      <c r="AA388" s="354">
        <v>33959.449999999997</v>
      </c>
      <c r="AB388" s="354">
        <v>36883.449999999997</v>
      </c>
      <c r="AC388" s="354">
        <v>38004.449999999997</v>
      </c>
      <c r="AD388" s="354">
        <v>63002</v>
      </c>
    </row>
    <row r="389" spans="1:30" x14ac:dyDescent="0.35">
      <c r="A389" t="s">
        <v>140</v>
      </c>
      <c r="B389" s="354" t="str">
        <f>VLOOKUP(A389,'Web Based Remittances'!$A$2:$C$70,3,0)</f>
        <v>593d393f</v>
      </c>
      <c r="C389" s="354" t="s">
        <v>113</v>
      </c>
      <c r="D389" s="354" t="s">
        <v>114</v>
      </c>
      <c r="E389" s="354">
        <v>6181400</v>
      </c>
      <c r="F389" s="354">
        <v>0</v>
      </c>
      <c r="G389" s="354">
        <v>0</v>
      </c>
      <c r="H389" s="354">
        <v>0</v>
      </c>
      <c r="I389" s="354">
        <v>0</v>
      </c>
      <c r="J389" s="354">
        <v>0</v>
      </c>
      <c r="K389" s="354">
        <v>0</v>
      </c>
      <c r="L389" s="354">
        <v>0</v>
      </c>
      <c r="M389" s="354">
        <v>0</v>
      </c>
      <c r="N389" s="354">
        <v>0</v>
      </c>
      <c r="O389" s="354">
        <v>0</v>
      </c>
      <c r="P389" s="354">
        <v>0</v>
      </c>
      <c r="Q389" s="354">
        <v>0</v>
      </c>
      <c r="R389" s="354">
        <v>0</v>
      </c>
      <c r="S389" s="354">
        <v>0</v>
      </c>
      <c r="T389" s="354">
        <v>0</v>
      </c>
      <c r="U389" s="354">
        <v>0</v>
      </c>
      <c r="V389" s="354">
        <v>0</v>
      </c>
      <c r="W389" s="354">
        <v>0</v>
      </c>
      <c r="X389" s="354">
        <v>0</v>
      </c>
      <c r="Y389" s="354">
        <v>0</v>
      </c>
      <c r="Z389" s="354">
        <v>0</v>
      </c>
      <c r="AA389" s="354">
        <v>0</v>
      </c>
      <c r="AB389" s="354">
        <v>0</v>
      </c>
      <c r="AC389" s="354">
        <v>0</v>
      </c>
      <c r="AD389" s="354">
        <v>0</v>
      </c>
    </row>
    <row r="390" spans="1:30" x14ac:dyDescent="0.35">
      <c r="A390" t="s">
        <v>140</v>
      </c>
      <c r="B390" s="354" t="str">
        <f>VLOOKUP(A390,'Web Based Remittances'!$A$2:$C$70,3,0)</f>
        <v>593d393f</v>
      </c>
      <c r="C390" s="354" t="s">
        <v>115</v>
      </c>
      <c r="D390" s="354" t="s">
        <v>116</v>
      </c>
      <c r="E390" s="354">
        <v>6181500</v>
      </c>
      <c r="F390" s="354">
        <v>7306</v>
      </c>
      <c r="G390" s="354">
        <v>0</v>
      </c>
      <c r="H390" s="354">
        <v>7306</v>
      </c>
      <c r="I390" s="354">
        <v>0</v>
      </c>
      <c r="J390" s="354">
        <v>0</v>
      </c>
      <c r="K390" s="354">
        <v>0</v>
      </c>
      <c r="L390" s="354">
        <v>0</v>
      </c>
      <c r="M390" s="354">
        <v>0</v>
      </c>
      <c r="N390" s="354">
        <v>0</v>
      </c>
      <c r="O390" s="354">
        <v>0</v>
      </c>
      <c r="P390" s="354">
        <v>0</v>
      </c>
      <c r="Q390" s="354">
        <v>0</v>
      </c>
      <c r="R390" s="354">
        <v>0</v>
      </c>
      <c r="S390" s="354">
        <v>0</v>
      </c>
      <c r="T390" s="354">
        <v>7306</v>
      </c>
      <c r="U390" s="354">
        <v>7306</v>
      </c>
      <c r="V390" s="354">
        <v>7306</v>
      </c>
      <c r="W390" s="354">
        <v>7306</v>
      </c>
      <c r="X390" s="354">
        <v>7306</v>
      </c>
      <c r="Y390" s="354">
        <v>7306</v>
      </c>
      <c r="Z390" s="354">
        <v>7306</v>
      </c>
      <c r="AA390" s="354">
        <v>7306</v>
      </c>
      <c r="AB390" s="354">
        <v>7306</v>
      </c>
      <c r="AC390" s="354">
        <v>7306</v>
      </c>
      <c r="AD390" s="354">
        <v>7306</v>
      </c>
    </row>
    <row r="391" spans="1:30" x14ac:dyDescent="0.35">
      <c r="A391" t="s">
        <v>140</v>
      </c>
      <c r="B391" s="354" t="str">
        <f>VLOOKUP(A391,'Web Based Remittances'!$A$2:$C$70,3,0)</f>
        <v>593d393f</v>
      </c>
      <c r="C391" s="354" t="s">
        <v>121</v>
      </c>
      <c r="D391" s="354" t="s">
        <v>122</v>
      </c>
      <c r="E391" s="354">
        <v>4190170</v>
      </c>
      <c r="F391" s="354">
        <v>-8680</v>
      </c>
      <c r="G391" s="354">
        <v>0</v>
      </c>
      <c r="H391" s="354">
        <v>0</v>
      </c>
      <c r="I391" s="354">
        <v>0</v>
      </c>
      <c r="J391" s="354">
        <v>-8680</v>
      </c>
      <c r="S391" s="354">
        <v>0</v>
      </c>
      <c r="T391" s="354">
        <v>0</v>
      </c>
      <c r="U391" s="354">
        <v>0</v>
      </c>
      <c r="V391" s="354">
        <v>-8680</v>
      </c>
      <c r="W391" s="354">
        <v>-8680</v>
      </c>
      <c r="X391" s="354">
        <v>-8680</v>
      </c>
      <c r="Y391" s="354">
        <v>-8680</v>
      </c>
      <c r="Z391" s="354">
        <v>-8680</v>
      </c>
      <c r="AA391" s="354">
        <v>-8680</v>
      </c>
      <c r="AB391" s="354">
        <v>-8680</v>
      </c>
      <c r="AC391" s="354">
        <v>-8680</v>
      </c>
      <c r="AD391" s="354">
        <v>-8680</v>
      </c>
    </row>
    <row r="392" spans="1:30" x14ac:dyDescent="0.35">
      <c r="A392" t="s">
        <v>140</v>
      </c>
      <c r="B392" s="354" t="str">
        <f>VLOOKUP(A392,'Web Based Remittances'!$A$2:$C$70,3,0)</f>
        <v>593d393f</v>
      </c>
      <c r="C392" s="354" t="s">
        <v>123</v>
      </c>
      <c r="D392" s="354" t="s">
        <v>124</v>
      </c>
      <c r="E392" s="354">
        <v>4190430</v>
      </c>
      <c r="F392" s="354">
        <v>0</v>
      </c>
      <c r="G392" s="354">
        <v>0</v>
      </c>
      <c r="H392" s="354">
        <v>0</v>
      </c>
      <c r="I392" s="354">
        <v>0</v>
      </c>
      <c r="J392" s="354">
        <v>0</v>
      </c>
      <c r="S392" s="354">
        <v>0</v>
      </c>
      <c r="T392" s="354">
        <v>0</v>
      </c>
      <c r="U392" s="354">
        <v>0</v>
      </c>
      <c r="V392" s="354">
        <v>0</v>
      </c>
      <c r="W392" s="354">
        <v>0</v>
      </c>
      <c r="X392" s="354">
        <v>0</v>
      </c>
      <c r="Y392" s="354">
        <v>0</v>
      </c>
      <c r="Z392" s="354">
        <v>0</v>
      </c>
      <c r="AA392" s="354">
        <v>0</v>
      </c>
      <c r="AB392" s="354">
        <v>0</v>
      </c>
      <c r="AC392" s="354">
        <v>0</v>
      </c>
      <c r="AD392" s="354">
        <v>0</v>
      </c>
    </row>
    <row r="393" spans="1:30" x14ac:dyDescent="0.35">
      <c r="A393" t="s">
        <v>140</v>
      </c>
      <c r="B393" s="354" t="str">
        <f>VLOOKUP(A393,'Web Based Remittances'!$A$2:$C$70,3,0)</f>
        <v>593d393f</v>
      </c>
      <c r="C393" s="354" t="s">
        <v>125</v>
      </c>
      <c r="D393" s="354" t="s">
        <v>126</v>
      </c>
      <c r="E393" s="354">
        <v>6181510</v>
      </c>
      <c r="F393" s="354">
        <v>-7306</v>
      </c>
      <c r="G393" s="354">
        <v>0</v>
      </c>
      <c r="H393" s="354">
        <v>-7306</v>
      </c>
      <c r="I393" s="354">
        <v>0</v>
      </c>
      <c r="J393" s="354">
        <v>0</v>
      </c>
      <c r="S393" s="354">
        <v>0</v>
      </c>
      <c r="T393" s="354">
        <v>-7306</v>
      </c>
      <c r="U393" s="354">
        <v>-7306</v>
      </c>
      <c r="V393" s="354">
        <v>-7306</v>
      </c>
      <c r="W393" s="354">
        <v>-7306</v>
      </c>
      <c r="X393" s="354">
        <v>-7306</v>
      </c>
      <c r="Y393" s="354">
        <v>-7306</v>
      </c>
      <c r="Z393" s="354">
        <v>-7306</v>
      </c>
      <c r="AA393" s="354">
        <v>-7306</v>
      </c>
      <c r="AB393" s="354">
        <v>-7306</v>
      </c>
      <c r="AC393" s="354">
        <v>-7306</v>
      </c>
      <c r="AD393" s="354">
        <v>-7306</v>
      </c>
    </row>
    <row r="394" spans="1:30" x14ac:dyDescent="0.35">
      <c r="A394" t="s">
        <v>140</v>
      </c>
      <c r="B394" s="354" t="str">
        <f>VLOOKUP(A394,'Web Based Remittances'!$A$2:$C$70,3,0)</f>
        <v>593d393f</v>
      </c>
      <c r="C394" s="354" t="s">
        <v>136</v>
      </c>
      <c r="D394" s="354" t="s">
        <v>137</v>
      </c>
      <c r="E394" s="354">
        <v>6180260</v>
      </c>
      <c r="F394" s="354">
        <v>15986</v>
      </c>
      <c r="G394" s="354">
        <v>0</v>
      </c>
      <c r="H394" s="354">
        <v>15986</v>
      </c>
      <c r="S394" s="354">
        <v>0</v>
      </c>
      <c r="T394" s="354">
        <v>15986</v>
      </c>
      <c r="U394" s="354">
        <v>15986</v>
      </c>
      <c r="V394" s="354">
        <v>15986</v>
      </c>
      <c r="W394" s="354">
        <v>15986</v>
      </c>
      <c r="X394" s="354">
        <v>15986</v>
      </c>
      <c r="Y394" s="354">
        <v>15986</v>
      </c>
      <c r="Z394" s="354">
        <v>15986</v>
      </c>
      <c r="AA394" s="354">
        <v>15986</v>
      </c>
      <c r="AB394" s="354">
        <v>15986</v>
      </c>
      <c r="AC394" s="354">
        <v>15986</v>
      </c>
      <c r="AD394" s="354">
        <v>15986</v>
      </c>
    </row>
    <row r="395" spans="1:30" x14ac:dyDescent="0.35">
      <c r="A395" t="s">
        <v>141</v>
      </c>
      <c r="B395" s="354" t="str">
        <f>VLOOKUP(A395,'Web Based Remittances'!$A$2:$C$70,3,0)</f>
        <v>966x438s</v>
      </c>
      <c r="C395" s="354" t="s">
        <v>19</v>
      </c>
      <c r="D395" s="354" t="s">
        <v>20</v>
      </c>
      <c r="E395" s="354">
        <v>4190105</v>
      </c>
      <c r="F395" s="354">
        <v>-1863668.89</v>
      </c>
      <c r="G395" s="354">
        <v>-231333.43</v>
      </c>
      <c r="H395" s="354">
        <v>-166603.25</v>
      </c>
      <c r="I395" s="354">
        <v>-143312.41</v>
      </c>
      <c r="J395" s="354">
        <v>-143312.41</v>
      </c>
      <c r="K395" s="354">
        <v>-143312.41</v>
      </c>
      <c r="L395" s="354">
        <v>-143312.41</v>
      </c>
      <c r="M395" s="354">
        <v>-175919.75</v>
      </c>
      <c r="N395" s="354">
        <v>-143312.41</v>
      </c>
      <c r="O395" s="354">
        <v>-143312.41</v>
      </c>
      <c r="P395" s="354">
        <v>-143312.41</v>
      </c>
      <c r="Q395" s="354">
        <v>-143312.41</v>
      </c>
      <c r="R395" s="354">
        <v>-143313.18</v>
      </c>
      <c r="S395" s="354">
        <v>-231333.43</v>
      </c>
      <c r="T395" s="354">
        <v>-397936.68</v>
      </c>
      <c r="U395" s="354">
        <v>-541249.09</v>
      </c>
      <c r="V395" s="354">
        <v>-684561.5</v>
      </c>
      <c r="W395" s="354">
        <v>-827873.91</v>
      </c>
      <c r="X395" s="354">
        <v>-971186.32000000007</v>
      </c>
      <c r="Y395" s="354">
        <v>-1147106.07</v>
      </c>
      <c r="Z395" s="354">
        <v>-1290418.48</v>
      </c>
      <c r="AA395" s="354">
        <v>-1433730.89</v>
      </c>
      <c r="AB395" s="354">
        <v>-1577043.2999999998</v>
      </c>
      <c r="AC395" s="354">
        <v>-1720355.7099999997</v>
      </c>
      <c r="AD395" s="354">
        <v>-1863668.8899999997</v>
      </c>
    </row>
    <row r="396" spans="1:30" x14ac:dyDescent="0.35">
      <c r="A396" t="s">
        <v>141</v>
      </c>
      <c r="B396" s="354" t="str">
        <f>VLOOKUP(A396,'Web Based Remittances'!$A$2:$C$70,3,0)</f>
        <v>966x438s</v>
      </c>
      <c r="C396" s="354" t="s">
        <v>21</v>
      </c>
      <c r="D396" s="354" t="s">
        <v>22</v>
      </c>
      <c r="E396" s="354">
        <v>4190110</v>
      </c>
      <c r="S396" s="354">
        <v>0</v>
      </c>
      <c r="T396" s="354">
        <v>0</v>
      </c>
      <c r="U396" s="354">
        <v>0</v>
      </c>
      <c r="V396" s="354">
        <v>0</v>
      </c>
      <c r="W396" s="354">
        <v>0</v>
      </c>
      <c r="X396" s="354">
        <v>0</v>
      </c>
      <c r="Y396" s="354">
        <v>0</v>
      </c>
      <c r="Z396" s="354">
        <v>0</v>
      </c>
      <c r="AA396" s="354">
        <v>0</v>
      </c>
      <c r="AB396" s="354">
        <v>0</v>
      </c>
      <c r="AC396" s="354">
        <v>0</v>
      </c>
      <c r="AD396" s="354">
        <v>0</v>
      </c>
    </row>
    <row r="397" spans="1:30" x14ac:dyDescent="0.35">
      <c r="A397" t="s">
        <v>141</v>
      </c>
      <c r="B397" s="354" t="str">
        <f>VLOOKUP(A397,'Web Based Remittances'!$A$2:$C$70,3,0)</f>
        <v>966x438s</v>
      </c>
      <c r="C397" s="354" t="s">
        <v>23</v>
      </c>
      <c r="D397" s="354" t="s">
        <v>24</v>
      </c>
      <c r="E397" s="354">
        <v>4190120</v>
      </c>
      <c r="F397" s="354">
        <v>-38216</v>
      </c>
      <c r="G397" s="354">
        <v>-3184</v>
      </c>
      <c r="H397" s="354">
        <v>-3184</v>
      </c>
      <c r="I397" s="354">
        <v>-3184</v>
      </c>
      <c r="J397" s="354">
        <v>-3184</v>
      </c>
      <c r="K397" s="354">
        <v>-3184</v>
      </c>
      <c r="L397" s="354">
        <v>-3184</v>
      </c>
      <c r="M397" s="354">
        <v>-3184</v>
      </c>
      <c r="N397" s="354">
        <v>-3184</v>
      </c>
      <c r="O397" s="354">
        <v>-3184</v>
      </c>
      <c r="P397" s="354">
        <v>-3184</v>
      </c>
      <c r="Q397" s="354">
        <v>-3184</v>
      </c>
      <c r="R397" s="354">
        <v>-3192</v>
      </c>
      <c r="S397" s="354">
        <v>-3184</v>
      </c>
      <c r="T397" s="354">
        <v>-6368</v>
      </c>
      <c r="U397" s="354">
        <v>-9552</v>
      </c>
      <c r="V397" s="354">
        <v>-12736</v>
      </c>
      <c r="W397" s="354">
        <v>-15920</v>
      </c>
      <c r="X397" s="354">
        <v>-19104</v>
      </c>
      <c r="Y397" s="354">
        <v>-22288</v>
      </c>
      <c r="Z397" s="354">
        <v>-25472</v>
      </c>
      <c r="AA397" s="354">
        <v>-28656</v>
      </c>
      <c r="AB397" s="354">
        <v>-31840</v>
      </c>
      <c r="AC397" s="354">
        <v>-35024</v>
      </c>
      <c r="AD397" s="354">
        <v>-38216</v>
      </c>
    </row>
    <row r="398" spans="1:30" x14ac:dyDescent="0.35">
      <c r="A398" t="s">
        <v>141</v>
      </c>
      <c r="B398" s="354" t="str">
        <f>VLOOKUP(A398,'Web Based Remittances'!$A$2:$C$70,3,0)</f>
        <v>966x438s</v>
      </c>
      <c r="C398" s="354" t="s">
        <v>25</v>
      </c>
      <c r="D398" s="354" t="s">
        <v>26</v>
      </c>
      <c r="E398" s="354">
        <v>4190140</v>
      </c>
      <c r="F398" s="354">
        <v>-194165</v>
      </c>
      <c r="I398" s="354">
        <v>-48541</v>
      </c>
      <c r="L398" s="354">
        <v>-48541</v>
      </c>
      <c r="O398" s="354">
        <v>-48541</v>
      </c>
      <c r="R398" s="354">
        <v>-48542</v>
      </c>
      <c r="S398" s="354">
        <v>0</v>
      </c>
      <c r="T398" s="354">
        <v>0</v>
      </c>
      <c r="U398" s="354">
        <v>-48541</v>
      </c>
      <c r="V398" s="354">
        <v>-48541</v>
      </c>
      <c r="W398" s="354">
        <v>-48541</v>
      </c>
      <c r="X398" s="354">
        <v>-97082</v>
      </c>
      <c r="Y398" s="354">
        <v>-97082</v>
      </c>
      <c r="Z398" s="354">
        <v>-97082</v>
      </c>
      <c r="AA398" s="354">
        <v>-145623</v>
      </c>
      <c r="AB398" s="354">
        <v>-145623</v>
      </c>
      <c r="AC398" s="354">
        <v>-145623</v>
      </c>
      <c r="AD398" s="354">
        <v>-194165</v>
      </c>
    </row>
    <row r="399" spans="1:30" x14ac:dyDescent="0.35">
      <c r="A399" t="s">
        <v>141</v>
      </c>
      <c r="B399" s="354" t="str">
        <f>VLOOKUP(A399,'Web Based Remittances'!$A$2:$C$70,3,0)</f>
        <v>966x438s</v>
      </c>
      <c r="C399" s="354" t="s">
        <v>27</v>
      </c>
      <c r="D399" s="354" t="s">
        <v>28</v>
      </c>
      <c r="E399" s="354">
        <v>4190160</v>
      </c>
      <c r="S399" s="354">
        <v>0</v>
      </c>
      <c r="T399" s="354">
        <v>0</v>
      </c>
      <c r="U399" s="354">
        <v>0</v>
      </c>
      <c r="V399" s="354">
        <v>0</v>
      </c>
      <c r="W399" s="354">
        <v>0</v>
      </c>
      <c r="X399" s="354">
        <v>0</v>
      </c>
      <c r="Y399" s="354">
        <v>0</v>
      </c>
      <c r="Z399" s="354">
        <v>0</v>
      </c>
      <c r="AA399" s="354">
        <v>0</v>
      </c>
      <c r="AB399" s="354">
        <v>0</v>
      </c>
      <c r="AC399" s="354">
        <v>0</v>
      </c>
      <c r="AD399" s="354">
        <v>0</v>
      </c>
    </row>
    <row r="400" spans="1:30" x14ac:dyDescent="0.35">
      <c r="A400" t="s">
        <v>141</v>
      </c>
      <c r="B400" s="354" t="str">
        <f>VLOOKUP(A400,'Web Based Remittances'!$A$2:$C$70,3,0)</f>
        <v>966x438s</v>
      </c>
      <c r="C400" s="354" t="s">
        <v>29</v>
      </c>
      <c r="D400" s="354" t="s">
        <v>30</v>
      </c>
      <c r="E400" s="354">
        <v>4190390</v>
      </c>
      <c r="S400" s="354">
        <v>0</v>
      </c>
      <c r="T400" s="354">
        <v>0</v>
      </c>
      <c r="U400" s="354">
        <v>0</v>
      </c>
      <c r="V400" s="354">
        <v>0</v>
      </c>
      <c r="W400" s="354">
        <v>0</v>
      </c>
      <c r="X400" s="354">
        <v>0</v>
      </c>
      <c r="Y400" s="354">
        <v>0</v>
      </c>
      <c r="Z400" s="354">
        <v>0</v>
      </c>
      <c r="AA400" s="354">
        <v>0</v>
      </c>
      <c r="AB400" s="354">
        <v>0</v>
      </c>
      <c r="AC400" s="354">
        <v>0</v>
      </c>
      <c r="AD400" s="354">
        <v>0</v>
      </c>
    </row>
    <row r="401" spans="1:30" x14ac:dyDescent="0.35">
      <c r="A401" t="s">
        <v>141</v>
      </c>
      <c r="B401" s="354" t="str">
        <f>VLOOKUP(A401,'Web Based Remittances'!$A$2:$C$70,3,0)</f>
        <v>966x438s</v>
      </c>
      <c r="C401" s="354" t="s">
        <v>31</v>
      </c>
      <c r="D401" s="354" t="s">
        <v>32</v>
      </c>
      <c r="E401" s="354">
        <v>4191900</v>
      </c>
      <c r="F401" s="354">
        <v>-19850</v>
      </c>
      <c r="G401" s="354">
        <v>-1654</v>
      </c>
      <c r="H401" s="354">
        <v>-1654</v>
      </c>
      <c r="I401" s="354">
        <v>-1654</v>
      </c>
      <c r="J401" s="354">
        <v>-1654</v>
      </c>
      <c r="K401" s="354">
        <v>-1654</v>
      </c>
      <c r="L401" s="354">
        <v>-1654</v>
      </c>
      <c r="M401" s="354">
        <v>-1654</v>
      </c>
      <c r="N401" s="354">
        <v>-1654</v>
      </c>
      <c r="O401" s="354">
        <v>-1654</v>
      </c>
      <c r="P401" s="354">
        <v>-1654</v>
      </c>
      <c r="Q401" s="354">
        <v>-1654</v>
      </c>
      <c r="R401" s="354">
        <v>-1656</v>
      </c>
      <c r="S401" s="354">
        <v>-1654</v>
      </c>
      <c r="T401" s="354">
        <v>-3308</v>
      </c>
      <c r="U401" s="354">
        <v>-4962</v>
      </c>
      <c r="V401" s="354">
        <v>-6616</v>
      </c>
      <c r="W401" s="354">
        <v>-8270</v>
      </c>
      <c r="X401" s="354">
        <v>-9924</v>
      </c>
      <c r="Y401" s="354">
        <v>-11578</v>
      </c>
      <c r="Z401" s="354">
        <v>-13232</v>
      </c>
      <c r="AA401" s="354">
        <v>-14886</v>
      </c>
      <c r="AB401" s="354">
        <v>-16540</v>
      </c>
      <c r="AC401" s="354">
        <v>-18194</v>
      </c>
      <c r="AD401" s="354">
        <v>-19850</v>
      </c>
    </row>
    <row r="402" spans="1:30" x14ac:dyDescent="0.35">
      <c r="A402" t="s">
        <v>141</v>
      </c>
      <c r="B402" s="354" t="str">
        <f>VLOOKUP(A402,'Web Based Remittances'!$A$2:$C$70,3,0)</f>
        <v>966x438s</v>
      </c>
      <c r="C402" s="354" t="s">
        <v>33</v>
      </c>
      <c r="D402" s="354" t="s">
        <v>34</v>
      </c>
      <c r="E402" s="354">
        <v>4191100</v>
      </c>
      <c r="F402" s="354">
        <v>-181813</v>
      </c>
      <c r="G402" s="354">
        <v>-15151</v>
      </c>
      <c r="H402" s="354">
        <v>-15151</v>
      </c>
      <c r="I402" s="354">
        <v>-15151</v>
      </c>
      <c r="J402" s="354">
        <v>-15151</v>
      </c>
      <c r="K402" s="354">
        <v>-15151</v>
      </c>
      <c r="L402" s="354">
        <v>-15151</v>
      </c>
      <c r="M402" s="354">
        <v>-15151</v>
      </c>
      <c r="N402" s="354">
        <v>-15151</v>
      </c>
      <c r="O402" s="354">
        <v>-15151</v>
      </c>
      <c r="P402" s="354">
        <v>-15151</v>
      </c>
      <c r="Q402" s="354">
        <v>-15151</v>
      </c>
      <c r="R402" s="354">
        <v>-15152</v>
      </c>
      <c r="S402" s="354">
        <v>-15151</v>
      </c>
      <c r="T402" s="354">
        <v>-30302</v>
      </c>
      <c r="U402" s="354">
        <v>-45453</v>
      </c>
      <c r="V402" s="354">
        <v>-60604</v>
      </c>
      <c r="W402" s="354">
        <v>-75755</v>
      </c>
      <c r="X402" s="354">
        <v>-90906</v>
      </c>
      <c r="Y402" s="354">
        <v>-106057</v>
      </c>
      <c r="Z402" s="354">
        <v>-121208</v>
      </c>
      <c r="AA402" s="354">
        <v>-136359</v>
      </c>
      <c r="AB402" s="354">
        <v>-151510</v>
      </c>
      <c r="AC402" s="354">
        <v>-166661</v>
      </c>
      <c r="AD402" s="354">
        <v>-181813</v>
      </c>
    </row>
    <row r="403" spans="1:30" x14ac:dyDescent="0.35">
      <c r="A403" t="s">
        <v>141</v>
      </c>
      <c r="B403" s="354" t="str">
        <f>VLOOKUP(A403,'Web Based Remittances'!$A$2:$C$70,3,0)</f>
        <v>966x438s</v>
      </c>
      <c r="C403" s="354" t="s">
        <v>35</v>
      </c>
      <c r="D403" s="354" t="s">
        <v>36</v>
      </c>
      <c r="E403" s="354">
        <v>4191110</v>
      </c>
      <c r="F403" s="354">
        <v>-9000</v>
      </c>
      <c r="K403" s="354">
        <v>-9000</v>
      </c>
      <c r="S403" s="354">
        <v>0</v>
      </c>
      <c r="T403" s="354">
        <v>0</v>
      </c>
      <c r="U403" s="354">
        <v>0</v>
      </c>
      <c r="V403" s="354">
        <v>0</v>
      </c>
      <c r="W403" s="354">
        <v>-9000</v>
      </c>
      <c r="X403" s="354">
        <v>-9000</v>
      </c>
      <c r="Y403" s="354">
        <v>-9000</v>
      </c>
      <c r="Z403" s="354">
        <v>-9000</v>
      </c>
      <c r="AA403" s="354">
        <v>-9000</v>
      </c>
      <c r="AB403" s="354">
        <v>-9000</v>
      </c>
      <c r="AC403" s="354">
        <v>-9000</v>
      </c>
      <c r="AD403" s="354">
        <v>-9000</v>
      </c>
    </row>
    <row r="404" spans="1:30" x14ac:dyDescent="0.35">
      <c r="A404" t="s">
        <v>141</v>
      </c>
      <c r="B404" s="354" t="str">
        <f>VLOOKUP(A404,'Web Based Remittances'!$A$2:$C$70,3,0)</f>
        <v>966x438s</v>
      </c>
      <c r="C404" s="354" t="s">
        <v>37</v>
      </c>
      <c r="D404" s="354" t="s">
        <v>38</v>
      </c>
      <c r="E404" s="354">
        <v>4191600</v>
      </c>
      <c r="S404" s="354">
        <v>0</v>
      </c>
      <c r="T404" s="354">
        <v>0</v>
      </c>
      <c r="U404" s="354">
        <v>0</v>
      </c>
      <c r="V404" s="354">
        <v>0</v>
      </c>
      <c r="W404" s="354">
        <v>0</v>
      </c>
      <c r="X404" s="354">
        <v>0</v>
      </c>
      <c r="Y404" s="354">
        <v>0</v>
      </c>
      <c r="Z404" s="354">
        <v>0</v>
      </c>
      <c r="AA404" s="354">
        <v>0</v>
      </c>
      <c r="AB404" s="354">
        <v>0</v>
      </c>
      <c r="AC404" s="354">
        <v>0</v>
      </c>
      <c r="AD404" s="354">
        <v>0</v>
      </c>
    </row>
    <row r="405" spans="1:30" x14ac:dyDescent="0.35">
      <c r="A405" t="s">
        <v>141</v>
      </c>
      <c r="B405" s="354" t="str">
        <f>VLOOKUP(A405,'Web Based Remittances'!$A$2:$C$70,3,0)</f>
        <v>966x438s</v>
      </c>
      <c r="C405" s="354" t="s">
        <v>39</v>
      </c>
      <c r="D405" s="354" t="s">
        <v>40</v>
      </c>
      <c r="E405" s="354">
        <v>4191610</v>
      </c>
      <c r="S405" s="354">
        <v>0</v>
      </c>
      <c r="T405" s="354">
        <v>0</v>
      </c>
      <c r="U405" s="354">
        <v>0</v>
      </c>
      <c r="V405" s="354">
        <v>0</v>
      </c>
      <c r="W405" s="354">
        <v>0</v>
      </c>
      <c r="X405" s="354">
        <v>0</v>
      </c>
      <c r="Y405" s="354">
        <v>0</v>
      </c>
      <c r="Z405" s="354">
        <v>0</v>
      </c>
      <c r="AA405" s="354">
        <v>0</v>
      </c>
      <c r="AB405" s="354">
        <v>0</v>
      </c>
      <c r="AC405" s="354">
        <v>0</v>
      </c>
      <c r="AD405" s="354">
        <v>0</v>
      </c>
    </row>
    <row r="406" spans="1:30" x14ac:dyDescent="0.35">
      <c r="A406" t="s">
        <v>141</v>
      </c>
      <c r="B406" s="354" t="str">
        <f>VLOOKUP(A406,'Web Based Remittances'!$A$2:$C$70,3,0)</f>
        <v>966x438s</v>
      </c>
      <c r="C406" s="354" t="s">
        <v>41</v>
      </c>
      <c r="D406" s="354" t="s">
        <v>42</v>
      </c>
      <c r="E406" s="354">
        <v>4190410</v>
      </c>
      <c r="S406" s="354">
        <v>0</v>
      </c>
      <c r="T406" s="354">
        <v>0</v>
      </c>
      <c r="U406" s="354">
        <v>0</v>
      </c>
      <c r="V406" s="354">
        <v>0</v>
      </c>
      <c r="W406" s="354">
        <v>0</v>
      </c>
      <c r="X406" s="354">
        <v>0</v>
      </c>
      <c r="Y406" s="354">
        <v>0</v>
      </c>
      <c r="Z406" s="354">
        <v>0</v>
      </c>
      <c r="AA406" s="354">
        <v>0</v>
      </c>
      <c r="AB406" s="354">
        <v>0</v>
      </c>
      <c r="AC406" s="354">
        <v>0</v>
      </c>
      <c r="AD406" s="354">
        <v>0</v>
      </c>
    </row>
    <row r="407" spans="1:30" x14ac:dyDescent="0.35">
      <c r="A407" t="s">
        <v>141</v>
      </c>
      <c r="B407" s="354" t="str">
        <f>VLOOKUP(A407,'Web Based Remittances'!$A$2:$C$70,3,0)</f>
        <v>966x438s</v>
      </c>
      <c r="C407" s="354" t="s">
        <v>43</v>
      </c>
      <c r="D407" s="354" t="s">
        <v>44</v>
      </c>
      <c r="E407" s="354">
        <v>4190420</v>
      </c>
      <c r="S407" s="354">
        <v>0</v>
      </c>
      <c r="T407" s="354">
        <v>0</v>
      </c>
      <c r="U407" s="354">
        <v>0</v>
      </c>
      <c r="V407" s="354">
        <v>0</v>
      </c>
      <c r="W407" s="354">
        <v>0</v>
      </c>
      <c r="X407" s="354">
        <v>0</v>
      </c>
      <c r="Y407" s="354">
        <v>0</v>
      </c>
      <c r="Z407" s="354">
        <v>0</v>
      </c>
      <c r="AA407" s="354">
        <v>0</v>
      </c>
      <c r="AB407" s="354">
        <v>0</v>
      </c>
      <c r="AC407" s="354">
        <v>0</v>
      </c>
      <c r="AD407" s="354">
        <v>0</v>
      </c>
    </row>
    <row r="408" spans="1:30" x14ac:dyDescent="0.35">
      <c r="A408" t="s">
        <v>141</v>
      </c>
      <c r="B408" s="354" t="str">
        <f>VLOOKUP(A408,'Web Based Remittances'!$A$2:$C$70,3,0)</f>
        <v>966x438s</v>
      </c>
      <c r="C408" s="354" t="s">
        <v>45</v>
      </c>
      <c r="D408" s="354" t="s">
        <v>46</v>
      </c>
      <c r="E408" s="354">
        <v>4190200</v>
      </c>
      <c r="S408" s="354">
        <v>0</v>
      </c>
      <c r="T408" s="354">
        <v>0</v>
      </c>
      <c r="U408" s="354">
        <v>0</v>
      </c>
      <c r="V408" s="354">
        <v>0</v>
      </c>
      <c r="W408" s="354">
        <v>0</v>
      </c>
      <c r="X408" s="354">
        <v>0</v>
      </c>
      <c r="Y408" s="354">
        <v>0</v>
      </c>
      <c r="Z408" s="354">
        <v>0</v>
      </c>
      <c r="AA408" s="354">
        <v>0</v>
      </c>
      <c r="AB408" s="354">
        <v>0</v>
      </c>
      <c r="AC408" s="354">
        <v>0</v>
      </c>
      <c r="AD408" s="354">
        <v>0</v>
      </c>
    </row>
    <row r="409" spans="1:30" x14ac:dyDescent="0.35">
      <c r="A409" t="s">
        <v>141</v>
      </c>
      <c r="B409" s="354" t="str">
        <f>VLOOKUP(A409,'Web Based Remittances'!$A$2:$C$70,3,0)</f>
        <v>966x438s</v>
      </c>
      <c r="C409" s="354" t="s">
        <v>47</v>
      </c>
      <c r="D409" s="354" t="s">
        <v>48</v>
      </c>
      <c r="E409" s="354">
        <v>4190386</v>
      </c>
      <c r="S409" s="354">
        <v>0</v>
      </c>
      <c r="T409" s="354">
        <v>0</v>
      </c>
      <c r="U409" s="354">
        <v>0</v>
      </c>
      <c r="V409" s="354">
        <v>0</v>
      </c>
      <c r="W409" s="354">
        <v>0</v>
      </c>
      <c r="X409" s="354">
        <v>0</v>
      </c>
      <c r="Y409" s="354">
        <v>0</v>
      </c>
      <c r="Z409" s="354">
        <v>0</v>
      </c>
      <c r="AA409" s="354">
        <v>0</v>
      </c>
      <c r="AB409" s="354">
        <v>0</v>
      </c>
      <c r="AC409" s="354">
        <v>0</v>
      </c>
      <c r="AD409" s="354">
        <v>0</v>
      </c>
    </row>
    <row r="410" spans="1:30" x14ac:dyDescent="0.35">
      <c r="A410" t="s">
        <v>141</v>
      </c>
      <c r="B410" s="354" t="str">
        <f>VLOOKUP(A410,'Web Based Remittances'!$A$2:$C$70,3,0)</f>
        <v>966x438s</v>
      </c>
      <c r="C410" s="354" t="s">
        <v>49</v>
      </c>
      <c r="D410" s="354" t="s">
        <v>50</v>
      </c>
      <c r="E410" s="354">
        <v>4190387</v>
      </c>
      <c r="S410" s="354">
        <v>0</v>
      </c>
      <c r="T410" s="354">
        <v>0</v>
      </c>
      <c r="U410" s="354">
        <v>0</v>
      </c>
      <c r="V410" s="354">
        <v>0</v>
      </c>
      <c r="W410" s="354">
        <v>0</v>
      </c>
      <c r="X410" s="354">
        <v>0</v>
      </c>
      <c r="Y410" s="354">
        <v>0</v>
      </c>
      <c r="Z410" s="354">
        <v>0</v>
      </c>
      <c r="AA410" s="354">
        <v>0</v>
      </c>
      <c r="AB410" s="354">
        <v>0</v>
      </c>
      <c r="AC410" s="354">
        <v>0</v>
      </c>
      <c r="AD410" s="354">
        <v>0</v>
      </c>
    </row>
    <row r="411" spans="1:30" x14ac:dyDescent="0.35">
      <c r="A411" t="s">
        <v>141</v>
      </c>
      <c r="B411" s="354" t="str">
        <f>VLOOKUP(A411,'Web Based Remittances'!$A$2:$C$70,3,0)</f>
        <v>966x438s</v>
      </c>
      <c r="C411" s="354" t="s">
        <v>51</v>
      </c>
      <c r="D411" s="354" t="s">
        <v>52</v>
      </c>
      <c r="E411" s="354">
        <v>4190388</v>
      </c>
      <c r="F411" s="354">
        <v>-14280</v>
      </c>
      <c r="H411" s="354">
        <v>-14280</v>
      </c>
      <c r="S411" s="354">
        <v>0</v>
      </c>
      <c r="T411" s="354">
        <v>-14280</v>
      </c>
      <c r="U411" s="354">
        <v>-14280</v>
      </c>
      <c r="V411" s="354">
        <v>-14280</v>
      </c>
      <c r="W411" s="354">
        <v>-14280</v>
      </c>
      <c r="X411" s="354">
        <v>-14280</v>
      </c>
      <c r="Y411" s="354">
        <v>-14280</v>
      </c>
      <c r="Z411" s="354">
        <v>-14280</v>
      </c>
      <c r="AA411" s="354">
        <v>-14280</v>
      </c>
      <c r="AB411" s="354">
        <v>-14280</v>
      </c>
      <c r="AC411" s="354">
        <v>-14280</v>
      </c>
      <c r="AD411" s="354">
        <v>-14280</v>
      </c>
    </row>
    <row r="412" spans="1:30" x14ac:dyDescent="0.35">
      <c r="A412" t="s">
        <v>141</v>
      </c>
      <c r="B412" s="354" t="str">
        <f>VLOOKUP(A412,'Web Based Remittances'!$A$2:$C$70,3,0)</f>
        <v>966x438s</v>
      </c>
      <c r="C412" s="354" t="s">
        <v>53</v>
      </c>
      <c r="D412" s="354" t="s">
        <v>54</v>
      </c>
      <c r="E412" s="354">
        <v>4190380</v>
      </c>
      <c r="F412" s="354">
        <v>-20111</v>
      </c>
      <c r="H412" s="354">
        <v>-8379</v>
      </c>
      <c r="N412" s="354">
        <v>-11732</v>
      </c>
      <c r="S412" s="354">
        <v>0</v>
      </c>
      <c r="T412" s="354">
        <v>-8379</v>
      </c>
      <c r="U412" s="354">
        <v>-8379</v>
      </c>
      <c r="V412" s="354">
        <v>-8379</v>
      </c>
      <c r="W412" s="354">
        <v>-8379</v>
      </c>
      <c r="X412" s="354">
        <v>-8379</v>
      </c>
      <c r="Y412" s="354">
        <v>-8379</v>
      </c>
      <c r="Z412" s="354">
        <v>-20111</v>
      </c>
      <c r="AA412" s="354">
        <v>-20111</v>
      </c>
      <c r="AB412" s="354">
        <v>-20111</v>
      </c>
      <c r="AC412" s="354">
        <v>-20111</v>
      </c>
      <c r="AD412" s="354">
        <v>-20111</v>
      </c>
    </row>
    <row r="413" spans="1:30" x14ac:dyDescent="0.35">
      <c r="A413" t="s">
        <v>141</v>
      </c>
      <c r="B413" s="354" t="str">
        <f>VLOOKUP(A413,'Web Based Remittances'!$A$2:$C$70,3,0)</f>
        <v>966x438s</v>
      </c>
      <c r="C413" s="354" t="s">
        <v>57</v>
      </c>
      <c r="D413" s="354" t="s">
        <v>58</v>
      </c>
      <c r="E413" s="354">
        <v>6110000</v>
      </c>
      <c r="F413" s="354">
        <v>1385000</v>
      </c>
      <c r="G413" s="354">
        <v>115416</v>
      </c>
      <c r="H413" s="354">
        <v>115416</v>
      </c>
      <c r="I413" s="354">
        <v>115416</v>
      </c>
      <c r="J413" s="354">
        <v>115416</v>
      </c>
      <c r="K413" s="354">
        <v>115416</v>
      </c>
      <c r="L413" s="354">
        <v>115416</v>
      </c>
      <c r="M413" s="354">
        <v>115416</v>
      </c>
      <c r="N413" s="354">
        <v>115416</v>
      </c>
      <c r="O413" s="354">
        <v>115416</v>
      </c>
      <c r="P413" s="354">
        <v>115416</v>
      </c>
      <c r="Q413" s="354">
        <v>115416</v>
      </c>
      <c r="R413" s="354">
        <v>115424</v>
      </c>
      <c r="S413" s="354">
        <v>115416</v>
      </c>
      <c r="T413" s="354">
        <v>230832</v>
      </c>
      <c r="U413" s="354">
        <v>346248</v>
      </c>
      <c r="V413" s="354">
        <v>461664</v>
      </c>
      <c r="W413" s="354">
        <v>577080</v>
      </c>
      <c r="X413" s="354">
        <v>692496</v>
      </c>
      <c r="Y413" s="354">
        <v>807912</v>
      </c>
      <c r="Z413" s="354">
        <v>923328</v>
      </c>
      <c r="AA413" s="354">
        <v>1038744</v>
      </c>
      <c r="AB413" s="354">
        <v>1154160</v>
      </c>
      <c r="AC413" s="354">
        <v>1269576</v>
      </c>
      <c r="AD413" s="354">
        <v>1385000</v>
      </c>
    </row>
    <row r="414" spans="1:30" x14ac:dyDescent="0.35">
      <c r="A414" t="s">
        <v>141</v>
      </c>
      <c r="B414" s="354" t="str">
        <f>VLOOKUP(A414,'Web Based Remittances'!$A$2:$C$70,3,0)</f>
        <v>966x438s</v>
      </c>
      <c r="C414" s="354" t="s">
        <v>59</v>
      </c>
      <c r="D414" s="354" t="s">
        <v>60</v>
      </c>
      <c r="E414" s="354">
        <v>6110020</v>
      </c>
      <c r="F414" s="354">
        <v>4940</v>
      </c>
      <c r="G414" s="354">
        <v>449</v>
      </c>
      <c r="H414" s="354">
        <v>449</v>
      </c>
      <c r="I414" s="354">
        <v>449</v>
      </c>
      <c r="J414" s="354">
        <v>449</v>
      </c>
      <c r="K414" s="354">
        <v>449</v>
      </c>
      <c r="L414" s="354">
        <v>0</v>
      </c>
      <c r="M414" s="354">
        <v>449</v>
      </c>
      <c r="N414" s="354">
        <v>449</v>
      </c>
      <c r="O414" s="354">
        <v>449</v>
      </c>
      <c r="P414" s="354">
        <v>449</v>
      </c>
      <c r="Q414" s="354">
        <v>449</v>
      </c>
      <c r="R414" s="354">
        <v>450</v>
      </c>
      <c r="S414" s="354">
        <v>449</v>
      </c>
      <c r="T414" s="354">
        <v>898</v>
      </c>
      <c r="U414" s="354">
        <v>1347</v>
      </c>
      <c r="V414" s="354">
        <v>1796</v>
      </c>
      <c r="W414" s="354">
        <v>2245</v>
      </c>
      <c r="X414" s="354">
        <v>2245</v>
      </c>
      <c r="Y414" s="354">
        <v>2694</v>
      </c>
      <c r="Z414" s="354">
        <v>3143</v>
      </c>
      <c r="AA414" s="354">
        <v>3592</v>
      </c>
      <c r="AB414" s="354">
        <v>4041</v>
      </c>
      <c r="AC414" s="354">
        <v>4490</v>
      </c>
      <c r="AD414" s="354">
        <v>4940</v>
      </c>
    </row>
    <row r="415" spans="1:30" x14ac:dyDescent="0.35">
      <c r="A415" t="s">
        <v>141</v>
      </c>
      <c r="B415" s="354" t="str">
        <f>VLOOKUP(A415,'Web Based Remittances'!$A$2:$C$70,3,0)</f>
        <v>966x438s</v>
      </c>
      <c r="C415" s="354" t="s">
        <v>61</v>
      </c>
      <c r="D415" s="354" t="s">
        <v>62</v>
      </c>
      <c r="E415" s="354">
        <v>6110600</v>
      </c>
      <c r="F415" s="354">
        <v>388519</v>
      </c>
      <c r="G415" s="354">
        <v>32376</v>
      </c>
      <c r="H415" s="354">
        <v>32376</v>
      </c>
      <c r="I415" s="354">
        <v>32376</v>
      </c>
      <c r="J415" s="354">
        <v>32376</v>
      </c>
      <c r="K415" s="354">
        <v>32376</v>
      </c>
      <c r="L415" s="354">
        <v>32376</v>
      </c>
      <c r="M415" s="354">
        <v>32376</v>
      </c>
      <c r="N415" s="354">
        <v>32376</v>
      </c>
      <c r="O415" s="354">
        <v>32376</v>
      </c>
      <c r="P415" s="354">
        <v>32376</v>
      </c>
      <c r="Q415" s="354">
        <v>32376</v>
      </c>
      <c r="R415" s="354">
        <v>32383</v>
      </c>
      <c r="S415" s="354">
        <v>32376</v>
      </c>
      <c r="T415" s="354">
        <v>64752</v>
      </c>
      <c r="U415" s="354">
        <v>97128</v>
      </c>
      <c r="V415" s="354">
        <v>129504</v>
      </c>
      <c r="W415" s="354">
        <v>161880</v>
      </c>
      <c r="X415" s="354">
        <v>194256</v>
      </c>
      <c r="Y415" s="354">
        <v>226632</v>
      </c>
      <c r="Z415" s="354">
        <v>259008</v>
      </c>
      <c r="AA415" s="354">
        <v>291384</v>
      </c>
      <c r="AB415" s="354">
        <v>323760</v>
      </c>
      <c r="AC415" s="354">
        <v>356136</v>
      </c>
      <c r="AD415" s="354">
        <v>388519</v>
      </c>
    </row>
    <row r="416" spans="1:30" x14ac:dyDescent="0.35">
      <c r="A416" t="s">
        <v>141</v>
      </c>
      <c r="B416" s="354" t="str">
        <f>VLOOKUP(A416,'Web Based Remittances'!$A$2:$C$70,3,0)</f>
        <v>966x438s</v>
      </c>
      <c r="C416" s="354" t="s">
        <v>63</v>
      </c>
      <c r="D416" s="354" t="s">
        <v>64</v>
      </c>
      <c r="E416" s="354">
        <v>6110720</v>
      </c>
      <c r="F416" s="354">
        <v>80696</v>
      </c>
      <c r="G416" s="354">
        <v>6724</v>
      </c>
      <c r="H416" s="354">
        <v>6724</v>
      </c>
      <c r="I416" s="354">
        <v>6724</v>
      </c>
      <c r="J416" s="354">
        <v>6724</v>
      </c>
      <c r="K416" s="354">
        <v>6724</v>
      </c>
      <c r="L416" s="354">
        <v>6724</v>
      </c>
      <c r="M416" s="354">
        <v>6724</v>
      </c>
      <c r="N416" s="354">
        <v>6724</v>
      </c>
      <c r="O416" s="354">
        <v>6724</v>
      </c>
      <c r="P416" s="354">
        <v>6724</v>
      </c>
      <c r="Q416" s="354">
        <v>6724</v>
      </c>
      <c r="R416" s="354">
        <v>6732</v>
      </c>
      <c r="S416" s="354">
        <v>6724</v>
      </c>
      <c r="T416" s="354">
        <v>13448</v>
      </c>
      <c r="U416" s="354">
        <v>20172</v>
      </c>
      <c r="V416" s="354">
        <v>26896</v>
      </c>
      <c r="W416" s="354">
        <v>33620</v>
      </c>
      <c r="X416" s="354">
        <v>40344</v>
      </c>
      <c r="Y416" s="354">
        <v>47068</v>
      </c>
      <c r="Z416" s="354">
        <v>53792</v>
      </c>
      <c r="AA416" s="354">
        <v>60516</v>
      </c>
      <c r="AB416" s="354">
        <v>67240</v>
      </c>
      <c r="AC416" s="354">
        <v>73964</v>
      </c>
      <c r="AD416" s="354">
        <v>80696</v>
      </c>
    </row>
    <row r="417" spans="1:30" x14ac:dyDescent="0.35">
      <c r="A417" t="s">
        <v>141</v>
      </c>
      <c r="B417" s="354" t="str">
        <f>VLOOKUP(A417,'Web Based Remittances'!$A$2:$C$70,3,0)</f>
        <v>966x438s</v>
      </c>
      <c r="C417" s="354" t="s">
        <v>65</v>
      </c>
      <c r="D417" s="354" t="s">
        <v>66</v>
      </c>
      <c r="E417" s="354">
        <v>6110860</v>
      </c>
      <c r="F417" s="354">
        <v>97275</v>
      </c>
      <c r="G417" s="354">
        <v>8106</v>
      </c>
      <c r="H417" s="354">
        <v>8106</v>
      </c>
      <c r="I417" s="354">
        <v>8106</v>
      </c>
      <c r="J417" s="354">
        <v>8106</v>
      </c>
      <c r="K417" s="354">
        <v>8106</v>
      </c>
      <c r="L417" s="354">
        <v>8106</v>
      </c>
      <c r="M417" s="354">
        <v>8106</v>
      </c>
      <c r="N417" s="354">
        <v>8106</v>
      </c>
      <c r="O417" s="354">
        <v>8106</v>
      </c>
      <c r="P417" s="354">
        <v>8106</v>
      </c>
      <c r="Q417" s="354">
        <v>8106</v>
      </c>
      <c r="R417" s="354">
        <v>8109</v>
      </c>
      <c r="S417" s="354">
        <v>8106</v>
      </c>
      <c r="T417" s="354">
        <v>16212</v>
      </c>
      <c r="U417" s="354">
        <v>24318</v>
      </c>
      <c r="V417" s="354">
        <v>32424</v>
      </c>
      <c r="W417" s="354">
        <v>40530</v>
      </c>
      <c r="X417" s="354">
        <v>48636</v>
      </c>
      <c r="Y417" s="354">
        <v>56742</v>
      </c>
      <c r="Z417" s="354">
        <v>64848</v>
      </c>
      <c r="AA417" s="354">
        <v>72954</v>
      </c>
      <c r="AB417" s="354">
        <v>81060</v>
      </c>
      <c r="AC417" s="354">
        <v>89166</v>
      </c>
      <c r="AD417" s="354">
        <v>97275</v>
      </c>
    </row>
    <row r="418" spans="1:30" x14ac:dyDescent="0.35">
      <c r="A418" t="s">
        <v>141</v>
      </c>
      <c r="B418" s="354" t="str">
        <f>VLOOKUP(A418,'Web Based Remittances'!$A$2:$C$70,3,0)</f>
        <v>966x438s</v>
      </c>
      <c r="C418" s="354" t="s">
        <v>67</v>
      </c>
      <c r="D418" s="354" t="s">
        <v>68</v>
      </c>
      <c r="E418" s="354">
        <v>6110800</v>
      </c>
      <c r="F418" s="354">
        <v>17940</v>
      </c>
      <c r="G418" s="354">
        <v>1495</v>
      </c>
      <c r="H418" s="354">
        <v>1495</v>
      </c>
      <c r="I418" s="354">
        <v>1495</v>
      </c>
      <c r="J418" s="354">
        <v>1495</v>
      </c>
      <c r="K418" s="354">
        <v>1495</v>
      </c>
      <c r="L418" s="354">
        <v>1495</v>
      </c>
      <c r="M418" s="354">
        <v>1495</v>
      </c>
      <c r="N418" s="354">
        <v>1495</v>
      </c>
      <c r="O418" s="354">
        <v>1495</v>
      </c>
      <c r="P418" s="354">
        <v>1495</v>
      </c>
      <c r="Q418" s="354">
        <v>1495</v>
      </c>
      <c r="R418" s="354">
        <v>1495</v>
      </c>
      <c r="S418" s="354">
        <v>1495</v>
      </c>
      <c r="T418" s="354">
        <v>2990</v>
      </c>
      <c r="U418" s="354">
        <v>4485</v>
      </c>
      <c r="V418" s="354">
        <v>5980</v>
      </c>
      <c r="W418" s="354">
        <v>7475</v>
      </c>
      <c r="X418" s="354">
        <v>8970</v>
      </c>
      <c r="Y418" s="354">
        <v>10465</v>
      </c>
      <c r="Z418" s="354">
        <v>11960</v>
      </c>
      <c r="AA418" s="354">
        <v>13455</v>
      </c>
      <c r="AB418" s="354">
        <v>14950</v>
      </c>
      <c r="AC418" s="354">
        <v>16445</v>
      </c>
      <c r="AD418" s="354">
        <v>17940</v>
      </c>
    </row>
    <row r="419" spans="1:30" x14ac:dyDescent="0.35">
      <c r="A419" t="s">
        <v>141</v>
      </c>
      <c r="B419" s="354" t="str">
        <f>VLOOKUP(A419,'Web Based Remittances'!$A$2:$C$70,3,0)</f>
        <v>966x438s</v>
      </c>
      <c r="C419" s="354" t="s">
        <v>69</v>
      </c>
      <c r="D419" s="354" t="s">
        <v>70</v>
      </c>
      <c r="E419" s="354">
        <v>6110640</v>
      </c>
      <c r="F419" s="354">
        <v>44664</v>
      </c>
      <c r="G419" s="354">
        <v>3722</v>
      </c>
      <c r="H419" s="354">
        <v>3722</v>
      </c>
      <c r="I419" s="354">
        <v>3722</v>
      </c>
      <c r="J419" s="354">
        <v>3722</v>
      </c>
      <c r="K419" s="354">
        <v>3722</v>
      </c>
      <c r="L419" s="354">
        <v>3722</v>
      </c>
      <c r="M419" s="354">
        <v>3722</v>
      </c>
      <c r="N419" s="354">
        <v>3722</v>
      </c>
      <c r="O419" s="354">
        <v>3722</v>
      </c>
      <c r="P419" s="354">
        <v>3722</v>
      </c>
      <c r="Q419" s="354">
        <v>3722</v>
      </c>
      <c r="R419" s="354">
        <v>3722</v>
      </c>
      <c r="S419" s="354">
        <v>3722</v>
      </c>
      <c r="T419" s="354">
        <v>7444</v>
      </c>
      <c r="U419" s="354">
        <v>11166</v>
      </c>
      <c r="V419" s="354">
        <v>14888</v>
      </c>
      <c r="W419" s="354">
        <v>18610</v>
      </c>
      <c r="X419" s="354">
        <v>22332</v>
      </c>
      <c r="Y419" s="354">
        <v>26054</v>
      </c>
      <c r="Z419" s="354">
        <v>29776</v>
      </c>
      <c r="AA419" s="354">
        <v>33498</v>
      </c>
      <c r="AB419" s="354">
        <v>37220</v>
      </c>
      <c r="AC419" s="354">
        <v>40942</v>
      </c>
      <c r="AD419" s="354">
        <v>44664</v>
      </c>
    </row>
    <row r="420" spans="1:30" x14ac:dyDescent="0.35">
      <c r="A420" t="s">
        <v>141</v>
      </c>
      <c r="B420" s="354" t="str">
        <f>VLOOKUP(A420,'Web Based Remittances'!$A$2:$C$70,3,0)</f>
        <v>966x438s</v>
      </c>
      <c r="C420" s="354" t="s">
        <v>71</v>
      </c>
      <c r="D420" s="354" t="s">
        <v>72</v>
      </c>
      <c r="E420" s="354">
        <v>6116300</v>
      </c>
      <c r="F420" s="354">
        <v>15555</v>
      </c>
      <c r="G420" s="354">
        <v>1296</v>
      </c>
      <c r="H420" s="354">
        <v>1296</v>
      </c>
      <c r="I420" s="354">
        <v>1296</v>
      </c>
      <c r="J420" s="354">
        <v>1296</v>
      </c>
      <c r="K420" s="354">
        <v>1296</v>
      </c>
      <c r="L420" s="354">
        <v>1296</v>
      </c>
      <c r="M420" s="354">
        <v>1296</v>
      </c>
      <c r="N420" s="354">
        <v>1296</v>
      </c>
      <c r="O420" s="354">
        <v>1296</v>
      </c>
      <c r="P420" s="354">
        <v>1296</v>
      </c>
      <c r="Q420" s="354">
        <v>1296</v>
      </c>
      <c r="R420" s="354">
        <v>1299</v>
      </c>
      <c r="S420" s="354">
        <v>1296</v>
      </c>
      <c r="T420" s="354">
        <v>2592</v>
      </c>
      <c r="U420" s="354">
        <v>3888</v>
      </c>
      <c r="V420" s="354">
        <v>5184</v>
      </c>
      <c r="W420" s="354">
        <v>6480</v>
      </c>
      <c r="X420" s="354">
        <v>7776</v>
      </c>
      <c r="Y420" s="354">
        <v>9072</v>
      </c>
      <c r="Z420" s="354">
        <v>10368</v>
      </c>
      <c r="AA420" s="354">
        <v>11664</v>
      </c>
      <c r="AB420" s="354">
        <v>12960</v>
      </c>
      <c r="AC420" s="354">
        <v>14256</v>
      </c>
      <c r="AD420" s="354">
        <v>15555</v>
      </c>
    </row>
    <row r="421" spans="1:30" x14ac:dyDescent="0.35">
      <c r="A421" t="s">
        <v>141</v>
      </c>
      <c r="B421" s="354" t="str">
        <f>VLOOKUP(A421,'Web Based Remittances'!$A$2:$C$70,3,0)</f>
        <v>966x438s</v>
      </c>
      <c r="C421" s="354" t="s">
        <v>73</v>
      </c>
      <c r="D421" s="354" t="s">
        <v>74</v>
      </c>
      <c r="E421" s="354">
        <v>6116200</v>
      </c>
      <c r="F421" s="354">
        <v>5000</v>
      </c>
      <c r="G421" s="354">
        <v>454</v>
      </c>
      <c r="H421" s="354">
        <v>454</v>
      </c>
      <c r="I421" s="354">
        <v>454</v>
      </c>
      <c r="J421" s="354">
        <v>454</v>
      </c>
      <c r="K421" s="354">
        <v>0</v>
      </c>
      <c r="L421" s="354">
        <v>454</v>
      </c>
      <c r="M421" s="354">
        <v>454</v>
      </c>
      <c r="N421" s="354">
        <v>454</v>
      </c>
      <c r="O421" s="354">
        <v>454</v>
      </c>
      <c r="P421" s="354">
        <v>454</v>
      </c>
      <c r="Q421" s="354">
        <v>454</v>
      </c>
      <c r="R421" s="354">
        <v>460</v>
      </c>
      <c r="S421" s="354">
        <v>454</v>
      </c>
      <c r="T421" s="354">
        <v>908</v>
      </c>
      <c r="U421" s="354">
        <v>1362</v>
      </c>
      <c r="V421" s="354">
        <v>1816</v>
      </c>
      <c r="W421" s="354">
        <v>1816</v>
      </c>
      <c r="X421" s="354">
        <v>2270</v>
      </c>
      <c r="Y421" s="354">
        <v>2724</v>
      </c>
      <c r="Z421" s="354">
        <v>3178</v>
      </c>
      <c r="AA421" s="354">
        <v>3632</v>
      </c>
      <c r="AB421" s="354">
        <v>4086</v>
      </c>
      <c r="AC421" s="354">
        <v>4540</v>
      </c>
      <c r="AD421" s="354">
        <v>5000</v>
      </c>
    </row>
    <row r="422" spans="1:30" x14ac:dyDescent="0.35">
      <c r="A422" t="s">
        <v>141</v>
      </c>
      <c r="B422" s="354" t="str">
        <f>VLOOKUP(A422,'Web Based Remittances'!$A$2:$C$70,3,0)</f>
        <v>966x438s</v>
      </c>
      <c r="C422" s="354" t="s">
        <v>75</v>
      </c>
      <c r="D422" s="354" t="s">
        <v>76</v>
      </c>
      <c r="E422" s="354">
        <v>6116610</v>
      </c>
      <c r="F422" s="354">
        <v>0</v>
      </c>
      <c r="G422" s="354">
        <v>0</v>
      </c>
      <c r="H422" s="354">
        <v>0</v>
      </c>
      <c r="I422" s="354">
        <v>0</v>
      </c>
      <c r="J422" s="354">
        <v>0</v>
      </c>
      <c r="K422" s="354">
        <v>0</v>
      </c>
      <c r="L422" s="354">
        <v>0</v>
      </c>
      <c r="M422" s="354">
        <v>0</v>
      </c>
      <c r="N422" s="354">
        <v>0</v>
      </c>
      <c r="O422" s="354">
        <v>0</v>
      </c>
      <c r="P422" s="354">
        <v>0</v>
      </c>
      <c r="Q422" s="354">
        <v>0</v>
      </c>
      <c r="R422" s="354">
        <v>0</v>
      </c>
      <c r="S422" s="354">
        <v>0</v>
      </c>
      <c r="T422" s="354">
        <v>0</v>
      </c>
      <c r="U422" s="354">
        <v>0</v>
      </c>
      <c r="V422" s="354">
        <v>0</v>
      </c>
      <c r="W422" s="354">
        <v>0</v>
      </c>
      <c r="X422" s="354">
        <v>0</v>
      </c>
      <c r="Y422" s="354">
        <v>0</v>
      </c>
      <c r="Z422" s="354">
        <v>0</v>
      </c>
      <c r="AA422" s="354">
        <v>0</v>
      </c>
      <c r="AB422" s="354">
        <v>0</v>
      </c>
      <c r="AC422" s="354">
        <v>0</v>
      </c>
      <c r="AD422" s="354">
        <v>0</v>
      </c>
    </row>
    <row r="423" spans="1:30" x14ac:dyDescent="0.35">
      <c r="A423" t="s">
        <v>141</v>
      </c>
      <c r="B423" s="354" t="str">
        <f>VLOOKUP(A423,'Web Based Remittances'!$A$2:$C$70,3,0)</f>
        <v>966x438s</v>
      </c>
      <c r="C423" s="354" t="s">
        <v>77</v>
      </c>
      <c r="D423" s="354" t="s">
        <v>78</v>
      </c>
      <c r="E423" s="354">
        <v>6116600</v>
      </c>
      <c r="F423" s="354">
        <v>1260.82</v>
      </c>
      <c r="G423" s="354">
        <v>1260.82</v>
      </c>
      <c r="H423" s="354">
        <v>0</v>
      </c>
      <c r="I423" s="354">
        <v>0</v>
      </c>
      <c r="J423" s="354">
        <v>0</v>
      </c>
      <c r="K423" s="354">
        <v>0</v>
      </c>
      <c r="L423" s="354">
        <v>0</v>
      </c>
      <c r="M423" s="354">
        <v>0</v>
      </c>
      <c r="N423" s="354">
        <v>0</v>
      </c>
      <c r="O423" s="354">
        <v>0</v>
      </c>
      <c r="P423" s="354">
        <v>0</v>
      </c>
      <c r="Q423" s="354">
        <v>0</v>
      </c>
      <c r="R423" s="354">
        <v>0</v>
      </c>
      <c r="S423" s="354">
        <v>1260.82</v>
      </c>
      <c r="T423" s="354">
        <v>1260.82</v>
      </c>
      <c r="U423" s="354">
        <v>1260.82</v>
      </c>
      <c r="V423" s="354">
        <v>1260.82</v>
      </c>
      <c r="W423" s="354">
        <v>1260.82</v>
      </c>
      <c r="X423" s="354">
        <v>1260.82</v>
      </c>
      <c r="Y423" s="354">
        <v>1260.82</v>
      </c>
      <c r="Z423" s="354">
        <v>1260.82</v>
      </c>
      <c r="AA423" s="354">
        <v>1260.82</v>
      </c>
      <c r="AB423" s="354">
        <v>1260.82</v>
      </c>
      <c r="AC423" s="354">
        <v>1260.82</v>
      </c>
      <c r="AD423" s="354">
        <v>1260.82</v>
      </c>
    </row>
    <row r="424" spans="1:30" x14ac:dyDescent="0.35">
      <c r="A424" t="s">
        <v>141</v>
      </c>
      <c r="B424" s="354" t="str">
        <f>VLOOKUP(A424,'Web Based Remittances'!$A$2:$C$70,3,0)</f>
        <v>966x438s</v>
      </c>
      <c r="C424" s="354" t="s">
        <v>79</v>
      </c>
      <c r="D424" s="354" t="s">
        <v>80</v>
      </c>
      <c r="E424" s="354">
        <v>6121000</v>
      </c>
      <c r="F424" s="354">
        <v>12250</v>
      </c>
      <c r="G424" s="354">
        <v>1020</v>
      </c>
      <c r="H424" s="354">
        <v>1020</v>
      </c>
      <c r="I424" s="354">
        <v>1020</v>
      </c>
      <c r="J424" s="354">
        <v>1020</v>
      </c>
      <c r="K424" s="354">
        <v>1020</v>
      </c>
      <c r="L424" s="354">
        <v>1020</v>
      </c>
      <c r="M424" s="354">
        <v>1020</v>
      </c>
      <c r="N424" s="354">
        <v>1020</v>
      </c>
      <c r="O424" s="354">
        <v>1020</v>
      </c>
      <c r="P424" s="354">
        <v>1020</v>
      </c>
      <c r="Q424" s="354">
        <v>1020</v>
      </c>
      <c r="R424" s="354">
        <v>1030</v>
      </c>
      <c r="S424" s="354">
        <v>1020</v>
      </c>
      <c r="T424" s="354">
        <v>2040</v>
      </c>
      <c r="U424" s="354">
        <v>3060</v>
      </c>
      <c r="V424" s="354">
        <v>4080</v>
      </c>
      <c r="W424" s="354">
        <v>5100</v>
      </c>
      <c r="X424" s="354">
        <v>6120</v>
      </c>
      <c r="Y424" s="354">
        <v>7140</v>
      </c>
      <c r="Z424" s="354">
        <v>8160</v>
      </c>
      <c r="AA424" s="354">
        <v>9180</v>
      </c>
      <c r="AB424" s="354">
        <v>10200</v>
      </c>
      <c r="AC424" s="354">
        <v>11220</v>
      </c>
      <c r="AD424" s="354">
        <v>12250</v>
      </c>
    </row>
    <row r="425" spans="1:30" x14ac:dyDescent="0.35">
      <c r="A425" t="s">
        <v>141</v>
      </c>
      <c r="B425" s="354" t="str">
        <f>VLOOKUP(A425,'Web Based Remittances'!$A$2:$C$70,3,0)</f>
        <v>966x438s</v>
      </c>
      <c r="C425" s="354" t="s">
        <v>81</v>
      </c>
      <c r="D425" s="354" t="s">
        <v>82</v>
      </c>
      <c r="E425" s="354">
        <v>6122310</v>
      </c>
      <c r="F425" s="354">
        <v>6300</v>
      </c>
      <c r="G425" s="354">
        <v>525</v>
      </c>
      <c r="H425" s="354">
        <v>525</v>
      </c>
      <c r="I425" s="354">
        <v>525</v>
      </c>
      <c r="J425" s="354">
        <v>525</v>
      </c>
      <c r="K425" s="354">
        <v>525</v>
      </c>
      <c r="L425" s="354">
        <v>525</v>
      </c>
      <c r="M425" s="354">
        <v>525</v>
      </c>
      <c r="N425" s="354">
        <v>525</v>
      </c>
      <c r="O425" s="354">
        <v>525</v>
      </c>
      <c r="P425" s="354">
        <v>525</v>
      </c>
      <c r="Q425" s="354">
        <v>525</v>
      </c>
      <c r="R425" s="354">
        <v>525</v>
      </c>
      <c r="S425" s="354">
        <v>525</v>
      </c>
      <c r="T425" s="354">
        <v>1050</v>
      </c>
      <c r="U425" s="354">
        <v>1575</v>
      </c>
      <c r="V425" s="354">
        <v>2100</v>
      </c>
      <c r="W425" s="354">
        <v>2625</v>
      </c>
      <c r="X425" s="354">
        <v>3150</v>
      </c>
      <c r="Y425" s="354">
        <v>3675</v>
      </c>
      <c r="Z425" s="354">
        <v>4200</v>
      </c>
      <c r="AA425" s="354">
        <v>4725</v>
      </c>
      <c r="AB425" s="354">
        <v>5250</v>
      </c>
      <c r="AC425" s="354">
        <v>5775</v>
      </c>
      <c r="AD425" s="354">
        <v>6300</v>
      </c>
    </row>
    <row r="426" spans="1:30" x14ac:dyDescent="0.35">
      <c r="A426" t="s">
        <v>141</v>
      </c>
      <c r="B426" s="354" t="str">
        <f>VLOOKUP(A426,'Web Based Remittances'!$A$2:$C$70,3,0)</f>
        <v>966x438s</v>
      </c>
      <c r="C426" s="354" t="s">
        <v>83</v>
      </c>
      <c r="D426" s="354" t="s">
        <v>84</v>
      </c>
      <c r="E426" s="354">
        <v>6122110</v>
      </c>
      <c r="F426" s="354">
        <v>7000</v>
      </c>
      <c r="G426" s="354">
        <v>583</v>
      </c>
      <c r="H426" s="354">
        <v>583</v>
      </c>
      <c r="I426" s="354">
        <v>583</v>
      </c>
      <c r="J426" s="354">
        <v>583</v>
      </c>
      <c r="K426" s="354">
        <v>583</v>
      </c>
      <c r="L426" s="354">
        <v>583</v>
      </c>
      <c r="M426" s="354">
        <v>583</v>
      </c>
      <c r="N426" s="354">
        <v>583</v>
      </c>
      <c r="O426" s="354">
        <v>583</v>
      </c>
      <c r="P426" s="354">
        <v>583</v>
      </c>
      <c r="Q426" s="354">
        <v>583</v>
      </c>
      <c r="R426" s="354">
        <v>587</v>
      </c>
      <c r="S426" s="354">
        <v>583</v>
      </c>
      <c r="T426" s="354">
        <v>1166</v>
      </c>
      <c r="U426" s="354">
        <v>1749</v>
      </c>
      <c r="V426" s="354">
        <v>2332</v>
      </c>
      <c r="W426" s="354">
        <v>2915</v>
      </c>
      <c r="X426" s="354">
        <v>3498</v>
      </c>
      <c r="Y426" s="354">
        <v>4081</v>
      </c>
      <c r="Z426" s="354">
        <v>4664</v>
      </c>
      <c r="AA426" s="354">
        <v>5247</v>
      </c>
      <c r="AB426" s="354">
        <v>5830</v>
      </c>
      <c r="AC426" s="354">
        <v>6413</v>
      </c>
      <c r="AD426" s="354">
        <v>7000</v>
      </c>
    </row>
    <row r="427" spans="1:30" x14ac:dyDescent="0.35">
      <c r="A427" t="s">
        <v>141</v>
      </c>
      <c r="B427" s="354" t="str">
        <f>VLOOKUP(A427,'Web Based Remittances'!$A$2:$C$70,3,0)</f>
        <v>966x438s</v>
      </c>
      <c r="C427" s="354" t="s">
        <v>85</v>
      </c>
      <c r="D427" s="354" t="s">
        <v>86</v>
      </c>
      <c r="E427" s="354">
        <v>6120800</v>
      </c>
      <c r="F427" s="354">
        <v>6000</v>
      </c>
      <c r="G427" s="354">
        <v>1500</v>
      </c>
      <c r="J427" s="354">
        <v>1500</v>
      </c>
      <c r="M427" s="354">
        <v>1500</v>
      </c>
      <c r="P427" s="354">
        <v>1500</v>
      </c>
      <c r="S427" s="354">
        <v>1500</v>
      </c>
      <c r="T427" s="354">
        <v>1500</v>
      </c>
      <c r="U427" s="354">
        <v>1500</v>
      </c>
      <c r="V427" s="354">
        <v>3000</v>
      </c>
      <c r="W427" s="354">
        <v>3000</v>
      </c>
      <c r="X427" s="354">
        <v>3000</v>
      </c>
      <c r="Y427" s="354">
        <v>4500</v>
      </c>
      <c r="Z427" s="354">
        <v>4500</v>
      </c>
      <c r="AA427" s="354">
        <v>4500</v>
      </c>
      <c r="AB427" s="354">
        <v>6000</v>
      </c>
      <c r="AC427" s="354">
        <v>6000</v>
      </c>
      <c r="AD427" s="354">
        <v>6000</v>
      </c>
    </row>
    <row r="428" spans="1:30" x14ac:dyDescent="0.35">
      <c r="A428" t="s">
        <v>141</v>
      </c>
      <c r="B428" s="354" t="str">
        <f>VLOOKUP(A428,'Web Based Remittances'!$A$2:$C$70,3,0)</f>
        <v>966x438s</v>
      </c>
      <c r="C428" s="354" t="s">
        <v>87</v>
      </c>
      <c r="D428" s="354" t="s">
        <v>88</v>
      </c>
      <c r="E428" s="354">
        <v>6120220</v>
      </c>
      <c r="F428" s="354">
        <v>31450</v>
      </c>
      <c r="G428" s="354">
        <v>2620</v>
      </c>
      <c r="H428" s="354">
        <v>2620</v>
      </c>
      <c r="I428" s="354">
        <v>2620</v>
      </c>
      <c r="J428" s="354">
        <v>2620</v>
      </c>
      <c r="K428" s="354">
        <v>2620</v>
      </c>
      <c r="L428" s="354">
        <v>2620</v>
      </c>
      <c r="M428" s="354">
        <v>2620</v>
      </c>
      <c r="N428" s="354">
        <v>2620</v>
      </c>
      <c r="O428" s="354">
        <v>2620</v>
      </c>
      <c r="P428" s="354">
        <v>2620</v>
      </c>
      <c r="Q428" s="354">
        <v>2620</v>
      </c>
      <c r="R428" s="354">
        <v>2630</v>
      </c>
      <c r="S428" s="354">
        <v>2620</v>
      </c>
      <c r="T428" s="354">
        <v>5240</v>
      </c>
      <c r="U428" s="354">
        <v>7860</v>
      </c>
      <c r="V428" s="354">
        <v>10480</v>
      </c>
      <c r="W428" s="354">
        <v>13100</v>
      </c>
      <c r="X428" s="354">
        <v>15720</v>
      </c>
      <c r="Y428" s="354">
        <v>18340</v>
      </c>
      <c r="Z428" s="354">
        <v>20960</v>
      </c>
      <c r="AA428" s="354">
        <v>23580</v>
      </c>
      <c r="AB428" s="354">
        <v>26200</v>
      </c>
      <c r="AC428" s="354">
        <v>28820</v>
      </c>
      <c r="AD428" s="354">
        <v>31450</v>
      </c>
    </row>
    <row r="429" spans="1:30" x14ac:dyDescent="0.35">
      <c r="A429" t="s">
        <v>141</v>
      </c>
      <c r="B429" s="354" t="str">
        <f>VLOOKUP(A429,'Web Based Remittances'!$A$2:$C$70,3,0)</f>
        <v>966x438s</v>
      </c>
      <c r="C429" s="354" t="s">
        <v>89</v>
      </c>
      <c r="D429" s="354" t="s">
        <v>90</v>
      </c>
      <c r="E429" s="354">
        <v>6120600</v>
      </c>
      <c r="F429" s="354">
        <v>7688</v>
      </c>
      <c r="G429" s="354">
        <v>7688</v>
      </c>
      <c r="S429" s="354">
        <v>7688</v>
      </c>
      <c r="T429" s="354">
        <v>7688</v>
      </c>
      <c r="U429" s="354">
        <v>7688</v>
      </c>
      <c r="V429" s="354">
        <v>7688</v>
      </c>
      <c r="W429" s="354">
        <v>7688</v>
      </c>
      <c r="X429" s="354">
        <v>7688</v>
      </c>
      <c r="Y429" s="354">
        <v>7688</v>
      </c>
      <c r="Z429" s="354">
        <v>7688</v>
      </c>
      <c r="AA429" s="354">
        <v>7688</v>
      </c>
      <c r="AB429" s="354">
        <v>7688</v>
      </c>
      <c r="AC429" s="354">
        <v>7688</v>
      </c>
      <c r="AD429" s="354">
        <v>7688</v>
      </c>
    </row>
    <row r="430" spans="1:30" x14ac:dyDescent="0.35">
      <c r="A430" t="s">
        <v>141</v>
      </c>
      <c r="B430" s="354" t="str">
        <f>VLOOKUP(A430,'Web Based Remittances'!$A$2:$C$70,3,0)</f>
        <v>966x438s</v>
      </c>
      <c r="C430" s="354" t="s">
        <v>91</v>
      </c>
      <c r="D430" s="354" t="s">
        <v>92</v>
      </c>
      <c r="E430" s="354">
        <v>6120400</v>
      </c>
      <c r="F430" s="354">
        <v>14750</v>
      </c>
      <c r="G430" s="354">
        <v>1229</v>
      </c>
      <c r="H430" s="354">
        <v>1229</v>
      </c>
      <c r="I430" s="354">
        <v>1229</v>
      </c>
      <c r="J430" s="354">
        <v>1229</v>
      </c>
      <c r="K430" s="354">
        <v>1229</v>
      </c>
      <c r="L430" s="354">
        <v>1229</v>
      </c>
      <c r="M430" s="354">
        <v>1229</v>
      </c>
      <c r="N430" s="354">
        <v>1229</v>
      </c>
      <c r="O430" s="354">
        <v>1229</v>
      </c>
      <c r="P430" s="354">
        <v>1229</v>
      </c>
      <c r="Q430" s="354">
        <v>1229</v>
      </c>
      <c r="R430" s="354">
        <v>1231</v>
      </c>
      <c r="S430" s="354">
        <v>1229</v>
      </c>
      <c r="T430" s="354">
        <v>2458</v>
      </c>
      <c r="U430" s="354">
        <v>3687</v>
      </c>
      <c r="V430" s="354">
        <v>4916</v>
      </c>
      <c r="W430" s="354">
        <v>6145</v>
      </c>
      <c r="X430" s="354">
        <v>7374</v>
      </c>
      <c r="Y430" s="354">
        <v>8603</v>
      </c>
      <c r="Z430" s="354">
        <v>9832</v>
      </c>
      <c r="AA430" s="354">
        <v>11061</v>
      </c>
      <c r="AB430" s="354">
        <v>12290</v>
      </c>
      <c r="AC430" s="354">
        <v>13519</v>
      </c>
      <c r="AD430" s="354">
        <v>14750</v>
      </c>
    </row>
    <row r="431" spans="1:30" x14ac:dyDescent="0.35">
      <c r="A431" t="s">
        <v>141</v>
      </c>
      <c r="B431" s="354" t="str">
        <f>VLOOKUP(A431,'Web Based Remittances'!$A$2:$C$70,3,0)</f>
        <v>966x438s</v>
      </c>
      <c r="C431" s="354" t="s">
        <v>93</v>
      </c>
      <c r="D431" s="354" t="s">
        <v>94</v>
      </c>
      <c r="E431" s="354">
        <v>6140130</v>
      </c>
      <c r="F431" s="354">
        <v>55000</v>
      </c>
      <c r="G431" s="354">
        <v>8500</v>
      </c>
      <c r="H431" s="354">
        <v>4227</v>
      </c>
      <c r="I431" s="354">
        <v>4227</v>
      </c>
      <c r="J431" s="354">
        <v>4227</v>
      </c>
      <c r="K431" s="354">
        <v>4227</v>
      </c>
      <c r="L431" s="354">
        <v>4227</v>
      </c>
      <c r="M431" s="354">
        <v>4227</v>
      </c>
      <c r="N431" s="354">
        <v>4227</v>
      </c>
      <c r="O431" s="354">
        <v>4227</v>
      </c>
      <c r="P431" s="354">
        <v>4227</v>
      </c>
      <c r="Q431" s="354">
        <v>4227</v>
      </c>
      <c r="R431" s="354">
        <v>4230</v>
      </c>
      <c r="S431" s="354">
        <v>8500</v>
      </c>
      <c r="T431" s="354">
        <v>12727</v>
      </c>
      <c r="U431" s="354">
        <v>16954</v>
      </c>
      <c r="V431" s="354">
        <v>21181</v>
      </c>
      <c r="W431" s="354">
        <v>25408</v>
      </c>
      <c r="X431" s="354">
        <v>29635</v>
      </c>
      <c r="Y431" s="354">
        <v>33862</v>
      </c>
      <c r="Z431" s="354">
        <v>38089</v>
      </c>
      <c r="AA431" s="354">
        <v>42316</v>
      </c>
      <c r="AB431" s="354">
        <v>46543</v>
      </c>
      <c r="AC431" s="354">
        <v>50770</v>
      </c>
      <c r="AD431" s="354">
        <v>55000</v>
      </c>
    </row>
    <row r="432" spans="1:30" x14ac:dyDescent="0.35">
      <c r="A432" t="s">
        <v>141</v>
      </c>
      <c r="B432" s="354" t="str">
        <f>VLOOKUP(A432,'Web Based Remittances'!$A$2:$C$70,3,0)</f>
        <v>966x438s</v>
      </c>
      <c r="C432" s="354" t="s">
        <v>95</v>
      </c>
      <c r="D432" s="354" t="s">
        <v>96</v>
      </c>
      <c r="E432" s="354">
        <v>6142430</v>
      </c>
      <c r="F432" s="354">
        <v>15200</v>
      </c>
      <c r="G432" s="354">
        <v>1266</v>
      </c>
      <c r="H432" s="354">
        <v>1266</v>
      </c>
      <c r="I432" s="354">
        <v>1266</v>
      </c>
      <c r="J432" s="354">
        <v>1266</v>
      </c>
      <c r="K432" s="354">
        <v>1266</v>
      </c>
      <c r="L432" s="354">
        <v>1266</v>
      </c>
      <c r="M432" s="354">
        <v>1266</v>
      </c>
      <c r="N432" s="354">
        <v>1266</v>
      </c>
      <c r="O432" s="354">
        <v>1266</v>
      </c>
      <c r="P432" s="354">
        <v>1266</v>
      </c>
      <c r="Q432" s="354">
        <v>1266</v>
      </c>
      <c r="R432" s="354">
        <v>1274</v>
      </c>
      <c r="S432" s="354">
        <v>1266</v>
      </c>
      <c r="T432" s="354">
        <v>2532</v>
      </c>
      <c r="U432" s="354">
        <v>3798</v>
      </c>
      <c r="V432" s="354">
        <v>5064</v>
      </c>
      <c r="W432" s="354">
        <v>6330</v>
      </c>
      <c r="X432" s="354">
        <v>7596</v>
      </c>
      <c r="Y432" s="354">
        <v>8862</v>
      </c>
      <c r="Z432" s="354">
        <v>10128</v>
      </c>
      <c r="AA432" s="354">
        <v>11394</v>
      </c>
      <c r="AB432" s="354">
        <v>12660</v>
      </c>
      <c r="AC432" s="354">
        <v>13926</v>
      </c>
      <c r="AD432" s="354">
        <v>15200</v>
      </c>
    </row>
    <row r="433" spans="1:30" x14ac:dyDescent="0.35">
      <c r="A433" t="s">
        <v>141</v>
      </c>
      <c r="B433" s="354" t="str">
        <f>VLOOKUP(A433,'Web Based Remittances'!$A$2:$C$70,3,0)</f>
        <v>966x438s</v>
      </c>
      <c r="C433" s="354" t="s">
        <v>97</v>
      </c>
      <c r="D433" s="354" t="s">
        <v>98</v>
      </c>
      <c r="E433" s="354">
        <v>6146100</v>
      </c>
      <c r="F433" s="354">
        <v>0</v>
      </c>
      <c r="G433" s="354">
        <v>0</v>
      </c>
      <c r="H433" s="354">
        <v>0</v>
      </c>
      <c r="I433" s="354">
        <v>0</v>
      </c>
      <c r="J433" s="354">
        <v>0</v>
      </c>
      <c r="K433" s="354">
        <v>0</v>
      </c>
      <c r="L433" s="354">
        <v>0</v>
      </c>
      <c r="M433" s="354">
        <v>0</v>
      </c>
      <c r="N433" s="354">
        <v>0</v>
      </c>
      <c r="O433" s="354">
        <v>0</v>
      </c>
      <c r="P433" s="354">
        <v>0</v>
      </c>
      <c r="Q433" s="354">
        <v>0</v>
      </c>
      <c r="R433" s="354">
        <v>0</v>
      </c>
      <c r="S433" s="354">
        <v>0</v>
      </c>
      <c r="T433" s="354">
        <v>0</v>
      </c>
      <c r="U433" s="354">
        <v>0</v>
      </c>
      <c r="V433" s="354">
        <v>0</v>
      </c>
      <c r="W433" s="354">
        <v>0</v>
      </c>
      <c r="X433" s="354">
        <v>0</v>
      </c>
      <c r="Y433" s="354">
        <v>0</v>
      </c>
      <c r="Z433" s="354">
        <v>0</v>
      </c>
      <c r="AA433" s="354">
        <v>0</v>
      </c>
      <c r="AB433" s="354">
        <v>0</v>
      </c>
      <c r="AC433" s="354">
        <v>0</v>
      </c>
      <c r="AD433" s="354">
        <v>0</v>
      </c>
    </row>
    <row r="434" spans="1:30" x14ac:dyDescent="0.35">
      <c r="A434" t="s">
        <v>141</v>
      </c>
      <c r="B434" s="354" t="str">
        <f>VLOOKUP(A434,'Web Based Remittances'!$A$2:$C$70,3,0)</f>
        <v>966x438s</v>
      </c>
      <c r="C434" s="354" t="s">
        <v>99</v>
      </c>
      <c r="D434" s="354" t="s">
        <v>100</v>
      </c>
      <c r="E434" s="354">
        <v>6140000</v>
      </c>
      <c r="F434" s="354">
        <v>24500</v>
      </c>
      <c r="G434" s="354">
        <v>2041</v>
      </c>
      <c r="H434" s="354">
        <v>2041</v>
      </c>
      <c r="I434" s="354">
        <v>2041</v>
      </c>
      <c r="J434" s="354">
        <v>2041</v>
      </c>
      <c r="K434" s="354">
        <v>2041</v>
      </c>
      <c r="L434" s="354">
        <v>2041</v>
      </c>
      <c r="M434" s="354">
        <v>2041</v>
      </c>
      <c r="N434" s="354">
        <v>2041</v>
      </c>
      <c r="O434" s="354">
        <v>2041</v>
      </c>
      <c r="P434" s="354">
        <v>2041</v>
      </c>
      <c r="Q434" s="354">
        <v>2041</v>
      </c>
      <c r="R434" s="354">
        <v>2049</v>
      </c>
      <c r="S434" s="354">
        <v>2041</v>
      </c>
      <c r="T434" s="354">
        <v>4082</v>
      </c>
      <c r="U434" s="354">
        <v>6123</v>
      </c>
      <c r="V434" s="354">
        <v>8164</v>
      </c>
      <c r="W434" s="354">
        <v>10205</v>
      </c>
      <c r="X434" s="354">
        <v>12246</v>
      </c>
      <c r="Y434" s="354">
        <v>14287</v>
      </c>
      <c r="Z434" s="354">
        <v>16328</v>
      </c>
      <c r="AA434" s="354">
        <v>18369</v>
      </c>
      <c r="AB434" s="354">
        <v>20410</v>
      </c>
      <c r="AC434" s="354">
        <v>22451</v>
      </c>
      <c r="AD434" s="354">
        <v>24500</v>
      </c>
    </row>
    <row r="435" spans="1:30" x14ac:dyDescent="0.35">
      <c r="A435" t="s">
        <v>141</v>
      </c>
      <c r="B435" s="354" t="str">
        <f>VLOOKUP(A435,'Web Based Remittances'!$A$2:$C$70,3,0)</f>
        <v>966x438s</v>
      </c>
      <c r="C435" s="354" t="s">
        <v>101</v>
      </c>
      <c r="D435" s="354" t="s">
        <v>102</v>
      </c>
      <c r="E435" s="354">
        <v>6121600</v>
      </c>
      <c r="F435" s="354">
        <v>8616</v>
      </c>
      <c r="G435" s="354">
        <v>7416</v>
      </c>
      <c r="H435" s="354">
        <v>200</v>
      </c>
      <c r="I435" s="354">
        <v>0</v>
      </c>
      <c r="J435" s="354">
        <v>0</v>
      </c>
      <c r="K435" s="354">
        <v>0</v>
      </c>
      <c r="L435" s="354">
        <v>0</v>
      </c>
      <c r="M435" s="354">
        <v>0</v>
      </c>
      <c r="N435" s="354">
        <v>0</v>
      </c>
      <c r="O435" s="354">
        <v>0</v>
      </c>
      <c r="P435" s="354">
        <v>1000</v>
      </c>
      <c r="Q435" s="354">
        <v>0</v>
      </c>
      <c r="R435" s="354">
        <v>0</v>
      </c>
      <c r="S435" s="354">
        <v>7416</v>
      </c>
      <c r="T435" s="354">
        <v>7616</v>
      </c>
      <c r="U435" s="354">
        <v>7616</v>
      </c>
      <c r="V435" s="354">
        <v>7616</v>
      </c>
      <c r="W435" s="354">
        <v>7616</v>
      </c>
      <c r="X435" s="354">
        <v>7616</v>
      </c>
      <c r="Y435" s="354">
        <v>7616</v>
      </c>
      <c r="Z435" s="354">
        <v>7616</v>
      </c>
      <c r="AA435" s="354">
        <v>7616</v>
      </c>
      <c r="AB435" s="354">
        <v>8616</v>
      </c>
      <c r="AC435" s="354">
        <v>8616</v>
      </c>
      <c r="AD435" s="354">
        <v>8616</v>
      </c>
    </row>
    <row r="436" spans="1:30" x14ac:dyDescent="0.35">
      <c r="A436" t="s">
        <v>141</v>
      </c>
      <c r="B436" s="354" t="str">
        <f>VLOOKUP(A436,'Web Based Remittances'!$A$2:$C$70,3,0)</f>
        <v>966x438s</v>
      </c>
      <c r="C436" s="354" t="s">
        <v>103</v>
      </c>
      <c r="D436" s="354" t="s">
        <v>104</v>
      </c>
      <c r="E436" s="354">
        <v>6151110</v>
      </c>
      <c r="F436" s="354">
        <v>0</v>
      </c>
      <c r="G436" s="354">
        <v>0</v>
      </c>
      <c r="H436" s="354">
        <v>0</v>
      </c>
      <c r="I436" s="354">
        <v>0</v>
      </c>
      <c r="J436" s="354">
        <v>0</v>
      </c>
      <c r="K436" s="354">
        <v>0</v>
      </c>
      <c r="L436" s="354">
        <v>0</v>
      </c>
      <c r="M436" s="354">
        <v>0</v>
      </c>
      <c r="N436" s="354">
        <v>0</v>
      </c>
      <c r="O436" s="354">
        <v>0</v>
      </c>
      <c r="P436" s="354">
        <v>0</v>
      </c>
      <c r="Q436" s="354">
        <v>0</v>
      </c>
      <c r="R436" s="354">
        <v>0</v>
      </c>
      <c r="S436" s="354">
        <v>0</v>
      </c>
      <c r="T436" s="354">
        <v>0</v>
      </c>
      <c r="U436" s="354">
        <v>0</v>
      </c>
      <c r="V436" s="354">
        <v>0</v>
      </c>
      <c r="W436" s="354">
        <v>0</v>
      </c>
      <c r="X436" s="354">
        <v>0</v>
      </c>
      <c r="Y436" s="354">
        <v>0</v>
      </c>
      <c r="Z436" s="354">
        <v>0</v>
      </c>
      <c r="AA436" s="354">
        <v>0</v>
      </c>
      <c r="AB436" s="354">
        <v>0</v>
      </c>
      <c r="AC436" s="354">
        <v>0</v>
      </c>
      <c r="AD436" s="354">
        <v>0</v>
      </c>
    </row>
    <row r="437" spans="1:30" x14ac:dyDescent="0.35">
      <c r="A437" t="s">
        <v>141</v>
      </c>
      <c r="B437" s="354" t="str">
        <f>VLOOKUP(A437,'Web Based Remittances'!$A$2:$C$70,3,0)</f>
        <v>966x438s</v>
      </c>
      <c r="C437" s="354" t="s">
        <v>105</v>
      </c>
      <c r="D437" s="354" t="s">
        <v>106</v>
      </c>
      <c r="E437" s="354">
        <v>6140200</v>
      </c>
      <c r="F437" s="354">
        <v>57250</v>
      </c>
      <c r="G437" s="354">
        <v>4770</v>
      </c>
      <c r="H437" s="354">
        <v>4770</v>
      </c>
      <c r="I437" s="354">
        <v>4770</v>
      </c>
      <c r="J437" s="354">
        <v>4770</v>
      </c>
      <c r="K437" s="354">
        <v>4770</v>
      </c>
      <c r="L437" s="354">
        <v>4770</v>
      </c>
      <c r="M437" s="354">
        <v>4770</v>
      </c>
      <c r="N437" s="354">
        <v>4770</v>
      </c>
      <c r="O437" s="354">
        <v>4770</v>
      </c>
      <c r="P437" s="354">
        <v>4770</v>
      </c>
      <c r="Q437" s="354">
        <v>4770</v>
      </c>
      <c r="R437" s="354">
        <v>4780</v>
      </c>
      <c r="S437" s="354">
        <v>4770</v>
      </c>
      <c r="T437" s="354">
        <v>9540</v>
      </c>
      <c r="U437" s="354">
        <v>14310</v>
      </c>
      <c r="V437" s="354">
        <v>19080</v>
      </c>
      <c r="W437" s="354">
        <v>23850</v>
      </c>
      <c r="X437" s="354">
        <v>28620</v>
      </c>
      <c r="Y437" s="354">
        <v>33390</v>
      </c>
      <c r="Z437" s="354">
        <v>38160</v>
      </c>
      <c r="AA437" s="354">
        <v>42930</v>
      </c>
      <c r="AB437" s="354">
        <v>47700</v>
      </c>
      <c r="AC437" s="354">
        <v>52470</v>
      </c>
      <c r="AD437" s="354">
        <v>57250</v>
      </c>
    </row>
    <row r="438" spans="1:30" x14ac:dyDescent="0.35">
      <c r="A438" t="s">
        <v>141</v>
      </c>
      <c r="B438" s="354" t="str">
        <f>VLOOKUP(A438,'Web Based Remittances'!$A$2:$C$70,3,0)</f>
        <v>966x438s</v>
      </c>
      <c r="C438" s="354" t="s">
        <v>107</v>
      </c>
      <c r="D438" s="354" t="s">
        <v>108</v>
      </c>
      <c r="E438" s="354">
        <v>6111000</v>
      </c>
      <c r="F438" s="354">
        <v>2090</v>
      </c>
      <c r="G438" s="354">
        <v>190</v>
      </c>
      <c r="H438" s="354">
        <v>190</v>
      </c>
      <c r="I438" s="354">
        <v>190</v>
      </c>
      <c r="J438" s="354">
        <v>190</v>
      </c>
      <c r="K438" s="354">
        <v>0</v>
      </c>
      <c r="L438" s="354">
        <v>190</v>
      </c>
      <c r="M438" s="354">
        <v>190</v>
      </c>
      <c r="N438" s="354">
        <v>190</v>
      </c>
      <c r="O438" s="354">
        <v>190</v>
      </c>
      <c r="P438" s="354">
        <v>190</v>
      </c>
      <c r="Q438" s="354">
        <v>190</v>
      </c>
      <c r="R438" s="354">
        <v>190</v>
      </c>
      <c r="S438" s="354">
        <v>190</v>
      </c>
      <c r="T438" s="354">
        <v>380</v>
      </c>
      <c r="U438" s="354">
        <v>570</v>
      </c>
      <c r="V438" s="354">
        <v>760</v>
      </c>
      <c r="W438" s="354">
        <v>760</v>
      </c>
      <c r="X438" s="354">
        <v>950</v>
      </c>
      <c r="Y438" s="354">
        <v>1140</v>
      </c>
      <c r="Z438" s="354">
        <v>1330</v>
      </c>
      <c r="AA438" s="354">
        <v>1520</v>
      </c>
      <c r="AB438" s="354">
        <v>1710</v>
      </c>
      <c r="AC438" s="354">
        <v>1900</v>
      </c>
      <c r="AD438" s="354">
        <v>2090</v>
      </c>
    </row>
    <row r="439" spans="1:30" x14ac:dyDescent="0.35">
      <c r="A439" t="s">
        <v>141</v>
      </c>
      <c r="B439" s="354" t="str">
        <f>VLOOKUP(A439,'Web Based Remittances'!$A$2:$C$70,3,0)</f>
        <v>966x438s</v>
      </c>
      <c r="C439" s="354" t="s">
        <v>109</v>
      </c>
      <c r="D439" s="354" t="s">
        <v>110</v>
      </c>
      <c r="E439" s="354">
        <v>6170100</v>
      </c>
      <c r="F439" s="354">
        <v>16340</v>
      </c>
      <c r="G439" s="354">
        <v>1361</v>
      </c>
      <c r="H439" s="354">
        <v>1361</v>
      </c>
      <c r="I439" s="354">
        <v>1361</v>
      </c>
      <c r="J439" s="354">
        <v>1361</v>
      </c>
      <c r="K439" s="354">
        <v>1361</v>
      </c>
      <c r="L439" s="354">
        <v>1361</v>
      </c>
      <c r="M439" s="354">
        <v>1361</v>
      </c>
      <c r="N439" s="354">
        <v>1361</v>
      </c>
      <c r="O439" s="354">
        <v>1361</v>
      </c>
      <c r="P439" s="354">
        <v>1361</v>
      </c>
      <c r="Q439" s="354">
        <v>1361</v>
      </c>
      <c r="R439" s="354">
        <v>1369</v>
      </c>
      <c r="S439" s="354">
        <v>1361</v>
      </c>
      <c r="T439" s="354">
        <v>2722</v>
      </c>
      <c r="U439" s="354">
        <v>4083</v>
      </c>
      <c r="V439" s="354">
        <v>5444</v>
      </c>
      <c r="W439" s="354">
        <v>6805</v>
      </c>
      <c r="X439" s="354">
        <v>8166</v>
      </c>
      <c r="Y439" s="354">
        <v>9527</v>
      </c>
      <c r="Z439" s="354">
        <v>10888</v>
      </c>
      <c r="AA439" s="354">
        <v>12249</v>
      </c>
      <c r="AB439" s="354">
        <v>13610</v>
      </c>
      <c r="AC439" s="354">
        <v>14971</v>
      </c>
      <c r="AD439" s="354">
        <v>16340</v>
      </c>
    </row>
    <row r="440" spans="1:30" x14ac:dyDescent="0.35">
      <c r="A440" t="s">
        <v>141</v>
      </c>
      <c r="B440" s="354" t="str">
        <f>VLOOKUP(A440,'Web Based Remittances'!$A$2:$C$70,3,0)</f>
        <v>966x438s</v>
      </c>
      <c r="C440" s="354" t="s">
        <v>111</v>
      </c>
      <c r="D440" s="354" t="s">
        <v>112</v>
      </c>
      <c r="E440" s="354">
        <v>6170110</v>
      </c>
      <c r="F440" s="354">
        <v>41860</v>
      </c>
      <c r="G440" s="354">
        <v>3488</v>
      </c>
      <c r="H440" s="354">
        <v>3488</v>
      </c>
      <c r="I440" s="354">
        <v>3488</v>
      </c>
      <c r="J440" s="354">
        <v>3488</v>
      </c>
      <c r="K440" s="354">
        <v>3488</v>
      </c>
      <c r="L440" s="354">
        <v>3488</v>
      </c>
      <c r="M440" s="354">
        <v>3488</v>
      </c>
      <c r="N440" s="354">
        <v>3488</v>
      </c>
      <c r="O440" s="354">
        <v>3488</v>
      </c>
      <c r="P440" s="354">
        <v>3488</v>
      </c>
      <c r="Q440" s="354">
        <v>3488</v>
      </c>
      <c r="R440" s="354">
        <v>3492</v>
      </c>
      <c r="S440" s="354">
        <v>3488</v>
      </c>
      <c r="T440" s="354">
        <v>6976</v>
      </c>
      <c r="U440" s="354">
        <v>10464</v>
      </c>
      <c r="V440" s="354">
        <v>13952</v>
      </c>
      <c r="W440" s="354">
        <v>17440</v>
      </c>
      <c r="X440" s="354">
        <v>20928</v>
      </c>
      <c r="Y440" s="354">
        <v>24416</v>
      </c>
      <c r="Z440" s="354">
        <v>27904</v>
      </c>
      <c r="AA440" s="354">
        <v>31392</v>
      </c>
      <c r="AB440" s="354">
        <v>34880</v>
      </c>
      <c r="AC440" s="354">
        <v>38368</v>
      </c>
      <c r="AD440" s="354">
        <v>41860</v>
      </c>
    </row>
    <row r="441" spans="1:30" x14ac:dyDescent="0.35">
      <c r="A441" t="s">
        <v>141</v>
      </c>
      <c r="B441" s="354" t="str">
        <f>VLOOKUP(A441,'Web Based Remittances'!$A$2:$C$70,3,0)</f>
        <v>966x438s</v>
      </c>
      <c r="C441" s="354" t="s">
        <v>121</v>
      </c>
      <c r="D441" s="354" t="s">
        <v>122</v>
      </c>
      <c r="E441" s="354">
        <v>4190170</v>
      </c>
      <c r="F441" s="354">
        <v>-8607</v>
      </c>
      <c r="H441" s="354">
        <v>-8607</v>
      </c>
      <c r="S441" s="354">
        <v>0</v>
      </c>
      <c r="T441" s="354">
        <v>-8607</v>
      </c>
      <c r="U441" s="354">
        <v>-8607</v>
      </c>
      <c r="V441" s="354">
        <v>-8607</v>
      </c>
      <c r="W441" s="354">
        <v>-8607</v>
      </c>
      <c r="X441" s="354">
        <v>-8607</v>
      </c>
      <c r="Y441" s="354">
        <v>-8607</v>
      </c>
      <c r="Z441" s="354">
        <v>-8607</v>
      </c>
      <c r="AA441" s="354">
        <v>-8607</v>
      </c>
      <c r="AB441" s="354">
        <v>-8607</v>
      </c>
      <c r="AC441" s="354">
        <v>-8607</v>
      </c>
      <c r="AD441" s="354">
        <v>-8607</v>
      </c>
    </row>
    <row r="442" spans="1:30" x14ac:dyDescent="0.35">
      <c r="A442" t="s">
        <v>141</v>
      </c>
      <c r="B442" s="354" t="str">
        <f>VLOOKUP(A442,'Web Based Remittances'!$A$2:$C$70,3,0)</f>
        <v>966x438s</v>
      </c>
      <c r="C442" s="354" t="s">
        <v>127</v>
      </c>
      <c r="D442" s="354" t="s">
        <v>128</v>
      </c>
      <c r="E442" s="354">
        <v>6180200</v>
      </c>
      <c r="F442" s="354">
        <v>8607</v>
      </c>
      <c r="R442" s="354">
        <v>8607</v>
      </c>
      <c r="S442" s="354">
        <v>0</v>
      </c>
      <c r="T442" s="354">
        <v>0</v>
      </c>
      <c r="U442" s="354">
        <v>0</v>
      </c>
      <c r="V442" s="354">
        <v>0</v>
      </c>
      <c r="W442" s="354">
        <v>0</v>
      </c>
      <c r="X442" s="354">
        <v>0</v>
      </c>
      <c r="Y442" s="354">
        <v>0</v>
      </c>
      <c r="Z442" s="354">
        <v>0</v>
      </c>
      <c r="AA442" s="354">
        <v>0</v>
      </c>
      <c r="AB442" s="354">
        <v>0</v>
      </c>
      <c r="AC442" s="354">
        <v>0</v>
      </c>
      <c r="AD442" s="354">
        <v>8607</v>
      </c>
    </row>
    <row r="443" spans="1:30" x14ac:dyDescent="0.35">
      <c r="A443" t="s">
        <v>142</v>
      </c>
      <c r="B443" s="354" t="str">
        <f>VLOOKUP(A443,'Web Based Remittances'!$A$2:$C$70,3,0)</f>
        <v>576m105i</v>
      </c>
      <c r="C443" s="354" t="s">
        <v>19</v>
      </c>
      <c r="D443" s="354" t="s">
        <v>20</v>
      </c>
      <c r="E443" s="354">
        <v>4190105</v>
      </c>
      <c r="F443" s="354">
        <v>-1875516</v>
      </c>
      <c r="G443" s="354">
        <v>-222739.56</v>
      </c>
      <c r="H443" s="354">
        <v>-142596.38</v>
      </c>
      <c r="I443" s="354">
        <v>-142596.38</v>
      </c>
      <c r="J443" s="354">
        <v>-142596.38</v>
      </c>
      <c r="K443" s="354">
        <v>-187596.38</v>
      </c>
      <c r="L443" s="354">
        <v>-142596.38</v>
      </c>
      <c r="M443" s="354">
        <v>-142596.38</v>
      </c>
      <c r="N443" s="354">
        <v>-142596.38</v>
      </c>
      <c r="O443" s="354">
        <v>-142596.38</v>
      </c>
      <c r="P443" s="354">
        <v>-142596.38</v>
      </c>
      <c r="Q443" s="354">
        <v>-142596.38</v>
      </c>
      <c r="R443" s="354">
        <v>-181812.64</v>
      </c>
      <c r="S443" s="354">
        <v>-222739.56</v>
      </c>
      <c r="T443" s="354">
        <v>-365335.94</v>
      </c>
      <c r="U443" s="354">
        <v>-507932.32</v>
      </c>
      <c r="V443" s="354">
        <v>-650528.69999999995</v>
      </c>
      <c r="W443" s="354">
        <v>-838125.08</v>
      </c>
      <c r="X443" s="354">
        <v>-980721.46</v>
      </c>
      <c r="Y443" s="354">
        <v>-1123317.8399999999</v>
      </c>
      <c r="Z443" s="354">
        <v>-1265914.2199999997</v>
      </c>
      <c r="AA443" s="354">
        <v>-1408510.5999999996</v>
      </c>
      <c r="AB443" s="354">
        <v>-1551106.9799999995</v>
      </c>
      <c r="AC443" s="354">
        <v>-1693703.3599999994</v>
      </c>
      <c r="AD443" s="354">
        <v>-1875515.9999999995</v>
      </c>
    </row>
    <row r="444" spans="1:30" x14ac:dyDescent="0.35">
      <c r="A444" t="s">
        <v>142</v>
      </c>
      <c r="B444" s="354" t="str">
        <f>VLOOKUP(A444,'Web Based Remittances'!$A$2:$C$70,3,0)</f>
        <v>576m105i</v>
      </c>
      <c r="C444" s="354" t="s">
        <v>21</v>
      </c>
      <c r="D444" s="354" t="s">
        <v>22</v>
      </c>
      <c r="E444" s="354">
        <v>4190110</v>
      </c>
      <c r="F444" s="354">
        <v>0</v>
      </c>
      <c r="S444" s="354">
        <v>0</v>
      </c>
      <c r="T444" s="354">
        <v>0</v>
      </c>
      <c r="U444" s="354">
        <v>0</v>
      </c>
      <c r="V444" s="354">
        <v>0</v>
      </c>
      <c r="W444" s="354">
        <v>0</v>
      </c>
      <c r="X444" s="354">
        <v>0</v>
      </c>
      <c r="Y444" s="354">
        <v>0</v>
      </c>
      <c r="Z444" s="354">
        <v>0</v>
      </c>
      <c r="AA444" s="354">
        <v>0</v>
      </c>
      <c r="AB444" s="354">
        <v>0</v>
      </c>
      <c r="AC444" s="354">
        <v>0</v>
      </c>
      <c r="AD444" s="354">
        <v>0</v>
      </c>
    </row>
    <row r="445" spans="1:30" x14ac:dyDescent="0.35">
      <c r="A445" t="s">
        <v>142</v>
      </c>
      <c r="B445" s="354" t="str">
        <f>VLOOKUP(A445,'Web Based Remittances'!$A$2:$C$70,3,0)</f>
        <v>576m105i</v>
      </c>
      <c r="C445" s="354" t="s">
        <v>23</v>
      </c>
      <c r="D445" s="354" t="s">
        <v>24</v>
      </c>
      <c r="E445" s="354">
        <v>4190120</v>
      </c>
      <c r="F445" s="354">
        <v>-35291</v>
      </c>
      <c r="G445" s="354">
        <v>-4223</v>
      </c>
      <c r="H445" s="354">
        <v>-4223</v>
      </c>
      <c r="I445" s="354">
        <v>-4223</v>
      </c>
      <c r="J445" s="354">
        <v>-4223</v>
      </c>
      <c r="K445" s="354">
        <v>-4223</v>
      </c>
      <c r="L445" s="354">
        <v>-2024</v>
      </c>
      <c r="M445" s="354">
        <v>-2024</v>
      </c>
      <c r="N445" s="354">
        <v>-2024</v>
      </c>
      <c r="O445" s="354">
        <v>-2024</v>
      </c>
      <c r="P445" s="354">
        <v>-2024</v>
      </c>
      <c r="Q445" s="354">
        <v>-2024</v>
      </c>
      <c r="R445" s="354">
        <v>-2032</v>
      </c>
      <c r="S445" s="354">
        <v>-4223</v>
      </c>
      <c r="T445" s="354">
        <v>-8446</v>
      </c>
      <c r="U445" s="354">
        <v>-12669</v>
      </c>
      <c r="V445" s="354">
        <v>-16892</v>
      </c>
      <c r="W445" s="354">
        <v>-21115</v>
      </c>
      <c r="X445" s="354">
        <v>-23139</v>
      </c>
      <c r="Y445" s="354">
        <v>-25163</v>
      </c>
      <c r="Z445" s="354">
        <v>-27187</v>
      </c>
      <c r="AA445" s="354">
        <v>-29211</v>
      </c>
      <c r="AB445" s="354">
        <v>-31235</v>
      </c>
      <c r="AC445" s="354">
        <v>-33259</v>
      </c>
      <c r="AD445" s="354">
        <v>-35291</v>
      </c>
    </row>
    <row r="446" spans="1:30" x14ac:dyDescent="0.35">
      <c r="A446" t="s">
        <v>142</v>
      </c>
      <c r="B446" s="354" t="str">
        <f>VLOOKUP(A446,'Web Based Remittances'!$A$2:$C$70,3,0)</f>
        <v>576m105i</v>
      </c>
      <c r="C446" s="354" t="s">
        <v>25</v>
      </c>
      <c r="D446" s="354" t="s">
        <v>26</v>
      </c>
      <c r="E446" s="354">
        <v>4190140</v>
      </c>
      <c r="F446" s="354">
        <v>-124865</v>
      </c>
      <c r="I446" s="354">
        <v>-31216.25</v>
      </c>
      <c r="L446" s="354">
        <v>-31216.25</v>
      </c>
      <c r="O446" s="354">
        <v>-31216.25</v>
      </c>
      <c r="R446" s="354">
        <v>-31216.25</v>
      </c>
      <c r="S446" s="354">
        <v>0</v>
      </c>
      <c r="T446" s="354">
        <v>0</v>
      </c>
      <c r="U446" s="354">
        <v>-31216.25</v>
      </c>
      <c r="V446" s="354">
        <v>-31216.25</v>
      </c>
      <c r="W446" s="354">
        <v>-31216.25</v>
      </c>
      <c r="X446" s="354">
        <v>-62432.5</v>
      </c>
      <c r="Y446" s="354">
        <v>-62432.5</v>
      </c>
      <c r="Z446" s="354">
        <v>-62432.5</v>
      </c>
      <c r="AA446" s="354">
        <v>-93648.75</v>
      </c>
      <c r="AB446" s="354">
        <v>-93648.75</v>
      </c>
      <c r="AC446" s="354">
        <v>-93648.75</v>
      </c>
      <c r="AD446" s="354">
        <v>-124865</v>
      </c>
    </row>
    <row r="447" spans="1:30" x14ac:dyDescent="0.35">
      <c r="A447" t="s">
        <v>142</v>
      </c>
      <c r="B447" s="354" t="str">
        <f>VLOOKUP(A447,'Web Based Remittances'!$A$2:$C$70,3,0)</f>
        <v>576m105i</v>
      </c>
      <c r="C447" s="354" t="s">
        <v>27</v>
      </c>
      <c r="D447" s="354" t="s">
        <v>28</v>
      </c>
      <c r="E447" s="354">
        <v>4190160</v>
      </c>
      <c r="F447" s="354">
        <v>0</v>
      </c>
      <c r="S447" s="354">
        <v>0</v>
      </c>
      <c r="T447" s="354">
        <v>0</v>
      </c>
      <c r="U447" s="354">
        <v>0</v>
      </c>
      <c r="V447" s="354">
        <v>0</v>
      </c>
      <c r="W447" s="354">
        <v>0</v>
      </c>
      <c r="X447" s="354">
        <v>0</v>
      </c>
      <c r="Y447" s="354">
        <v>0</v>
      </c>
      <c r="Z447" s="354">
        <v>0</v>
      </c>
      <c r="AA447" s="354">
        <v>0</v>
      </c>
      <c r="AB447" s="354">
        <v>0</v>
      </c>
      <c r="AC447" s="354">
        <v>0</v>
      </c>
      <c r="AD447" s="354">
        <v>0</v>
      </c>
    </row>
    <row r="448" spans="1:30" x14ac:dyDescent="0.35">
      <c r="A448" t="s">
        <v>142</v>
      </c>
      <c r="B448" s="354" t="str">
        <f>VLOOKUP(A448,'Web Based Remittances'!$A$2:$C$70,3,0)</f>
        <v>576m105i</v>
      </c>
      <c r="C448" s="354" t="s">
        <v>29</v>
      </c>
      <c r="D448" s="354" t="s">
        <v>30</v>
      </c>
      <c r="E448" s="354">
        <v>4190390</v>
      </c>
      <c r="F448" s="354">
        <v>-9139</v>
      </c>
      <c r="G448" s="354">
        <v>-830</v>
      </c>
      <c r="H448" s="354">
        <v>-830</v>
      </c>
      <c r="I448" s="354">
        <v>-830</v>
      </c>
      <c r="J448" s="354">
        <v>-830</v>
      </c>
      <c r="L448" s="354">
        <v>-839</v>
      </c>
      <c r="M448" s="354">
        <v>-830</v>
      </c>
      <c r="N448" s="354">
        <v>-830</v>
      </c>
      <c r="O448" s="354">
        <v>-830</v>
      </c>
      <c r="P448" s="354">
        <v>-830</v>
      </c>
      <c r="Q448" s="354">
        <v>-830</v>
      </c>
      <c r="R448" s="354">
        <v>-830</v>
      </c>
      <c r="S448" s="354">
        <v>-830</v>
      </c>
      <c r="T448" s="354">
        <v>-1660</v>
      </c>
      <c r="U448" s="354">
        <v>-2490</v>
      </c>
      <c r="V448" s="354">
        <v>-3320</v>
      </c>
      <c r="W448" s="354">
        <v>-3320</v>
      </c>
      <c r="X448" s="354">
        <v>-4159</v>
      </c>
      <c r="Y448" s="354">
        <v>-4989</v>
      </c>
      <c r="Z448" s="354">
        <v>-5819</v>
      </c>
      <c r="AA448" s="354">
        <v>-6649</v>
      </c>
      <c r="AB448" s="354">
        <v>-7479</v>
      </c>
      <c r="AC448" s="354">
        <v>-8309</v>
      </c>
      <c r="AD448" s="354">
        <v>-9139</v>
      </c>
    </row>
    <row r="449" spans="1:30" x14ac:dyDescent="0.35">
      <c r="A449" t="s">
        <v>142</v>
      </c>
      <c r="B449" s="354" t="str">
        <f>VLOOKUP(A449,'Web Based Remittances'!$A$2:$C$70,3,0)</f>
        <v>576m105i</v>
      </c>
      <c r="C449" s="354" t="s">
        <v>31</v>
      </c>
      <c r="D449" s="354" t="s">
        <v>32</v>
      </c>
      <c r="E449" s="354">
        <v>4191900</v>
      </c>
      <c r="F449" s="354">
        <v>-12000</v>
      </c>
      <c r="G449" s="354">
        <v>-1000</v>
      </c>
      <c r="H449" s="354">
        <v>-1000</v>
      </c>
      <c r="I449" s="354">
        <v>-1000</v>
      </c>
      <c r="J449" s="354">
        <v>-1000</v>
      </c>
      <c r="K449" s="354">
        <v>-1000</v>
      </c>
      <c r="L449" s="354">
        <v>-1000</v>
      </c>
      <c r="M449" s="354">
        <v>-1000</v>
      </c>
      <c r="N449" s="354">
        <v>-1000</v>
      </c>
      <c r="O449" s="354">
        <v>-1000</v>
      </c>
      <c r="P449" s="354">
        <v>-1000</v>
      </c>
      <c r="Q449" s="354">
        <v>-1000</v>
      </c>
      <c r="R449" s="354">
        <v>-1000</v>
      </c>
      <c r="S449" s="354">
        <v>-1000</v>
      </c>
      <c r="T449" s="354">
        <v>-2000</v>
      </c>
      <c r="U449" s="354">
        <v>-3000</v>
      </c>
      <c r="V449" s="354">
        <v>-4000</v>
      </c>
      <c r="W449" s="354">
        <v>-5000</v>
      </c>
      <c r="X449" s="354">
        <v>-6000</v>
      </c>
      <c r="Y449" s="354">
        <v>-7000</v>
      </c>
      <c r="Z449" s="354">
        <v>-8000</v>
      </c>
      <c r="AA449" s="354">
        <v>-9000</v>
      </c>
      <c r="AB449" s="354">
        <v>-10000</v>
      </c>
      <c r="AC449" s="354">
        <v>-11000</v>
      </c>
      <c r="AD449" s="354">
        <v>-12000</v>
      </c>
    </row>
    <row r="450" spans="1:30" x14ac:dyDescent="0.35">
      <c r="A450" t="s">
        <v>142</v>
      </c>
      <c r="B450" s="354" t="str">
        <f>VLOOKUP(A450,'Web Based Remittances'!$A$2:$C$70,3,0)</f>
        <v>576m105i</v>
      </c>
      <c r="C450" s="354" t="s">
        <v>33</v>
      </c>
      <c r="D450" s="354" t="s">
        <v>34</v>
      </c>
      <c r="E450" s="354">
        <v>4191100</v>
      </c>
      <c r="F450" s="354">
        <v>-7182</v>
      </c>
      <c r="G450" s="354">
        <v>-650</v>
      </c>
      <c r="H450" s="354">
        <v>-650</v>
      </c>
      <c r="I450" s="354">
        <v>-650</v>
      </c>
      <c r="J450" s="354">
        <v>-650</v>
      </c>
      <c r="L450" s="354">
        <v>-682</v>
      </c>
      <c r="M450" s="354">
        <v>-650</v>
      </c>
      <c r="N450" s="354">
        <v>-650</v>
      </c>
      <c r="O450" s="354">
        <v>-650</v>
      </c>
      <c r="P450" s="354">
        <v>-650</v>
      </c>
      <c r="Q450" s="354">
        <v>-650</v>
      </c>
      <c r="R450" s="354">
        <v>-650</v>
      </c>
      <c r="S450" s="354">
        <v>-650</v>
      </c>
      <c r="T450" s="354">
        <v>-1300</v>
      </c>
      <c r="U450" s="354">
        <v>-1950</v>
      </c>
      <c r="V450" s="354">
        <v>-2600</v>
      </c>
      <c r="W450" s="354">
        <v>-2600</v>
      </c>
      <c r="X450" s="354">
        <v>-3282</v>
      </c>
      <c r="Y450" s="354">
        <v>-3932</v>
      </c>
      <c r="Z450" s="354">
        <v>-4582</v>
      </c>
      <c r="AA450" s="354">
        <v>-5232</v>
      </c>
      <c r="AB450" s="354">
        <v>-5882</v>
      </c>
      <c r="AC450" s="354">
        <v>-6532</v>
      </c>
      <c r="AD450" s="354">
        <v>-7182</v>
      </c>
    </row>
    <row r="451" spans="1:30" x14ac:dyDescent="0.35">
      <c r="A451" t="s">
        <v>142</v>
      </c>
      <c r="B451" s="354" t="str">
        <f>VLOOKUP(A451,'Web Based Remittances'!$A$2:$C$70,3,0)</f>
        <v>576m105i</v>
      </c>
      <c r="C451" s="354" t="s">
        <v>35</v>
      </c>
      <c r="D451" s="354" t="s">
        <v>36</v>
      </c>
      <c r="E451" s="354">
        <v>4191110</v>
      </c>
      <c r="F451" s="354">
        <v>-35000</v>
      </c>
      <c r="G451" s="354">
        <v>-3200</v>
      </c>
      <c r="H451" s="354">
        <v>-3200</v>
      </c>
      <c r="I451" s="354">
        <v>-3200</v>
      </c>
      <c r="J451" s="354">
        <v>-3200</v>
      </c>
      <c r="L451" s="354">
        <v>-3200</v>
      </c>
      <c r="M451" s="354">
        <v>-3200</v>
      </c>
      <c r="N451" s="354">
        <v>-3200</v>
      </c>
      <c r="O451" s="354">
        <v>-3200</v>
      </c>
      <c r="P451" s="354">
        <v>-3200</v>
      </c>
      <c r="Q451" s="354">
        <v>-3200</v>
      </c>
      <c r="R451" s="354">
        <v>-3000</v>
      </c>
      <c r="S451" s="354">
        <v>-3200</v>
      </c>
      <c r="T451" s="354">
        <v>-6400</v>
      </c>
      <c r="U451" s="354">
        <v>-9600</v>
      </c>
      <c r="V451" s="354">
        <v>-12800</v>
      </c>
      <c r="W451" s="354">
        <v>-12800</v>
      </c>
      <c r="X451" s="354">
        <v>-16000</v>
      </c>
      <c r="Y451" s="354">
        <v>-19200</v>
      </c>
      <c r="Z451" s="354">
        <v>-22400</v>
      </c>
      <c r="AA451" s="354">
        <v>-25600</v>
      </c>
      <c r="AB451" s="354">
        <v>-28800</v>
      </c>
      <c r="AC451" s="354">
        <v>-32000</v>
      </c>
      <c r="AD451" s="354">
        <v>-35000</v>
      </c>
    </row>
    <row r="452" spans="1:30" x14ac:dyDescent="0.35">
      <c r="A452" t="s">
        <v>142</v>
      </c>
      <c r="B452" s="354" t="str">
        <f>VLOOKUP(A452,'Web Based Remittances'!$A$2:$C$70,3,0)</f>
        <v>576m105i</v>
      </c>
      <c r="C452" s="354" t="s">
        <v>37</v>
      </c>
      <c r="D452" s="354" t="s">
        <v>38</v>
      </c>
      <c r="E452" s="354">
        <v>4191600</v>
      </c>
      <c r="F452" s="354">
        <v>0</v>
      </c>
      <c r="S452" s="354">
        <v>0</v>
      </c>
      <c r="T452" s="354">
        <v>0</v>
      </c>
      <c r="U452" s="354">
        <v>0</v>
      </c>
      <c r="V452" s="354">
        <v>0</v>
      </c>
      <c r="W452" s="354">
        <v>0</v>
      </c>
      <c r="X452" s="354">
        <v>0</v>
      </c>
      <c r="Y452" s="354">
        <v>0</v>
      </c>
      <c r="Z452" s="354">
        <v>0</v>
      </c>
      <c r="AA452" s="354">
        <v>0</v>
      </c>
      <c r="AB452" s="354">
        <v>0</v>
      </c>
      <c r="AC452" s="354">
        <v>0</v>
      </c>
      <c r="AD452" s="354">
        <v>0</v>
      </c>
    </row>
    <row r="453" spans="1:30" x14ac:dyDescent="0.35">
      <c r="A453" t="s">
        <v>142</v>
      </c>
      <c r="B453" s="354" t="str">
        <f>VLOOKUP(A453,'Web Based Remittances'!$A$2:$C$70,3,0)</f>
        <v>576m105i</v>
      </c>
      <c r="C453" s="354" t="s">
        <v>39</v>
      </c>
      <c r="D453" s="354" t="s">
        <v>40</v>
      </c>
      <c r="E453" s="354">
        <v>4191610</v>
      </c>
      <c r="F453" s="354">
        <v>0</v>
      </c>
      <c r="S453" s="354">
        <v>0</v>
      </c>
      <c r="T453" s="354">
        <v>0</v>
      </c>
      <c r="U453" s="354">
        <v>0</v>
      </c>
      <c r="V453" s="354">
        <v>0</v>
      </c>
      <c r="W453" s="354">
        <v>0</v>
      </c>
      <c r="X453" s="354">
        <v>0</v>
      </c>
      <c r="Y453" s="354">
        <v>0</v>
      </c>
      <c r="Z453" s="354">
        <v>0</v>
      </c>
      <c r="AA453" s="354">
        <v>0</v>
      </c>
      <c r="AB453" s="354">
        <v>0</v>
      </c>
      <c r="AC453" s="354">
        <v>0</v>
      </c>
      <c r="AD453" s="354">
        <v>0</v>
      </c>
    </row>
    <row r="454" spans="1:30" x14ac:dyDescent="0.35">
      <c r="A454" t="s">
        <v>142</v>
      </c>
      <c r="B454" s="354" t="str">
        <f>VLOOKUP(A454,'Web Based Remittances'!$A$2:$C$70,3,0)</f>
        <v>576m105i</v>
      </c>
      <c r="C454" s="354" t="s">
        <v>41</v>
      </c>
      <c r="D454" s="354" t="s">
        <v>42</v>
      </c>
      <c r="E454" s="354">
        <v>4190410</v>
      </c>
      <c r="F454" s="354">
        <v>-10000</v>
      </c>
      <c r="G454" s="354">
        <v>-1000</v>
      </c>
      <c r="H454" s="354">
        <v>-1000</v>
      </c>
      <c r="I454" s="354">
        <v>-1000</v>
      </c>
      <c r="J454" s="354">
        <v>-1000</v>
      </c>
      <c r="L454" s="354">
        <v>-1000</v>
      </c>
      <c r="M454" s="354">
        <v>-1000</v>
      </c>
      <c r="N454" s="354">
        <v>-1000</v>
      </c>
      <c r="O454" s="354">
        <v>-1000</v>
      </c>
      <c r="P454" s="354">
        <v>-1000</v>
      </c>
      <c r="Q454" s="354">
        <v>-1000</v>
      </c>
      <c r="S454" s="354">
        <v>-1000</v>
      </c>
      <c r="T454" s="354">
        <v>-2000</v>
      </c>
      <c r="U454" s="354">
        <v>-3000</v>
      </c>
      <c r="V454" s="354">
        <v>-4000</v>
      </c>
      <c r="W454" s="354">
        <v>-4000</v>
      </c>
      <c r="X454" s="354">
        <v>-5000</v>
      </c>
      <c r="Y454" s="354">
        <v>-6000</v>
      </c>
      <c r="Z454" s="354">
        <v>-7000</v>
      </c>
      <c r="AA454" s="354">
        <v>-8000</v>
      </c>
      <c r="AB454" s="354">
        <v>-9000</v>
      </c>
      <c r="AC454" s="354">
        <v>-10000</v>
      </c>
      <c r="AD454" s="354">
        <v>-10000</v>
      </c>
    </row>
    <row r="455" spans="1:30" x14ac:dyDescent="0.35">
      <c r="A455" t="s">
        <v>142</v>
      </c>
      <c r="B455" s="354" t="str">
        <f>VLOOKUP(A455,'Web Based Remittances'!$A$2:$C$70,3,0)</f>
        <v>576m105i</v>
      </c>
      <c r="C455" s="354" t="s">
        <v>43</v>
      </c>
      <c r="D455" s="354" t="s">
        <v>44</v>
      </c>
      <c r="E455" s="354">
        <v>4190420</v>
      </c>
      <c r="F455" s="354">
        <v>-5000</v>
      </c>
      <c r="G455" s="354">
        <v>-500</v>
      </c>
      <c r="H455" s="354">
        <v>-500</v>
      </c>
      <c r="I455" s="354">
        <v>-500</v>
      </c>
      <c r="J455" s="354">
        <v>-500</v>
      </c>
      <c r="L455" s="354">
        <v>-500</v>
      </c>
      <c r="M455" s="354">
        <v>-500</v>
      </c>
      <c r="N455" s="354">
        <v>-500</v>
      </c>
      <c r="O455" s="354">
        <v>-500</v>
      </c>
      <c r="P455" s="354">
        <v>-500</v>
      </c>
      <c r="Q455" s="354">
        <v>-500</v>
      </c>
      <c r="S455" s="354">
        <v>-500</v>
      </c>
      <c r="T455" s="354">
        <v>-1000</v>
      </c>
      <c r="U455" s="354">
        <v>-1500</v>
      </c>
      <c r="V455" s="354">
        <v>-2000</v>
      </c>
      <c r="W455" s="354">
        <v>-2000</v>
      </c>
      <c r="X455" s="354">
        <v>-2500</v>
      </c>
      <c r="Y455" s="354">
        <v>-3000</v>
      </c>
      <c r="Z455" s="354">
        <v>-3500</v>
      </c>
      <c r="AA455" s="354">
        <v>-4000</v>
      </c>
      <c r="AB455" s="354">
        <v>-4500</v>
      </c>
      <c r="AC455" s="354">
        <v>-5000</v>
      </c>
      <c r="AD455" s="354">
        <v>-5000</v>
      </c>
    </row>
    <row r="456" spans="1:30" x14ac:dyDescent="0.35">
      <c r="A456" t="s">
        <v>142</v>
      </c>
      <c r="B456" s="354" t="str">
        <f>VLOOKUP(A456,'Web Based Remittances'!$A$2:$C$70,3,0)</f>
        <v>576m105i</v>
      </c>
      <c r="C456" s="354" t="s">
        <v>45</v>
      </c>
      <c r="D456" s="354" t="s">
        <v>46</v>
      </c>
      <c r="E456" s="354">
        <v>4190200</v>
      </c>
      <c r="F456" s="354">
        <v>0</v>
      </c>
      <c r="S456" s="354">
        <v>0</v>
      </c>
      <c r="T456" s="354">
        <v>0</v>
      </c>
      <c r="U456" s="354">
        <v>0</v>
      </c>
      <c r="V456" s="354">
        <v>0</v>
      </c>
      <c r="W456" s="354">
        <v>0</v>
      </c>
      <c r="X456" s="354">
        <v>0</v>
      </c>
      <c r="Y456" s="354">
        <v>0</v>
      </c>
      <c r="Z456" s="354">
        <v>0</v>
      </c>
      <c r="AA456" s="354">
        <v>0</v>
      </c>
      <c r="AB456" s="354">
        <v>0</v>
      </c>
      <c r="AC456" s="354">
        <v>0</v>
      </c>
      <c r="AD456" s="354">
        <v>0</v>
      </c>
    </row>
    <row r="457" spans="1:30" x14ac:dyDescent="0.35">
      <c r="A457" t="s">
        <v>142</v>
      </c>
      <c r="B457" s="354" t="str">
        <f>VLOOKUP(A457,'Web Based Remittances'!$A$2:$C$70,3,0)</f>
        <v>576m105i</v>
      </c>
      <c r="C457" s="354" t="s">
        <v>47</v>
      </c>
      <c r="D457" s="354" t="s">
        <v>48</v>
      </c>
      <c r="E457" s="354">
        <v>4190386</v>
      </c>
      <c r="F457" s="354">
        <v>0</v>
      </c>
      <c r="S457" s="354">
        <v>0</v>
      </c>
      <c r="T457" s="354">
        <v>0</v>
      </c>
      <c r="U457" s="354">
        <v>0</v>
      </c>
      <c r="V457" s="354">
        <v>0</v>
      </c>
      <c r="W457" s="354">
        <v>0</v>
      </c>
      <c r="X457" s="354">
        <v>0</v>
      </c>
      <c r="Y457" s="354">
        <v>0</v>
      </c>
      <c r="Z457" s="354">
        <v>0</v>
      </c>
      <c r="AA457" s="354">
        <v>0</v>
      </c>
      <c r="AB457" s="354">
        <v>0</v>
      </c>
      <c r="AC457" s="354">
        <v>0</v>
      </c>
      <c r="AD457" s="354">
        <v>0</v>
      </c>
    </row>
    <row r="458" spans="1:30" x14ac:dyDescent="0.35">
      <c r="A458" t="s">
        <v>142</v>
      </c>
      <c r="B458" s="354" t="str">
        <f>VLOOKUP(A458,'Web Based Remittances'!$A$2:$C$70,3,0)</f>
        <v>576m105i</v>
      </c>
      <c r="C458" s="354" t="s">
        <v>49</v>
      </c>
      <c r="D458" s="354" t="s">
        <v>50</v>
      </c>
      <c r="E458" s="354">
        <v>4190387</v>
      </c>
      <c r="F458" s="354">
        <v>0</v>
      </c>
      <c r="S458" s="354">
        <v>0</v>
      </c>
      <c r="T458" s="354">
        <v>0</v>
      </c>
      <c r="U458" s="354">
        <v>0</v>
      </c>
      <c r="V458" s="354">
        <v>0</v>
      </c>
      <c r="W458" s="354">
        <v>0</v>
      </c>
      <c r="X458" s="354">
        <v>0</v>
      </c>
      <c r="Y458" s="354">
        <v>0</v>
      </c>
      <c r="Z458" s="354">
        <v>0</v>
      </c>
      <c r="AA458" s="354">
        <v>0</v>
      </c>
      <c r="AB458" s="354">
        <v>0</v>
      </c>
      <c r="AC458" s="354">
        <v>0</v>
      </c>
      <c r="AD458" s="354">
        <v>0</v>
      </c>
    </row>
    <row r="459" spans="1:30" x14ac:dyDescent="0.35">
      <c r="A459" t="s">
        <v>142</v>
      </c>
      <c r="B459" s="354" t="str">
        <f>VLOOKUP(A459,'Web Based Remittances'!$A$2:$C$70,3,0)</f>
        <v>576m105i</v>
      </c>
      <c r="C459" s="354" t="s">
        <v>51</v>
      </c>
      <c r="D459" s="354" t="s">
        <v>52</v>
      </c>
      <c r="E459" s="354">
        <v>4190388</v>
      </c>
      <c r="F459" s="354">
        <v>-4035</v>
      </c>
      <c r="H459" s="354">
        <v>-2017</v>
      </c>
      <c r="J459" s="354">
        <v>-2018</v>
      </c>
      <c r="S459" s="354">
        <v>0</v>
      </c>
      <c r="T459" s="354">
        <v>-2017</v>
      </c>
      <c r="U459" s="354">
        <v>-2017</v>
      </c>
      <c r="V459" s="354">
        <v>-4035</v>
      </c>
      <c r="W459" s="354">
        <v>-4035</v>
      </c>
      <c r="X459" s="354">
        <v>-4035</v>
      </c>
      <c r="Y459" s="354">
        <v>-4035</v>
      </c>
      <c r="Z459" s="354">
        <v>-4035</v>
      </c>
      <c r="AA459" s="354">
        <v>-4035</v>
      </c>
      <c r="AB459" s="354">
        <v>-4035</v>
      </c>
      <c r="AC459" s="354">
        <v>-4035</v>
      </c>
      <c r="AD459" s="354">
        <v>-4035</v>
      </c>
    </row>
    <row r="460" spans="1:30" x14ac:dyDescent="0.35">
      <c r="A460" t="s">
        <v>142</v>
      </c>
      <c r="B460" s="354" t="str">
        <f>VLOOKUP(A460,'Web Based Remittances'!$A$2:$C$70,3,0)</f>
        <v>576m105i</v>
      </c>
      <c r="C460" s="354" t="s">
        <v>53</v>
      </c>
      <c r="D460" s="354" t="s">
        <v>54</v>
      </c>
      <c r="E460" s="354">
        <v>4190380</v>
      </c>
      <c r="F460" s="354">
        <v>-60021</v>
      </c>
      <c r="H460" s="354">
        <v>-8171</v>
      </c>
      <c r="J460" s="354">
        <v>-40411</v>
      </c>
      <c r="N460" s="354">
        <v>-11439</v>
      </c>
      <c r="S460" s="354">
        <v>0</v>
      </c>
      <c r="T460" s="354">
        <v>-8171</v>
      </c>
      <c r="U460" s="354">
        <v>-8171</v>
      </c>
      <c r="V460" s="354">
        <v>-48582</v>
      </c>
      <c r="W460" s="354">
        <v>-48582</v>
      </c>
      <c r="X460" s="354">
        <v>-48582</v>
      </c>
      <c r="Y460" s="354">
        <v>-48582</v>
      </c>
      <c r="Z460" s="354">
        <v>-60021</v>
      </c>
      <c r="AA460" s="354">
        <v>-60021</v>
      </c>
      <c r="AB460" s="354">
        <v>-60021</v>
      </c>
      <c r="AC460" s="354">
        <v>-60021</v>
      </c>
      <c r="AD460" s="354">
        <v>-60021</v>
      </c>
    </row>
    <row r="461" spans="1:30" x14ac:dyDescent="0.35">
      <c r="A461" t="s">
        <v>142</v>
      </c>
      <c r="B461" s="354" t="str">
        <f>VLOOKUP(A461,'Web Based Remittances'!$A$2:$C$70,3,0)</f>
        <v>576m105i</v>
      </c>
      <c r="C461" s="354" t="s">
        <v>55</v>
      </c>
      <c r="D461" s="354" t="s">
        <v>56</v>
      </c>
      <c r="E461" s="354">
        <v>4190210</v>
      </c>
      <c r="F461" s="354">
        <v>-132000</v>
      </c>
      <c r="G461" s="354">
        <v>-11000</v>
      </c>
      <c r="H461" s="354">
        <v>-11000</v>
      </c>
      <c r="I461" s="354">
        <v>-11000</v>
      </c>
      <c r="J461" s="354">
        <v>-11000</v>
      </c>
      <c r="K461" s="354">
        <v>-11000</v>
      </c>
      <c r="L461" s="354">
        <v>-11000</v>
      </c>
      <c r="M461" s="354">
        <v>-11000</v>
      </c>
      <c r="N461" s="354">
        <v>-11000</v>
      </c>
      <c r="O461" s="354">
        <v>-11000</v>
      </c>
      <c r="P461" s="354">
        <v>-11000</v>
      </c>
      <c r="Q461" s="354">
        <v>-11000</v>
      </c>
      <c r="R461" s="354">
        <v>-11000</v>
      </c>
      <c r="S461" s="354">
        <v>-11000</v>
      </c>
      <c r="T461" s="354">
        <v>-22000</v>
      </c>
      <c r="U461" s="354">
        <v>-33000</v>
      </c>
      <c r="V461" s="354">
        <v>-44000</v>
      </c>
      <c r="W461" s="354">
        <v>-55000</v>
      </c>
      <c r="X461" s="354">
        <v>-66000</v>
      </c>
      <c r="Y461" s="354">
        <v>-77000</v>
      </c>
      <c r="Z461" s="354">
        <v>-88000</v>
      </c>
      <c r="AA461" s="354">
        <v>-99000</v>
      </c>
      <c r="AB461" s="354">
        <v>-110000</v>
      </c>
      <c r="AC461" s="354">
        <v>-121000</v>
      </c>
      <c r="AD461" s="354">
        <v>-132000</v>
      </c>
    </row>
    <row r="462" spans="1:30" x14ac:dyDescent="0.35">
      <c r="A462" t="s">
        <v>142</v>
      </c>
      <c r="B462" s="354" t="str">
        <f>VLOOKUP(A462,'Web Based Remittances'!$A$2:$C$70,3,0)</f>
        <v>576m105i</v>
      </c>
      <c r="C462" s="354" t="s">
        <v>57</v>
      </c>
      <c r="D462" s="354" t="s">
        <v>58</v>
      </c>
      <c r="E462" s="354">
        <v>6110000</v>
      </c>
      <c r="F462" s="354">
        <v>1086903</v>
      </c>
      <c r="G462" s="354">
        <v>85000</v>
      </c>
      <c r="H462" s="354">
        <v>85000</v>
      </c>
      <c r="I462" s="354">
        <v>85000</v>
      </c>
      <c r="J462" s="354">
        <v>85000</v>
      </c>
      <c r="K462" s="354">
        <v>85000</v>
      </c>
      <c r="L462" s="354">
        <v>94500</v>
      </c>
      <c r="M462" s="354">
        <v>94500</v>
      </c>
      <c r="N462" s="354">
        <v>94500</v>
      </c>
      <c r="O462" s="354">
        <v>94500</v>
      </c>
      <c r="P462" s="354">
        <v>94500</v>
      </c>
      <c r="Q462" s="354">
        <v>94500</v>
      </c>
      <c r="R462" s="354">
        <v>94903</v>
      </c>
      <c r="S462" s="354">
        <v>85000</v>
      </c>
      <c r="T462" s="354">
        <v>170000</v>
      </c>
      <c r="U462" s="354">
        <v>255000</v>
      </c>
      <c r="V462" s="354">
        <v>340000</v>
      </c>
      <c r="W462" s="354">
        <v>425000</v>
      </c>
      <c r="X462" s="354">
        <v>519500</v>
      </c>
      <c r="Y462" s="354">
        <v>614000</v>
      </c>
      <c r="Z462" s="354">
        <v>708500</v>
      </c>
      <c r="AA462" s="354">
        <v>803000</v>
      </c>
      <c r="AB462" s="354">
        <v>897500</v>
      </c>
      <c r="AC462" s="354">
        <v>992000</v>
      </c>
      <c r="AD462" s="354">
        <v>1086903</v>
      </c>
    </row>
    <row r="463" spans="1:30" x14ac:dyDescent="0.35">
      <c r="A463" t="s">
        <v>142</v>
      </c>
      <c r="B463" s="354" t="str">
        <f>VLOOKUP(A463,'Web Based Remittances'!$A$2:$C$70,3,0)</f>
        <v>576m105i</v>
      </c>
      <c r="C463" s="354" t="s">
        <v>59</v>
      </c>
      <c r="D463" s="354" t="s">
        <v>60</v>
      </c>
      <c r="E463" s="354">
        <v>6110020</v>
      </c>
      <c r="F463" s="354">
        <v>30000</v>
      </c>
      <c r="G463" s="354">
        <v>2500</v>
      </c>
      <c r="H463" s="354">
        <v>2500</v>
      </c>
      <c r="I463" s="354">
        <v>2500</v>
      </c>
      <c r="J463" s="354">
        <v>2500</v>
      </c>
      <c r="K463" s="354">
        <v>2500</v>
      </c>
      <c r="L463" s="354">
        <v>2500</v>
      </c>
      <c r="M463" s="354">
        <v>2500</v>
      </c>
      <c r="N463" s="354">
        <v>2500</v>
      </c>
      <c r="O463" s="354">
        <v>2500</v>
      </c>
      <c r="P463" s="354">
        <v>2500</v>
      </c>
      <c r="Q463" s="354">
        <v>2500</v>
      </c>
      <c r="R463" s="354">
        <v>2500</v>
      </c>
      <c r="S463" s="354">
        <v>2500</v>
      </c>
      <c r="T463" s="354">
        <v>5000</v>
      </c>
      <c r="U463" s="354">
        <v>7500</v>
      </c>
      <c r="V463" s="354">
        <v>10000</v>
      </c>
      <c r="W463" s="354">
        <v>12500</v>
      </c>
      <c r="X463" s="354">
        <v>15000</v>
      </c>
      <c r="Y463" s="354">
        <v>17500</v>
      </c>
      <c r="Z463" s="354">
        <v>20000</v>
      </c>
      <c r="AA463" s="354">
        <v>22500</v>
      </c>
      <c r="AB463" s="354">
        <v>25000</v>
      </c>
      <c r="AC463" s="354">
        <v>27500</v>
      </c>
      <c r="AD463" s="354">
        <v>30000</v>
      </c>
    </row>
    <row r="464" spans="1:30" x14ac:dyDescent="0.35">
      <c r="A464" t="s">
        <v>142</v>
      </c>
      <c r="B464" s="354" t="str">
        <f>VLOOKUP(A464,'Web Based Remittances'!$A$2:$C$70,3,0)</f>
        <v>576m105i</v>
      </c>
      <c r="C464" s="354" t="s">
        <v>61</v>
      </c>
      <c r="D464" s="354" t="s">
        <v>62</v>
      </c>
      <c r="E464" s="354">
        <v>6110600</v>
      </c>
      <c r="F464" s="354">
        <v>402000</v>
      </c>
      <c r="G464" s="354">
        <v>33500</v>
      </c>
      <c r="H464" s="354">
        <v>33500</v>
      </c>
      <c r="I464" s="354">
        <v>33500</v>
      </c>
      <c r="J464" s="354">
        <v>33500</v>
      </c>
      <c r="K464" s="354">
        <v>33500</v>
      </c>
      <c r="L464" s="354">
        <v>33500</v>
      </c>
      <c r="M464" s="354">
        <v>33500</v>
      </c>
      <c r="N464" s="354">
        <v>33500</v>
      </c>
      <c r="O464" s="354">
        <v>33500</v>
      </c>
      <c r="P464" s="354">
        <v>33500</v>
      </c>
      <c r="Q464" s="354">
        <v>33500</v>
      </c>
      <c r="R464" s="354">
        <v>33500</v>
      </c>
      <c r="S464" s="354">
        <v>33500</v>
      </c>
      <c r="T464" s="354">
        <v>67000</v>
      </c>
      <c r="U464" s="354">
        <v>100500</v>
      </c>
      <c r="V464" s="354">
        <v>134000</v>
      </c>
      <c r="W464" s="354">
        <v>167500</v>
      </c>
      <c r="X464" s="354">
        <v>201000</v>
      </c>
      <c r="Y464" s="354">
        <v>234500</v>
      </c>
      <c r="Z464" s="354">
        <v>268000</v>
      </c>
      <c r="AA464" s="354">
        <v>301500</v>
      </c>
      <c r="AB464" s="354">
        <v>335000</v>
      </c>
      <c r="AC464" s="354">
        <v>368500</v>
      </c>
      <c r="AD464" s="354">
        <v>402000</v>
      </c>
    </row>
    <row r="465" spans="1:30" x14ac:dyDescent="0.35">
      <c r="A465" t="s">
        <v>142</v>
      </c>
      <c r="B465" s="354" t="str">
        <f>VLOOKUP(A465,'Web Based Remittances'!$A$2:$C$70,3,0)</f>
        <v>576m105i</v>
      </c>
      <c r="C465" s="354" t="s">
        <v>63</v>
      </c>
      <c r="D465" s="354" t="s">
        <v>64</v>
      </c>
      <c r="E465" s="354">
        <v>6110720</v>
      </c>
      <c r="F465" s="354">
        <v>90000</v>
      </c>
      <c r="G465" s="354">
        <v>7500</v>
      </c>
      <c r="H465" s="354">
        <v>7500</v>
      </c>
      <c r="I465" s="354">
        <v>7500</v>
      </c>
      <c r="J465" s="354">
        <v>7500</v>
      </c>
      <c r="K465" s="354">
        <v>7500</v>
      </c>
      <c r="L465" s="354">
        <v>7500</v>
      </c>
      <c r="M465" s="354">
        <v>7500</v>
      </c>
      <c r="N465" s="354">
        <v>7500</v>
      </c>
      <c r="O465" s="354">
        <v>7500</v>
      </c>
      <c r="P465" s="354">
        <v>7500</v>
      </c>
      <c r="Q465" s="354">
        <v>7500</v>
      </c>
      <c r="R465" s="354">
        <v>7500</v>
      </c>
      <c r="S465" s="354">
        <v>7500</v>
      </c>
      <c r="T465" s="354">
        <v>15000</v>
      </c>
      <c r="U465" s="354">
        <v>22500</v>
      </c>
      <c r="V465" s="354">
        <v>30000</v>
      </c>
      <c r="W465" s="354">
        <v>37500</v>
      </c>
      <c r="X465" s="354">
        <v>45000</v>
      </c>
      <c r="Y465" s="354">
        <v>52500</v>
      </c>
      <c r="Z465" s="354">
        <v>60000</v>
      </c>
      <c r="AA465" s="354">
        <v>67500</v>
      </c>
      <c r="AB465" s="354">
        <v>75000</v>
      </c>
      <c r="AC465" s="354">
        <v>82500</v>
      </c>
      <c r="AD465" s="354">
        <v>90000</v>
      </c>
    </row>
    <row r="466" spans="1:30" x14ac:dyDescent="0.35">
      <c r="A466" t="s">
        <v>142</v>
      </c>
      <c r="B466" s="354" t="str">
        <f>VLOOKUP(A466,'Web Based Remittances'!$A$2:$C$70,3,0)</f>
        <v>576m105i</v>
      </c>
      <c r="C466" s="354" t="s">
        <v>65</v>
      </c>
      <c r="D466" s="354" t="s">
        <v>66</v>
      </c>
      <c r="E466" s="354">
        <v>6110860</v>
      </c>
      <c r="F466" s="354">
        <v>115096</v>
      </c>
      <c r="G466" s="354">
        <v>9496</v>
      </c>
      <c r="H466" s="354">
        <v>9600</v>
      </c>
      <c r="I466" s="354">
        <v>9600</v>
      </c>
      <c r="J466" s="354">
        <v>9600</v>
      </c>
      <c r="K466" s="354">
        <v>9600</v>
      </c>
      <c r="L466" s="354">
        <v>9600</v>
      </c>
      <c r="M466" s="354">
        <v>9600</v>
      </c>
      <c r="N466" s="354">
        <v>9600</v>
      </c>
      <c r="O466" s="354">
        <v>9600</v>
      </c>
      <c r="P466" s="354">
        <v>9600</v>
      </c>
      <c r="Q466" s="354">
        <v>9600</v>
      </c>
      <c r="R466" s="354">
        <v>9600</v>
      </c>
      <c r="S466" s="354">
        <v>9496</v>
      </c>
      <c r="T466" s="354">
        <v>19096</v>
      </c>
      <c r="U466" s="354">
        <v>28696</v>
      </c>
      <c r="V466" s="354">
        <v>38296</v>
      </c>
      <c r="W466" s="354">
        <v>47896</v>
      </c>
      <c r="X466" s="354">
        <v>57496</v>
      </c>
      <c r="Y466" s="354">
        <v>67096</v>
      </c>
      <c r="Z466" s="354">
        <v>76696</v>
      </c>
      <c r="AA466" s="354">
        <v>86296</v>
      </c>
      <c r="AB466" s="354">
        <v>95896</v>
      </c>
      <c r="AC466" s="354">
        <v>105496</v>
      </c>
      <c r="AD466" s="354">
        <v>115096</v>
      </c>
    </row>
    <row r="467" spans="1:30" x14ac:dyDescent="0.35">
      <c r="A467" t="s">
        <v>142</v>
      </c>
      <c r="B467" s="354" t="str">
        <f>VLOOKUP(A467,'Web Based Remittances'!$A$2:$C$70,3,0)</f>
        <v>576m105i</v>
      </c>
      <c r="C467" s="354" t="s">
        <v>67</v>
      </c>
      <c r="D467" s="354" t="s">
        <v>68</v>
      </c>
      <c r="E467" s="354">
        <v>6110800</v>
      </c>
      <c r="F467" s="354">
        <v>24000</v>
      </c>
      <c r="G467" s="354">
        <v>2000</v>
      </c>
      <c r="H467" s="354">
        <v>2000</v>
      </c>
      <c r="I467" s="354">
        <v>2000</v>
      </c>
      <c r="J467" s="354">
        <v>2000</v>
      </c>
      <c r="K467" s="354">
        <v>2000</v>
      </c>
      <c r="L467" s="354">
        <v>2000</v>
      </c>
      <c r="M467" s="354">
        <v>2000</v>
      </c>
      <c r="N467" s="354">
        <v>2000</v>
      </c>
      <c r="O467" s="354">
        <v>2000</v>
      </c>
      <c r="P467" s="354">
        <v>2000</v>
      </c>
      <c r="Q467" s="354">
        <v>2000</v>
      </c>
      <c r="R467" s="354">
        <v>2000</v>
      </c>
      <c r="S467" s="354">
        <v>2000</v>
      </c>
      <c r="T467" s="354">
        <v>4000</v>
      </c>
      <c r="U467" s="354">
        <v>6000</v>
      </c>
      <c r="V467" s="354">
        <v>8000</v>
      </c>
      <c r="W467" s="354">
        <v>10000</v>
      </c>
      <c r="X467" s="354">
        <v>12000</v>
      </c>
      <c r="Y467" s="354">
        <v>14000</v>
      </c>
      <c r="Z467" s="354">
        <v>16000</v>
      </c>
      <c r="AA467" s="354">
        <v>18000</v>
      </c>
      <c r="AB467" s="354">
        <v>20000</v>
      </c>
      <c r="AC467" s="354">
        <v>22000</v>
      </c>
      <c r="AD467" s="354">
        <v>24000</v>
      </c>
    </row>
    <row r="468" spans="1:30" x14ac:dyDescent="0.35">
      <c r="A468" t="s">
        <v>142</v>
      </c>
      <c r="B468" s="354" t="str">
        <f>VLOOKUP(A468,'Web Based Remittances'!$A$2:$C$70,3,0)</f>
        <v>576m105i</v>
      </c>
      <c r="C468" s="354" t="s">
        <v>69</v>
      </c>
      <c r="D468" s="354" t="s">
        <v>70</v>
      </c>
      <c r="E468" s="354">
        <v>6110640</v>
      </c>
      <c r="F468" s="354">
        <v>45161</v>
      </c>
      <c r="G468" s="354">
        <v>3691</v>
      </c>
      <c r="H468" s="354">
        <v>3770</v>
      </c>
      <c r="I468" s="354">
        <v>3770</v>
      </c>
      <c r="J468" s="354">
        <v>3770</v>
      </c>
      <c r="K468" s="354">
        <v>3770</v>
      </c>
      <c r="L468" s="354">
        <v>3770</v>
      </c>
      <c r="M468" s="354">
        <v>3770</v>
      </c>
      <c r="N468" s="354">
        <v>3770</v>
      </c>
      <c r="O468" s="354">
        <v>3770</v>
      </c>
      <c r="P468" s="354">
        <v>3770</v>
      </c>
      <c r="Q468" s="354">
        <v>3770</v>
      </c>
      <c r="R468" s="354">
        <v>3770</v>
      </c>
      <c r="S468" s="354">
        <v>3691</v>
      </c>
      <c r="T468" s="354">
        <v>7461</v>
      </c>
      <c r="U468" s="354">
        <v>11231</v>
      </c>
      <c r="V468" s="354">
        <v>15001</v>
      </c>
      <c r="W468" s="354">
        <v>18771</v>
      </c>
      <c r="X468" s="354">
        <v>22541</v>
      </c>
      <c r="Y468" s="354">
        <v>26311</v>
      </c>
      <c r="Z468" s="354">
        <v>30081</v>
      </c>
      <c r="AA468" s="354">
        <v>33851</v>
      </c>
      <c r="AB468" s="354">
        <v>37621</v>
      </c>
      <c r="AC468" s="354">
        <v>41391</v>
      </c>
      <c r="AD468" s="354">
        <v>45161</v>
      </c>
    </row>
    <row r="469" spans="1:30" x14ac:dyDescent="0.35">
      <c r="A469" t="s">
        <v>142</v>
      </c>
      <c r="B469" s="354" t="str">
        <f>VLOOKUP(A469,'Web Based Remittances'!$A$2:$C$70,3,0)</f>
        <v>576m105i</v>
      </c>
      <c r="C469" s="354" t="s">
        <v>71</v>
      </c>
      <c r="D469" s="354" t="s">
        <v>72</v>
      </c>
      <c r="E469" s="354">
        <v>6116300</v>
      </c>
      <c r="F469" s="354">
        <v>11500</v>
      </c>
      <c r="G469" s="354">
        <v>940</v>
      </c>
      <c r="H469" s="354">
        <v>960</v>
      </c>
      <c r="I469" s="354">
        <v>960</v>
      </c>
      <c r="J469" s="354">
        <v>960</v>
      </c>
      <c r="K469" s="354">
        <v>960</v>
      </c>
      <c r="L469" s="354">
        <v>960</v>
      </c>
      <c r="M469" s="354">
        <v>960</v>
      </c>
      <c r="N469" s="354">
        <v>960</v>
      </c>
      <c r="O469" s="354">
        <v>960</v>
      </c>
      <c r="P469" s="354">
        <v>960</v>
      </c>
      <c r="Q469" s="354">
        <v>960</v>
      </c>
      <c r="R469" s="354">
        <v>960</v>
      </c>
      <c r="S469" s="354">
        <v>940</v>
      </c>
      <c r="T469" s="354">
        <v>1900</v>
      </c>
      <c r="U469" s="354">
        <v>2860</v>
      </c>
      <c r="V469" s="354">
        <v>3820</v>
      </c>
      <c r="W469" s="354">
        <v>4780</v>
      </c>
      <c r="X469" s="354">
        <v>5740</v>
      </c>
      <c r="Y469" s="354">
        <v>6700</v>
      </c>
      <c r="Z469" s="354">
        <v>7660</v>
      </c>
      <c r="AA469" s="354">
        <v>8620</v>
      </c>
      <c r="AB469" s="354">
        <v>9580</v>
      </c>
      <c r="AC469" s="354">
        <v>10540</v>
      </c>
      <c r="AD469" s="354">
        <v>11500</v>
      </c>
    </row>
    <row r="470" spans="1:30" x14ac:dyDescent="0.35">
      <c r="A470" t="s">
        <v>142</v>
      </c>
      <c r="B470" s="354" t="str">
        <f>VLOOKUP(A470,'Web Based Remittances'!$A$2:$C$70,3,0)</f>
        <v>576m105i</v>
      </c>
      <c r="C470" s="354" t="s">
        <v>73</v>
      </c>
      <c r="D470" s="354" t="s">
        <v>74</v>
      </c>
      <c r="E470" s="354">
        <v>6116200</v>
      </c>
      <c r="F470" s="354">
        <v>9000</v>
      </c>
      <c r="G470" s="354">
        <v>900</v>
      </c>
      <c r="H470" s="354">
        <v>900</v>
      </c>
      <c r="I470" s="354">
        <v>900</v>
      </c>
      <c r="J470" s="354">
        <v>900</v>
      </c>
      <c r="L470" s="354">
        <v>900</v>
      </c>
      <c r="M470" s="354">
        <v>900</v>
      </c>
      <c r="N470" s="354">
        <v>900</v>
      </c>
      <c r="O470" s="354">
        <v>900</v>
      </c>
      <c r="P470" s="354">
        <v>900</v>
      </c>
      <c r="Q470" s="354">
        <v>900</v>
      </c>
      <c r="S470" s="354">
        <v>900</v>
      </c>
      <c r="T470" s="354">
        <v>1800</v>
      </c>
      <c r="U470" s="354">
        <v>2700</v>
      </c>
      <c r="V470" s="354">
        <v>3600</v>
      </c>
      <c r="W470" s="354">
        <v>3600</v>
      </c>
      <c r="X470" s="354">
        <v>4500</v>
      </c>
      <c r="Y470" s="354">
        <v>5400</v>
      </c>
      <c r="Z470" s="354">
        <v>6300</v>
      </c>
      <c r="AA470" s="354">
        <v>7200</v>
      </c>
      <c r="AB470" s="354">
        <v>8100</v>
      </c>
      <c r="AC470" s="354">
        <v>9000</v>
      </c>
      <c r="AD470" s="354">
        <v>9000</v>
      </c>
    </row>
    <row r="471" spans="1:30" x14ac:dyDescent="0.35">
      <c r="A471" t="s">
        <v>142</v>
      </c>
      <c r="B471" s="354" t="str">
        <f>VLOOKUP(A471,'Web Based Remittances'!$A$2:$C$70,3,0)</f>
        <v>576m105i</v>
      </c>
      <c r="C471" s="354" t="s">
        <v>75</v>
      </c>
      <c r="D471" s="354" t="s">
        <v>76</v>
      </c>
      <c r="E471" s="354">
        <v>6116610</v>
      </c>
      <c r="F471" s="354">
        <v>0</v>
      </c>
      <c r="S471" s="354">
        <v>0</v>
      </c>
      <c r="T471" s="354">
        <v>0</v>
      </c>
      <c r="U471" s="354">
        <v>0</v>
      </c>
      <c r="V471" s="354">
        <v>0</v>
      </c>
      <c r="W471" s="354">
        <v>0</v>
      </c>
      <c r="X471" s="354">
        <v>0</v>
      </c>
      <c r="Y471" s="354">
        <v>0</v>
      </c>
      <c r="Z471" s="354">
        <v>0</v>
      </c>
      <c r="AA471" s="354">
        <v>0</v>
      </c>
      <c r="AB471" s="354">
        <v>0</v>
      </c>
      <c r="AC471" s="354">
        <v>0</v>
      </c>
      <c r="AD471" s="354">
        <v>0</v>
      </c>
    </row>
    <row r="472" spans="1:30" x14ac:dyDescent="0.35">
      <c r="A472" t="s">
        <v>142</v>
      </c>
      <c r="B472" s="354" t="str">
        <f>VLOOKUP(A472,'Web Based Remittances'!$A$2:$C$70,3,0)</f>
        <v>576m105i</v>
      </c>
      <c r="C472" s="354" t="s">
        <v>77</v>
      </c>
      <c r="D472" s="354" t="s">
        <v>78</v>
      </c>
      <c r="E472" s="354">
        <v>6116600</v>
      </c>
      <c r="F472" s="354">
        <v>918</v>
      </c>
      <c r="G472" s="354">
        <v>918</v>
      </c>
      <c r="S472" s="354">
        <v>918</v>
      </c>
      <c r="T472" s="354">
        <v>918</v>
      </c>
      <c r="U472" s="354">
        <v>918</v>
      </c>
      <c r="V472" s="354">
        <v>918</v>
      </c>
      <c r="W472" s="354">
        <v>918</v>
      </c>
      <c r="X472" s="354">
        <v>918</v>
      </c>
      <c r="Y472" s="354">
        <v>918</v>
      </c>
      <c r="Z472" s="354">
        <v>918</v>
      </c>
      <c r="AA472" s="354">
        <v>918</v>
      </c>
      <c r="AB472" s="354">
        <v>918</v>
      </c>
      <c r="AC472" s="354">
        <v>918</v>
      </c>
      <c r="AD472" s="354">
        <v>918</v>
      </c>
    </row>
    <row r="473" spans="1:30" x14ac:dyDescent="0.35">
      <c r="A473" t="s">
        <v>142</v>
      </c>
      <c r="B473" s="354" t="str">
        <f>VLOOKUP(A473,'Web Based Remittances'!$A$2:$C$70,3,0)</f>
        <v>576m105i</v>
      </c>
      <c r="C473" s="354" t="s">
        <v>79</v>
      </c>
      <c r="D473" s="354" t="s">
        <v>80</v>
      </c>
      <c r="E473" s="354">
        <v>6121000</v>
      </c>
      <c r="F473" s="354">
        <v>8000</v>
      </c>
      <c r="H473" s="354">
        <v>1000</v>
      </c>
      <c r="I473" s="354">
        <v>1000</v>
      </c>
      <c r="J473" s="354">
        <v>1000</v>
      </c>
      <c r="M473" s="354">
        <v>1000</v>
      </c>
      <c r="N473" s="354">
        <v>1000</v>
      </c>
      <c r="O473" s="354">
        <v>1000</v>
      </c>
      <c r="P473" s="354">
        <v>1000</v>
      </c>
      <c r="Q473" s="354">
        <v>1000</v>
      </c>
      <c r="S473" s="354">
        <v>0</v>
      </c>
      <c r="T473" s="354">
        <v>1000</v>
      </c>
      <c r="U473" s="354">
        <v>2000</v>
      </c>
      <c r="V473" s="354">
        <v>3000</v>
      </c>
      <c r="W473" s="354">
        <v>3000</v>
      </c>
      <c r="X473" s="354">
        <v>3000</v>
      </c>
      <c r="Y473" s="354">
        <v>4000</v>
      </c>
      <c r="Z473" s="354">
        <v>5000</v>
      </c>
      <c r="AA473" s="354">
        <v>6000</v>
      </c>
      <c r="AB473" s="354">
        <v>7000</v>
      </c>
      <c r="AC473" s="354">
        <v>8000</v>
      </c>
      <c r="AD473" s="354">
        <v>8000</v>
      </c>
    </row>
    <row r="474" spans="1:30" x14ac:dyDescent="0.35">
      <c r="A474" t="s">
        <v>142</v>
      </c>
      <c r="B474" s="354" t="str">
        <f>VLOOKUP(A474,'Web Based Remittances'!$A$2:$C$70,3,0)</f>
        <v>576m105i</v>
      </c>
      <c r="C474" s="354" t="s">
        <v>81</v>
      </c>
      <c r="D474" s="354" t="s">
        <v>82</v>
      </c>
      <c r="E474" s="354">
        <v>6122310</v>
      </c>
      <c r="F474" s="354">
        <v>5600</v>
      </c>
      <c r="G474" s="354">
        <v>460</v>
      </c>
      <c r="H474" s="354">
        <v>460</v>
      </c>
      <c r="I474" s="354">
        <v>460</v>
      </c>
      <c r="J474" s="354">
        <v>460</v>
      </c>
      <c r="K474" s="354">
        <v>460</v>
      </c>
      <c r="L474" s="354">
        <v>540</v>
      </c>
      <c r="M474" s="354">
        <v>460</v>
      </c>
      <c r="N474" s="354">
        <v>460</v>
      </c>
      <c r="O474" s="354">
        <v>460</v>
      </c>
      <c r="P474" s="354">
        <v>460</v>
      </c>
      <c r="Q474" s="354">
        <v>460</v>
      </c>
      <c r="R474" s="354">
        <v>460</v>
      </c>
      <c r="S474" s="354">
        <v>460</v>
      </c>
      <c r="T474" s="354">
        <v>920</v>
      </c>
      <c r="U474" s="354">
        <v>1380</v>
      </c>
      <c r="V474" s="354">
        <v>1840</v>
      </c>
      <c r="W474" s="354">
        <v>2300</v>
      </c>
      <c r="X474" s="354">
        <v>2840</v>
      </c>
      <c r="Y474" s="354">
        <v>3300</v>
      </c>
      <c r="Z474" s="354">
        <v>3760</v>
      </c>
      <c r="AA474" s="354">
        <v>4220</v>
      </c>
      <c r="AB474" s="354">
        <v>4680</v>
      </c>
      <c r="AC474" s="354">
        <v>5140</v>
      </c>
      <c r="AD474" s="354">
        <v>5600</v>
      </c>
    </row>
    <row r="475" spans="1:30" x14ac:dyDescent="0.35">
      <c r="A475" t="s">
        <v>142</v>
      </c>
      <c r="B475" s="354" t="str">
        <f>VLOOKUP(A475,'Web Based Remittances'!$A$2:$C$70,3,0)</f>
        <v>576m105i</v>
      </c>
      <c r="C475" s="354" t="s">
        <v>83</v>
      </c>
      <c r="D475" s="354" t="s">
        <v>84</v>
      </c>
      <c r="E475" s="354">
        <v>6122110</v>
      </c>
      <c r="F475" s="354">
        <v>11000</v>
      </c>
      <c r="G475" s="354">
        <v>1000</v>
      </c>
      <c r="H475" s="354">
        <v>1000</v>
      </c>
      <c r="I475" s="354">
        <v>1000</v>
      </c>
      <c r="J475" s="354">
        <v>1000</v>
      </c>
      <c r="L475" s="354">
        <v>1000</v>
      </c>
      <c r="M475" s="354">
        <v>1000</v>
      </c>
      <c r="N475" s="354">
        <v>1000</v>
      </c>
      <c r="O475" s="354">
        <v>1000</v>
      </c>
      <c r="P475" s="354">
        <v>1000</v>
      </c>
      <c r="Q475" s="354">
        <v>1000</v>
      </c>
      <c r="R475" s="354">
        <v>1000</v>
      </c>
      <c r="S475" s="354">
        <v>1000</v>
      </c>
      <c r="T475" s="354">
        <v>2000</v>
      </c>
      <c r="U475" s="354">
        <v>3000</v>
      </c>
      <c r="V475" s="354">
        <v>4000</v>
      </c>
      <c r="W475" s="354">
        <v>4000</v>
      </c>
      <c r="X475" s="354">
        <v>5000</v>
      </c>
      <c r="Y475" s="354">
        <v>6000</v>
      </c>
      <c r="Z475" s="354">
        <v>7000</v>
      </c>
      <c r="AA475" s="354">
        <v>8000</v>
      </c>
      <c r="AB475" s="354">
        <v>9000</v>
      </c>
      <c r="AC475" s="354">
        <v>10000</v>
      </c>
      <c r="AD475" s="354">
        <v>11000</v>
      </c>
    </row>
    <row r="476" spans="1:30" x14ac:dyDescent="0.35">
      <c r="A476" t="s">
        <v>142</v>
      </c>
      <c r="B476" s="354" t="str">
        <f>VLOOKUP(A476,'Web Based Remittances'!$A$2:$C$70,3,0)</f>
        <v>576m105i</v>
      </c>
      <c r="C476" s="354" t="s">
        <v>85</v>
      </c>
      <c r="D476" s="354" t="s">
        <v>86</v>
      </c>
      <c r="E476" s="354">
        <v>6120800</v>
      </c>
      <c r="F476" s="354">
        <v>5000</v>
      </c>
      <c r="G476" s="354">
        <v>1250</v>
      </c>
      <c r="J476" s="354">
        <v>1250</v>
      </c>
      <c r="M476" s="354">
        <v>1250</v>
      </c>
      <c r="P476" s="354">
        <v>1250</v>
      </c>
      <c r="S476" s="354">
        <v>1250</v>
      </c>
      <c r="T476" s="354">
        <v>1250</v>
      </c>
      <c r="U476" s="354">
        <v>1250</v>
      </c>
      <c r="V476" s="354">
        <v>2500</v>
      </c>
      <c r="W476" s="354">
        <v>2500</v>
      </c>
      <c r="X476" s="354">
        <v>2500</v>
      </c>
      <c r="Y476" s="354">
        <v>3750</v>
      </c>
      <c r="Z476" s="354">
        <v>3750</v>
      </c>
      <c r="AA476" s="354">
        <v>3750</v>
      </c>
      <c r="AB476" s="354">
        <v>5000</v>
      </c>
      <c r="AC476" s="354">
        <v>5000</v>
      </c>
      <c r="AD476" s="354">
        <v>5000</v>
      </c>
    </row>
    <row r="477" spans="1:30" x14ac:dyDescent="0.35">
      <c r="A477" t="s">
        <v>142</v>
      </c>
      <c r="B477" s="354" t="str">
        <f>VLOOKUP(A477,'Web Based Remittances'!$A$2:$C$70,3,0)</f>
        <v>576m105i</v>
      </c>
      <c r="C477" s="354" t="s">
        <v>87</v>
      </c>
      <c r="D477" s="354" t="s">
        <v>88</v>
      </c>
      <c r="E477" s="354">
        <v>6120220</v>
      </c>
      <c r="F477" s="354">
        <v>31300</v>
      </c>
      <c r="G477" s="354">
        <v>2000</v>
      </c>
      <c r="H477" s="354">
        <v>2000</v>
      </c>
      <c r="I477" s="354">
        <v>2000</v>
      </c>
      <c r="J477" s="354">
        <v>2000</v>
      </c>
      <c r="K477" s="354">
        <v>2000</v>
      </c>
      <c r="L477" s="354">
        <v>2300</v>
      </c>
      <c r="M477" s="354">
        <v>3000</v>
      </c>
      <c r="N477" s="354">
        <v>3000</v>
      </c>
      <c r="O477" s="354">
        <v>3000</v>
      </c>
      <c r="P477" s="354">
        <v>4000</v>
      </c>
      <c r="Q477" s="354">
        <v>3000</v>
      </c>
      <c r="R477" s="354">
        <v>3000</v>
      </c>
      <c r="S477" s="354">
        <v>2000</v>
      </c>
      <c r="T477" s="354">
        <v>4000</v>
      </c>
      <c r="U477" s="354">
        <v>6000</v>
      </c>
      <c r="V477" s="354">
        <v>8000</v>
      </c>
      <c r="W477" s="354">
        <v>10000</v>
      </c>
      <c r="X477" s="354">
        <v>12300</v>
      </c>
      <c r="Y477" s="354">
        <v>15300</v>
      </c>
      <c r="Z477" s="354">
        <v>18300</v>
      </c>
      <c r="AA477" s="354">
        <v>21300</v>
      </c>
      <c r="AB477" s="354">
        <v>25300</v>
      </c>
      <c r="AC477" s="354">
        <v>28300</v>
      </c>
      <c r="AD477" s="354">
        <v>31300</v>
      </c>
    </row>
    <row r="478" spans="1:30" x14ac:dyDescent="0.35">
      <c r="A478" t="s">
        <v>142</v>
      </c>
      <c r="B478" s="354" t="str">
        <f>VLOOKUP(A478,'Web Based Remittances'!$A$2:$C$70,3,0)</f>
        <v>576m105i</v>
      </c>
      <c r="C478" s="354" t="s">
        <v>89</v>
      </c>
      <c r="D478" s="354" t="s">
        <v>90</v>
      </c>
      <c r="E478" s="354">
        <v>6120600</v>
      </c>
      <c r="F478" s="354">
        <v>39216</v>
      </c>
      <c r="R478" s="354">
        <v>39216</v>
      </c>
      <c r="S478" s="354">
        <v>0</v>
      </c>
      <c r="T478" s="354">
        <v>0</v>
      </c>
      <c r="U478" s="354">
        <v>0</v>
      </c>
      <c r="V478" s="354">
        <v>0</v>
      </c>
      <c r="W478" s="354">
        <v>0</v>
      </c>
      <c r="X478" s="354">
        <v>0</v>
      </c>
      <c r="Y478" s="354">
        <v>0</v>
      </c>
      <c r="Z478" s="354">
        <v>0</v>
      </c>
      <c r="AA478" s="354">
        <v>0</v>
      </c>
      <c r="AB478" s="354">
        <v>0</v>
      </c>
      <c r="AC478" s="354">
        <v>0</v>
      </c>
      <c r="AD478" s="354">
        <v>39216</v>
      </c>
    </row>
    <row r="479" spans="1:30" x14ac:dyDescent="0.35">
      <c r="A479" t="s">
        <v>142</v>
      </c>
      <c r="B479" s="354" t="str">
        <f>VLOOKUP(A479,'Web Based Remittances'!$A$2:$C$70,3,0)</f>
        <v>576m105i</v>
      </c>
      <c r="C479" s="354" t="s">
        <v>91</v>
      </c>
      <c r="D479" s="354" t="s">
        <v>92</v>
      </c>
      <c r="E479" s="354">
        <v>6120400</v>
      </c>
      <c r="F479" s="354">
        <v>10300</v>
      </c>
      <c r="G479" s="354">
        <v>300</v>
      </c>
      <c r="H479" s="354">
        <v>300</v>
      </c>
      <c r="I479" s="354">
        <v>2000</v>
      </c>
      <c r="J479" s="354">
        <v>2000</v>
      </c>
      <c r="K479" s="354">
        <v>2000</v>
      </c>
      <c r="L479" s="354">
        <v>2000</v>
      </c>
      <c r="M479" s="354">
        <v>300</v>
      </c>
      <c r="N479" s="354">
        <v>300</v>
      </c>
      <c r="O479" s="354">
        <v>300</v>
      </c>
      <c r="P479" s="354">
        <v>300</v>
      </c>
      <c r="Q479" s="354">
        <v>300</v>
      </c>
      <c r="R479" s="354">
        <v>200</v>
      </c>
      <c r="S479" s="354">
        <v>300</v>
      </c>
      <c r="T479" s="354">
        <v>600</v>
      </c>
      <c r="U479" s="354">
        <v>2600</v>
      </c>
      <c r="V479" s="354">
        <v>4600</v>
      </c>
      <c r="W479" s="354">
        <v>6600</v>
      </c>
      <c r="X479" s="354">
        <v>8600</v>
      </c>
      <c r="Y479" s="354">
        <v>8900</v>
      </c>
      <c r="Z479" s="354">
        <v>9200</v>
      </c>
      <c r="AA479" s="354">
        <v>9500</v>
      </c>
      <c r="AB479" s="354">
        <v>9800</v>
      </c>
      <c r="AC479" s="354">
        <v>10100</v>
      </c>
      <c r="AD479" s="354">
        <v>10300</v>
      </c>
    </row>
    <row r="480" spans="1:30" x14ac:dyDescent="0.35">
      <c r="A480" t="s">
        <v>142</v>
      </c>
      <c r="B480" s="354" t="str">
        <f>VLOOKUP(A480,'Web Based Remittances'!$A$2:$C$70,3,0)</f>
        <v>576m105i</v>
      </c>
      <c r="C480" s="354" t="s">
        <v>93</v>
      </c>
      <c r="D480" s="354" t="s">
        <v>94</v>
      </c>
      <c r="E480" s="354">
        <v>6140130</v>
      </c>
      <c r="F480" s="354">
        <v>85000</v>
      </c>
      <c r="G480" s="354">
        <v>8500</v>
      </c>
      <c r="H480" s="354">
        <v>8500</v>
      </c>
      <c r="I480" s="354">
        <v>8500</v>
      </c>
      <c r="J480" s="354">
        <v>8500</v>
      </c>
      <c r="L480" s="354">
        <v>8500</v>
      </c>
      <c r="M480" s="354">
        <v>8500</v>
      </c>
      <c r="N480" s="354">
        <v>8500</v>
      </c>
      <c r="O480" s="354">
        <v>8500</v>
      </c>
      <c r="P480" s="354">
        <v>8500</v>
      </c>
      <c r="Q480" s="354">
        <v>8500</v>
      </c>
      <c r="S480" s="354">
        <v>8500</v>
      </c>
      <c r="T480" s="354">
        <v>17000</v>
      </c>
      <c r="U480" s="354">
        <v>25500</v>
      </c>
      <c r="V480" s="354">
        <v>34000</v>
      </c>
      <c r="W480" s="354">
        <v>34000</v>
      </c>
      <c r="X480" s="354">
        <v>42500</v>
      </c>
      <c r="Y480" s="354">
        <v>51000</v>
      </c>
      <c r="Z480" s="354">
        <v>59500</v>
      </c>
      <c r="AA480" s="354">
        <v>68000</v>
      </c>
      <c r="AB480" s="354">
        <v>76500</v>
      </c>
      <c r="AC480" s="354">
        <v>85000</v>
      </c>
      <c r="AD480" s="354">
        <v>85000</v>
      </c>
    </row>
    <row r="481" spans="1:30" x14ac:dyDescent="0.35">
      <c r="A481" t="s">
        <v>142</v>
      </c>
      <c r="B481" s="354" t="str">
        <f>VLOOKUP(A481,'Web Based Remittances'!$A$2:$C$70,3,0)</f>
        <v>576m105i</v>
      </c>
      <c r="C481" s="354" t="s">
        <v>95</v>
      </c>
      <c r="D481" s="354" t="s">
        <v>96</v>
      </c>
      <c r="E481" s="354">
        <v>6142430</v>
      </c>
      <c r="F481" s="354">
        <v>25500</v>
      </c>
      <c r="G481" s="354">
        <v>4000</v>
      </c>
      <c r="H481" s="354">
        <v>4000</v>
      </c>
      <c r="I481" s="354">
        <v>4000</v>
      </c>
      <c r="J481" s="354">
        <v>2000</v>
      </c>
      <c r="L481" s="354">
        <v>2000</v>
      </c>
      <c r="M481" s="354">
        <v>2000</v>
      </c>
      <c r="N481" s="354">
        <v>2000</v>
      </c>
      <c r="O481" s="354">
        <v>500</v>
      </c>
      <c r="P481" s="354">
        <v>2000</v>
      </c>
      <c r="Q481" s="354">
        <v>3000</v>
      </c>
      <c r="S481" s="354">
        <v>4000</v>
      </c>
      <c r="T481" s="354">
        <v>8000</v>
      </c>
      <c r="U481" s="354">
        <v>12000</v>
      </c>
      <c r="V481" s="354">
        <v>14000</v>
      </c>
      <c r="W481" s="354">
        <v>14000</v>
      </c>
      <c r="X481" s="354">
        <v>16000</v>
      </c>
      <c r="Y481" s="354">
        <v>18000</v>
      </c>
      <c r="Z481" s="354">
        <v>20000</v>
      </c>
      <c r="AA481" s="354">
        <v>20500</v>
      </c>
      <c r="AB481" s="354">
        <v>22500</v>
      </c>
      <c r="AC481" s="354">
        <v>25500</v>
      </c>
      <c r="AD481" s="354">
        <v>25500</v>
      </c>
    </row>
    <row r="482" spans="1:30" x14ac:dyDescent="0.35">
      <c r="A482" t="s">
        <v>142</v>
      </c>
      <c r="B482" s="354" t="str">
        <f>VLOOKUP(A482,'Web Based Remittances'!$A$2:$C$70,3,0)</f>
        <v>576m105i</v>
      </c>
      <c r="C482" s="354" t="s">
        <v>97</v>
      </c>
      <c r="D482" s="354" t="s">
        <v>98</v>
      </c>
      <c r="E482" s="354">
        <v>6146100</v>
      </c>
      <c r="F482" s="354">
        <v>0</v>
      </c>
      <c r="S482" s="354">
        <v>0</v>
      </c>
      <c r="T482" s="354">
        <v>0</v>
      </c>
      <c r="U482" s="354">
        <v>0</v>
      </c>
      <c r="V482" s="354">
        <v>0</v>
      </c>
      <c r="W482" s="354">
        <v>0</v>
      </c>
      <c r="X482" s="354">
        <v>0</v>
      </c>
      <c r="Y482" s="354">
        <v>0</v>
      </c>
      <c r="Z482" s="354">
        <v>0</v>
      </c>
      <c r="AA482" s="354">
        <v>0</v>
      </c>
      <c r="AB482" s="354">
        <v>0</v>
      </c>
      <c r="AC482" s="354">
        <v>0</v>
      </c>
      <c r="AD482" s="354">
        <v>0</v>
      </c>
    </row>
    <row r="483" spans="1:30" x14ac:dyDescent="0.35">
      <c r="A483" t="s">
        <v>142</v>
      </c>
      <c r="B483" s="354" t="str">
        <f>VLOOKUP(A483,'Web Based Remittances'!$A$2:$C$70,3,0)</f>
        <v>576m105i</v>
      </c>
      <c r="C483" s="354" t="s">
        <v>99</v>
      </c>
      <c r="D483" s="354" t="s">
        <v>100</v>
      </c>
      <c r="E483" s="354">
        <v>6140000</v>
      </c>
      <c r="F483" s="354">
        <v>14368</v>
      </c>
      <c r="G483" s="354">
        <v>600</v>
      </c>
      <c r="H483" s="354">
        <v>100</v>
      </c>
      <c r="I483" s="354">
        <v>1000</v>
      </c>
      <c r="J483" s="354">
        <v>1000</v>
      </c>
      <c r="K483" s="354">
        <v>5000</v>
      </c>
      <c r="L483" s="354">
        <v>1500</v>
      </c>
      <c r="M483" s="354">
        <v>200</v>
      </c>
      <c r="N483" s="354">
        <v>1099.6800000000003</v>
      </c>
      <c r="O483" s="354">
        <v>1500</v>
      </c>
      <c r="P483" s="354">
        <v>200</v>
      </c>
      <c r="Q483" s="354">
        <v>200</v>
      </c>
      <c r="R483" s="354">
        <v>1968.32</v>
      </c>
      <c r="S483" s="354">
        <v>600</v>
      </c>
      <c r="T483" s="354">
        <v>700</v>
      </c>
      <c r="U483" s="354">
        <v>1700</v>
      </c>
      <c r="V483" s="354">
        <v>2700</v>
      </c>
      <c r="W483" s="354">
        <v>7700</v>
      </c>
      <c r="X483" s="354">
        <v>9200</v>
      </c>
      <c r="Y483" s="354">
        <v>9400</v>
      </c>
      <c r="Z483" s="354">
        <v>10499.68</v>
      </c>
      <c r="AA483" s="354">
        <v>11999.68</v>
      </c>
      <c r="AB483" s="354">
        <v>12199.68</v>
      </c>
      <c r="AC483" s="354">
        <v>12399.68</v>
      </c>
      <c r="AD483" s="354">
        <v>14368</v>
      </c>
    </row>
    <row r="484" spans="1:30" x14ac:dyDescent="0.35">
      <c r="A484" t="s">
        <v>142</v>
      </c>
      <c r="B484" s="354" t="str">
        <f>VLOOKUP(A484,'Web Based Remittances'!$A$2:$C$70,3,0)</f>
        <v>576m105i</v>
      </c>
      <c r="C484" s="354" t="s">
        <v>101</v>
      </c>
      <c r="D484" s="354" t="s">
        <v>102</v>
      </c>
      <c r="E484" s="354">
        <v>6121600</v>
      </c>
      <c r="F484" s="354">
        <v>12500</v>
      </c>
      <c r="G484" s="354">
        <v>7560</v>
      </c>
      <c r="L484" s="354">
        <v>4940</v>
      </c>
      <c r="S484" s="354">
        <v>7560</v>
      </c>
      <c r="T484" s="354">
        <v>7560</v>
      </c>
      <c r="U484" s="354">
        <v>7560</v>
      </c>
      <c r="V484" s="354">
        <v>7560</v>
      </c>
      <c r="W484" s="354">
        <v>7560</v>
      </c>
      <c r="X484" s="354">
        <v>12500</v>
      </c>
      <c r="Y484" s="354">
        <v>12500</v>
      </c>
      <c r="Z484" s="354">
        <v>12500</v>
      </c>
      <c r="AA484" s="354">
        <v>12500</v>
      </c>
      <c r="AB484" s="354">
        <v>12500</v>
      </c>
      <c r="AC484" s="354">
        <v>12500</v>
      </c>
      <c r="AD484" s="354">
        <v>12500</v>
      </c>
    </row>
    <row r="485" spans="1:30" x14ac:dyDescent="0.35">
      <c r="A485" t="s">
        <v>142</v>
      </c>
      <c r="B485" s="354" t="str">
        <f>VLOOKUP(A485,'Web Based Remittances'!$A$2:$C$70,3,0)</f>
        <v>576m105i</v>
      </c>
      <c r="C485" s="354" t="s">
        <v>103</v>
      </c>
      <c r="D485" s="354" t="s">
        <v>104</v>
      </c>
      <c r="E485" s="354">
        <v>6151110</v>
      </c>
      <c r="F485" s="354">
        <v>0</v>
      </c>
      <c r="S485" s="354">
        <v>0</v>
      </c>
      <c r="T485" s="354">
        <v>0</v>
      </c>
      <c r="U485" s="354">
        <v>0</v>
      </c>
      <c r="V485" s="354">
        <v>0</v>
      </c>
      <c r="W485" s="354">
        <v>0</v>
      </c>
      <c r="X485" s="354">
        <v>0</v>
      </c>
      <c r="Y485" s="354">
        <v>0</v>
      </c>
      <c r="Z485" s="354">
        <v>0</v>
      </c>
      <c r="AA485" s="354">
        <v>0</v>
      </c>
      <c r="AB485" s="354">
        <v>0</v>
      </c>
      <c r="AC485" s="354">
        <v>0</v>
      </c>
      <c r="AD485" s="354">
        <v>0</v>
      </c>
    </row>
    <row r="486" spans="1:30" x14ac:dyDescent="0.35">
      <c r="A486" t="s">
        <v>142</v>
      </c>
      <c r="B486" s="354" t="str">
        <f>VLOOKUP(A486,'Web Based Remittances'!$A$2:$C$70,3,0)</f>
        <v>576m105i</v>
      </c>
      <c r="C486" s="354" t="s">
        <v>105</v>
      </c>
      <c r="D486" s="354" t="s">
        <v>106</v>
      </c>
      <c r="E486" s="354">
        <v>6140200</v>
      </c>
      <c r="F486" s="354">
        <v>133950</v>
      </c>
      <c r="G486" s="354">
        <v>12000</v>
      </c>
      <c r="H486" s="354">
        <v>12000</v>
      </c>
      <c r="I486" s="354">
        <v>12000</v>
      </c>
      <c r="J486" s="354">
        <v>12000</v>
      </c>
      <c r="L486" s="354">
        <v>13950</v>
      </c>
      <c r="M486" s="354">
        <v>12000</v>
      </c>
      <c r="N486" s="354">
        <v>12000</v>
      </c>
      <c r="O486" s="354">
        <v>12000</v>
      </c>
      <c r="P486" s="354">
        <v>12000</v>
      </c>
      <c r="Q486" s="354">
        <v>12000</v>
      </c>
      <c r="R486" s="354">
        <v>12000</v>
      </c>
      <c r="S486" s="354">
        <v>12000</v>
      </c>
      <c r="T486" s="354">
        <v>24000</v>
      </c>
      <c r="U486" s="354">
        <v>36000</v>
      </c>
      <c r="V486" s="354">
        <v>48000</v>
      </c>
      <c r="W486" s="354">
        <v>48000</v>
      </c>
      <c r="X486" s="354">
        <v>61950</v>
      </c>
      <c r="Y486" s="354">
        <v>73950</v>
      </c>
      <c r="Z486" s="354">
        <v>85950</v>
      </c>
      <c r="AA486" s="354">
        <v>97950</v>
      </c>
      <c r="AB486" s="354">
        <v>109950</v>
      </c>
      <c r="AC486" s="354">
        <v>121950</v>
      </c>
      <c r="AD486" s="354">
        <v>133950</v>
      </c>
    </row>
    <row r="487" spans="1:30" x14ac:dyDescent="0.35">
      <c r="A487" t="s">
        <v>142</v>
      </c>
      <c r="B487" s="354" t="str">
        <f>VLOOKUP(A487,'Web Based Remittances'!$A$2:$C$70,3,0)</f>
        <v>576m105i</v>
      </c>
      <c r="C487" s="354" t="s">
        <v>107</v>
      </c>
      <c r="D487" s="354" t="s">
        <v>108</v>
      </c>
      <c r="E487" s="354">
        <v>6111000</v>
      </c>
      <c r="F487" s="354">
        <v>8325</v>
      </c>
      <c r="G487" s="354">
        <v>850</v>
      </c>
      <c r="H487" s="354">
        <v>850</v>
      </c>
      <c r="I487" s="354">
        <v>850</v>
      </c>
      <c r="J487" s="354">
        <v>850</v>
      </c>
      <c r="K487" s="354">
        <v>850</v>
      </c>
      <c r="M487" s="354">
        <v>850</v>
      </c>
      <c r="N487" s="354">
        <v>850</v>
      </c>
      <c r="O487" s="354">
        <v>850</v>
      </c>
      <c r="P487" s="354">
        <v>850</v>
      </c>
      <c r="Q487" s="354">
        <v>400</v>
      </c>
      <c r="R487" s="354">
        <v>275</v>
      </c>
      <c r="S487" s="354">
        <v>850</v>
      </c>
      <c r="T487" s="354">
        <v>1700</v>
      </c>
      <c r="U487" s="354">
        <v>2550</v>
      </c>
      <c r="V487" s="354">
        <v>3400</v>
      </c>
      <c r="W487" s="354">
        <v>4250</v>
      </c>
      <c r="X487" s="354">
        <v>4250</v>
      </c>
      <c r="Y487" s="354">
        <v>5100</v>
      </c>
      <c r="Z487" s="354">
        <v>5950</v>
      </c>
      <c r="AA487" s="354">
        <v>6800</v>
      </c>
      <c r="AB487" s="354">
        <v>7650</v>
      </c>
      <c r="AC487" s="354">
        <v>8050</v>
      </c>
      <c r="AD487" s="354">
        <v>8325</v>
      </c>
    </row>
    <row r="488" spans="1:30" x14ac:dyDescent="0.35">
      <c r="A488" t="s">
        <v>142</v>
      </c>
      <c r="B488" s="354" t="str">
        <f>VLOOKUP(A488,'Web Based Remittances'!$A$2:$C$70,3,0)</f>
        <v>576m105i</v>
      </c>
      <c r="C488" s="354" t="s">
        <v>109</v>
      </c>
      <c r="D488" s="354" t="s">
        <v>110</v>
      </c>
      <c r="E488" s="354">
        <v>6170100</v>
      </c>
      <c r="F488" s="354">
        <v>35000</v>
      </c>
      <c r="G488" s="354">
        <v>7000</v>
      </c>
      <c r="H488" s="354">
        <v>4000</v>
      </c>
      <c r="I488" s="354">
        <v>3000</v>
      </c>
      <c r="J488" s="354">
        <v>1000</v>
      </c>
      <c r="K488" s="354">
        <v>1000</v>
      </c>
      <c r="L488" s="354">
        <v>6000</v>
      </c>
      <c r="M488" s="354">
        <v>1000</v>
      </c>
      <c r="N488" s="354">
        <v>6000</v>
      </c>
      <c r="O488" s="354">
        <v>1000</v>
      </c>
      <c r="P488" s="354">
        <v>3000</v>
      </c>
      <c r="Q488" s="354">
        <v>2000</v>
      </c>
      <c r="S488" s="354">
        <v>7000</v>
      </c>
      <c r="T488" s="354">
        <v>11000</v>
      </c>
      <c r="U488" s="354">
        <v>14000</v>
      </c>
      <c r="V488" s="354">
        <v>15000</v>
      </c>
      <c r="W488" s="354">
        <v>16000</v>
      </c>
      <c r="X488" s="354">
        <v>22000</v>
      </c>
      <c r="Y488" s="354">
        <v>23000</v>
      </c>
      <c r="Z488" s="354">
        <v>29000</v>
      </c>
      <c r="AA488" s="354">
        <v>30000</v>
      </c>
      <c r="AB488" s="354">
        <v>33000</v>
      </c>
      <c r="AC488" s="354">
        <v>35000</v>
      </c>
      <c r="AD488" s="354">
        <v>35000</v>
      </c>
    </row>
    <row r="489" spans="1:30" x14ac:dyDescent="0.35">
      <c r="A489" t="s">
        <v>142</v>
      </c>
      <c r="B489" s="354" t="str">
        <f>VLOOKUP(A489,'Web Based Remittances'!$A$2:$C$70,3,0)</f>
        <v>576m105i</v>
      </c>
      <c r="C489" s="354" t="s">
        <v>111</v>
      </c>
      <c r="D489" s="354" t="s">
        <v>112</v>
      </c>
      <c r="E489" s="354">
        <v>6170110</v>
      </c>
      <c r="F489" s="354">
        <v>55000</v>
      </c>
      <c r="G489" s="354">
        <v>15000</v>
      </c>
      <c r="H489" s="354">
        <v>2000</v>
      </c>
      <c r="I489" s="354">
        <v>2000</v>
      </c>
      <c r="J489" s="354">
        <v>2000</v>
      </c>
      <c r="K489" s="354">
        <v>6000</v>
      </c>
      <c r="L489" s="354">
        <v>8000</v>
      </c>
      <c r="M489" s="354">
        <v>2000</v>
      </c>
      <c r="N489" s="354">
        <v>3000</v>
      </c>
      <c r="O489" s="354">
        <v>3000</v>
      </c>
      <c r="P489" s="354">
        <v>2000</v>
      </c>
      <c r="Q489" s="354">
        <v>2000</v>
      </c>
      <c r="R489" s="354">
        <v>8000</v>
      </c>
      <c r="S489" s="354">
        <v>15000</v>
      </c>
      <c r="T489" s="354">
        <v>17000</v>
      </c>
      <c r="U489" s="354">
        <v>19000</v>
      </c>
      <c r="V489" s="354">
        <v>21000</v>
      </c>
      <c r="W489" s="354">
        <v>27000</v>
      </c>
      <c r="X489" s="354">
        <v>35000</v>
      </c>
      <c r="Y489" s="354">
        <v>37000</v>
      </c>
      <c r="Z489" s="354">
        <v>40000</v>
      </c>
      <c r="AA489" s="354">
        <v>43000</v>
      </c>
      <c r="AB489" s="354">
        <v>45000</v>
      </c>
      <c r="AC489" s="354">
        <v>47000</v>
      </c>
      <c r="AD489" s="354">
        <v>55000</v>
      </c>
    </row>
    <row r="490" spans="1:30" x14ac:dyDescent="0.35">
      <c r="A490" t="s">
        <v>142</v>
      </c>
      <c r="B490" s="354" t="str">
        <f>VLOOKUP(A490,'Web Based Remittances'!$A$2:$C$70,3,0)</f>
        <v>576m105i</v>
      </c>
      <c r="C490" s="354" t="s">
        <v>113</v>
      </c>
      <c r="D490" s="354" t="s">
        <v>114</v>
      </c>
      <c r="E490" s="354">
        <v>6181400</v>
      </c>
      <c r="F490" s="354">
        <v>0</v>
      </c>
      <c r="S490" s="354">
        <v>0</v>
      </c>
      <c r="T490" s="354">
        <v>0</v>
      </c>
      <c r="U490" s="354">
        <v>0</v>
      </c>
      <c r="V490" s="354">
        <v>0</v>
      </c>
      <c r="W490" s="354">
        <v>0</v>
      </c>
      <c r="X490" s="354">
        <v>0</v>
      </c>
      <c r="Y490" s="354">
        <v>0</v>
      </c>
      <c r="Z490" s="354">
        <v>0</v>
      </c>
      <c r="AA490" s="354">
        <v>0</v>
      </c>
      <c r="AB490" s="354">
        <v>0</v>
      </c>
      <c r="AC490" s="354">
        <v>0</v>
      </c>
      <c r="AD490" s="354">
        <v>0</v>
      </c>
    </row>
    <row r="491" spans="1:30" x14ac:dyDescent="0.35">
      <c r="A491" t="s">
        <v>142</v>
      </c>
      <c r="B491" s="354" t="str">
        <f>VLOOKUP(A491,'Web Based Remittances'!$A$2:$C$70,3,0)</f>
        <v>576m105i</v>
      </c>
      <c r="C491" s="354" t="s">
        <v>115</v>
      </c>
      <c r="D491" s="354" t="s">
        <v>116</v>
      </c>
      <c r="E491" s="354">
        <v>6181500</v>
      </c>
      <c r="F491" s="354">
        <v>356000</v>
      </c>
      <c r="R491" s="354">
        <v>356000</v>
      </c>
      <c r="S491" s="354">
        <v>0</v>
      </c>
      <c r="T491" s="354">
        <v>0</v>
      </c>
      <c r="U491" s="354">
        <v>0</v>
      </c>
      <c r="V491" s="354">
        <v>0</v>
      </c>
      <c r="W491" s="354">
        <v>0</v>
      </c>
      <c r="X491" s="354">
        <v>0</v>
      </c>
      <c r="Y491" s="354">
        <v>0</v>
      </c>
      <c r="Z491" s="354">
        <v>0</v>
      </c>
      <c r="AA491" s="354">
        <v>0</v>
      </c>
      <c r="AB491" s="354">
        <v>0</v>
      </c>
      <c r="AC491" s="354">
        <v>0</v>
      </c>
      <c r="AD491" s="354">
        <v>356000</v>
      </c>
    </row>
    <row r="492" spans="1:30" x14ac:dyDescent="0.35">
      <c r="A492" t="s">
        <v>142</v>
      </c>
      <c r="B492" s="354" t="str">
        <f>VLOOKUP(A492,'Web Based Remittances'!$A$2:$C$70,3,0)</f>
        <v>576m105i</v>
      </c>
      <c r="C492" s="354" t="s">
        <v>117</v>
      </c>
      <c r="D492" s="354" t="s">
        <v>118</v>
      </c>
      <c r="E492" s="354">
        <v>6110610</v>
      </c>
      <c r="F492" s="354">
        <v>121000</v>
      </c>
      <c r="G492" s="354">
        <v>10000</v>
      </c>
      <c r="H492" s="354">
        <v>10000</v>
      </c>
      <c r="I492" s="354">
        <v>10000</v>
      </c>
      <c r="J492" s="354">
        <v>10000</v>
      </c>
      <c r="K492" s="354">
        <v>10000</v>
      </c>
      <c r="L492" s="354">
        <v>11000</v>
      </c>
      <c r="M492" s="354">
        <v>10000</v>
      </c>
      <c r="N492" s="354">
        <v>10000</v>
      </c>
      <c r="O492" s="354">
        <v>10000</v>
      </c>
      <c r="P492" s="354">
        <v>10000</v>
      </c>
      <c r="Q492" s="354">
        <v>10000</v>
      </c>
      <c r="R492" s="354">
        <v>10000</v>
      </c>
      <c r="S492" s="354">
        <v>10000</v>
      </c>
      <c r="T492" s="354">
        <v>20000</v>
      </c>
      <c r="U492" s="354">
        <v>30000</v>
      </c>
      <c r="V492" s="354">
        <v>40000</v>
      </c>
      <c r="W492" s="354">
        <v>50000</v>
      </c>
      <c r="X492" s="354">
        <v>61000</v>
      </c>
      <c r="Y492" s="354">
        <v>71000</v>
      </c>
      <c r="Z492" s="354">
        <v>81000</v>
      </c>
      <c r="AA492" s="354">
        <v>91000</v>
      </c>
      <c r="AB492" s="354">
        <v>101000</v>
      </c>
      <c r="AC492" s="354">
        <v>111000</v>
      </c>
      <c r="AD492" s="354">
        <v>121000</v>
      </c>
    </row>
    <row r="493" spans="1:30" x14ac:dyDescent="0.35">
      <c r="A493" t="s">
        <v>142</v>
      </c>
      <c r="B493" s="354" t="str">
        <f>VLOOKUP(A493,'Web Based Remittances'!$A$2:$C$70,3,0)</f>
        <v>576m105i</v>
      </c>
      <c r="C493" s="354" t="s">
        <v>119</v>
      </c>
      <c r="D493" s="354" t="s">
        <v>120</v>
      </c>
      <c r="E493" s="354">
        <v>6122340</v>
      </c>
      <c r="F493" s="354">
        <v>0</v>
      </c>
      <c r="S493" s="354">
        <v>0</v>
      </c>
      <c r="T493" s="354">
        <v>0</v>
      </c>
      <c r="U493" s="354">
        <v>0</v>
      </c>
      <c r="V493" s="354">
        <v>0</v>
      </c>
      <c r="W493" s="354">
        <v>0</v>
      </c>
      <c r="X493" s="354">
        <v>0</v>
      </c>
      <c r="Y493" s="354">
        <v>0</v>
      </c>
      <c r="Z493" s="354">
        <v>0</v>
      </c>
      <c r="AA493" s="354">
        <v>0</v>
      </c>
      <c r="AB493" s="354">
        <v>0</v>
      </c>
      <c r="AC493" s="354">
        <v>0</v>
      </c>
      <c r="AD493" s="354">
        <v>0</v>
      </c>
    </row>
    <row r="494" spans="1:30" x14ac:dyDescent="0.35">
      <c r="A494" t="s">
        <v>142</v>
      </c>
      <c r="B494" s="354" t="str">
        <f>VLOOKUP(A494,'Web Based Remittances'!$A$2:$C$70,3,0)</f>
        <v>576m105i</v>
      </c>
      <c r="C494" s="354" t="s">
        <v>121</v>
      </c>
      <c r="D494" s="354" t="s">
        <v>122</v>
      </c>
      <c r="E494" s="354">
        <v>4190170</v>
      </c>
      <c r="F494" s="354">
        <v>-8770</v>
      </c>
      <c r="H494" s="354">
        <v>-8770</v>
      </c>
      <c r="S494" s="354">
        <v>0</v>
      </c>
      <c r="T494" s="354">
        <v>-8770</v>
      </c>
      <c r="U494" s="354">
        <v>-8770</v>
      </c>
      <c r="V494" s="354">
        <v>-8770</v>
      </c>
      <c r="W494" s="354">
        <v>-8770</v>
      </c>
      <c r="X494" s="354">
        <v>-8770</v>
      </c>
      <c r="Y494" s="354">
        <v>-8770</v>
      </c>
      <c r="Z494" s="354">
        <v>-8770</v>
      </c>
      <c r="AA494" s="354">
        <v>-8770</v>
      </c>
      <c r="AB494" s="354">
        <v>-8770</v>
      </c>
      <c r="AC494" s="354">
        <v>-8770</v>
      </c>
      <c r="AD494" s="354">
        <v>-8770</v>
      </c>
    </row>
    <row r="495" spans="1:30" x14ac:dyDescent="0.35">
      <c r="A495" t="s">
        <v>142</v>
      </c>
      <c r="B495" s="354" t="str">
        <f>VLOOKUP(A495,'Web Based Remittances'!$A$2:$C$70,3,0)</f>
        <v>576m105i</v>
      </c>
      <c r="C495" s="354" t="s">
        <v>123</v>
      </c>
      <c r="D495" s="354" t="s">
        <v>124</v>
      </c>
      <c r="E495" s="354">
        <v>4190430</v>
      </c>
      <c r="F495" s="354">
        <v>0</v>
      </c>
      <c r="S495" s="354">
        <v>0</v>
      </c>
      <c r="T495" s="354">
        <v>0</v>
      </c>
      <c r="U495" s="354">
        <v>0</v>
      </c>
      <c r="V495" s="354">
        <v>0</v>
      </c>
      <c r="W495" s="354">
        <v>0</v>
      </c>
      <c r="X495" s="354">
        <v>0</v>
      </c>
      <c r="Y495" s="354">
        <v>0</v>
      </c>
      <c r="Z495" s="354">
        <v>0</v>
      </c>
      <c r="AA495" s="354">
        <v>0</v>
      </c>
      <c r="AB495" s="354">
        <v>0</v>
      </c>
      <c r="AC495" s="354">
        <v>0</v>
      </c>
      <c r="AD495" s="354">
        <v>0</v>
      </c>
    </row>
    <row r="496" spans="1:30" x14ac:dyDescent="0.35">
      <c r="A496" t="s">
        <v>142</v>
      </c>
      <c r="B496" s="354" t="str">
        <f>VLOOKUP(A496,'Web Based Remittances'!$A$2:$C$70,3,0)</f>
        <v>576m105i</v>
      </c>
      <c r="C496" s="354" t="s">
        <v>125</v>
      </c>
      <c r="D496" s="354" t="s">
        <v>126</v>
      </c>
      <c r="E496" s="354">
        <v>6181510</v>
      </c>
      <c r="F496" s="354">
        <v>-356000</v>
      </c>
      <c r="R496" s="354">
        <v>-356000</v>
      </c>
      <c r="S496" s="354">
        <v>0</v>
      </c>
      <c r="T496" s="354">
        <v>0</v>
      </c>
      <c r="U496" s="354">
        <v>0</v>
      </c>
      <c r="V496" s="354">
        <v>0</v>
      </c>
      <c r="W496" s="354">
        <v>0</v>
      </c>
      <c r="X496" s="354">
        <v>0</v>
      </c>
      <c r="Y496" s="354">
        <v>0</v>
      </c>
      <c r="Z496" s="354">
        <v>0</v>
      </c>
      <c r="AA496" s="354">
        <v>0</v>
      </c>
      <c r="AB496" s="354">
        <v>0</v>
      </c>
      <c r="AC496" s="354">
        <v>0</v>
      </c>
      <c r="AD496" s="354">
        <v>-356000</v>
      </c>
    </row>
    <row r="497" spans="1:30" x14ac:dyDescent="0.35">
      <c r="A497" t="s">
        <v>142</v>
      </c>
      <c r="B497" s="354" t="str">
        <f>VLOOKUP(A497,'Web Based Remittances'!$A$2:$C$70,3,0)</f>
        <v>576m105i</v>
      </c>
      <c r="C497" s="354" t="s">
        <v>127</v>
      </c>
      <c r="D497" s="354" t="s">
        <v>128</v>
      </c>
      <c r="E497" s="354">
        <v>6180200</v>
      </c>
      <c r="F497" s="354">
        <v>326232</v>
      </c>
      <c r="J497" s="354">
        <v>326232</v>
      </c>
      <c r="S497" s="354">
        <v>0</v>
      </c>
      <c r="T497" s="354">
        <v>0</v>
      </c>
      <c r="U497" s="354">
        <v>0</v>
      </c>
      <c r="V497" s="354">
        <v>326232</v>
      </c>
      <c r="W497" s="354">
        <v>326232</v>
      </c>
      <c r="X497" s="354">
        <v>326232</v>
      </c>
      <c r="Y497" s="354">
        <v>326232</v>
      </c>
      <c r="Z497" s="354">
        <v>326232</v>
      </c>
      <c r="AA497" s="354">
        <v>326232</v>
      </c>
      <c r="AB497" s="354">
        <v>326232</v>
      </c>
      <c r="AC497" s="354">
        <v>326232</v>
      </c>
      <c r="AD497" s="354">
        <v>326232</v>
      </c>
    </row>
    <row r="498" spans="1:30" x14ac:dyDescent="0.35">
      <c r="A498" t="s">
        <v>142</v>
      </c>
      <c r="B498" s="354" t="str">
        <f>VLOOKUP(A498,'Web Based Remittances'!$A$2:$C$70,3,0)</f>
        <v>576m105i</v>
      </c>
      <c r="C498" s="354" t="s">
        <v>130</v>
      </c>
      <c r="D498" s="354" t="s">
        <v>131</v>
      </c>
      <c r="E498" s="354">
        <v>6180230</v>
      </c>
      <c r="F498" s="354">
        <v>0</v>
      </c>
      <c r="S498" s="354">
        <v>0</v>
      </c>
      <c r="T498" s="354">
        <v>0</v>
      </c>
      <c r="U498" s="354">
        <v>0</v>
      </c>
      <c r="V498" s="354">
        <v>0</v>
      </c>
      <c r="W498" s="354">
        <v>0</v>
      </c>
      <c r="X498" s="354">
        <v>0</v>
      </c>
      <c r="Y498" s="354">
        <v>0</v>
      </c>
      <c r="Z498" s="354">
        <v>0</v>
      </c>
      <c r="AA498" s="354">
        <v>0</v>
      </c>
      <c r="AB498" s="354">
        <v>0</v>
      </c>
      <c r="AC498" s="354">
        <v>0</v>
      </c>
      <c r="AD498" s="354">
        <v>0</v>
      </c>
    </row>
    <row r="499" spans="1:30" x14ac:dyDescent="0.35">
      <c r="A499" t="s">
        <v>142</v>
      </c>
      <c r="B499" s="354" t="str">
        <f>VLOOKUP(A499,'Web Based Remittances'!$A$2:$C$70,3,0)</f>
        <v>576m105i</v>
      </c>
      <c r="C499" s="354" t="s">
        <v>136</v>
      </c>
      <c r="D499" s="354" t="s">
        <v>137</v>
      </c>
      <c r="E499" s="354">
        <v>6180260</v>
      </c>
      <c r="F499" s="354">
        <v>45544.92</v>
      </c>
      <c r="G499" s="354">
        <v>885.55</v>
      </c>
      <c r="I499" s="354">
        <v>20000</v>
      </c>
      <c r="J499" s="354">
        <v>885.55</v>
      </c>
      <c r="K499" s="354">
        <v>2002.72</v>
      </c>
      <c r="L499" s="354">
        <v>0</v>
      </c>
      <c r="M499" s="354">
        <v>20000</v>
      </c>
      <c r="N499" s="354">
        <v>885.55000000000018</v>
      </c>
      <c r="O499" s="354">
        <v>0</v>
      </c>
      <c r="P499" s="354">
        <v>885.54999999999973</v>
      </c>
      <c r="Q499" s="354">
        <v>0</v>
      </c>
      <c r="R499" s="354">
        <v>0</v>
      </c>
      <c r="S499" s="354">
        <v>885.55</v>
      </c>
      <c r="T499" s="354">
        <v>885.55</v>
      </c>
      <c r="U499" s="354">
        <v>20885.55</v>
      </c>
      <c r="V499" s="354">
        <v>21771.1</v>
      </c>
      <c r="W499" s="354">
        <v>23773.82</v>
      </c>
      <c r="X499" s="354">
        <v>23773.82</v>
      </c>
      <c r="Y499" s="354">
        <v>43773.82</v>
      </c>
      <c r="Z499" s="354">
        <v>44659.37</v>
      </c>
      <c r="AA499" s="354">
        <v>44659.37</v>
      </c>
      <c r="AB499" s="354">
        <v>45544.920000000006</v>
      </c>
      <c r="AC499" s="354">
        <v>45544.920000000006</v>
      </c>
      <c r="AD499" s="354">
        <v>45544.920000000006</v>
      </c>
    </row>
    <row r="500" spans="1:30" x14ac:dyDescent="0.35">
      <c r="A500" t="s">
        <v>143</v>
      </c>
      <c r="B500" s="354" t="str">
        <f>VLOOKUP(A500,'Web Based Remittances'!$A$2:$C$70,3,0)</f>
        <v>567s135u</v>
      </c>
      <c r="C500" s="354" t="s">
        <v>19</v>
      </c>
      <c r="D500" s="354" t="s">
        <v>20</v>
      </c>
      <c r="E500" s="354">
        <v>4190105</v>
      </c>
      <c r="F500" s="354">
        <v>-307398.78000000003</v>
      </c>
      <c r="G500" s="354">
        <v>-35865</v>
      </c>
      <c r="H500" s="354">
        <v>-32443.78</v>
      </c>
      <c r="I500" s="354">
        <v>-23909</v>
      </c>
      <c r="J500" s="354">
        <v>-23909</v>
      </c>
      <c r="K500" s="354">
        <v>-23909</v>
      </c>
      <c r="L500" s="354">
        <v>-23909</v>
      </c>
      <c r="M500" s="354">
        <v>-23909</v>
      </c>
      <c r="N500" s="354">
        <v>-23909</v>
      </c>
      <c r="O500" s="354">
        <v>-23909</v>
      </c>
      <c r="P500" s="354">
        <v>-23909</v>
      </c>
      <c r="Q500" s="354">
        <v>-23909</v>
      </c>
      <c r="R500" s="354">
        <v>-23909</v>
      </c>
      <c r="S500" s="354">
        <v>-35865</v>
      </c>
      <c r="T500" s="354">
        <v>-68308.78</v>
      </c>
      <c r="U500" s="354">
        <v>-92217.78</v>
      </c>
      <c r="V500" s="354">
        <v>-116126.78</v>
      </c>
      <c r="W500" s="354">
        <v>-140035.78</v>
      </c>
      <c r="X500" s="354">
        <v>-163944.78</v>
      </c>
      <c r="Y500" s="354">
        <v>-187853.78</v>
      </c>
      <c r="Z500" s="354">
        <v>-211762.78</v>
      </c>
      <c r="AA500" s="354">
        <v>-235671.78</v>
      </c>
      <c r="AB500" s="354">
        <v>-259580.78</v>
      </c>
      <c r="AC500" s="354">
        <v>-283489.78000000003</v>
      </c>
      <c r="AD500" s="354">
        <v>-307398.78000000003</v>
      </c>
    </row>
    <row r="501" spans="1:30" x14ac:dyDescent="0.35">
      <c r="A501" t="s">
        <v>143</v>
      </c>
      <c r="B501" s="354" t="str">
        <f>VLOOKUP(A501,'Web Based Remittances'!$A$2:$C$70,3,0)</f>
        <v>567s135u</v>
      </c>
      <c r="C501" s="354" t="s">
        <v>21</v>
      </c>
      <c r="D501" s="354" t="s">
        <v>22</v>
      </c>
      <c r="E501" s="354">
        <v>4190110</v>
      </c>
      <c r="S501" s="354">
        <v>0</v>
      </c>
      <c r="T501" s="354">
        <v>0</v>
      </c>
      <c r="U501" s="354">
        <v>0</v>
      </c>
      <c r="V501" s="354">
        <v>0</v>
      </c>
      <c r="W501" s="354">
        <v>0</v>
      </c>
      <c r="X501" s="354">
        <v>0</v>
      </c>
      <c r="Y501" s="354">
        <v>0</v>
      </c>
      <c r="Z501" s="354">
        <v>0</v>
      </c>
      <c r="AA501" s="354">
        <v>0</v>
      </c>
      <c r="AB501" s="354">
        <v>0</v>
      </c>
      <c r="AC501" s="354">
        <v>0</v>
      </c>
      <c r="AD501" s="354">
        <v>0</v>
      </c>
    </row>
    <row r="502" spans="1:30" x14ac:dyDescent="0.35">
      <c r="A502" t="s">
        <v>143</v>
      </c>
      <c r="B502" s="354" t="str">
        <f>VLOOKUP(A502,'Web Based Remittances'!$A$2:$C$70,3,0)</f>
        <v>567s135u</v>
      </c>
      <c r="C502" s="354" t="s">
        <v>23</v>
      </c>
      <c r="D502" s="354" t="s">
        <v>24</v>
      </c>
      <c r="E502" s="354">
        <v>4190120</v>
      </c>
      <c r="F502" s="354">
        <v>-8808</v>
      </c>
      <c r="G502" s="354">
        <v>-734</v>
      </c>
      <c r="H502" s="354">
        <v>-734</v>
      </c>
      <c r="I502" s="354">
        <v>-734</v>
      </c>
      <c r="J502" s="354">
        <v>-734</v>
      </c>
      <c r="K502" s="354">
        <v>-734</v>
      </c>
      <c r="L502" s="354">
        <v>-734</v>
      </c>
      <c r="M502" s="354">
        <v>-734</v>
      </c>
      <c r="N502" s="354">
        <v>-734</v>
      </c>
      <c r="O502" s="354">
        <v>-734</v>
      </c>
      <c r="P502" s="354">
        <v>-734</v>
      </c>
      <c r="Q502" s="354">
        <v>-734</v>
      </c>
      <c r="R502" s="354">
        <v>-734</v>
      </c>
      <c r="S502" s="354">
        <v>-734</v>
      </c>
      <c r="T502" s="354">
        <v>-1468</v>
      </c>
      <c r="U502" s="354">
        <v>-2202</v>
      </c>
      <c r="V502" s="354">
        <v>-2936</v>
      </c>
      <c r="W502" s="354">
        <v>-3670</v>
      </c>
      <c r="X502" s="354">
        <v>-4404</v>
      </c>
      <c r="Y502" s="354">
        <v>-5138</v>
      </c>
      <c r="Z502" s="354">
        <v>-5872</v>
      </c>
      <c r="AA502" s="354">
        <v>-6606</v>
      </c>
      <c r="AB502" s="354">
        <v>-7340</v>
      </c>
      <c r="AC502" s="354">
        <v>-8074</v>
      </c>
      <c r="AD502" s="354">
        <v>-8808</v>
      </c>
    </row>
    <row r="503" spans="1:30" x14ac:dyDescent="0.35">
      <c r="A503" t="s">
        <v>143</v>
      </c>
      <c r="B503" s="354" t="str">
        <f>VLOOKUP(A503,'Web Based Remittances'!$A$2:$C$70,3,0)</f>
        <v>567s135u</v>
      </c>
      <c r="C503" s="354" t="s">
        <v>25</v>
      </c>
      <c r="D503" s="354" t="s">
        <v>26</v>
      </c>
      <c r="E503" s="354">
        <v>4190140</v>
      </c>
      <c r="F503" s="354">
        <v>-5540</v>
      </c>
      <c r="I503" s="354">
        <v>-1385</v>
      </c>
      <c r="L503" s="354">
        <v>-1385</v>
      </c>
      <c r="O503" s="354">
        <v>-1385</v>
      </c>
      <c r="R503" s="354">
        <v>-1385</v>
      </c>
      <c r="S503" s="354">
        <v>0</v>
      </c>
      <c r="T503" s="354">
        <v>0</v>
      </c>
      <c r="U503" s="354">
        <v>-1385</v>
      </c>
      <c r="V503" s="354">
        <v>-1385</v>
      </c>
      <c r="W503" s="354">
        <v>-1385</v>
      </c>
      <c r="X503" s="354">
        <v>-2770</v>
      </c>
      <c r="Y503" s="354">
        <v>-2770</v>
      </c>
      <c r="Z503" s="354">
        <v>-2770</v>
      </c>
      <c r="AA503" s="354">
        <v>-4155</v>
      </c>
      <c r="AB503" s="354">
        <v>-4155</v>
      </c>
      <c r="AC503" s="354">
        <v>-4155</v>
      </c>
      <c r="AD503" s="354">
        <v>-5540</v>
      </c>
    </row>
    <row r="504" spans="1:30" x14ac:dyDescent="0.35">
      <c r="A504" t="s">
        <v>143</v>
      </c>
      <c r="B504" s="354" t="str">
        <f>VLOOKUP(A504,'Web Based Remittances'!$A$2:$C$70,3,0)</f>
        <v>567s135u</v>
      </c>
      <c r="C504" s="354" t="s">
        <v>27</v>
      </c>
      <c r="D504" s="354" t="s">
        <v>28</v>
      </c>
      <c r="E504" s="354">
        <v>4190160</v>
      </c>
      <c r="S504" s="354">
        <v>0</v>
      </c>
      <c r="T504" s="354">
        <v>0</v>
      </c>
      <c r="U504" s="354">
        <v>0</v>
      </c>
      <c r="V504" s="354">
        <v>0</v>
      </c>
      <c r="W504" s="354">
        <v>0</v>
      </c>
      <c r="X504" s="354">
        <v>0</v>
      </c>
      <c r="Y504" s="354">
        <v>0</v>
      </c>
      <c r="Z504" s="354">
        <v>0</v>
      </c>
      <c r="AA504" s="354">
        <v>0</v>
      </c>
      <c r="AB504" s="354">
        <v>0</v>
      </c>
      <c r="AC504" s="354">
        <v>0</v>
      </c>
      <c r="AD504" s="354">
        <v>0</v>
      </c>
    </row>
    <row r="505" spans="1:30" x14ac:dyDescent="0.35">
      <c r="A505" t="s">
        <v>143</v>
      </c>
      <c r="B505" s="354" t="str">
        <f>VLOOKUP(A505,'Web Based Remittances'!$A$2:$C$70,3,0)</f>
        <v>567s135u</v>
      </c>
      <c r="C505" s="354" t="s">
        <v>29</v>
      </c>
      <c r="D505" s="354" t="s">
        <v>30</v>
      </c>
      <c r="E505" s="354">
        <v>4190390</v>
      </c>
      <c r="S505" s="354">
        <v>0</v>
      </c>
      <c r="T505" s="354">
        <v>0</v>
      </c>
      <c r="U505" s="354">
        <v>0</v>
      </c>
      <c r="V505" s="354">
        <v>0</v>
      </c>
      <c r="W505" s="354">
        <v>0</v>
      </c>
      <c r="X505" s="354">
        <v>0</v>
      </c>
      <c r="Y505" s="354">
        <v>0</v>
      </c>
      <c r="Z505" s="354">
        <v>0</v>
      </c>
      <c r="AA505" s="354">
        <v>0</v>
      </c>
      <c r="AB505" s="354">
        <v>0</v>
      </c>
      <c r="AC505" s="354">
        <v>0</v>
      </c>
      <c r="AD505" s="354">
        <v>0</v>
      </c>
    </row>
    <row r="506" spans="1:30" x14ac:dyDescent="0.35">
      <c r="A506" t="s">
        <v>143</v>
      </c>
      <c r="B506" s="354" t="str">
        <f>VLOOKUP(A506,'Web Based Remittances'!$A$2:$C$70,3,0)</f>
        <v>567s135u</v>
      </c>
      <c r="C506" s="354" t="s">
        <v>31</v>
      </c>
      <c r="D506" s="354" t="s">
        <v>32</v>
      </c>
      <c r="E506" s="354">
        <v>4191900</v>
      </c>
      <c r="F506" s="354">
        <v>-2100</v>
      </c>
      <c r="G506" s="354">
        <v>-700</v>
      </c>
      <c r="J506" s="354">
        <v>-700</v>
      </c>
      <c r="O506" s="354">
        <v>-700</v>
      </c>
      <c r="S506" s="354">
        <v>-700</v>
      </c>
      <c r="T506" s="354">
        <v>-700</v>
      </c>
      <c r="U506" s="354">
        <v>-700</v>
      </c>
      <c r="V506" s="354">
        <v>-1400</v>
      </c>
      <c r="W506" s="354">
        <v>-1400</v>
      </c>
      <c r="X506" s="354">
        <v>-1400</v>
      </c>
      <c r="Y506" s="354">
        <v>-1400</v>
      </c>
      <c r="Z506" s="354">
        <v>-1400</v>
      </c>
      <c r="AA506" s="354">
        <v>-2100</v>
      </c>
      <c r="AB506" s="354">
        <v>-2100</v>
      </c>
      <c r="AC506" s="354">
        <v>-2100</v>
      </c>
      <c r="AD506" s="354">
        <v>-2100</v>
      </c>
    </row>
    <row r="507" spans="1:30" x14ac:dyDescent="0.35">
      <c r="A507" t="s">
        <v>143</v>
      </c>
      <c r="B507" s="354" t="str">
        <f>VLOOKUP(A507,'Web Based Remittances'!$A$2:$C$70,3,0)</f>
        <v>567s135u</v>
      </c>
      <c r="C507" s="354" t="s">
        <v>33</v>
      </c>
      <c r="D507" s="354" t="s">
        <v>34</v>
      </c>
      <c r="E507" s="354">
        <v>4191100</v>
      </c>
      <c r="F507" s="354">
        <v>-159</v>
      </c>
      <c r="H507" s="354">
        <v>-40</v>
      </c>
      <c r="J507" s="354">
        <v>-40</v>
      </c>
      <c r="M507" s="354">
        <v>-40</v>
      </c>
      <c r="P507" s="354">
        <v>-39</v>
      </c>
      <c r="S507" s="354">
        <v>0</v>
      </c>
      <c r="T507" s="354">
        <v>-40</v>
      </c>
      <c r="U507" s="354">
        <v>-40</v>
      </c>
      <c r="V507" s="354">
        <v>-80</v>
      </c>
      <c r="W507" s="354">
        <v>-80</v>
      </c>
      <c r="X507" s="354">
        <v>-80</v>
      </c>
      <c r="Y507" s="354">
        <v>-120</v>
      </c>
      <c r="Z507" s="354">
        <v>-120</v>
      </c>
      <c r="AA507" s="354">
        <v>-120</v>
      </c>
      <c r="AB507" s="354">
        <v>-159</v>
      </c>
      <c r="AC507" s="354">
        <v>-159</v>
      </c>
      <c r="AD507" s="354">
        <v>-159</v>
      </c>
    </row>
    <row r="508" spans="1:30" x14ac:dyDescent="0.35">
      <c r="A508" t="s">
        <v>143</v>
      </c>
      <c r="B508" s="354" t="str">
        <f>VLOOKUP(A508,'Web Based Remittances'!$A$2:$C$70,3,0)</f>
        <v>567s135u</v>
      </c>
      <c r="C508" s="354" t="s">
        <v>35</v>
      </c>
      <c r="D508" s="354" t="s">
        <v>36</v>
      </c>
      <c r="E508" s="354">
        <v>4191110</v>
      </c>
      <c r="S508" s="354">
        <v>0</v>
      </c>
      <c r="T508" s="354">
        <v>0</v>
      </c>
      <c r="U508" s="354">
        <v>0</v>
      </c>
      <c r="V508" s="354">
        <v>0</v>
      </c>
      <c r="W508" s="354">
        <v>0</v>
      </c>
      <c r="X508" s="354">
        <v>0</v>
      </c>
      <c r="Y508" s="354">
        <v>0</v>
      </c>
      <c r="Z508" s="354">
        <v>0</v>
      </c>
      <c r="AA508" s="354">
        <v>0</v>
      </c>
      <c r="AB508" s="354">
        <v>0</v>
      </c>
      <c r="AC508" s="354">
        <v>0</v>
      </c>
      <c r="AD508" s="354">
        <v>0</v>
      </c>
    </row>
    <row r="509" spans="1:30" x14ac:dyDescent="0.35">
      <c r="A509" t="s">
        <v>143</v>
      </c>
      <c r="B509" s="354" t="str">
        <f>VLOOKUP(A509,'Web Based Remittances'!$A$2:$C$70,3,0)</f>
        <v>567s135u</v>
      </c>
      <c r="C509" s="354" t="s">
        <v>37</v>
      </c>
      <c r="D509" s="354" t="s">
        <v>38</v>
      </c>
      <c r="E509" s="354">
        <v>4191600</v>
      </c>
      <c r="S509" s="354">
        <v>0</v>
      </c>
      <c r="T509" s="354">
        <v>0</v>
      </c>
      <c r="U509" s="354">
        <v>0</v>
      </c>
      <c r="V509" s="354">
        <v>0</v>
      </c>
      <c r="W509" s="354">
        <v>0</v>
      </c>
      <c r="X509" s="354">
        <v>0</v>
      </c>
      <c r="Y509" s="354">
        <v>0</v>
      </c>
      <c r="Z509" s="354">
        <v>0</v>
      </c>
      <c r="AA509" s="354">
        <v>0</v>
      </c>
      <c r="AB509" s="354">
        <v>0</v>
      </c>
      <c r="AC509" s="354">
        <v>0</v>
      </c>
      <c r="AD509" s="354">
        <v>0</v>
      </c>
    </row>
    <row r="510" spans="1:30" x14ac:dyDescent="0.35">
      <c r="A510" t="s">
        <v>143</v>
      </c>
      <c r="B510" s="354" t="str">
        <f>VLOOKUP(A510,'Web Based Remittances'!$A$2:$C$70,3,0)</f>
        <v>567s135u</v>
      </c>
      <c r="C510" s="354" t="s">
        <v>39</v>
      </c>
      <c r="D510" s="354" t="s">
        <v>40</v>
      </c>
      <c r="E510" s="354">
        <v>4191610</v>
      </c>
      <c r="S510" s="354">
        <v>0</v>
      </c>
      <c r="T510" s="354">
        <v>0</v>
      </c>
      <c r="U510" s="354">
        <v>0</v>
      </c>
      <c r="V510" s="354">
        <v>0</v>
      </c>
      <c r="W510" s="354">
        <v>0</v>
      </c>
      <c r="X510" s="354">
        <v>0</v>
      </c>
      <c r="Y510" s="354">
        <v>0</v>
      </c>
      <c r="Z510" s="354">
        <v>0</v>
      </c>
      <c r="AA510" s="354">
        <v>0</v>
      </c>
      <c r="AB510" s="354">
        <v>0</v>
      </c>
      <c r="AC510" s="354">
        <v>0</v>
      </c>
      <c r="AD510" s="354">
        <v>0</v>
      </c>
    </row>
    <row r="511" spans="1:30" x14ac:dyDescent="0.35">
      <c r="A511" t="s">
        <v>143</v>
      </c>
      <c r="B511" s="354" t="str">
        <f>VLOOKUP(A511,'Web Based Remittances'!$A$2:$C$70,3,0)</f>
        <v>567s135u</v>
      </c>
      <c r="C511" s="354" t="s">
        <v>41</v>
      </c>
      <c r="D511" s="354" t="s">
        <v>42</v>
      </c>
      <c r="E511" s="354">
        <v>4190410</v>
      </c>
      <c r="S511" s="354">
        <v>0</v>
      </c>
      <c r="T511" s="354">
        <v>0</v>
      </c>
      <c r="U511" s="354">
        <v>0</v>
      </c>
      <c r="V511" s="354">
        <v>0</v>
      </c>
      <c r="W511" s="354">
        <v>0</v>
      </c>
      <c r="X511" s="354">
        <v>0</v>
      </c>
      <c r="Y511" s="354">
        <v>0</v>
      </c>
      <c r="Z511" s="354">
        <v>0</v>
      </c>
      <c r="AA511" s="354">
        <v>0</v>
      </c>
      <c r="AB511" s="354">
        <v>0</v>
      </c>
      <c r="AC511" s="354">
        <v>0</v>
      </c>
      <c r="AD511" s="354">
        <v>0</v>
      </c>
    </row>
    <row r="512" spans="1:30" x14ac:dyDescent="0.35">
      <c r="A512" t="s">
        <v>143</v>
      </c>
      <c r="B512" s="354" t="str">
        <f>VLOOKUP(A512,'Web Based Remittances'!$A$2:$C$70,3,0)</f>
        <v>567s135u</v>
      </c>
      <c r="C512" s="354" t="s">
        <v>43</v>
      </c>
      <c r="D512" s="354" t="s">
        <v>44</v>
      </c>
      <c r="E512" s="354">
        <v>4190420</v>
      </c>
      <c r="S512" s="354">
        <v>0</v>
      </c>
      <c r="T512" s="354">
        <v>0</v>
      </c>
      <c r="U512" s="354">
        <v>0</v>
      </c>
      <c r="V512" s="354">
        <v>0</v>
      </c>
      <c r="W512" s="354">
        <v>0</v>
      </c>
      <c r="X512" s="354">
        <v>0</v>
      </c>
      <c r="Y512" s="354">
        <v>0</v>
      </c>
      <c r="Z512" s="354">
        <v>0</v>
      </c>
      <c r="AA512" s="354">
        <v>0</v>
      </c>
      <c r="AB512" s="354">
        <v>0</v>
      </c>
      <c r="AC512" s="354">
        <v>0</v>
      </c>
      <c r="AD512" s="354">
        <v>0</v>
      </c>
    </row>
    <row r="513" spans="1:30" x14ac:dyDescent="0.35">
      <c r="A513" t="s">
        <v>143</v>
      </c>
      <c r="B513" s="354" t="str">
        <f>VLOOKUP(A513,'Web Based Remittances'!$A$2:$C$70,3,0)</f>
        <v>567s135u</v>
      </c>
      <c r="C513" s="354" t="s">
        <v>45</v>
      </c>
      <c r="D513" s="354" t="s">
        <v>46</v>
      </c>
      <c r="E513" s="354">
        <v>4190200</v>
      </c>
      <c r="F513" s="354">
        <v>-5700</v>
      </c>
      <c r="G513" s="354">
        <v>-950</v>
      </c>
      <c r="I513" s="354">
        <v>-950</v>
      </c>
      <c r="L513" s="354">
        <v>-950</v>
      </c>
      <c r="N513" s="354">
        <v>-950</v>
      </c>
      <c r="P513" s="354">
        <v>-950</v>
      </c>
      <c r="R513" s="354">
        <v>-950</v>
      </c>
      <c r="S513" s="354">
        <v>-950</v>
      </c>
      <c r="T513" s="354">
        <v>-950</v>
      </c>
      <c r="U513" s="354">
        <v>-1900</v>
      </c>
      <c r="V513" s="354">
        <v>-1900</v>
      </c>
      <c r="W513" s="354">
        <v>-1900</v>
      </c>
      <c r="X513" s="354">
        <v>-2850</v>
      </c>
      <c r="Y513" s="354">
        <v>-2850</v>
      </c>
      <c r="Z513" s="354">
        <v>-3800</v>
      </c>
      <c r="AA513" s="354">
        <v>-3800</v>
      </c>
      <c r="AB513" s="354">
        <v>-4750</v>
      </c>
      <c r="AC513" s="354">
        <v>-4750</v>
      </c>
      <c r="AD513" s="354">
        <v>-5700</v>
      </c>
    </row>
    <row r="514" spans="1:30" x14ac:dyDescent="0.35">
      <c r="A514" t="s">
        <v>143</v>
      </c>
      <c r="B514" s="354" t="str">
        <f>VLOOKUP(A514,'Web Based Remittances'!$A$2:$C$70,3,0)</f>
        <v>567s135u</v>
      </c>
      <c r="C514" s="354" t="s">
        <v>47</v>
      </c>
      <c r="D514" s="354" t="s">
        <v>48</v>
      </c>
      <c r="E514" s="354">
        <v>4190386</v>
      </c>
      <c r="S514" s="354">
        <v>0</v>
      </c>
      <c r="T514" s="354">
        <v>0</v>
      </c>
      <c r="U514" s="354">
        <v>0</v>
      </c>
      <c r="V514" s="354">
        <v>0</v>
      </c>
      <c r="W514" s="354">
        <v>0</v>
      </c>
      <c r="X514" s="354">
        <v>0</v>
      </c>
      <c r="Y514" s="354">
        <v>0</v>
      </c>
      <c r="Z514" s="354">
        <v>0</v>
      </c>
      <c r="AA514" s="354">
        <v>0</v>
      </c>
      <c r="AB514" s="354">
        <v>0</v>
      </c>
      <c r="AC514" s="354">
        <v>0</v>
      </c>
      <c r="AD514" s="354">
        <v>0</v>
      </c>
    </row>
    <row r="515" spans="1:30" x14ac:dyDescent="0.35">
      <c r="A515" t="s">
        <v>143</v>
      </c>
      <c r="B515" s="354" t="str">
        <f>VLOOKUP(A515,'Web Based Remittances'!$A$2:$C$70,3,0)</f>
        <v>567s135u</v>
      </c>
      <c r="C515" s="354" t="s">
        <v>49</v>
      </c>
      <c r="D515" s="354" t="s">
        <v>50</v>
      </c>
      <c r="E515" s="354">
        <v>4190387</v>
      </c>
      <c r="S515" s="354">
        <v>0</v>
      </c>
      <c r="T515" s="354">
        <v>0</v>
      </c>
      <c r="U515" s="354">
        <v>0</v>
      </c>
      <c r="V515" s="354">
        <v>0</v>
      </c>
      <c r="W515" s="354">
        <v>0</v>
      </c>
      <c r="X515" s="354">
        <v>0</v>
      </c>
      <c r="Y515" s="354">
        <v>0</v>
      </c>
      <c r="Z515" s="354">
        <v>0</v>
      </c>
      <c r="AA515" s="354">
        <v>0</v>
      </c>
      <c r="AB515" s="354">
        <v>0</v>
      </c>
      <c r="AC515" s="354">
        <v>0</v>
      </c>
      <c r="AD515" s="354">
        <v>0</v>
      </c>
    </row>
    <row r="516" spans="1:30" x14ac:dyDescent="0.35">
      <c r="A516" t="s">
        <v>143</v>
      </c>
      <c r="B516" s="354" t="str">
        <f>VLOOKUP(A516,'Web Based Remittances'!$A$2:$C$70,3,0)</f>
        <v>567s135u</v>
      </c>
      <c r="C516" s="354" t="s">
        <v>51</v>
      </c>
      <c r="D516" s="354" t="s">
        <v>52</v>
      </c>
      <c r="E516" s="354">
        <v>4190388</v>
      </c>
      <c r="F516" s="354">
        <v>-1000</v>
      </c>
      <c r="G516" s="354">
        <v>-500</v>
      </c>
      <c r="I516" s="354">
        <v>-500</v>
      </c>
      <c r="S516" s="354">
        <v>-500</v>
      </c>
      <c r="T516" s="354">
        <v>-500</v>
      </c>
      <c r="U516" s="354">
        <v>-1000</v>
      </c>
      <c r="V516" s="354">
        <v>-1000</v>
      </c>
      <c r="W516" s="354">
        <v>-1000</v>
      </c>
      <c r="X516" s="354">
        <v>-1000</v>
      </c>
      <c r="Y516" s="354">
        <v>-1000</v>
      </c>
      <c r="Z516" s="354">
        <v>-1000</v>
      </c>
      <c r="AA516" s="354">
        <v>-1000</v>
      </c>
      <c r="AB516" s="354">
        <v>-1000</v>
      </c>
      <c r="AC516" s="354">
        <v>-1000</v>
      </c>
      <c r="AD516" s="354">
        <v>-1000</v>
      </c>
    </row>
    <row r="517" spans="1:30" x14ac:dyDescent="0.35">
      <c r="A517" t="s">
        <v>143</v>
      </c>
      <c r="B517" s="354" t="str">
        <f>VLOOKUP(A517,'Web Based Remittances'!$A$2:$C$70,3,0)</f>
        <v>567s135u</v>
      </c>
      <c r="C517" s="354" t="s">
        <v>53</v>
      </c>
      <c r="D517" s="354" t="s">
        <v>54</v>
      </c>
      <c r="E517" s="354">
        <v>4190380</v>
      </c>
      <c r="F517" s="354">
        <v>-32501</v>
      </c>
      <c r="G517" s="354">
        <v>-6850</v>
      </c>
      <c r="J517" s="354">
        <v>-16061</v>
      </c>
      <c r="N517" s="354">
        <v>-9590</v>
      </c>
      <c r="S517" s="354">
        <v>-6850</v>
      </c>
      <c r="T517" s="354">
        <v>-6850</v>
      </c>
      <c r="U517" s="354">
        <v>-6850</v>
      </c>
      <c r="V517" s="354">
        <v>-22911</v>
      </c>
      <c r="W517" s="354">
        <v>-22911</v>
      </c>
      <c r="X517" s="354">
        <v>-22911</v>
      </c>
      <c r="Y517" s="354">
        <v>-22911</v>
      </c>
      <c r="Z517" s="354">
        <v>-32501</v>
      </c>
      <c r="AA517" s="354">
        <v>-32501</v>
      </c>
      <c r="AB517" s="354">
        <v>-32501</v>
      </c>
      <c r="AC517" s="354">
        <v>-32501</v>
      </c>
      <c r="AD517" s="354">
        <v>-32501</v>
      </c>
    </row>
    <row r="518" spans="1:30" x14ac:dyDescent="0.35">
      <c r="A518" t="s">
        <v>143</v>
      </c>
      <c r="B518" s="354" t="str">
        <f>VLOOKUP(A518,'Web Based Remittances'!$A$2:$C$70,3,0)</f>
        <v>567s135u</v>
      </c>
      <c r="C518" s="354" t="s">
        <v>57</v>
      </c>
      <c r="D518" s="354" t="s">
        <v>58</v>
      </c>
      <c r="E518" s="354">
        <v>6110000</v>
      </c>
      <c r="F518" s="354">
        <v>158837</v>
      </c>
      <c r="G518" s="354">
        <v>14839</v>
      </c>
      <c r="H518" s="354">
        <v>12347</v>
      </c>
      <c r="I518" s="354">
        <v>12347</v>
      </c>
      <c r="J518" s="354">
        <v>12347</v>
      </c>
      <c r="K518" s="354">
        <v>12347</v>
      </c>
      <c r="L518" s="354">
        <v>13514</v>
      </c>
      <c r="M518" s="354">
        <v>13514</v>
      </c>
      <c r="N518" s="354">
        <v>13514</v>
      </c>
      <c r="O518" s="354">
        <v>13514</v>
      </c>
      <c r="P518" s="354">
        <v>13514</v>
      </c>
      <c r="Q518" s="354">
        <v>13514</v>
      </c>
      <c r="R518" s="354">
        <v>13526</v>
      </c>
      <c r="S518" s="354">
        <v>14839</v>
      </c>
      <c r="T518" s="354">
        <v>27186</v>
      </c>
      <c r="U518" s="354">
        <v>39533</v>
      </c>
      <c r="V518" s="354">
        <v>51880</v>
      </c>
      <c r="W518" s="354">
        <v>64227</v>
      </c>
      <c r="X518" s="354">
        <v>77741</v>
      </c>
      <c r="Y518" s="354">
        <v>91255</v>
      </c>
      <c r="Z518" s="354">
        <v>104769</v>
      </c>
      <c r="AA518" s="354">
        <v>118283</v>
      </c>
      <c r="AB518" s="354">
        <v>131797</v>
      </c>
      <c r="AC518" s="354">
        <v>145311</v>
      </c>
      <c r="AD518" s="354">
        <v>158837</v>
      </c>
    </row>
    <row r="519" spans="1:30" x14ac:dyDescent="0.35">
      <c r="A519" t="s">
        <v>143</v>
      </c>
      <c r="B519" s="354" t="str">
        <f>VLOOKUP(A519,'Web Based Remittances'!$A$2:$C$70,3,0)</f>
        <v>567s135u</v>
      </c>
      <c r="C519" s="354" t="s">
        <v>59</v>
      </c>
      <c r="D519" s="354" t="s">
        <v>60</v>
      </c>
      <c r="E519" s="354">
        <v>6110020</v>
      </c>
      <c r="F519" s="354">
        <v>0</v>
      </c>
      <c r="S519" s="354">
        <v>0</v>
      </c>
      <c r="T519" s="354">
        <v>0</v>
      </c>
      <c r="U519" s="354">
        <v>0</v>
      </c>
      <c r="V519" s="354">
        <v>0</v>
      </c>
      <c r="W519" s="354">
        <v>0</v>
      </c>
      <c r="X519" s="354">
        <v>0</v>
      </c>
      <c r="Y519" s="354">
        <v>0</v>
      </c>
      <c r="Z519" s="354">
        <v>0</v>
      </c>
      <c r="AA519" s="354">
        <v>0</v>
      </c>
      <c r="AB519" s="354">
        <v>0</v>
      </c>
      <c r="AC519" s="354">
        <v>0</v>
      </c>
      <c r="AD519" s="354">
        <v>0</v>
      </c>
    </row>
    <row r="520" spans="1:30" x14ac:dyDescent="0.35">
      <c r="A520" t="s">
        <v>143</v>
      </c>
      <c r="B520" s="354" t="str">
        <f>VLOOKUP(A520,'Web Based Remittances'!$A$2:$C$70,3,0)</f>
        <v>567s135u</v>
      </c>
      <c r="C520" s="354" t="s">
        <v>61</v>
      </c>
      <c r="D520" s="354" t="s">
        <v>62</v>
      </c>
      <c r="E520" s="354">
        <v>6110600</v>
      </c>
      <c r="F520" s="354">
        <v>51500</v>
      </c>
      <c r="G520" s="354">
        <v>4292</v>
      </c>
      <c r="H520" s="354">
        <v>4292</v>
      </c>
      <c r="I520" s="354">
        <v>4292</v>
      </c>
      <c r="J520" s="354">
        <v>4292</v>
      </c>
      <c r="K520" s="354">
        <v>4292</v>
      </c>
      <c r="L520" s="354">
        <v>4292</v>
      </c>
      <c r="M520" s="354">
        <v>4292</v>
      </c>
      <c r="N520" s="354">
        <v>4292</v>
      </c>
      <c r="O520" s="354">
        <v>4292</v>
      </c>
      <c r="P520" s="354">
        <v>4292</v>
      </c>
      <c r="Q520" s="354">
        <v>4292</v>
      </c>
      <c r="R520" s="354">
        <v>4288</v>
      </c>
      <c r="S520" s="354">
        <v>4292</v>
      </c>
      <c r="T520" s="354">
        <v>8584</v>
      </c>
      <c r="U520" s="354">
        <v>12876</v>
      </c>
      <c r="V520" s="354">
        <v>17168</v>
      </c>
      <c r="W520" s="354">
        <v>21460</v>
      </c>
      <c r="X520" s="354">
        <v>25752</v>
      </c>
      <c r="Y520" s="354">
        <v>30044</v>
      </c>
      <c r="Z520" s="354">
        <v>34336</v>
      </c>
      <c r="AA520" s="354">
        <v>38628</v>
      </c>
      <c r="AB520" s="354">
        <v>42920</v>
      </c>
      <c r="AC520" s="354">
        <v>47212</v>
      </c>
      <c r="AD520" s="354">
        <v>51500</v>
      </c>
    </row>
    <row r="521" spans="1:30" x14ac:dyDescent="0.35">
      <c r="A521" t="s">
        <v>143</v>
      </c>
      <c r="B521" s="354" t="str">
        <f>VLOOKUP(A521,'Web Based Remittances'!$A$2:$C$70,3,0)</f>
        <v>567s135u</v>
      </c>
      <c r="C521" s="354" t="s">
        <v>63</v>
      </c>
      <c r="D521" s="354" t="s">
        <v>64</v>
      </c>
      <c r="E521" s="354">
        <v>6110720</v>
      </c>
      <c r="F521" s="354">
        <v>8205</v>
      </c>
      <c r="G521" s="354">
        <v>683</v>
      </c>
      <c r="H521" s="354">
        <v>683</v>
      </c>
      <c r="I521" s="354">
        <v>683</v>
      </c>
      <c r="J521" s="354">
        <v>683</v>
      </c>
      <c r="K521" s="354">
        <v>683</v>
      </c>
      <c r="L521" s="354">
        <v>683</v>
      </c>
      <c r="M521" s="354">
        <v>683</v>
      </c>
      <c r="N521" s="354">
        <v>683</v>
      </c>
      <c r="O521" s="354">
        <v>683</v>
      </c>
      <c r="P521" s="354">
        <v>683</v>
      </c>
      <c r="Q521" s="354">
        <v>683</v>
      </c>
      <c r="R521" s="354">
        <v>692</v>
      </c>
      <c r="S521" s="354">
        <v>683</v>
      </c>
      <c r="T521" s="354">
        <v>1366</v>
      </c>
      <c r="U521" s="354">
        <v>2049</v>
      </c>
      <c r="V521" s="354">
        <v>2732</v>
      </c>
      <c r="W521" s="354">
        <v>3415</v>
      </c>
      <c r="X521" s="354">
        <v>4098</v>
      </c>
      <c r="Y521" s="354">
        <v>4781</v>
      </c>
      <c r="Z521" s="354">
        <v>5464</v>
      </c>
      <c r="AA521" s="354">
        <v>6147</v>
      </c>
      <c r="AB521" s="354">
        <v>6830</v>
      </c>
      <c r="AC521" s="354">
        <v>7513</v>
      </c>
      <c r="AD521" s="354">
        <v>8205</v>
      </c>
    </row>
    <row r="522" spans="1:30" x14ac:dyDescent="0.35">
      <c r="A522" t="s">
        <v>143</v>
      </c>
      <c r="B522" s="354" t="str">
        <f>VLOOKUP(A522,'Web Based Remittances'!$A$2:$C$70,3,0)</f>
        <v>567s135u</v>
      </c>
      <c r="C522" s="354" t="s">
        <v>65</v>
      </c>
      <c r="D522" s="354" t="s">
        <v>66</v>
      </c>
      <c r="E522" s="354">
        <v>6110860</v>
      </c>
      <c r="F522" s="354">
        <v>25753</v>
      </c>
      <c r="G522" s="354">
        <v>2146</v>
      </c>
      <c r="H522" s="354">
        <v>2146</v>
      </c>
      <c r="I522" s="354">
        <v>2146</v>
      </c>
      <c r="J522" s="354">
        <v>2146</v>
      </c>
      <c r="K522" s="354">
        <v>2146</v>
      </c>
      <c r="L522" s="354">
        <v>2146</v>
      </c>
      <c r="M522" s="354">
        <v>2146</v>
      </c>
      <c r="N522" s="354">
        <v>2146</v>
      </c>
      <c r="O522" s="354">
        <v>2146</v>
      </c>
      <c r="P522" s="354">
        <v>2146</v>
      </c>
      <c r="Q522" s="354">
        <v>2146</v>
      </c>
      <c r="R522" s="354">
        <v>2147</v>
      </c>
      <c r="S522" s="354">
        <v>2146</v>
      </c>
      <c r="T522" s="354">
        <v>4292</v>
      </c>
      <c r="U522" s="354">
        <v>6438</v>
      </c>
      <c r="V522" s="354">
        <v>8584</v>
      </c>
      <c r="W522" s="354">
        <v>10730</v>
      </c>
      <c r="X522" s="354">
        <v>12876</v>
      </c>
      <c r="Y522" s="354">
        <v>15022</v>
      </c>
      <c r="Z522" s="354">
        <v>17168</v>
      </c>
      <c r="AA522" s="354">
        <v>19314</v>
      </c>
      <c r="AB522" s="354">
        <v>21460</v>
      </c>
      <c r="AC522" s="354">
        <v>23606</v>
      </c>
      <c r="AD522" s="354">
        <v>25753</v>
      </c>
    </row>
    <row r="523" spans="1:30" x14ac:dyDescent="0.35">
      <c r="A523" t="s">
        <v>143</v>
      </c>
      <c r="B523" s="354" t="str">
        <f>VLOOKUP(A523,'Web Based Remittances'!$A$2:$C$70,3,0)</f>
        <v>567s135u</v>
      </c>
      <c r="C523" s="354" t="s">
        <v>67</v>
      </c>
      <c r="D523" s="354" t="s">
        <v>68</v>
      </c>
      <c r="E523" s="354">
        <v>6110800</v>
      </c>
      <c r="F523" s="354">
        <v>0</v>
      </c>
      <c r="G523" s="354">
        <v>0</v>
      </c>
      <c r="H523" s="354">
        <v>0</v>
      </c>
      <c r="I523" s="354">
        <v>0</v>
      </c>
      <c r="J523" s="354">
        <v>0</v>
      </c>
      <c r="K523" s="354">
        <v>0</v>
      </c>
      <c r="L523" s="354">
        <v>0</v>
      </c>
      <c r="M523" s="354">
        <v>0</v>
      </c>
      <c r="N523" s="354">
        <v>0</v>
      </c>
      <c r="O523" s="354">
        <v>0</v>
      </c>
      <c r="P523" s="354">
        <v>0</v>
      </c>
      <c r="Q523" s="354">
        <v>0</v>
      </c>
      <c r="R523" s="354">
        <v>0</v>
      </c>
      <c r="S523" s="354">
        <v>0</v>
      </c>
      <c r="T523" s="354">
        <v>0</v>
      </c>
      <c r="U523" s="354">
        <v>0</v>
      </c>
      <c r="V523" s="354">
        <v>0</v>
      </c>
      <c r="W523" s="354">
        <v>0</v>
      </c>
      <c r="X523" s="354">
        <v>0</v>
      </c>
      <c r="Y523" s="354">
        <v>0</v>
      </c>
      <c r="Z523" s="354">
        <v>0</v>
      </c>
      <c r="AA523" s="354">
        <v>0</v>
      </c>
      <c r="AB523" s="354">
        <v>0</v>
      </c>
      <c r="AC523" s="354">
        <v>0</v>
      </c>
      <c r="AD523" s="354">
        <v>0</v>
      </c>
    </row>
    <row r="524" spans="1:30" x14ac:dyDescent="0.35">
      <c r="A524" t="s">
        <v>143</v>
      </c>
      <c r="B524" s="354" t="str">
        <f>VLOOKUP(A524,'Web Based Remittances'!$A$2:$C$70,3,0)</f>
        <v>567s135u</v>
      </c>
      <c r="C524" s="354" t="s">
        <v>69</v>
      </c>
      <c r="D524" s="354" t="s">
        <v>70</v>
      </c>
      <c r="E524" s="354">
        <v>6110640</v>
      </c>
      <c r="F524" s="354">
        <v>14844</v>
      </c>
      <c r="G524" s="354">
        <v>1237</v>
      </c>
      <c r="H524" s="354">
        <v>1237</v>
      </c>
      <c r="I524" s="354">
        <v>1237</v>
      </c>
      <c r="J524" s="354">
        <v>1237</v>
      </c>
      <c r="K524" s="354">
        <v>1237</v>
      </c>
      <c r="L524" s="354">
        <v>1237</v>
      </c>
      <c r="M524" s="354">
        <v>1237</v>
      </c>
      <c r="N524" s="354">
        <v>1237</v>
      </c>
      <c r="O524" s="354">
        <v>1237</v>
      </c>
      <c r="P524" s="354">
        <v>1237</v>
      </c>
      <c r="Q524" s="354">
        <v>1237</v>
      </c>
      <c r="R524" s="354">
        <v>1237</v>
      </c>
      <c r="S524" s="354">
        <v>1237</v>
      </c>
      <c r="T524" s="354">
        <v>2474</v>
      </c>
      <c r="U524" s="354">
        <v>3711</v>
      </c>
      <c r="V524" s="354">
        <v>4948</v>
      </c>
      <c r="W524" s="354">
        <v>6185</v>
      </c>
      <c r="X524" s="354">
        <v>7422</v>
      </c>
      <c r="Y524" s="354">
        <v>8659</v>
      </c>
      <c r="Z524" s="354">
        <v>9896</v>
      </c>
      <c r="AA524" s="354">
        <v>11133</v>
      </c>
      <c r="AB524" s="354">
        <v>12370</v>
      </c>
      <c r="AC524" s="354">
        <v>13607</v>
      </c>
      <c r="AD524" s="354">
        <v>14844</v>
      </c>
    </row>
    <row r="525" spans="1:30" x14ac:dyDescent="0.35">
      <c r="A525" t="s">
        <v>143</v>
      </c>
      <c r="B525" s="354" t="str">
        <f>VLOOKUP(A525,'Web Based Remittances'!$A$2:$C$70,3,0)</f>
        <v>567s135u</v>
      </c>
      <c r="C525" s="354" t="s">
        <v>71</v>
      </c>
      <c r="D525" s="354" t="s">
        <v>72</v>
      </c>
      <c r="E525" s="354">
        <v>6116300</v>
      </c>
      <c r="F525" s="354">
        <v>1437</v>
      </c>
      <c r="G525" s="354">
        <v>86</v>
      </c>
      <c r="H525" s="354">
        <v>136</v>
      </c>
      <c r="I525" s="354">
        <v>86</v>
      </c>
      <c r="J525" s="354">
        <v>136</v>
      </c>
      <c r="K525" s="354">
        <v>86</v>
      </c>
      <c r="L525" s="354">
        <v>186</v>
      </c>
      <c r="M525" s="354">
        <v>86</v>
      </c>
      <c r="N525" s="354">
        <v>86</v>
      </c>
      <c r="O525" s="354">
        <v>86</v>
      </c>
      <c r="P525" s="354">
        <v>136</v>
      </c>
      <c r="Q525" s="354">
        <v>86</v>
      </c>
      <c r="R525" s="354">
        <v>241</v>
      </c>
      <c r="S525" s="354">
        <v>86</v>
      </c>
      <c r="T525" s="354">
        <v>222</v>
      </c>
      <c r="U525" s="354">
        <v>308</v>
      </c>
      <c r="V525" s="354">
        <v>444</v>
      </c>
      <c r="W525" s="354">
        <v>530</v>
      </c>
      <c r="X525" s="354">
        <v>716</v>
      </c>
      <c r="Y525" s="354">
        <v>802</v>
      </c>
      <c r="Z525" s="354">
        <v>888</v>
      </c>
      <c r="AA525" s="354">
        <v>974</v>
      </c>
      <c r="AB525" s="354">
        <v>1110</v>
      </c>
      <c r="AC525" s="354">
        <v>1196</v>
      </c>
      <c r="AD525" s="354">
        <v>1437</v>
      </c>
    </row>
    <row r="526" spans="1:30" x14ac:dyDescent="0.35">
      <c r="A526" t="s">
        <v>143</v>
      </c>
      <c r="B526" s="354" t="str">
        <f>VLOOKUP(A526,'Web Based Remittances'!$A$2:$C$70,3,0)</f>
        <v>567s135u</v>
      </c>
      <c r="C526" s="354" t="s">
        <v>73</v>
      </c>
      <c r="D526" s="354" t="s">
        <v>74</v>
      </c>
      <c r="E526" s="354">
        <v>6116200</v>
      </c>
      <c r="F526" s="354">
        <v>2000</v>
      </c>
      <c r="I526" s="354">
        <v>650</v>
      </c>
      <c r="L526" s="354">
        <v>700</v>
      </c>
      <c r="O526" s="354">
        <v>650</v>
      </c>
      <c r="S526" s="354">
        <v>0</v>
      </c>
      <c r="T526" s="354">
        <v>0</v>
      </c>
      <c r="U526" s="354">
        <v>650</v>
      </c>
      <c r="V526" s="354">
        <v>650</v>
      </c>
      <c r="W526" s="354">
        <v>650</v>
      </c>
      <c r="X526" s="354">
        <v>1350</v>
      </c>
      <c r="Y526" s="354">
        <v>1350</v>
      </c>
      <c r="Z526" s="354">
        <v>1350</v>
      </c>
      <c r="AA526" s="354">
        <v>2000</v>
      </c>
      <c r="AB526" s="354">
        <v>2000</v>
      </c>
      <c r="AC526" s="354">
        <v>2000</v>
      </c>
      <c r="AD526" s="354">
        <v>2000</v>
      </c>
    </row>
    <row r="527" spans="1:30" x14ac:dyDescent="0.35">
      <c r="A527" t="s">
        <v>143</v>
      </c>
      <c r="B527" s="354" t="str">
        <f>VLOOKUP(A527,'Web Based Remittances'!$A$2:$C$70,3,0)</f>
        <v>567s135u</v>
      </c>
      <c r="C527" s="354" t="s">
        <v>75</v>
      </c>
      <c r="D527" s="354" t="s">
        <v>76</v>
      </c>
      <c r="E527" s="354">
        <v>6116610</v>
      </c>
      <c r="S527" s="354">
        <v>0</v>
      </c>
      <c r="T527" s="354">
        <v>0</v>
      </c>
      <c r="U527" s="354">
        <v>0</v>
      </c>
      <c r="V527" s="354">
        <v>0</v>
      </c>
      <c r="W527" s="354">
        <v>0</v>
      </c>
      <c r="X527" s="354">
        <v>0</v>
      </c>
      <c r="Y527" s="354">
        <v>0</v>
      </c>
      <c r="Z527" s="354">
        <v>0</v>
      </c>
      <c r="AA527" s="354">
        <v>0</v>
      </c>
      <c r="AB527" s="354">
        <v>0</v>
      </c>
      <c r="AC527" s="354">
        <v>0</v>
      </c>
      <c r="AD527" s="354">
        <v>0</v>
      </c>
    </row>
    <row r="528" spans="1:30" x14ac:dyDescent="0.35">
      <c r="A528" t="s">
        <v>143</v>
      </c>
      <c r="B528" s="354" t="str">
        <f>VLOOKUP(A528,'Web Based Remittances'!$A$2:$C$70,3,0)</f>
        <v>567s135u</v>
      </c>
      <c r="C528" s="354" t="s">
        <v>77</v>
      </c>
      <c r="D528" s="354" t="s">
        <v>78</v>
      </c>
      <c r="E528" s="354">
        <v>6116600</v>
      </c>
      <c r="F528" s="354">
        <v>135</v>
      </c>
      <c r="G528" s="354">
        <v>135</v>
      </c>
      <c r="S528" s="354">
        <v>135</v>
      </c>
      <c r="T528" s="354">
        <v>135</v>
      </c>
      <c r="U528" s="354">
        <v>135</v>
      </c>
      <c r="V528" s="354">
        <v>135</v>
      </c>
      <c r="W528" s="354">
        <v>135</v>
      </c>
      <c r="X528" s="354">
        <v>135</v>
      </c>
      <c r="Y528" s="354">
        <v>135</v>
      </c>
      <c r="Z528" s="354">
        <v>135</v>
      </c>
      <c r="AA528" s="354">
        <v>135</v>
      </c>
      <c r="AB528" s="354">
        <v>135</v>
      </c>
      <c r="AC528" s="354">
        <v>135</v>
      </c>
      <c r="AD528" s="354">
        <v>135</v>
      </c>
    </row>
    <row r="529" spans="1:30" x14ac:dyDescent="0.35">
      <c r="A529" t="s">
        <v>143</v>
      </c>
      <c r="B529" s="354" t="str">
        <f>VLOOKUP(A529,'Web Based Remittances'!$A$2:$C$70,3,0)</f>
        <v>567s135u</v>
      </c>
      <c r="C529" s="354" t="s">
        <v>79</v>
      </c>
      <c r="D529" s="354" t="s">
        <v>80</v>
      </c>
      <c r="E529" s="354">
        <v>6121000</v>
      </c>
      <c r="F529" s="354">
        <v>16000</v>
      </c>
      <c r="G529" s="354">
        <v>1000</v>
      </c>
      <c r="J529" s="354">
        <v>1000</v>
      </c>
      <c r="L529" s="354">
        <v>12000</v>
      </c>
      <c r="N529" s="354">
        <v>1000</v>
      </c>
      <c r="R529" s="354">
        <v>1000</v>
      </c>
      <c r="S529" s="354">
        <v>1000</v>
      </c>
      <c r="T529" s="354">
        <v>1000</v>
      </c>
      <c r="U529" s="354">
        <v>1000</v>
      </c>
      <c r="V529" s="354">
        <v>2000</v>
      </c>
      <c r="W529" s="354">
        <v>2000</v>
      </c>
      <c r="X529" s="354">
        <v>14000</v>
      </c>
      <c r="Y529" s="354">
        <v>14000</v>
      </c>
      <c r="Z529" s="354">
        <v>15000</v>
      </c>
      <c r="AA529" s="354">
        <v>15000</v>
      </c>
      <c r="AB529" s="354">
        <v>15000</v>
      </c>
      <c r="AC529" s="354">
        <v>15000</v>
      </c>
      <c r="AD529" s="354">
        <v>16000</v>
      </c>
    </row>
    <row r="530" spans="1:30" x14ac:dyDescent="0.35">
      <c r="A530" t="s">
        <v>143</v>
      </c>
      <c r="B530" s="354" t="str">
        <f>VLOOKUP(A530,'Web Based Remittances'!$A$2:$C$70,3,0)</f>
        <v>567s135u</v>
      </c>
      <c r="C530" s="354" t="s">
        <v>81</v>
      </c>
      <c r="D530" s="354" t="s">
        <v>82</v>
      </c>
      <c r="E530" s="354">
        <v>6122310</v>
      </c>
      <c r="S530" s="354">
        <v>0</v>
      </c>
      <c r="T530" s="354">
        <v>0</v>
      </c>
      <c r="U530" s="354">
        <v>0</v>
      </c>
      <c r="V530" s="354">
        <v>0</v>
      </c>
      <c r="W530" s="354">
        <v>0</v>
      </c>
      <c r="X530" s="354">
        <v>0</v>
      </c>
      <c r="Y530" s="354">
        <v>0</v>
      </c>
      <c r="Z530" s="354">
        <v>0</v>
      </c>
      <c r="AA530" s="354">
        <v>0</v>
      </c>
      <c r="AB530" s="354">
        <v>0</v>
      </c>
      <c r="AC530" s="354">
        <v>0</v>
      </c>
      <c r="AD530" s="354">
        <v>0</v>
      </c>
    </row>
    <row r="531" spans="1:30" x14ac:dyDescent="0.35">
      <c r="A531" t="s">
        <v>143</v>
      </c>
      <c r="B531" s="354" t="str">
        <f>VLOOKUP(A531,'Web Based Remittances'!$A$2:$C$70,3,0)</f>
        <v>567s135u</v>
      </c>
      <c r="C531" s="354" t="s">
        <v>83</v>
      </c>
      <c r="D531" s="354" t="s">
        <v>84</v>
      </c>
      <c r="E531" s="354">
        <v>6122110</v>
      </c>
      <c r="F531" s="354">
        <v>1700</v>
      </c>
      <c r="G531" s="354">
        <v>425</v>
      </c>
      <c r="J531" s="354">
        <v>425</v>
      </c>
      <c r="N531" s="354">
        <v>425</v>
      </c>
      <c r="Q531" s="354">
        <v>425</v>
      </c>
      <c r="S531" s="354">
        <v>425</v>
      </c>
      <c r="T531" s="354">
        <v>425</v>
      </c>
      <c r="U531" s="354">
        <v>425</v>
      </c>
      <c r="V531" s="354">
        <v>850</v>
      </c>
      <c r="W531" s="354">
        <v>850</v>
      </c>
      <c r="X531" s="354">
        <v>850</v>
      </c>
      <c r="Y531" s="354">
        <v>850</v>
      </c>
      <c r="Z531" s="354">
        <v>1275</v>
      </c>
      <c r="AA531" s="354">
        <v>1275</v>
      </c>
      <c r="AB531" s="354">
        <v>1275</v>
      </c>
      <c r="AC531" s="354">
        <v>1700</v>
      </c>
      <c r="AD531" s="354">
        <v>1700</v>
      </c>
    </row>
    <row r="532" spans="1:30" x14ac:dyDescent="0.35">
      <c r="A532" t="s">
        <v>143</v>
      </c>
      <c r="B532" s="354" t="str">
        <f>VLOOKUP(A532,'Web Based Remittances'!$A$2:$C$70,3,0)</f>
        <v>567s135u</v>
      </c>
      <c r="C532" s="354" t="s">
        <v>85</v>
      </c>
      <c r="D532" s="354" t="s">
        <v>86</v>
      </c>
      <c r="E532" s="354">
        <v>6120800</v>
      </c>
      <c r="F532" s="354">
        <v>878</v>
      </c>
      <c r="G532" s="354">
        <v>219</v>
      </c>
      <c r="J532" s="354">
        <v>219</v>
      </c>
      <c r="N532" s="354">
        <v>219</v>
      </c>
      <c r="Q532" s="354">
        <v>221</v>
      </c>
      <c r="S532" s="354">
        <v>219</v>
      </c>
      <c r="T532" s="354">
        <v>219</v>
      </c>
      <c r="U532" s="354">
        <v>219</v>
      </c>
      <c r="V532" s="354">
        <v>438</v>
      </c>
      <c r="W532" s="354">
        <v>438</v>
      </c>
      <c r="X532" s="354">
        <v>438</v>
      </c>
      <c r="Y532" s="354">
        <v>438</v>
      </c>
      <c r="Z532" s="354">
        <v>657</v>
      </c>
      <c r="AA532" s="354">
        <v>657</v>
      </c>
      <c r="AB532" s="354">
        <v>657</v>
      </c>
      <c r="AC532" s="354">
        <v>878</v>
      </c>
      <c r="AD532" s="354">
        <v>878</v>
      </c>
    </row>
    <row r="533" spans="1:30" x14ac:dyDescent="0.35">
      <c r="A533" t="s">
        <v>143</v>
      </c>
      <c r="B533" s="354" t="str">
        <f>VLOOKUP(A533,'Web Based Remittances'!$A$2:$C$70,3,0)</f>
        <v>567s135u</v>
      </c>
      <c r="C533" s="354" t="s">
        <v>87</v>
      </c>
      <c r="D533" s="354" t="s">
        <v>88</v>
      </c>
      <c r="E533" s="354">
        <v>6120220</v>
      </c>
      <c r="F533" s="354">
        <v>5301</v>
      </c>
      <c r="G533" s="354">
        <v>442</v>
      </c>
      <c r="H533" s="354">
        <v>442</v>
      </c>
      <c r="I533" s="354">
        <v>442</v>
      </c>
      <c r="J533" s="354">
        <v>442</v>
      </c>
      <c r="L533" s="354">
        <v>881</v>
      </c>
      <c r="M533" s="354">
        <v>442</v>
      </c>
      <c r="N533" s="354">
        <v>442</v>
      </c>
      <c r="O533" s="354">
        <v>442</v>
      </c>
      <c r="P533" s="354">
        <v>442</v>
      </c>
      <c r="Q533" s="354">
        <v>442</v>
      </c>
      <c r="R533" s="354">
        <v>442</v>
      </c>
      <c r="S533" s="354">
        <v>442</v>
      </c>
      <c r="T533" s="354">
        <v>884</v>
      </c>
      <c r="U533" s="354">
        <v>1326</v>
      </c>
      <c r="V533" s="354">
        <v>1768</v>
      </c>
      <c r="W533" s="354">
        <v>1768</v>
      </c>
      <c r="X533" s="354">
        <v>2649</v>
      </c>
      <c r="Y533" s="354">
        <v>3091</v>
      </c>
      <c r="Z533" s="354">
        <v>3533</v>
      </c>
      <c r="AA533" s="354">
        <v>3975</v>
      </c>
      <c r="AB533" s="354">
        <v>4417</v>
      </c>
      <c r="AC533" s="354">
        <v>4859</v>
      </c>
      <c r="AD533" s="354">
        <v>5301</v>
      </c>
    </row>
    <row r="534" spans="1:30" x14ac:dyDescent="0.35">
      <c r="A534" t="s">
        <v>143</v>
      </c>
      <c r="B534" s="354" t="str">
        <f>VLOOKUP(A534,'Web Based Remittances'!$A$2:$C$70,3,0)</f>
        <v>567s135u</v>
      </c>
      <c r="C534" s="354" t="s">
        <v>89</v>
      </c>
      <c r="D534" s="354" t="s">
        <v>90</v>
      </c>
      <c r="E534" s="354">
        <v>6120600</v>
      </c>
      <c r="S534" s="354">
        <v>0</v>
      </c>
      <c r="T534" s="354">
        <v>0</v>
      </c>
      <c r="U534" s="354">
        <v>0</v>
      </c>
      <c r="V534" s="354">
        <v>0</v>
      </c>
      <c r="W534" s="354">
        <v>0</v>
      </c>
      <c r="X534" s="354">
        <v>0</v>
      </c>
      <c r="Y534" s="354">
        <v>0</v>
      </c>
      <c r="Z534" s="354">
        <v>0</v>
      </c>
      <c r="AA534" s="354">
        <v>0</v>
      </c>
      <c r="AB534" s="354">
        <v>0</v>
      </c>
      <c r="AC534" s="354">
        <v>0</v>
      </c>
      <c r="AD534" s="354">
        <v>0</v>
      </c>
    </row>
    <row r="535" spans="1:30" x14ac:dyDescent="0.35">
      <c r="A535" t="s">
        <v>143</v>
      </c>
      <c r="B535" s="354" t="str">
        <f>VLOOKUP(A535,'Web Based Remittances'!$A$2:$C$70,3,0)</f>
        <v>567s135u</v>
      </c>
      <c r="C535" s="354" t="s">
        <v>91</v>
      </c>
      <c r="D535" s="354" t="s">
        <v>92</v>
      </c>
      <c r="E535" s="354">
        <v>6120400</v>
      </c>
      <c r="F535" s="354">
        <v>4500</v>
      </c>
      <c r="I535" s="354">
        <v>1200</v>
      </c>
      <c r="L535" s="354">
        <v>1100</v>
      </c>
      <c r="O535" s="354">
        <v>1100</v>
      </c>
      <c r="R535" s="354">
        <v>1100</v>
      </c>
      <c r="S535" s="354">
        <v>0</v>
      </c>
      <c r="T535" s="354">
        <v>0</v>
      </c>
      <c r="U535" s="354">
        <v>1200</v>
      </c>
      <c r="V535" s="354">
        <v>1200</v>
      </c>
      <c r="W535" s="354">
        <v>1200</v>
      </c>
      <c r="X535" s="354">
        <v>2300</v>
      </c>
      <c r="Y535" s="354">
        <v>2300</v>
      </c>
      <c r="Z535" s="354">
        <v>2300</v>
      </c>
      <c r="AA535" s="354">
        <v>3400</v>
      </c>
      <c r="AB535" s="354">
        <v>3400</v>
      </c>
      <c r="AC535" s="354">
        <v>3400</v>
      </c>
      <c r="AD535" s="354">
        <v>4500</v>
      </c>
    </row>
    <row r="536" spans="1:30" x14ac:dyDescent="0.35">
      <c r="A536" t="s">
        <v>143</v>
      </c>
      <c r="B536" s="354" t="str">
        <f>VLOOKUP(A536,'Web Based Remittances'!$A$2:$C$70,3,0)</f>
        <v>567s135u</v>
      </c>
      <c r="C536" s="354" t="s">
        <v>93</v>
      </c>
      <c r="D536" s="354" t="s">
        <v>94</v>
      </c>
      <c r="E536" s="354">
        <v>6140130</v>
      </c>
      <c r="F536" s="354">
        <v>11000</v>
      </c>
      <c r="G536" s="354">
        <v>1000</v>
      </c>
      <c r="I536" s="354">
        <v>2000</v>
      </c>
      <c r="L536" s="354">
        <v>1000</v>
      </c>
      <c r="O536" s="354">
        <v>1000</v>
      </c>
      <c r="Q536" s="354">
        <v>6000</v>
      </c>
      <c r="S536" s="354">
        <v>1000</v>
      </c>
      <c r="T536" s="354">
        <v>1000</v>
      </c>
      <c r="U536" s="354">
        <v>3000</v>
      </c>
      <c r="V536" s="354">
        <v>3000</v>
      </c>
      <c r="W536" s="354">
        <v>3000</v>
      </c>
      <c r="X536" s="354">
        <v>4000</v>
      </c>
      <c r="Y536" s="354">
        <v>4000</v>
      </c>
      <c r="Z536" s="354">
        <v>4000</v>
      </c>
      <c r="AA536" s="354">
        <v>5000</v>
      </c>
      <c r="AB536" s="354">
        <v>5000</v>
      </c>
      <c r="AC536" s="354">
        <v>11000</v>
      </c>
      <c r="AD536" s="354">
        <v>11000</v>
      </c>
    </row>
    <row r="537" spans="1:30" x14ac:dyDescent="0.35">
      <c r="A537" t="s">
        <v>143</v>
      </c>
      <c r="B537" s="354" t="str">
        <f>VLOOKUP(A537,'Web Based Remittances'!$A$2:$C$70,3,0)</f>
        <v>567s135u</v>
      </c>
      <c r="C537" s="354" t="s">
        <v>95</v>
      </c>
      <c r="D537" s="354" t="s">
        <v>96</v>
      </c>
      <c r="E537" s="354">
        <v>6142430</v>
      </c>
      <c r="F537" s="354">
        <v>6000</v>
      </c>
      <c r="G537" s="354">
        <v>3884</v>
      </c>
      <c r="H537" s="354">
        <v>820</v>
      </c>
      <c r="I537" s="354">
        <v>671</v>
      </c>
      <c r="P537" s="354">
        <v>200</v>
      </c>
      <c r="R537" s="354">
        <v>425</v>
      </c>
      <c r="S537" s="354">
        <v>3884</v>
      </c>
      <c r="T537" s="354">
        <v>4704</v>
      </c>
      <c r="U537" s="354">
        <v>5375</v>
      </c>
      <c r="V537" s="354">
        <v>5375</v>
      </c>
      <c r="W537" s="354">
        <v>5375</v>
      </c>
      <c r="X537" s="354">
        <v>5375</v>
      </c>
      <c r="Y537" s="354">
        <v>5375</v>
      </c>
      <c r="Z537" s="354">
        <v>5375</v>
      </c>
      <c r="AA537" s="354">
        <v>5375</v>
      </c>
      <c r="AB537" s="354">
        <v>5575</v>
      </c>
      <c r="AC537" s="354">
        <v>5575</v>
      </c>
      <c r="AD537" s="354">
        <v>6000</v>
      </c>
    </row>
    <row r="538" spans="1:30" x14ac:dyDescent="0.35">
      <c r="A538" t="s">
        <v>143</v>
      </c>
      <c r="B538" s="354" t="str">
        <f>VLOOKUP(A538,'Web Based Remittances'!$A$2:$C$70,3,0)</f>
        <v>567s135u</v>
      </c>
      <c r="C538" s="354" t="s">
        <v>97</v>
      </c>
      <c r="D538" s="354" t="s">
        <v>98</v>
      </c>
      <c r="E538" s="354">
        <v>6146100</v>
      </c>
      <c r="S538" s="354">
        <v>0</v>
      </c>
      <c r="T538" s="354">
        <v>0</v>
      </c>
      <c r="U538" s="354">
        <v>0</v>
      </c>
      <c r="V538" s="354">
        <v>0</v>
      </c>
      <c r="W538" s="354">
        <v>0</v>
      </c>
      <c r="X538" s="354">
        <v>0</v>
      </c>
      <c r="Y538" s="354">
        <v>0</v>
      </c>
      <c r="Z538" s="354">
        <v>0</v>
      </c>
      <c r="AA538" s="354">
        <v>0</v>
      </c>
      <c r="AB538" s="354">
        <v>0</v>
      </c>
      <c r="AC538" s="354">
        <v>0</v>
      </c>
      <c r="AD538" s="354">
        <v>0</v>
      </c>
    </row>
    <row r="539" spans="1:30" x14ac:dyDescent="0.35">
      <c r="A539" t="s">
        <v>143</v>
      </c>
      <c r="B539" s="354" t="str">
        <f>VLOOKUP(A539,'Web Based Remittances'!$A$2:$C$70,3,0)</f>
        <v>567s135u</v>
      </c>
      <c r="C539" s="354" t="s">
        <v>99</v>
      </c>
      <c r="D539" s="354" t="s">
        <v>100</v>
      </c>
      <c r="E539" s="354">
        <v>6140000</v>
      </c>
      <c r="F539" s="354">
        <v>4500</v>
      </c>
      <c r="G539" s="354">
        <v>1125</v>
      </c>
      <c r="J539" s="354">
        <v>1125</v>
      </c>
      <c r="N539" s="354">
        <v>1125</v>
      </c>
      <c r="R539" s="354">
        <v>1125</v>
      </c>
      <c r="S539" s="354">
        <v>1125</v>
      </c>
      <c r="T539" s="354">
        <v>1125</v>
      </c>
      <c r="U539" s="354">
        <v>1125</v>
      </c>
      <c r="V539" s="354">
        <v>2250</v>
      </c>
      <c r="W539" s="354">
        <v>2250</v>
      </c>
      <c r="X539" s="354">
        <v>2250</v>
      </c>
      <c r="Y539" s="354">
        <v>2250</v>
      </c>
      <c r="Z539" s="354">
        <v>3375</v>
      </c>
      <c r="AA539" s="354">
        <v>3375</v>
      </c>
      <c r="AB539" s="354">
        <v>3375</v>
      </c>
      <c r="AC539" s="354">
        <v>3375</v>
      </c>
      <c r="AD539" s="354">
        <v>4500</v>
      </c>
    </row>
    <row r="540" spans="1:30" x14ac:dyDescent="0.35">
      <c r="A540" t="s">
        <v>143</v>
      </c>
      <c r="B540" s="354" t="str">
        <f>VLOOKUP(A540,'Web Based Remittances'!$A$2:$C$70,3,0)</f>
        <v>567s135u</v>
      </c>
      <c r="C540" s="354" t="s">
        <v>101</v>
      </c>
      <c r="D540" s="354" t="s">
        <v>102</v>
      </c>
      <c r="E540" s="354">
        <v>6121600</v>
      </c>
      <c r="F540" s="354">
        <v>792</v>
      </c>
      <c r="G540" s="354">
        <v>792</v>
      </c>
      <c r="S540" s="354">
        <v>792</v>
      </c>
      <c r="T540" s="354">
        <v>792</v>
      </c>
      <c r="U540" s="354">
        <v>792</v>
      </c>
      <c r="V540" s="354">
        <v>792</v>
      </c>
      <c r="W540" s="354">
        <v>792</v>
      </c>
      <c r="X540" s="354">
        <v>792</v>
      </c>
      <c r="Y540" s="354">
        <v>792</v>
      </c>
      <c r="Z540" s="354">
        <v>792</v>
      </c>
      <c r="AA540" s="354">
        <v>792</v>
      </c>
      <c r="AB540" s="354">
        <v>792</v>
      </c>
      <c r="AC540" s="354">
        <v>792</v>
      </c>
      <c r="AD540" s="354">
        <v>792</v>
      </c>
    </row>
    <row r="541" spans="1:30" x14ac:dyDescent="0.35">
      <c r="A541" t="s">
        <v>143</v>
      </c>
      <c r="B541" s="354" t="str">
        <f>VLOOKUP(A541,'Web Based Remittances'!$A$2:$C$70,3,0)</f>
        <v>567s135u</v>
      </c>
      <c r="C541" s="354" t="s">
        <v>103</v>
      </c>
      <c r="D541" s="354" t="s">
        <v>104</v>
      </c>
      <c r="E541" s="354">
        <v>6151110</v>
      </c>
      <c r="S541" s="354">
        <v>0</v>
      </c>
      <c r="T541" s="354">
        <v>0</v>
      </c>
      <c r="U541" s="354">
        <v>0</v>
      </c>
      <c r="V541" s="354">
        <v>0</v>
      </c>
      <c r="W541" s="354">
        <v>0</v>
      </c>
      <c r="X541" s="354">
        <v>0</v>
      </c>
      <c r="Y541" s="354">
        <v>0</v>
      </c>
      <c r="Z541" s="354">
        <v>0</v>
      </c>
      <c r="AA541" s="354">
        <v>0</v>
      </c>
      <c r="AB541" s="354">
        <v>0</v>
      </c>
      <c r="AC541" s="354">
        <v>0</v>
      </c>
      <c r="AD541" s="354">
        <v>0</v>
      </c>
    </row>
    <row r="542" spans="1:30" x14ac:dyDescent="0.35">
      <c r="A542" t="s">
        <v>143</v>
      </c>
      <c r="B542" s="354" t="str">
        <f>VLOOKUP(A542,'Web Based Remittances'!$A$2:$C$70,3,0)</f>
        <v>567s135u</v>
      </c>
      <c r="C542" s="354" t="s">
        <v>105</v>
      </c>
      <c r="D542" s="354" t="s">
        <v>106</v>
      </c>
      <c r="E542" s="354">
        <v>6140200</v>
      </c>
      <c r="F542" s="354">
        <v>19000</v>
      </c>
      <c r="G542" s="354">
        <v>1727</v>
      </c>
      <c r="H542" s="354">
        <v>1727</v>
      </c>
      <c r="I542" s="354">
        <v>1727</v>
      </c>
      <c r="J542" s="354">
        <v>1727</v>
      </c>
      <c r="L542" s="354">
        <v>1727</v>
      </c>
      <c r="M542" s="354">
        <v>1727</v>
      </c>
      <c r="N542" s="354">
        <v>1727</v>
      </c>
      <c r="O542" s="354">
        <v>1727</v>
      </c>
      <c r="P542" s="354">
        <v>1727</v>
      </c>
      <c r="Q542" s="354">
        <v>1727</v>
      </c>
      <c r="R542" s="354">
        <v>1730</v>
      </c>
      <c r="S542" s="354">
        <v>1727</v>
      </c>
      <c r="T542" s="354">
        <v>3454</v>
      </c>
      <c r="U542" s="354">
        <v>5181</v>
      </c>
      <c r="V542" s="354">
        <v>6908</v>
      </c>
      <c r="W542" s="354">
        <v>6908</v>
      </c>
      <c r="X542" s="354">
        <v>8635</v>
      </c>
      <c r="Y542" s="354">
        <v>10362</v>
      </c>
      <c r="Z542" s="354">
        <v>12089</v>
      </c>
      <c r="AA542" s="354">
        <v>13816</v>
      </c>
      <c r="AB542" s="354">
        <v>15543</v>
      </c>
      <c r="AC542" s="354">
        <v>17270</v>
      </c>
      <c r="AD542" s="354">
        <v>19000</v>
      </c>
    </row>
    <row r="543" spans="1:30" x14ac:dyDescent="0.35">
      <c r="A543" t="s">
        <v>143</v>
      </c>
      <c r="B543" s="354" t="str">
        <f>VLOOKUP(A543,'Web Based Remittances'!$A$2:$C$70,3,0)</f>
        <v>567s135u</v>
      </c>
      <c r="C543" s="354" t="s">
        <v>107</v>
      </c>
      <c r="D543" s="354" t="s">
        <v>108</v>
      </c>
      <c r="E543" s="354">
        <v>6111000</v>
      </c>
      <c r="F543" s="354">
        <v>6130</v>
      </c>
      <c r="G543" s="354">
        <v>557</v>
      </c>
      <c r="H543" s="354">
        <v>557</v>
      </c>
      <c r="I543" s="354">
        <v>557</v>
      </c>
      <c r="J543" s="354">
        <v>557</v>
      </c>
      <c r="L543" s="354">
        <v>557</v>
      </c>
      <c r="M543" s="354">
        <v>557</v>
      </c>
      <c r="N543" s="354">
        <v>557</v>
      </c>
      <c r="O543" s="354">
        <v>557</v>
      </c>
      <c r="P543" s="354">
        <v>557</v>
      </c>
      <c r="Q543" s="354">
        <v>557</v>
      </c>
      <c r="R543" s="354">
        <v>560</v>
      </c>
      <c r="S543" s="354">
        <v>557</v>
      </c>
      <c r="T543" s="354">
        <v>1114</v>
      </c>
      <c r="U543" s="354">
        <v>1671</v>
      </c>
      <c r="V543" s="354">
        <v>2228</v>
      </c>
      <c r="W543" s="354">
        <v>2228</v>
      </c>
      <c r="X543" s="354">
        <v>2785</v>
      </c>
      <c r="Y543" s="354">
        <v>3342</v>
      </c>
      <c r="Z543" s="354">
        <v>3899</v>
      </c>
      <c r="AA543" s="354">
        <v>4456</v>
      </c>
      <c r="AB543" s="354">
        <v>5013</v>
      </c>
      <c r="AC543" s="354">
        <v>5570</v>
      </c>
      <c r="AD543" s="354">
        <v>6130</v>
      </c>
    </row>
    <row r="544" spans="1:30" x14ac:dyDescent="0.35">
      <c r="A544" t="s">
        <v>143</v>
      </c>
      <c r="B544" s="354" t="str">
        <f>VLOOKUP(A544,'Web Based Remittances'!$A$2:$C$70,3,0)</f>
        <v>567s135u</v>
      </c>
      <c r="C544" s="354" t="s">
        <v>109</v>
      </c>
      <c r="D544" s="354" t="s">
        <v>110</v>
      </c>
      <c r="E544" s="354">
        <v>6170100</v>
      </c>
      <c r="F544" s="354">
        <v>11500</v>
      </c>
      <c r="H544" s="354">
        <v>633</v>
      </c>
      <c r="L544" s="354">
        <v>633</v>
      </c>
      <c r="M544" s="354">
        <v>9600</v>
      </c>
      <c r="R544" s="354">
        <v>634</v>
      </c>
      <c r="S544" s="354">
        <v>0</v>
      </c>
      <c r="T544" s="354">
        <v>633</v>
      </c>
      <c r="U544" s="354">
        <v>633</v>
      </c>
      <c r="V544" s="354">
        <v>633</v>
      </c>
      <c r="W544" s="354">
        <v>633</v>
      </c>
      <c r="X544" s="354">
        <v>1266</v>
      </c>
      <c r="Y544" s="354">
        <v>10866</v>
      </c>
      <c r="Z544" s="354">
        <v>10866</v>
      </c>
      <c r="AA544" s="354">
        <v>10866</v>
      </c>
      <c r="AB544" s="354">
        <v>10866</v>
      </c>
      <c r="AC544" s="354">
        <v>10866</v>
      </c>
      <c r="AD544" s="354">
        <v>11500</v>
      </c>
    </row>
    <row r="545" spans="1:30" x14ac:dyDescent="0.35">
      <c r="A545" t="s">
        <v>143</v>
      </c>
      <c r="B545" s="354" t="str">
        <f>VLOOKUP(A545,'Web Based Remittances'!$A$2:$C$70,3,0)</f>
        <v>567s135u</v>
      </c>
      <c r="C545" s="354" t="s">
        <v>111</v>
      </c>
      <c r="D545" s="354" t="s">
        <v>112</v>
      </c>
      <c r="E545" s="354">
        <v>6170110</v>
      </c>
      <c r="F545" s="354">
        <v>8343</v>
      </c>
      <c r="G545" s="354">
        <v>4343</v>
      </c>
      <c r="H545" s="354">
        <v>1135</v>
      </c>
      <c r="I545" s="354">
        <v>285</v>
      </c>
      <c r="J545" s="354">
        <v>585</v>
      </c>
      <c r="L545" s="354">
        <v>285</v>
      </c>
      <c r="M545" s="354">
        <v>285</v>
      </c>
      <c r="N545" s="354">
        <v>285</v>
      </c>
      <c r="O545" s="354">
        <v>285</v>
      </c>
      <c r="P545" s="354">
        <v>285</v>
      </c>
      <c r="Q545" s="354">
        <v>285</v>
      </c>
      <c r="R545" s="354">
        <v>285</v>
      </c>
      <c r="S545" s="354">
        <v>4343</v>
      </c>
      <c r="T545" s="354">
        <v>5478</v>
      </c>
      <c r="U545" s="354">
        <v>5763</v>
      </c>
      <c r="V545" s="354">
        <v>6348</v>
      </c>
      <c r="W545" s="354">
        <v>6348</v>
      </c>
      <c r="X545" s="354">
        <v>6633</v>
      </c>
      <c r="Y545" s="354">
        <v>6918</v>
      </c>
      <c r="Z545" s="354">
        <v>7203</v>
      </c>
      <c r="AA545" s="354">
        <v>7488</v>
      </c>
      <c r="AB545" s="354">
        <v>7773</v>
      </c>
      <c r="AC545" s="354">
        <v>8058</v>
      </c>
      <c r="AD545" s="354">
        <v>8343</v>
      </c>
    </row>
    <row r="546" spans="1:30" x14ac:dyDescent="0.35">
      <c r="A546" t="s">
        <v>143</v>
      </c>
      <c r="B546" s="354" t="str">
        <f>VLOOKUP(A546,'Web Based Remittances'!$A$2:$C$70,3,0)</f>
        <v>567s135u</v>
      </c>
      <c r="C546" s="354" t="s">
        <v>121</v>
      </c>
      <c r="D546" s="354" t="s">
        <v>122</v>
      </c>
      <c r="E546" s="354">
        <v>4190170</v>
      </c>
      <c r="F546" s="354">
        <v>-4770</v>
      </c>
      <c r="H546" s="354">
        <v>-4770</v>
      </c>
      <c r="S546" s="354">
        <v>0</v>
      </c>
      <c r="T546" s="354">
        <v>-4770</v>
      </c>
      <c r="U546" s="354">
        <v>-4770</v>
      </c>
      <c r="V546" s="354">
        <v>-4770</v>
      </c>
      <c r="W546" s="354">
        <v>-4770</v>
      </c>
      <c r="X546" s="354">
        <v>-4770</v>
      </c>
      <c r="Y546" s="354">
        <v>-4770</v>
      </c>
      <c r="Z546" s="354">
        <v>-4770</v>
      </c>
      <c r="AA546" s="354">
        <v>-4770</v>
      </c>
      <c r="AB546" s="354">
        <v>-4770</v>
      </c>
      <c r="AC546" s="354">
        <v>-4770</v>
      </c>
      <c r="AD546" s="354">
        <v>-4770</v>
      </c>
    </row>
    <row r="547" spans="1:30" x14ac:dyDescent="0.35">
      <c r="A547" t="s">
        <v>143</v>
      </c>
      <c r="B547" s="354" t="str">
        <f>VLOOKUP(A547,'Web Based Remittances'!$A$2:$C$70,3,0)</f>
        <v>567s135u</v>
      </c>
      <c r="C547" s="354" t="s">
        <v>127</v>
      </c>
      <c r="D547" s="354" t="s">
        <v>128</v>
      </c>
      <c r="E547" s="354">
        <v>6180200</v>
      </c>
      <c r="F547" s="354">
        <v>4770.38</v>
      </c>
      <c r="I547" s="354">
        <v>4770.38</v>
      </c>
      <c r="S547" s="354">
        <v>0</v>
      </c>
      <c r="T547" s="354">
        <v>0</v>
      </c>
      <c r="U547" s="354">
        <v>4770.38</v>
      </c>
      <c r="V547" s="354">
        <v>4770.38</v>
      </c>
      <c r="W547" s="354">
        <v>4770.38</v>
      </c>
      <c r="X547" s="354">
        <v>4770.38</v>
      </c>
      <c r="Y547" s="354">
        <v>4770.38</v>
      </c>
      <c r="Z547" s="354">
        <v>4770.38</v>
      </c>
      <c r="AA547" s="354">
        <v>4770.38</v>
      </c>
      <c r="AB547" s="354">
        <v>4770.38</v>
      </c>
      <c r="AC547" s="354">
        <v>4770.38</v>
      </c>
      <c r="AD547" s="354">
        <v>4770.38</v>
      </c>
    </row>
    <row r="548" spans="1:30" x14ac:dyDescent="0.35">
      <c r="A548" t="s">
        <v>144</v>
      </c>
      <c r="B548" s="354" t="str">
        <f>VLOOKUP(A548,'Web Based Remittances'!$A$2:$C$70,3,0)</f>
        <v>188b616h</v>
      </c>
      <c r="C548" s="354" t="s">
        <v>19</v>
      </c>
      <c r="D548" s="354" t="s">
        <v>20</v>
      </c>
      <c r="E548" s="354">
        <v>4190105</v>
      </c>
      <c r="F548" s="354">
        <v>-1098278</v>
      </c>
      <c r="G548" s="354">
        <v>-121941</v>
      </c>
      <c r="H548" s="354">
        <v>-107807</v>
      </c>
      <c r="I548" s="354">
        <v>-86853</v>
      </c>
      <c r="J548" s="354">
        <v>-86853</v>
      </c>
      <c r="K548" s="354">
        <v>-86853</v>
      </c>
      <c r="L548" s="354">
        <v>-86853</v>
      </c>
      <c r="M548" s="354">
        <v>-86853</v>
      </c>
      <c r="N548" s="354">
        <v>-86853</v>
      </c>
      <c r="O548" s="354">
        <v>-86853</v>
      </c>
      <c r="P548" s="354">
        <v>-86853</v>
      </c>
      <c r="Q548" s="354">
        <v>-86853</v>
      </c>
      <c r="R548" s="354">
        <v>-86853</v>
      </c>
      <c r="S548" s="354">
        <v>-121941</v>
      </c>
      <c r="T548" s="354">
        <v>-229748</v>
      </c>
      <c r="U548" s="354">
        <v>-316601</v>
      </c>
      <c r="V548" s="354">
        <v>-403454</v>
      </c>
      <c r="W548" s="354">
        <v>-490307</v>
      </c>
      <c r="X548" s="354">
        <v>-577160</v>
      </c>
      <c r="Y548" s="354">
        <v>-664013</v>
      </c>
      <c r="Z548" s="354">
        <v>-750866</v>
      </c>
      <c r="AA548" s="354">
        <v>-837719</v>
      </c>
      <c r="AB548" s="354">
        <v>-924572</v>
      </c>
      <c r="AC548" s="354">
        <v>-1011425</v>
      </c>
      <c r="AD548" s="354">
        <v>-1098278</v>
      </c>
    </row>
    <row r="549" spans="1:30" x14ac:dyDescent="0.35">
      <c r="A549" s="355" t="s">
        <v>144</v>
      </c>
      <c r="B549" s="354" t="str">
        <f>VLOOKUP(A549,'Web Based Remittances'!$A$2:$C$70,3,0)</f>
        <v>188b616h</v>
      </c>
      <c r="C549" s="354" t="s">
        <v>21</v>
      </c>
      <c r="D549" s="354" t="s">
        <v>22</v>
      </c>
      <c r="E549" s="354">
        <v>4190110</v>
      </c>
      <c r="S549" s="354">
        <v>0</v>
      </c>
      <c r="T549" s="354">
        <v>0</v>
      </c>
      <c r="U549" s="354">
        <v>0</v>
      </c>
      <c r="V549" s="354">
        <v>0</v>
      </c>
      <c r="W549" s="354">
        <v>0</v>
      </c>
      <c r="X549" s="354">
        <v>0</v>
      </c>
      <c r="Y549" s="354">
        <v>0</v>
      </c>
      <c r="Z549" s="354">
        <v>0</v>
      </c>
      <c r="AA549" s="354">
        <v>0</v>
      </c>
      <c r="AB549" s="354">
        <v>0</v>
      </c>
      <c r="AC549" s="354">
        <v>0</v>
      </c>
      <c r="AD549" s="354">
        <v>0</v>
      </c>
    </row>
    <row r="550" spans="1:30" x14ac:dyDescent="0.35">
      <c r="A550" s="355" t="s">
        <v>144</v>
      </c>
      <c r="B550" s="354" t="str">
        <f>VLOOKUP(A550,'Web Based Remittances'!$A$2:$C$70,3,0)</f>
        <v>188b616h</v>
      </c>
      <c r="C550" s="354" t="s">
        <v>23</v>
      </c>
      <c r="D550" s="354" t="s">
        <v>24</v>
      </c>
      <c r="E550" s="354">
        <v>4190120</v>
      </c>
      <c r="F550" s="354">
        <v>-7952.5</v>
      </c>
      <c r="G550" s="354">
        <v>-1590.5</v>
      </c>
      <c r="H550" s="354">
        <v>-1590.5</v>
      </c>
      <c r="I550" s="354">
        <v>-1590.5</v>
      </c>
      <c r="J550" s="354">
        <v>-1590.5</v>
      </c>
      <c r="K550" s="354">
        <v>-1590.5</v>
      </c>
      <c r="S550" s="354">
        <v>-1590.5</v>
      </c>
      <c r="T550" s="354">
        <v>-3181</v>
      </c>
      <c r="U550" s="354">
        <v>-4771.5</v>
      </c>
      <c r="V550" s="354">
        <v>-6362</v>
      </c>
      <c r="W550" s="354">
        <v>-7952.5</v>
      </c>
      <c r="X550" s="354">
        <v>-7952.5</v>
      </c>
      <c r="Y550" s="354">
        <v>-7952.5</v>
      </c>
      <c r="Z550" s="354">
        <v>-7952.5</v>
      </c>
      <c r="AA550" s="354">
        <v>-7952.5</v>
      </c>
      <c r="AB550" s="354">
        <v>-7952.5</v>
      </c>
      <c r="AC550" s="354">
        <v>-7952.5</v>
      </c>
      <c r="AD550" s="354">
        <v>-7952.5</v>
      </c>
    </row>
    <row r="551" spans="1:30" x14ac:dyDescent="0.35">
      <c r="A551" s="355" t="s">
        <v>144</v>
      </c>
      <c r="B551" s="354" t="str">
        <f>VLOOKUP(A551,'Web Based Remittances'!$A$2:$C$70,3,0)</f>
        <v>188b616h</v>
      </c>
      <c r="C551" s="354" t="s">
        <v>25</v>
      </c>
      <c r="D551" s="354" t="s">
        <v>26</v>
      </c>
      <c r="E551" s="354">
        <v>4190140</v>
      </c>
      <c r="F551" s="354">
        <v>-111105</v>
      </c>
      <c r="J551" s="354">
        <v>-27776.25</v>
      </c>
      <c r="L551" s="354">
        <v>-27776.25</v>
      </c>
      <c r="N551" s="354">
        <v>-27776.25</v>
      </c>
      <c r="R551" s="354">
        <v>-27776.25</v>
      </c>
      <c r="S551" s="354">
        <v>0</v>
      </c>
      <c r="T551" s="354">
        <v>0</v>
      </c>
      <c r="U551" s="354">
        <v>0</v>
      </c>
      <c r="V551" s="354">
        <v>-27776.25</v>
      </c>
      <c r="W551" s="354">
        <v>-27776.25</v>
      </c>
      <c r="X551" s="354">
        <v>-55552.5</v>
      </c>
      <c r="Y551" s="354">
        <v>-55552.5</v>
      </c>
      <c r="Z551" s="354">
        <v>-83328.75</v>
      </c>
      <c r="AA551" s="354">
        <v>-83328.75</v>
      </c>
      <c r="AB551" s="354">
        <v>-83328.75</v>
      </c>
      <c r="AC551" s="354">
        <v>-83328.75</v>
      </c>
      <c r="AD551" s="354">
        <v>-111105</v>
      </c>
    </row>
    <row r="552" spans="1:30" x14ac:dyDescent="0.35">
      <c r="A552" s="355" t="s">
        <v>144</v>
      </c>
      <c r="B552" s="354" t="str">
        <f>VLOOKUP(A552,'Web Based Remittances'!$A$2:$C$70,3,0)</f>
        <v>188b616h</v>
      </c>
      <c r="C552" s="354" t="s">
        <v>27</v>
      </c>
      <c r="D552" s="354" t="s">
        <v>28</v>
      </c>
      <c r="E552" s="354">
        <v>4190160</v>
      </c>
      <c r="S552" s="354">
        <v>0</v>
      </c>
      <c r="T552" s="354">
        <v>0</v>
      </c>
      <c r="U552" s="354">
        <v>0</v>
      </c>
      <c r="V552" s="354">
        <v>0</v>
      </c>
      <c r="W552" s="354">
        <v>0</v>
      </c>
      <c r="X552" s="354">
        <v>0</v>
      </c>
      <c r="Y552" s="354">
        <v>0</v>
      </c>
      <c r="Z552" s="354">
        <v>0</v>
      </c>
      <c r="AA552" s="354">
        <v>0</v>
      </c>
      <c r="AB552" s="354">
        <v>0</v>
      </c>
      <c r="AC552" s="354">
        <v>0</v>
      </c>
      <c r="AD552" s="354">
        <v>0</v>
      </c>
    </row>
    <row r="553" spans="1:30" x14ac:dyDescent="0.35">
      <c r="A553" s="355" t="s">
        <v>144</v>
      </c>
      <c r="B553" s="354" t="str">
        <f>VLOOKUP(A553,'Web Based Remittances'!$A$2:$C$70,3,0)</f>
        <v>188b616h</v>
      </c>
      <c r="C553" s="354" t="s">
        <v>29</v>
      </c>
      <c r="D553" s="354" t="s">
        <v>30</v>
      </c>
      <c r="E553" s="354">
        <v>4190390</v>
      </c>
      <c r="F553" s="354">
        <v>-2199</v>
      </c>
      <c r="G553" s="354">
        <v>-1699</v>
      </c>
      <c r="J553" s="354">
        <v>-500</v>
      </c>
      <c r="S553" s="354">
        <v>-1699</v>
      </c>
      <c r="T553" s="354">
        <v>-1699</v>
      </c>
      <c r="U553" s="354">
        <v>-1699</v>
      </c>
      <c r="V553" s="354">
        <v>-2199</v>
      </c>
      <c r="W553" s="354">
        <v>-2199</v>
      </c>
      <c r="X553" s="354">
        <v>-2199</v>
      </c>
      <c r="Y553" s="354">
        <v>-2199</v>
      </c>
      <c r="Z553" s="354">
        <v>-2199</v>
      </c>
      <c r="AA553" s="354">
        <v>-2199</v>
      </c>
      <c r="AB553" s="354">
        <v>-2199</v>
      </c>
      <c r="AC553" s="354">
        <v>-2199</v>
      </c>
      <c r="AD553" s="354">
        <v>-2199</v>
      </c>
    </row>
    <row r="554" spans="1:30" x14ac:dyDescent="0.35">
      <c r="A554" s="355" t="s">
        <v>144</v>
      </c>
      <c r="B554" s="354" t="str">
        <f>VLOOKUP(A554,'Web Based Remittances'!$A$2:$C$70,3,0)</f>
        <v>188b616h</v>
      </c>
      <c r="C554" s="354" t="s">
        <v>31</v>
      </c>
      <c r="D554" s="354" t="s">
        <v>32</v>
      </c>
      <c r="E554" s="354">
        <v>4191900</v>
      </c>
      <c r="F554" s="354">
        <v>-960</v>
      </c>
      <c r="H554" s="354">
        <v>-300</v>
      </c>
      <c r="I554" s="354">
        <v>-240</v>
      </c>
      <c r="L554" s="354">
        <v>-220</v>
      </c>
      <c r="P554" s="354">
        <v>-200</v>
      </c>
      <c r="S554" s="354">
        <v>0</v>
      </c>
      <c r="T554" s="354">
        <v>-300</v>
      </c>
      <c r="U554" s="354">
        <v>-540</v>
      </c>
      <c r="V554" s="354">
        <v>-540</v>
      </c>
      <c r="W554" s="354">
        <v>-540</v>
      </c>
      <c r="X554" s="354">
        <v>-760</v>
      </c>
      <c r="Y554" s="354">
        <v>-760</v>
      </c>
      <c r="Z554" s="354">
        <v>-760</v>
      </c>
      <c r="AA554" s="354">
        <v>-760</v>
      </c>
      <c r="AB554" s="354">
        <v>-960</v>
      </c>
      <c r="AC554" s="354">
        <v>-960</v>
      </c>
      <c r="AD554" s="354">
        <v>-960</v>
      </c>
    </row>
    <row r="555" spans="1:30" x14ac:dyDescent="0.35">
      <c r="A555" s="355" t="s">
        <v>144</v>
      </c>
      <c r="B555" s="354" t="str">
        <f>VLOOKUP(A555,'Web Based Remittances'!$A$2:$C$70,3,0)</f>
        <v>188b616h</v>
      </c>
      <c r="C555" s="354" t="s">
        <v>33</v>
      </c>
      <c r="D555" s="354" t="s">
        <v>34</v>
      </c>
      <c r="E555" s="354">
        <v>4191100</v>
      </c>
      <c r="F555" s="354">
        <v>-9800</v>
      </c>
      <c r="G555" s="354">
        <v>-400</v>
      </c>
      <c r="H555" s="354">
        <v>-940</v>
      </c>
      <c r="I555" s="354">
        <v>-940</v>
      </c>
      <c r="J555" s="354">
        <v>-940</v>
      </c>
      <c r="L555" s="354">
        <v>-940</v>
      </c>
      <c r="M555" s="354">
        <v>-940</v>
      </c>
      <c r="N555" s="354">
        <v>-940</v>
      </c>
      <c r="O555" s="354">
        <v>-940</v>
      </c>
      <c r="P555" s="354">
        <v>-940</v>
      </c>
      <c r="Q555" s="354">
        <v>-940</v>
      </c>
      <c r="R555" s="354">
        <v>-940</v>
      </c>
      <c r="S555" s="354">
        <v>-400</v>
      </c>
      <c r="T555" s="354">
        <v>-1340</v>
      </c>
      <c r="U555" s="354">
        <v>-2280</v>
      </c>
      <c r="V555" s="354">
        <v>-3220</v>
      </c>
      <c r="W555" s="354">
        <v>-3220</v>
      </c>
      <c r="X555" s="354">
        <v>-4160</v>
      </c>
      <c r="Y555" s="354">
        <v>-5100</v>
      </c>
      <c r="Z555" s="354">
        <v>-6040</v>
      </c>
      <c r="AA555" s="354">
        <v>-6980</v>
      </c>
      <c r="AB555" s="354">
        <v>-7920</v>
      </c>
      <c r="AC555" s="354">
        <v>-8860</v>
      </c>
      <c r="AD555" s="354">
        <v>-9800</v>
      </c>
    </row>
    <row r="556" spans="1:30" x14ac:dyDescent="0.35">
      <c r="A556" s="355" t="s">
        <v>144</v>
      </c>
      <c r="B556" s="354" t="str">
        <f>VLOOKUP(A556,'Web Based Remittances'!$A$2:$C$70,3,0)</f>
        <v>188b616h</v>
      </c>
      <c r="C556" s="354" t="s">
        <v>35</v>
      </c>
      <c r="D556" s="354" t="s">
        <v>36</v>
      </c>
      <c r="E556" s="354">
        <v>4191110</v>
      </c>
      <c r="F556" s="354">
        <v>-14000</v>
      </c>
      <c r="G556" s="354">
        <v>-1000</v>
      </c>
      <c r="H556" s="354">
        <v>-1400</v>
      </c>
      <c r="I556" s="354">
        <v>-1400</v>
      </c>
      <c r="J556" s="354">
        <v>-1400</v>
      </c>
      <c r="K556" s="354">
        <v>-500</v>
      </c>
      <c r="L556" s="354">
        <v>-1185</v>
      </c>
      <c r="M556" s="354">
        <v>-1185</v>
      </c>
      <c r="N556" s="354">
        <v>-1185</v>
      </c>
      <c r="O556" s="354">
        <v>-1185</v>
      </c>
      <c r="P556" s="354">
        <v>-1185</v>
      </c>
      <c r="Q556" s="354">
        <v>-1185</v>
      </c>
      <c r="R556" s="354">
        <v>-1190</v>
      </c>
      <c r="S556" s="354">
        <v>-1000</v>
      </c>
      <c r="T556" s="354">
        <v>-2400</v>
      </c>
      <c r="U556" s="354">
        <v>-3800</v>
      </c>
      <c r="V556" s="354">
        <v>-5200</v>
      </c>
      <c r="W556" s="354">
        <v>-5700</v>
      </c>
      <c r="X556" s="354">
        <v>-6885</v>
      </c>
      <c r="Y556" s="354">
        <v>-8070</v>
      </c>
      <c r="Z556" s="354">
        <v>-9255</v>
      </c>
      <c r="AA556" s="354">
        <v>-10440</v>
      </c>
      <c r="AB556" s="354">
        <v>-11625</v>
      </c>
      <c r="AC556" s="354">
        <v>-12810</v>
      </c>
      <c r="AD556" s="354">
        <v>-14000</v>
      </c>
    </row>
    <row r="557" spans="1:30" x14ac:dyDescent="0.35">
      <c r="A557" s="355" t="s">
        <v>144</v>
      </c>
      <c r="B557" s="354" t="str">
        <f>VLOOKUP(A557,'Web Based Remittances'!$A$2:$C$70,3,0)</f>
        <v>188b616h</v>
      </c>
      <c r="C557" s="354" t="s">
        <v>37</v>
      </c>
      <c r="D557" s="354" t="s">
        <v>38</v>
      </c>
      <c r="E557" s="354">
        <v>4191600</v>
      </c>
      <c r="S557" s="354">
        <v>0</v>
      </c>
      <c r="T557" s="354">
        <v>0</v>
      </c>
      <c r="U557" s="354">
        <v>0</v>
      </c>
      <c r="V557" s="354">
        <v>0</v>
      </c>
      <c r="W557" s="354">
        <v>0</v>
      </c>
      <c r="X557" s="354">
        <v>0</v>
      </c>
      <c r="Y557" s="354">
        <v>0</v>
      </c>
      <c r="Z557" s="354">
        <v>0</v>
      </c>
      <c r="AA557" s="354">
        <v>0</v>
      </c>
      <c r="AB557" s="354">
        <v>0</v>
      </c>
      <c r="AC557" s="354">
        <v>0</v>
      </c>
      <c r="AD557" s="354">
        <v>0</v>
      </c>
    </row>
    <row r="558" spans="1:30" x14ac:dyDescent="0.35">
      <c r="A558" s="355" t="s">
        <v>144</v>
      </c>
      <c r="B558" s="354" t="str">
        <f>VLOOKUP(A558,'Web Based Remittances'!$A$2:$C$70,3,0)</f>
        <v>188b616h</v>
      </c>
      <c r="C558" s="354" t="s">
        <v>39</v>
      </c>
      <c r="D558" s="354" t="s">
        <v>40</v>
      </c>
      <c r="E558" s="354">
        <v>4191610</v>
      </c>
      <c r="S558" s="354">
        <v>0</v>
      </c>
      <c r="T558" s="354">
        <v>0</v>
      </c>
      <c r="U558" s="354">
        <v>0</v>
      </c>
      <c r="V558" s="354">
        <v>0</v>
      </c>
      <c r="W558" s="354">
        <v>0</v>
      </c>
      <c r="X558" s="354">
        <v>0</v>
      </c>
      <c r="Y558" s="354">
        <v>0</v>
      </c>
      <c r="Z558" s="354">
        <v>0</v>
      </c>
      <c r="AA558" s="354">
        <v>0</v>
      </c>
      <c r="AB558" s="354">
        <v>0</v>
      </c>
      <c r="AC558" s="354">
        <v>0</v>
      </c>
      <c r="AD558" s="354">
        <v>0</v>
      </c>
    </row>
    <row r="559" spans="1:30" x14ac:dyDescent="0.35">
      <c r="A559" s="355" t="s">
        <v>144</v>
      </c>
      <c r="B559" s="354" t="str">
        <f>VLOOKUP(A559,'Web Based Remittances'!$A$2:$C$70,3,0)</f>
        <v>188b616h</v>
      </c>
      <c r="C559" s="354" t="s">
        <v>41</v>
      </c>
      <c r="D559" s="354" t="s">
        <v>42</v>
      </c>
      <c r="E559" s="354">
        <v>4190410</v>
      </c>
      <c r="F559" s="354">
        <v>-5500</v>
      </c>
      <c r="J559" s="354">
        <v>-1000</v>
      </c>
      <c r="L559" s="354">
        <v>-1500</v>
      </c>
      <c r="O559" s="354">
        <v>-1500</v>
      </c>
      <c r="R559" s="354">
        <v>-1500</v>
      </c>
      <c r="S559" s="354">
        <v>0</v>
      </c>
      <c r="T559" s="354">
        <v>0</v>
      </c>
      <c r="U559" s="354">
        <v>0</v>
      </c>
      <c r="V559" s="354">
        <v>-1000</v>
      </c>
      <c r="W559" s="354">
        <v>-1000</v>
      </c>
      <c r="X559" s="354">
        <v>-2500</v>
      </c>
      <c r="Y559" s="354">
        <v>-2500</v>
      </c>
      <c r="Z559" s="354">
        <v>-2500</v>
      </c>
      <c r="AA559" s="354">
        <v>-4000</v>
      </c>
      <c r="AB559" s="354">
        <v>-4000</v>
      </c>
      <c r="AC559" s="354">
        <v>-4000</v>
      </c>
      <c r="AD559" s="354">
        <v>-5500</v>
      </c>
    </row>
    <row r="560" spans="1:30" x14ac:dyDescent="0.35">
      <c r="A560" s="355" t="s">
        <v>144</v>
      </c>
      <c r="B560" s="354" t="str">
        <f>VLOOKUP(A560,'Web Based Remittances'!$A$2:$C$70,3,0)</f>
        <v>188b616h</v>
      </c>
      <c r="C560" s="354" t="s">
        <v>43</v>
      </c>
      <c r="D560" s="354" t="s">
        <v>44</v>
      </c>
      <c r="E560" s="354">
        <v>4190420</v>
      </c>
      <c r="S560" s="354">
        <v>0</v>
      </c>
      <c r="T560" s="354">
        <v>0</v>
      </c>
      <c r="U560" s="354">
        <v>0</v>
      </c>
      <c r="V560" s="354">
        <v>0</v>
      </c>
      <c r="W560" s="354">
        <v>0</v>
      </c>
      <c r="X560" s="354">
        <v>0</v>
      </c>
      <c r="Y560" s="354">
        <v>0</v>
      </c>
      <c r="Z560" s="354">
        <v>0</v>
      </c>
      <c r="AA560" s="354">
        <v>0</v>
      </c>
      <c r="AB560" s="354">
        <v>0</v>
      </c>
      <c r="AC560" s="354">
        <v>0</v>
      </c>
      <c r="AD560" s="354">
        <v>0</v>
      </c>
    </row>
    <row r="561" spans="1:30" x14ac:dyDescent="0.35">
      <c r="A561" s="355" t="s">
        <v>144</v>
      </c>
      <c r="B561" s="354" t="str">
        <f>VLOOKUP(A561,'Web Based Remittances'!$A$2:$C$70,3,0)</f>
        <v>188b616h</v>
      </c>
      <c r="C561" s="354" t="s">
        <v>45</v>
      </c>
      <c r="D561" s="354" t="s">
        <v>46</v>
      </c>
      <c r="E561" s="354">
        <v>4190200</v>
      </c>
      <c r="S561" s="354">
        <v>0</v>
      </c>
      <c r="T561" s="354">
        <v>0</v>
      </c>
      <c r="U561" s="354">
        <v>0</v>
      </c>
      <c r="V561" s="354">
        <v>0</v>
      </c>
      <c r="W561" s="354">
        <v>0</v>
      </c>
      <c r="X561" s="354">
        <v>0</v>
      </c>
      <c r="Y561" s="354">
        <v>0</v>
      </c>
      <c r="Z561" s="354">
        <v>0</v>
      </c>
      <c r="AA561" s="354">
        <v>0</v>
      </c>
      <c r="AB561" s="354">
        <v>0</v>
      </c>
      <c r="AC561" s="354">
        <v>0</v>
      </c>
      <c r="AD561" s="354">
        <v>0</v>
      </c>
    </row>
    <row r="562" spans="1:30" x14ac:dyDescent="0.35">
      <c r="A562" s="355" t="s">
        <v>144</v>
      </c>
      <c r="B562" s="354" t="str">
        <f>VLOOKUP(A562,'Web Based Remittances'!$A$2:$C$70,3,0)</f>
        <v>188b616h</v>
      </c>
      <c r="C562" s="354" t="s">
        <v>47</v>
      </c>
      <c r="D562" s="354" t="s">
        <v>48</v>
      </c>
      <c r="E562" s="354">
        <v>4190386</v>
      </c>
      <c r="S562" s="354">
        <v>0</v>
      </c>
      <c r="T562" s="354">
        <v>0</v>
      </c>
      <c r="U562" s="354">
        <v>0</v>
      </c>
      <c r="V562" s="354">
        <v>0</v>
      </c>
      <c r="W562" s="354">
        <v>0</v>
      </c>
      <c r="X562" s="354">
        <v>0</v>
      </c>
      <c r="Y562" s="354">
        <v>0</v>
      </c>
      <c r="Z562" s="354">
        <v>0</v>
      </c>
      <c r="AA562" s="354">
        <v>0</v>
      </c>
      <c r="AB562" s="354">
        <v>0</v>
      </c>
      <c r="AC562" s="354">
        <v>0</v>
      </c>
      <c r="AD562" s="354">
        <v>0</v>
      </c>
    </row>
    <row r="563" spans="1:30" x14ac:dyDescent="0.35">
      <c r="A563" s="355" t="s">
        <v>144</v>
      </c>
      <c r="B563" s="354" t="str">
        <f>VLOOKUP(A563,'Web Based Remittances'!$A$2:$C$70,3,0)</f>
        <v>188b616h</v>
      </c>
      <c r="C563" s="354" t="s">
        <v>49</v>
      </c>
      <c r="D563" s="354" t="s">
        <v>50</v>
      </c>
      <c r="E563" s="354">
        <v>4190387</v>
      </c>
      <c r="S563" s="354">
        <v>0</v>
      </c>
      <c r="T563" s="354">
        <v>0</v>
      </c>
      <c r="U563" s="354">
        <v>0</v>
      </c>
      <c r="V563" s="354">
        <v>0</v>
      </c>
      <c r="W563" s="354">
        <v>0</v>
      </c>
      <c r="X563" s="354">
        <v>0</v>
      </c>
      <c r="Y563" s="354">
        <v>0</v>
      </c>
      <c r="Z563" s="354">
        <v>0</v>
      </c>
      <c r="AA563" s="354">
        <v>0</v>
      </c>
      <c r="AB563" s="354">
        <v>0</v>
      </c>
      <c r="AC563" s="354">
        <v>0</v>
      </c>
      <c r="AD563" s="354">
        <v>0</v>
      </c>
    </row>
    <row r="564" spans="1:30" x14ac:dyDescent="0.35">
      <c r="A564" s="355" t="s">
        <v>144</v>
      </c>
      <c r="B564" s="354" t="str">
        <f>VLOOKUP(A564,'Web Based Remittances'!$A$2:$C$70,3,0)</f>
        <v>188b616h</v>
      </c>
      <c r="C564" s="354" t="s">
        <v>51</v>
      </c>
      <c r="D564" s="354" t="s">
        <v>52</v>
      </c>
      <c r="E564" s="354">
        <v>4190388</v>
      </c>
      <c r="S564" s="354">
        <v>0</v>
      </c>
      <c r="T564" s="354">
        <v>0</v>
      </c>
      <c r="U564" s="354">
        <v>0</v>
      </c>
      <c r="V564" s="354">
        <v>0</v>
      </c>
      <c r="W564" s="354">
        <v>0</v>
      </c>
      <c r="X564" s="354">
        <v>0</v>
      </c>
      <c r="Y564" s="354">
        <v>0</v>
      </c>
      <c r="Z564" s="354">
        <v>0</v>
      </c>
      <c r="AA564" s="354">
        <v>0</v>
      </c>
      <c r="AB564" s="354">
        <v>0</v>
      </c>
      <c r="AC564" s="354">
        <v>0</v>
      </c>
      <c r="AD564" s="354">
        <v>0</v>
      </c>
    </row>
    <row r="565" spans="1:30" x14ac:dyDescent="0.35">
      <c r="A565" s="355" t="s">
        <v>144</v>
      </c>
      <c r="B565" s="354" t="str">
        <f>VLOOKUP(A565,'Web Based Remittances'!$A$2:$C$70,3,0)</f>
        <v>188b616h</v>
      </c>
      <c r="C565" s="354" t="s">
        <v>53</v>
      </c>
      <c r="D565" s="354" t="s">
        <v>54</v>
      </c>
      <c r="E565" s="354">
        <v>4190380</v>
      </c>
      <c r="F565" s="354">
        <v>-43192</v>
      </c>
      <c r="H565" s="354">
        <v>-8925</v>
      </c>
      <c r="J565" s="354">
        <v>-25342</v>
      </c>
      <c r="O565" s="354">
        <v>-8925</v>
      </c>
      <c r="S565" s="354">
        <v>0</v>
      </c>
      <c r="T565" s="354">
        <v>-8925</v>
      </c>
      <c r="U565" s="354">
        <v>-8925</v>
      </c>
      <c r="V565" s="354">
        <v>-34267</v>
      </c>
      <c r="W565" s="354">
        <v>-34267</v>
      </c>
      <c r="X565" s="354">
        <v>-34267</v>
      </c>
      <c r="Y565" s="354">
        <v>-34267</v>
      </c>
      <c r="Z565" s="354">
        <v>-34267</v>
      </c>
      <c r="AA565" s="354">
        <v>-43192</v>
      </c>
      <c r="AB565" s="354">
        <v>-43192</v>
      </c>
      <c r="AC565" s="354">
        <v>-43192</v>
      </c>
      <c r="AD565" s="354">
        <v>-43192</v>
      </c>
    </row>
    <row r="566" spans="1:30" x14ac:dyDescent="0.35">
      <c r="A566" s="355" t="s">
        <v>144</v>
      </c>
      <c r="B566" s="354" t="str">
        <f>VLOOKUP(A566,'Web Based Remittances'!$A$2:$C$70,3,0)</f>
        <v>188b616h</v>
      </c>
      <c r="C566" s="354" t="s">
        <v>57</v>
      </c>
      <c r="D566" s="354" t="s">
        <v>58</v>
      </c>
      <c r="E566" s="354">
        <v>6110000</v>
      </c>
      <c r="F566" s="354">
        <v>553647</v>
      </c>
      <c r="G566" s="354">
        <v>44856.479999999996</v>
      </c>
      <c r="H566" s="354">
        <v>46175.48</v>
      </c>
      <c r="I566" s="354">
        <v>46011.48</v>
      </c>
      <c r="J566" s="354">
        <v>44599.479999999996</v>
      </c>
      <c r="K566" s="354">
        <v>42583.479999999996</v>
      </c>
      <c r="L566" s="354">
        <v>47823.48</v>
      </c>
      <c r="M566" s="354">
        <v>47323.48</v>
      </c>
      <c r="N566" s="354">
        <v>47323.48</v>
      </c>
      <c r="O566" s="354">
        <v>47005.259999999995</v>
      </c>
      <c r="P566" s="354">
        <v>47005.259999999995</v>
      </c>
      <c r="Q566" s="354">
        <v>47005.259999999995</v>
      </c>
      <c r="R566" s="354">
        <v>45934.38</v>
      </c>
      <c r="S566" s="354">
        <v>44856.479999999996</v>
      </c>
      <c r="T566" s="354">
        <v>91031.959999999992</v>
      </c>
      <c r="U566" s="354">
        <v>137043.44</v>
      </c>
      <c r="V566" s="354">
        <v>181642.91999999998</v>
      </c>
      <c r="W566" s="354">
        <v>224226.39999999997</v>
      </c>
      <c r="X566" s="354">
        <v>272049.87999999995</v>
      </c>
      <c r="Y566" s="354">
        <v>319373.35999999993</v>
      </c>
      <c r="Z566" s="354">
        <v>366696.83999999991</v>
      </c>
      <c r="AA566" s="354">
        <v>413702.09999999992</v>
      </c>
      <c r="AB566" s="354">
        <v>460707.35999999993</v>
      </c>
      <c r="AC566" s="354">
        <v>507712.61999999994</v>
      </c>
      <c r="AD566" s="354">
        <v>553646.99999999988</v>
      </c>
    </row>
    <row r="567" spans="1:30" x14ac:dyDescent="0.35">
      <c r="A567" s="355" t="s">
        <v>144</v>
      </c>
      <c r="B567" s="354" t="str">
        <f>VLOOKUP(A567,'Web Based Remittances'!$A$2:$C$70,3,0)</f>
        <v>188b616h</v>
      </c>
      <c r="C567" s="354" t="s">
        <v>59</v>
      </c>
      <c r="D567" s="354" t="s">
        <v>60</v>
      </c>
      <c r="E567" s="354">
        <v>6110020</v>
      </c>
      <c r="F567" s="354">
        <v>0</v>
      </c>
      <c r="S567" s="354">
        <v>0</v>
      </c>
      <c r="T567" s="354">
        <v>0</v>
      </c>
      <c r="U567" s="354">
        <v>0</v>
      </c>
      <c r="V567" s="354">
        <v>0</v>
      </c>
      <c r="W567" s="354">
        <v>0</v>
      </c>
      <c r="X567" s="354">
        <v>0</v>
      </c>
      <c r="Y567" s="354">
        <v>0</v>
      </c>
      <c r="Z567" s="354">
        <v>0</v>
      </c>
      <c r="AA567" s="354">
        <v>0</v>
      </c>
      <c r="AB567" s="354">
        <v>0</v>
      </c>
      <c r="AC567" s="354">
        <v>0</v>
      </c>
      <c r="AD567" s="354">
        <v>0</v>
      </c>
    </row>
    <row r="568" spans="1:30" x14ac:dyDescent="0.35">
      <c r="A568" s="355" t="s">
        <v>144</v>
      </c>
      <c r="B568" s="354" t="str">
        <f>VLOOKUP(A568,'Web Based Remittances'!$A$2:$C$70,3,0)</f>
        <v>188b616h</v>
      </c>
      <c r="C568" s="354" t="s">
        <v>61</v>
      </c>
      <c r="D568" s="354" t="s">
        <v>62</v>
      </c>
      <c r="E568" s="354">
        <v>6110600</v>
      </c>
      <c r="F568" s="354">
        <v>204447</v>
      </c>
      <c r="G568" s="354">
        <v>18308.25</v>
      </c>
      <c r="H568" s="354">
        <v>18308.25</v>
      </c>
      <c r="I568" s="354">
        <v>18308.25</v>
      </c>
      <c r="J568" s="354">
        <v>18308.25</v>
      </c>
      <c r="K568" s="354">
        <v>18308.25</v>
      </c>
      <c r="L568" s="354">
        <v>15618</v>
      </c>
      <c r="M568" s="354">
        <v>15618</v>
      </c>
      <c r="N568" s="354">
        <v>15618</v>
      </c>
      <c r="O568" s="354">
        <v>15618</v>
      </c>
      <c r="P568" s="354">
        <v>15613.75</v>
      </c>
      <c r="Q568" s="354">
        <v>15287</v>
      </c>
      <c r="R568" s="354">
        <v>19533</v>
      </c>
      <c r="S568" s="354">
        <v>18308.25</v>
      </c>
      <c r="T568" s="354">
        <v>36616.5</v>
      </c>
      <c r="U568" s="354">
        <v>54924.75</v>
      </c>
      <c r="V568" s="354">
        <v>73233</v>
      </c>
      <c r="W568" s="354">
        <v>91541.25</v>
      </c>
      <c r="X568" s="354">
        <v>107159.25</v>
      </c>
      <c r="Y568" s="354">
        <v>122777.25</v>
      </c>
      <c r="Z568" s="354">
        <v>138395.25</v>
      </c>
      <c r="AA568" s="354">
        <v>154013.25</v>
      </c>
      <c r="AB568" s="354">
        <v>169627</v>
      </c>
      <c r="AC568" s="354">
        <v>184914</v>
      </c>
      <c r="AD568" s="354">
        <v>204447</v>
      </c>
    </row>
    <row r="569" spans="1:30" x14ac:dyDescent="0.35">
      <c r="A569" s="355" t="s">
        <v>144</v>
      </c>
      <c r="B569" s="354" t="str">
        <f>VLOOKUP(A569,'Web Based Remittances'!$A$2:$C$70,3,0)</f>
        <v>188b616h</v>
      </c>
      <c r="C569" s="354" t="s">
        <v>63</v>
      </c>
      <c r="D569" s="354" t="s">
        <v>64</v>
      </c>
      <c r="E569" s="354">
        <v>6110720</v>
      </c>
      <c r="F569" s="354">
        <v>49339</v>
      </c>
      <c r="G569" s="354">
        <v>3870.77</v>
      </c>
      <c r="H569" s="354">
        <v>3870.77</v>
      </c>
      <c r="I569" s="354">
        <v>3870.77</v>
      </c>
      <c r="J569" s="354">
        <v>3870.77</v>
      </c>
      <c r="K569" s="354">
        <v>3870.77</v>
      </c>
      <c r="L569" s="354">
        <v>5870.77</v>
      </c>
      <c r="M569" s="354">
        <v>3870.77</v>
      </c>
      <c r="N569" s="354">
        <v>3870.77</v>
      </c>
      <c r="O569" s="354">
        <v>3870.88</v>
      </c>
      <c r="P569" s="354">
        <v>3870.77</v>
      </c>
      <c r="Q569" s="354">
        <v>3870.77</v>
      </c>
      <c r="R569" s="354">
        <v>4760.42</v>
      </c>
      <c r="S569" s="354">
        <v>3870.77</v>
      </c>
      <c r="T569" s="354">
        <v>7741.54</v>
      </c>
      <c r="U569" s="354">
        <v>11612.31</v>
      </c>
      <c r="V569" s="354">
        <v>15483.08</v>
      </c>
      <c r="W569" s="354">
        <v>19353.849999999999</v>
      </c>
      <c r="X569" s="354">
        <v>25224.62</v>
      </c>
      <c r="Y569" s="354">
        <v>29095.39</v>
      </c>
      <c r="Z569" s="354">
        <v>32966.159999999996</v>
      </c>
      <c r="AA569" s="354">
        <v>36837.039999999994</v>
      </c>
      <c r="AB569" s="354">
        <v>40707.80999999999</v>
      </c>
      <c r="AC569" s="354">
        <v>44578.579999999987</v>
      </c>
      <c r="AD569" s="354">
        <v>49338.999999999985</v>
      </c>
    </row>
    <row r="570" spans="1:30" x14ac:dyDescent="0.35">
      <c r="A570" s="355" t="s">
        <v>144</v>
      </c>
      <c r="B570" s="354" t="str">
        <f>VLOOKUP(A570,'Web Based Remittances'!$A$2:$C$70,3,0)</f>
        <v>188b616h</v>
      </c>
      <c r="C570" s="354" t="s">
        <v>65</v>
      </c>
      <c r="D570" s="354" t="s">
        <v>66</v>
      </c>
      <c r="E570" s="354">
        <v>6110860</v>
      </c>
      <c r="F570" s="354">
        <v>86866</v>
      </c>
      <c r="G570" s="354">
        <v>7090</v>
      </c>
      <c r="H570" s="354">
        <v>7090</v>
      </c>
      <c r="I570" s="354">
        <v>7090</v>
      </c>
      <c r="J570" s="354">
        <v>7090</v>
      </c>
      <c r="K570" s="354">
        <v>7090</v>
      </c>
      <c r="L570" s="354">
        <v>7090</v>
      </c>
      <c r="M570" s="354">
        <v>7090</v>
      </c>
      <c r="N570" s="354">
        <v>7090</v>
      </c>
      <c r="O570" s="354">
        <v>7090</v>
      </c>
      <c r="P570" s="354">
        <v>7090</v>
      </c>
      <c r="Q570" s="354">
        <v>7090</v>
      </c>
      <c r="R570" s="354">
        <v>8876</v>
      </c>
      <c r="S570" s="354">
        <v>7090</v>
      </c>
      <c r="T570" s="354">
        <v>14180</v>
      </c>
      <c r="U570" s="354">
        <v>21270</v>
      </c>
      <c r="V570" s="354">
        <v>28360</v>
      </c>
      <c r="W570" s="354">
        <v>35450</v>
      </c>
      <c r="X570" s="354">
        <v>42540</v>
      </c>
      <c r="Y570" s="354">
        <v>49630</v>
      </c>
      <c r="Z570" s="354">
        <v>56720</v>
      </c>
      <c r="AA570" s="354">
        <v>63810</v>
      </c>
      <c r="AB570" s="354">
        <v>70900</v>
      </c>
      <c r="AC570" s="354">
        <v>77990</v>
      </c>
      <c r="AD570" s="354">
        <v>86866</v>
      </c>
    </row>
    <row r="571" spans="1:30" x14ac:dyDescent="0.35">
      <c r="A571" s="355" t="s">
        <v>144</v>
      </c>
      <c r="B571" s="354" t="str">
        <f>VLOOKUP(A571,'Web Based Remittances'!$A$2:$C$70,3,0)</f>
        <v>188b616h</v>
      </c>
      <c r="C571" s="354" t="s">
        <v>67</v>
      </c>
      <c r="D571" s="354" t="s">
        <v>68</v>
      </c>
      <c r="E571" s="354">
        <v>6110800</v>
      </c>
      <c r="F571" s="354">
        <v>0</v>
      </c>
      <c r="S571" s="354">
        <v>0</v>
      </c>
      <c r="T571" s="354">
        <v>0</v>
      </c>
      <c r="U571" s="354">
        <v>0</v>
      </c>
      <c r="V571" s="354">
        <v>0</v>
      </c>
      <c r="W571" s="354">
        <v>0</v>
      </c>
      <c r="X571" s="354">
        <v>0</v>
      </c>
      <c r="Y571" s="354">
        <v>0</v>
      </c>
      <c r="Z571" s="354">
        <v>0</v>
      </c>
      <c r="AA571" s="354">
        <v>0</v>
      </c>
      <c r="AB571" s="354">
        <v>0</v>
      </c>
      <c r="AC571" s="354">
        <v>0</v>
      </c>
      <c r="AD571" s="354">
        <v>0</v>
      </c>
    </row>
    <row r="572" spans="1:30" x14ac:dyDescent="0.35">
      <c r="A572" s="355" t="s">
        <v>144</v>
      </c>
      <c r="B572" s="354" t="str">
        <f>VLOOKUP(A572,'Web Based Remittances'!$A$2:$C$70,3,0)</f>
        <v>188b616h</v>
      </c>
      <c r="C572" s="354" t="s">
        <v>69</v>
      </c>
      <c r="D572" s="354" t="s">
        <v>70</v>
      </c>
      <c r="E572" s="354">
        <v>6110640</v>
      </c>
      <c r="F572" s="354">
        <v>30797</v>
      </c>
      <c r="G572" s="354">
        <v>2516.14</v>
      </c>
      <c r="H572" s="354">
        <v>2516.14</v>
      </c>
      <c r="I572" s="354">
        <v>2516.14</v>
      </c>
      <c r="J572" s="354">
        <v>2516.14</v>
      </c>
      <c r="K572" s="354">
        <v>2516.14</v>
      </c>
      <c r="L572" s="354">
        <v>2516.14</v>
      </c>
      <c r="M572" s="354">
        <v>2516.14</v>
      </c>
      <c r="N572" s="354">
        <v>2516.14</v>
      </c>
      <c r="O572" s="354">
        <v>2516.14</v>
      </c>
      <c r="P572" s="354">
        <v>2516.14</v>
      </c>
      <c r="Q572" s="354">
        <v>2516.14</v>
      </c>
      <c r="R572" s="354">
        <v>3119.46</v>
      </c>
      <c r="S572" s="354">
        <v>2516.14</v>
      </c>
      <c r="T572" s="354">
        <v>5032.28</v>
      </c>
      <c r="U572" s="354">
        <v>7548.42</v>
      </c>
      <c r="V572" s="354">
        <v>10064.56</v>
      </c>
      <c r="W572" s="354">
        <v>12580.699999999999</v>
      </c>
      <c r="X572" s="354">
        <v>15096.839999999998</v>
      </c>
      <c r="Y572" s="354">
        <v>17612.98</v>
      </c>
      <c r="Z572" s="354">
        <v>20129.12</v>
      </c>
      <c r="AA572" s="354">
        <v>22645.26</v>
      </c>
      <c r="AB572" s="354">
        <v>25161.399999999998</v>
      </c>
      <c r="AC572" s="354">
        <v>27677.539999999997</v>
      </c>
      <c r="AD572" s="354">
        <v>30796.999999999996</v>
      </c>
    </row>
    <row r="573" spans="1:30" x14ac:dyDescent="0.35">
      <c r="A573" s="355" t="s">
        <v>144</v>
      </c>
      <c r="B573" s="354" t="str">
        <f>VLOOKUP(A573,'Web Based Remittances'!$A$2:$C$70,3,0)</f>
        <v>188b616h</v>
      </c>
      <c r="C573" s="354" t="s">
        <v>71</v>
      </c>
      <c r="D573" s="354" t="s">
        <v>72</v>
      </c>
      <c r="E573" s="354">
        <v>6116300</v>
      </c>
      <c r="F573" s="354">
        <v>4770</v>
      </c>
      <c r="G573" s="354">
        <v>334</v>
      </c>
      <c r="H573" s="354">
        <v>526</v>
      </c>
      <c r="I573" s="354">
        <v>524</v>
      </c>
      <c r="J573" s="354">
        <v>334</v>
      </c>
      <c r="K573" s="354">
        <v>334</v>
      </c>
      <c r="L573" s="354">
        <v>524</v>
      </c>
      <c r="M573" s="354">
        <v>334</v>
      </c>
      <c r="N573" s="354">
        <v>334</v>
      </c>
      <c r="O573" s="354">
        <v>334</v>
      </c>
      <c r="P573" s="354">
        <v>524</v>
      </c>
      <c r="Q573" s="354">
        <v>334</v>
      </c>
      <c r="R573" s="354">
        <v>334</v>
      </c>
      <c r="S573" s="354">
        <v>334</v>
      </c>
      <c r="T573" s="354">
        <v>860</v>
      </c>
      <c r="U573" s="354">
        <v>1384</v>
      </c>
      <c r="V573" s="354">
        <v>1718</v>
      </c>
      <c r="W573" s="354">
        <v>2052</v>
      </c>
      <c r="X573" s="354">
        <v>2576</v>
      </c>
      <c r="Y573" s="354">
        <v>2910</v>
      </c>
      <c r="Z573" s="354">
        <v>3244</v>
      </c>
      <c r="AA573" s="354">
        <v>3578</v>
      </c>
      <c r="AB573" s="354">
        <v>4102</v>
      </c>
      <c r="AC573" s="354">
        <v>4436</v>
      </c>
      <c r="AD573" s="354">
        <v>4770</v>
      </c>
    </row>
    <row r="574" spans="1:30" x14ac:dyDescent="0.35">
      <c r="A574" s="355" t="s">
        <v>144</v>
      </c>
      <c r="B574" s="354" t="str">
        <f>VLOOKUP(A574,'Web Based Remittances'!$A$2:$C$70,3,0)</f>
        <v>188b616h</v>
      </c>
      <c r="C574" s="354" t="s">
        <v>73</v>
      </c>
      <c r="D574" s="354" t="s">
        <v>74</v>
      </c>
      <c r="E574" s="354">
        <v>6116200</v>
      </c>
      <c r="F574" s="354">
        <v>2500</v>
      </c>
      <c r="G574" s="354">
        <v>100</v>
      </c>
      <c r="I574" s="354">
        <v>745</v>
      </c>
      <c r="J574" s="354">
        <v>200</v>
      </c>
      <c r="L574" s="354">
        <v>675</v>
      </c>
      <c r="N574" s="354">
        <v>200</v>
      </c>
      <c r="O574" s="354">
        <v>50</v>
      </c>
      <c r="P574" s="354">
        <v>350</v>
      </c>
      <c r="Q574" s="354">
        <v>100</v>
      </c>
      <c r="R574" s="354">
        <v>80</v>
      </c>
      <c r="S574" s="354">
        <v>100</v>
      </c>
      <c r="T574" s="354">
        <v>100</v>
      </c>
      <c r="U574" s="354">
        <v>845</v>
      </c>
      <c r="V574" s="354">
        <v>1045</v>
      </c>
      <c r="W574" s="354">
        <v>1045</v>
      </c>
      <c r="X574" s="354">
        <v>1720</v>
      </c>
      <c r="Y574" s="354">
        <v>1720</v>
      </c>
      <c r="Z574" s="354">
        <v>1920</v>
      </c>
      <c r="AA574" s="354">
        <v>1970</v>
      </c>
      <c r="AB574" s="354">
        <v>2320</v>
      </c>
      <c r="AC574" s="354">
        <v>2420</v>
      </c>
      <c r="AD574" s="354">
        <v>2500</v>
      </c>
    </row>
    <row r="575" spans="1:30" x14ac:dyDescent="0.35">
      <c r="A575" s="355" t="s">
        <v>144</v>
      </c>
      <c r="B575" s="354" t="str">
        <f>VLOOKUP(A575,'Web Based Remittances'!$A$2:$C$70,3,0)</f>
        <v>188b616h</v>
      </c>
      <c r="C575" s="354" t="s">
        <v>75</v>
      </c>
      <c r="D575" s="354" t="s">
        <v>76</v>
      </c>
      <c r="E575" s="354">
        <v>6116610</v>
      </c>
      <c r="F575" s="354">
        <v>5166</v>
      </c>
      <c r="G575" s="354">
        <v>5166</v>
      </c>
      <c r="S575" s="354">
        <v>5166</v>
      </c>
      <c r="T575" s="354">
        <v>5166</v>
      </c>
      <c r="U575" s="354">
        <v>5166</v>
      </c>
      <c r="V575" s="354">
        <v>5166</v>
      </c>
      <c r="W575" s="354">
        <v>5166</v>
      </c>
      <c r="X575" s="354">
        <v>5166</v>
      </c>
      <c r="Y575" s="354">
        <v>5166</v>
      </c>
      <c r="Z575" s="354">
        <v>5166</v>
      </c>
      <c r="AA575" s="354">
        <v>5166</v>
      </c>
      <c r="AB575" s="354">
        <v>5166</v>
      </c>
      <c r="AC575" s="354">
        <v>5166</v>
      </c>
      <c r="AD575" s="354">
        <v>5166</v>
      </c>
    </row>
    <row r="576" spans="1:30" x14ac:dyDescent="0.35">
      <c r="A576" s="355" t="s">
        <v>144</v>
      </c>
      <c r="B576" s="354" t="str">
        <f>VLOOKUP(A576,'Web Based Remittances'!$A$2:$C$70,3,0)</f>
        <v>188b616h</v>
      </c>
      <c r="C576" s="354" t="s">
        <v>77</v>
      </c>
      <c r="D576" s="354" t="s">
        <v>78</v>
      </c>
      <c r="E576" s="354">
        <v>6116600</v>
      </c>
      <c r="F576" s="354">
        <v>661.01</v>
      </c>
      <c r="G576" s="354">
        <v>661.01</v>
      </c>
      <c r="S576" s="354">
        <v>661.01</v>
      </c>
      <c r="T576" s="354">
        <v>661.01</v>
      </c>
      <c r="U576" s="354">
        <v>661.01</v>
      </c>
      <c r="V576" s="354">
        <v>661.01</v>
      </c>
      <c r="W576" s="354">
        <v>661.01</v>
      </c>
      <c r="X576" s="354">
        <v>661.01</v>
      </c>
      <c r="Y576" s="354">
        <v>661.01</v>
      </c>
      <c r="Z576" s="354">
        <v>661.01</v>
      </c>
      <c r="AA576" s="354">
        <v>661.01</v>
      </c>
      <c r="AB576" s="354">
        <v>661.01</v>
      </c>
      <c r="AC576" s="354">
        <v>661.01</v>
      </c>
      <c r="AD576" s="354">
        <v>661.01</v>
      </c>
    </row>
    <row r="577" spans="1:30" x14ac:dyDescent="0.35">
      <c r="A577" s="355" t="s">
        <v>144</v>
      </c>
      <c r="B577" s="354" t="str">
        <f>VLOOKUP(A577,'Web Based Remittances'!$A$2:$C$70,3,0)</f>
        <v>188b616h</v>
      </c>
      <c r="C577" s="354" t="s">
        <v>79</v>
      </c>
      <c r="D577" s="354" t="s">
        <v>80</v>
      </c>
      <c r="E577" s="354">
        <v>6121000</v>
      </c>
      <c r="F577" s="354">
        <v>56978</v>
      </c>
      <c r="G577" s="354">
        <v>832</v>
      </c>
      <c r="H577" s="354">
        <v>10882</v>
      </c>
      <c r="I577" s="354">
        <v>656</v>
      </c>
      <c r="J577" s="354">
        <v>5000</v>
      </c>
      <c r="K577" s="354">
        <v>225</v>
      </c>
      <c r="L577" s="354">
        <v>17526</v>
      </c>
      <c r="M577" s="354">
        <v>3000</v>
      </c>
      <c r="N577" s="354">
        <v>1035</v>
      </c>
      <c r="O577" s="354">
        <v>729</v>
      </c>
      <c r="P577" s="354">
        <v>5000</v>
      </c>
      <c r="Q577" s="354">
        <v>465</v>
      </c>
      <c r="R577" s="354">
        <v>11628</v>
      </c>
      <c r="S577" s="354">
        <v>832</v>
      </c>
      <c r="T577" s="354">
        <v>11714</v>
      </c>
      <c r="U577" s="354">
        <v>12370</v>
      </c>
      <c r="V577" s="354">
        <v>17370</v>
      </c>
      <c r="W577" s="354">
        <v>17595</v>
      </c>
      <c r="X577" s="354">
        <v>35121</v>
      </c>
      <c r="Y577" s="354">
        <v>38121</v>
      </c>
      <c r="Z577" s="354">
        <v>39156</v>
      </c>
      <c r="AA577" s="354">
        <v>39885</v>
      </c>
      <c r="AB577" s="354">
        <v>44885</v>
      </c>
      <c r="AC577" s="354">
        <v>45350</v>
      </c>
      <c r="AD577" s="354">
        <v>56978</v>
      </c>
    </row>
    <row r="578" spans="1:30" x14ac:dyDescent="0.35">
      <c r="A578" s="355" t="s">
        <v>144</v>
      </c>
      <c r="B578" s="354" t="str">
        <f>VLOOKUP(A578,'Web Based Remittances'!$A$2:$C$70,3,0)</f>
        <v>188b616h</v>
      </c>
      <c r="C578" s="354" t="s">
        <v>81</v>
      </c>
      <c r="D578" s="354" t="s">
        <v>82</v>
      </c>
      <c r="E578" s="354">
        <v>6122310</v>
      </c>
      <c r="F578" s="354">
        <v>5552</v>
      </c>
      <c r="G578" s="354">
        <v>300</v>
      </c>
      <c r="H578" s="354">
        <v>300</v>
      </c>
      <c r="I578" s="354">
        <v>300</v>
      </c>
      <c r="J578" s="354">
        <v>300</v>
      </c>
      <c r="K578" s="354">
        <v>300</v>
      </c>
      <c r="L578" s="354">
        <v>2252</v>
      </c>
      <c r="M578" s="354">
        <v>300</v>
      </c>
      <c r="N578" s="354">
        <v>300</v>
      </c>
      <c r="O578" s="354">
        <v>300</v>
      </c>
      <c r="P578" s="354">
        <v>300</v>
      </c>
      <c r="Q578" s="354">
        <v>300</v>
      </c>
      <c r="R578" s="354">
        <v>300</v>
      </c>
      <c r="S578" s="354">
        <v>300</v>
      </c>
      <c r="T578" s="354">
        <v>600</v>
      </c>
      <c r="U578" s="354">
        <v>900</v>
      </c>
      <c r="V578" s="354">
        <v>1200</v>
      </c>
      <c r="W578" s="354">
        <v>1500</v>
      </c>
      <c r="X578" s="354">
        <v>3752</v>
      </c>
      <c r="Y578" s="354">
        <v>4052</v>
      </c>
      <c r="Z578" s="354">
        <v>4352</v>
      </c>
      <c r="AA578" s="354">
        <v>4652</v>
      </c>
      <c r="AB578" s="354">
        <v>4952</v>
      </c>
      <c r="AC578" s="354">
        <v>5252</v>
      </c>
      <c r="AD578" s="354">
        <v>5552</v>
      </c>
    </row>
    <row r="579" spans="1:30" x14ac:dyDescent="0.35">
      <c r="A579" s="355" t="s">
        <v>144</v>
      </c>
      <c r="B579" s="354" t="str">
        <f>VLOOKUP(A579,'Web Based Remittances'!$A$2:$C$70,3,0)</f>
        <v>188b616h</v>
      </c>
      <c r="C579" s="354" t="s">
        <v>83</v>
      </c>
      <c r="D579" s="354" t="s">
        <v>84</v>
      </c>
      <c r="E579" s="354">
        <v>6122110</v>
      </c>
      <c r="F579" s="354">
        <v>3196</v>
      </c>
      <c r="H579" s="354">
        <v>711.5</v>
      </c>
      <c r="L579" s="354">
        <v>1061.5</v>
      </c>
      <c r="O579" s="354">
        <v>711.5</v>
      </c>
      <c r="R579" s="354">
        <v>711.5</v>
      </c>
      <c r="S579" s="354">
        <v>0</v>
      </c>
      <c r="T579" s="354">
        <v>711.5</v>
      </c>
      <c r="U579" s="354">
        <v>711.5</v>
      </c>
      <c r="V579" s="354">
        <v>711.5</v>
      </c>
      <c r="W579" s="354">
        <v>711.5</v>
      </c>
      <c r="X579" s="354">
        <v>1773</v>
      </c>
      <c r="Y579" s="354">
        <v>1773</v>
      </c>
      <c r="Z579" s="354">
        <v>1773</v>
      </c>
      <c r="AA579" s="354">
        <v>2484.5</v>
      </c>
      <c r="AB579" s="354">
        <v>2484.5</v>
      </c>
      <c r="AC579" s="354">
        <v>2484.5</v>
      </c>
      <c r="AD579" s="354">
        <v>3196</v>
      </c>
    </row>
    <row r="580" spans="1:30" x14ac:dyDescent="0.35">
      <c r="A580" s="355" t="s">
        <v>144</v>
      </c>
      <c r="B580" s="354" t="str">
        <f>VLOOKUP(A580,'Web Based Remittances'!$A$2:$C$70,3,0)</f>
        <v>188b616h</v>
      </c>
      <c r="C580" s="354" t="s">
        <v>85</v>
      </c>
      <c r="D580" s="354" t="s">
        <v>86</v>
      </c>
      <c r="E580" s="354">
        <v>6120800</v>
      </c>
      <c r="F580" s="354">
        <v>2905</v>
      </c>
      <c r="I580" s="354">
        <v>726</v>
      </c>
      <c r="L580" s="354">
        <v>726</v>
      </c>
      <c r="O580" s="354">
        <v>726</v>
      </c>
      <c r="R580" s="354">
        <v>727</v>
      </c>
      <c r="S580" s="354">
        <v>0</v>
      </c>
      <c r="T580" s="354">
        <v>0</v>
      </c>
      <c r="U580" s="354">
        <v>726</v>
      </c>
      <c r="V580" s="354">
        <v>726</v>
      </c>
      <c r="W580" s="354">
        <v>726</v>
      </c>
      <c r="X580" s="354">
        <v>1452</v>
      </c>
      <c r="Y580" s="354">
        <v>1452</v>
      </c>
      <c r="Z580" s="354">
        <v>1452</v>
      </c>
      <c r="AA580" s="354">
        <v>2178</v>
      </c>
      <c r="AB580" s="354">
        <v>2178</v>
      </c>
      <c r="AC580" s="354">
        <v>2178</v>
      </c>
      <c r="AD580" s="354">
        <v>2905</v>
      </c>
    </row>
    <row r="581" spans="1:30" x14ac:dyDescent="0.35">
      <c r="A581" s="355" t="s">
        <v>144</v>
      </c>
      <c r="B581" s="354" t="str">
        <f>VLOOKUP(A581,'Web Based Remittances'!$A$2:$C$70,3,0)</f>
        <v>188b616h</v>
      </c>
      <c r="C581" s="354" t="s">
        <v>87</v>
      </c>
      <c r="D581" s="354" t="s">
        <v>88</v>
      </c>
      <c r="E581" s="354">
        <v>6120220</v>
      </c>
      <c r="F581" s="354">
        <v>18900</v>
      </c>
      <c r="G581" s="354">
        <v>1575</v>
      </c>
      <c r="H581" s="354">
        <v>1575</v>
      </c>
      <c r="I581" s="354">
        <v>1575</v>
      </c>
      <c r="J581" s="354">
        <v>1575</v>
      </c>
      <c r="K581" s="354">
        <v>1575</v>
      </c>
      <c r="L581" s="354">
        <v>1575</v>
      </c>
      <c r="M581" s="354">
        <v>1575</v>
      </c>
      <c r="N581" s="354">
        <v>1575</v>
      </c>
      <c r="O581" s="354">
        <v>1575</v>
      </c>
      <c r="P581" s="354">
        <v>1575</v>
      </c>
      <c r="Q581" s="354">
        <v>1575</v>
      </c>
      <c r="R581" s="354">
        <v>1575</v>
      </c>
      <c r="S581" s="354">
        <v>1575</v>
      </c>
      <c r="T581" s="354">
        <v>3150</v>
      </c>
      <c r="U581" s="354">
        <v>4725</v>
      </c>
      <c r="V581" s="354">
        <v>6300</v>
      </c>
      <c r="W581" s="354">
        <v>7875</v>
      </c>
      <c r="X581" s="354">
        <v>9450</v>
      </c>
      <c r="Y581" s="354">
        <v>11025</v>
      </c>
      <c r="Z581" s="354">
        <v>12600</v>
      </c>
      <c r="AA581" s="354">
        <v>14175</v>
      </c>
      <c r="AB581" s="354">
        <v>15750</v>
      </c>
      <c r="AC581" s="354">
        <v>17325</v>
      </c>
      <c r="AD581" s="354">
        <v>18900</v>
      </c>
    </row>
    <row r="582" spans="1:30" x14ac:dyDescent="0.35">
      <c r="A582" s="355" t="s">
        <v>144</v>
      </c>
      <c r="B582" s="354" t="str">
        <f>VLOOKUP(A582,'Web Based Remittances'!$A$2:$C$70,3,0)</f>
        <v>188b616h</v>
      </c>
      <c r="C582" s="354" t="s">
        <v>89</v>
      </c>
      <c r="D582" s="354" t="s">
        <v>90</v>
      </c>
      <c r="E582" s="354">
        <v>6120600</v>
      </c>
      <c r="F582" s="354">
        <v>35088</v>
      </c>
      <c r="G582" s="354">
        <v>35088</v>
      </c>
      <c r="S582" s="354">
        <v>35088</v>
      </c>
      <c r="T582" s="354">
        <v>35088</v>
      </c>
      <c r="U582" s="354">
        <v>35088</v>
      </c>
      <c r="V582" s="354">
        <v>35088</v>
      </c>
      <c r="W582" s="354">
        <v>35088</v>
      </c>
      <c r="X582" s="354">
        <v>35088</v>
      </c>
      <c r="Y582" s="354">
        <v>35088</v>
      </c>
      <c r="Z582" s="354">
        <v>35088</v>
      </c>
      <c r="AA582" s="354">
        <v>35088</v>
      </c>
      <c r="AB582" s="354">
        <v>35088</v>
      </c>
      <c r="AC582" s="354">
        <v>35088</v>
      </c>
      <c r="AD582" s="354">
        <v>35088</v>
      </c>
    </row>
    <row r="583" spans="1:30" x14ac:dyDescent="0.35">
      <c r="A583" s="355" t="s">
        <v>144</v>
      </c>
      <c r="B583" s="354" t="str">
        <f>VLOOKUP(A583,'Web Based Remittances'!$A$2:$C$70,3,0)</f>
        <v>188b616h</v>
      </c>
      <c r="C583" s="354" t="s">
        <v>91</v>
      </c>
      <c r="D583" s="354" t="s">
        <v>92</v>
      </c>
      <c r="E583" s="354">
        <v>6120400</v>
      </c>
      <c r="F583" s="354">
        <v>2300</v>
      </c>
      <c r="I583" s="354">
        <v>332</v>
      </c>
      <c r="L583" s="354">
        <v>848</v>
      </c>
      <c r="M583" s="354">
        <v>620</v>
      </c>
      <c r="P583" s="354">
        <v>500</v>
      </c>
      <c r="S583" s="354">
        <v>0</v>
      </c>
      <c r="T583" s="354">
        <v>0</v>
      </c>
      <c r="U583" s="354">
        <v>332</v>
      </c>
      <c r="V583" s="354">
        <v>332</v>
      </c>
      <c r="W583" s="354">
        <v>332</v>
      </c>
      <c r="X583" s="354">
        <v>1180</v>
      </c>
      <c r="Y583" s="354">
        <v>1800</v>
      </c>
      <c r="Z583" s="354">
        <v>1800</v>
      </c>
      <c r="AA583" s="354">
        <v>1800</v>
      </c>
      <c r="AB583" s="354">
        <v>2300</v>
      </c>
      <c r="AC583" s="354">
        <v>2300</v>
      </c>
      <c r="AD583" s="354">
        <v>2300</v>
      </c>
    </row>
    <row r="584" spans="1:30" x14ac:dyDescent="0.35">
      <c r="A584" s="355" t="s">
        <v>144</v>
      </c>
      <c r="B584" s="354" t="str">
        <f>VLOOKUP(A584,'Web Based Remittances'!$A$2:$C$70,3,0)</f>
        <v>188b616h</v>
      </c>
      <c r="C584" s="354" t="s">
        <v>93</v>
      </c>
      <c r="D584" s="354" t="s">
        <v>94</v>
      </c>
      <c r="E584" s="354">
        <v>6140130</v>
      </c>
      <c r="F584" s="354">
        <v>46054</v>
      </c>
      <c r="G584" s="354">
        <v>6560</v>
      </c>
      <c r="H584" s="354">
        <v>3633</v>
      </c>
      <c r="I584" s="354">
        <v>4000</v>
      </c>
      <c r="J584" s="354">
        <v>4500</v>
      </c>
      <c r="L584" s="354">
        <v>9140</v>
      </c>
      <c r="M584" s="354">
        <v>2933</v>
      </c>
      <c r="N584" s="354">
        <v>4961</v>
      </c>
      <c r="O584" s="354">
        <v>3431</v>
      </c>
      <c r="P584" s="354">
        <v>5361</v>
      </c>
      <c r="Q584" s="354">
        <v>1035</v>
      </c>
      <c r="R584" s="354">
        <v>500</v>
      </c>
      <c r="S584" s="354">
        <v>6560</v>
      </c>
      <c r="T584" s="354">
        <v>10193</v>
      </c>
      <c r="U584" s="354">
        <v>14193</v>
      </c>
      <c r="V584" s="354">
        <v>18693</v>
      </c>
      <c r="W584" s="354">
        <v>18693</v>
      </c>
      <c r="X584" s="354">
        <v>27833</v>
      </c>
      <c r="Y584" s="354">
        <v>30766</v>
      </c>
      <c r="Z584" s="354">
        <v>35727</v>
      </c>
      <c r="AA584" s="354">
        <v>39158</v>
      </c>
      <c r="AB584" s="354">
        <v>44519</v>
      </c>
      <c r="AC584" s="354">
        <v>45554</v>
      </c>
      <c r="AD584" s="354">
        <v>46054</v>
      </c>
    </row>
    <row r="585" spans="1:30" x14ac:dyDescent="0.35">
      <c r="A585" t="s">
        <v>144</v>
      </c>
      <c r="B585" s="354" t="str">
        <f>VLOOKUP(A585,'Web Based Remittances'!$A$2:$C$70,3,0)</f>
        <v>188b616h</v>
      </c>
      <c r="C585" s="354" t="s">
        <v>95</v>
      </c>
      <c r="D585" s="354" t="s">
        <v>96</v>
      </c>
      <c r="E585" s="354">
        <v>6142430</v>
      </c>
      <c r="F585" s="354">
        <v>12139</v>
      </c>
      <c r="G585" s="354">
        <v>2349</v>
      </c>
      <c r="H585" s="354">
        <v>40</v>
      </c>
      <c r="I585" s="354">
        <v>20</v>
      </c>
      <c r="J585" s="354">
        <v>20</v>
      </c>
      <c r="L585" s="354">
        <v>1500</v>
      </c>
      <c r="M585" s="354">
        <v>30</v>
      </c>
      <c r="N585" s="354">
        <v>6600</v>
      </c>
      <c r="O585" s="354">
        <v>787</v>
      </c>
      <c r="P585" s="354">
        <v>20</v>
      </c>
      <c r="Q585" s="354">
        <v>93</v>
      </c>
      <c r="R585" s="354">
        <v>680</v>
      </c>
      <c r="S585" s="354">
        <v>2349</v>
      </c>
      <c r="T585" s="354">
        <v>2389</v>
      </c>
      <c r="U585" s="354">
        <v>2409</v>
      </c>
      <c r="V585" s="354">
        <v>2429</v>
      </c>
      <c r="W585" s="354">
        <v>2429</v>
      </c>
      <c r="X585" s="354">
        <v>3929</v>
      </c>
      <c r="Y585" s="354">
        <v>3959</v>
      </c>
      <c r="Z585" s="354">
        <v>10559</v>
      </c>
      <c r="AA585" s="354">
        <v>11346</v>
      </c>
      <c r="AB585" s="354">
        <v>11366</v>
      </c>
      <c r="AC585" s="354">
        <v>11459</v>
      </c>
      <c r="AD585" s="354">
        <v>12139</v>
      </c>
    </row>
    <row r="586" spans="1:30" x14ac:dyDescent="0.35">
      <c r="A586" t="s">
        <v>144</v>
      </c>
      <c r="B586" s="354" t="str">
        <f>VLOOKUP(A586,'Web Based Remittances'!$A$2:$C$70,3,0)</f>
        <v>188b616h</v>
      </c>
      <c r="C586" s="354" t="s">
        <v>97</v>
      </c>
      <c r="D586" s="354" t="s">
        <v>98</v>
      </c>
      <c r="E586" s="354">
        <v>6146100</v>
      </c>
      <c r="F586" s="354">
        <v>0</v>
      </c>
      <c r="S586" s="354">
        <v>0</v>
      </c>
      <c r="T586" s="354">
        <v>0</v>
      </c>
      <c r="U586" s="354">
        <v>0</v>
      </c>
      <c r="V586" s="354">
        <v>0</v>
      </c>
      <c r="W586" s="354">
        <v>0</v>
      </c>
      <c r="X586" s="354">
        <v>0</v>
      </c>
      <c r="Y586" s="354">
        <v>0</v>
      </c>
      <c r="Z586" s="354">
        <v>0</v>
      </c>
      <c r="AA586" s="354">
        <v>0</v>
      </c>
      <c r="AB586" s="354">
        <v>0</v>
      </c>
      <c r="AC586" s="354">
        <v>0</v>
      </c>
      <c r="AD586" s="354">
        <v>0</v>
      </c>
    </row>
    <row r="587" spans="1:30" x14ac:dyDescent="0.35">
      <c r="A587" t="s">
        <v>144</v>
      </c>
      <c r="B587" s="354" t="str">
        <f>VLOOKUP(A587,'Web Based Remittances'!$A$2:$C$70,3,0)</f>
        <v>188b616h</v>
      </c>
      <c r="C587" s="354" t="s">
        <v>99</v>
      </c>
      <c r="D587" s="354" t="s">
        <v>100</v>
      </c>
      <c r="E587" s="354">
        <v>6140000</v>
      </c>
      <c r="F587" s="354">
        <v>14241</v>
      </c>
      <c r="G587" s="354">
        <v>2583</v>
      </c>
      <c r="H587" s="354">
        <v>100</v>
      </c>
      <c r="I587" s="354">
        <v>2610</v>
      </c>
      <c r="J587" s="354">
        <v>2000</v>
      </c>
      <c r="L587" s="354">
        <v>2521</v>
      </c>
      <c r="M587" s="354">
        <v>1575</v>
      </c>
      <c r="N587" s="354">
        <v>1286</v>
      </c>
      <c r="O587" s="354">
        <v>70</v>
      </c>
      <c r="Q587" s="354">
        <v>1296</v>
      </c>
      <c r="R587" s="354">
        <v>200</v>
      </c>
      <c r="S587" s="354">
        <v>2583</v>
      </c>
      <c r="T587" s="354">
        <v>2683</v>
      </c>
      <c r="U587" s="354">
        <v>5293</v>
      </c>
      <c r="V587" s="354">
        <v>7293</v>
      </c>
      <c r="W587" s="354">
        <v>7293</v>
      </c>
      <c r="X587" s="354">
        <v>9814</v>
      </c>
      <c r="Y587" s="354">
        <v>11389</v>
      </c>
      <c r="Z587" s="354">
        <v>12675</v>
      </c>
      <c r="AA587" s="354">
        <v>12745</v>
      </c>
      <c r="AB587" s="354">
        <v>12745</v>
      </c>
      <c r="AC587" s="354">
        <v>14041</v>
      </c>
      <c r="AD587" s="354">
        <v>14241</v>
      </c>
    </row>
    <row r="588" spans="1:30" x14ac:dyDescent="0.35">
      <c r="A588" t="s">
        <v>144</v>
      </c>
      <c r="B588" s="354" t="str">
        <f>VLOOKUP(A588,'Web Based Remittances'!$A$2:$C$70,3,0)</f>
        <v>188b616h</v>
      </c>
      <c r="C588" s="354" t="s">
        <v>101</v>
      </c>
      <c r="D588" s="354" t="s">
        <v>102</v>
      </c>
      <c r="E588" s="354">
        <v>6121600</v>
      </c>
      <c r="F588" s="354">
        <v>4250</v>
      </c>
      <c r="G588" s="354">
        <v>3888</v>
      </c>
      <c r="R588" s="354">
        <v>362</v>
      </c>
      <c r="S588" s="354">
        <v>3888</v>
      </c>
      <c r="T588" s="354">
        <v>3888</v>
      </c>
      <c r="U588" s="354">
        <v>3888</v>
      </c>
      <c r="V588" s="354">
        <v>3888</v>
      </c>
      <c r="W588" s="354">
        <v>3888</v>
      </c>
      <c r="X588" s="354">
        <v>3888</v>
      </c>
      <c r="Y588" s="354">
        <v>3888</v>
      </c>
      <c r="Z588" s="354">
        <v>3888</v>
      </c>
      <c r="AA588" s="354">
        <v>3888</v>
      </c>
      <c r="AB588" s="354">
        <v>3888</v>
      </c>
      <c r="AC588" s="354">
        <v>3888</v>
      </c>
      <c r="AD588" s="354">
        <v>4250</v>
      </c>
    </row>
    <row r="589" spans="1:30" x14ac:dyDescent="0.35">
      <c r="A589" t="s">
        <v>144</v>
      </c>
      <c r="B589" s="354" t="str">
        <f>VLOOKUP(A589,'Web Based Remittances'!$A$2:$C$70,3,0)</f>
        <v>188b616h</v>
      </c>
      <c r="C589" s="354" t="s">
        <v>103</v>
      </c>
      <c r="D589" s="354" t="s">
        <v>104</v>
      </c>
      <c r="E589" s="354">
        <v>6151110</v>
      </c>
      <c r="F589" s="354">
        <v>0</v>
      </c>
      <c r="S589" s="354">
        <v>0</v>
      </c>
      <c r="T589" s="354">
        <v>0</v>
      </c>
      <c r="U589" s="354">
        <v>0</v>
      </c>
      <c r="V589" s="354">
        <v>0</v>
      </c>
      <c r="W589" s="354">
        <v>0</v>
      </c>
      <c r="X589" s="354">
        <v>0</v>
      </c>
      <c r="Y589" s="354">
        <v>0</v>
      </c>
      <c r="Z589" s="354">
        <v>0</v>
      </c>
      <c r="AA589" s="354">
        <v>0</v>
      </c>
      <c r="AB589" s="354">
        <v>0</v>
      </c>
      <c r="AC589" s="354">
        <v>0</v>
      </c>
      <c r="AD589" s="354">
        <v>0</v>
      </c>
    </row>
    <row r="590" spans="1:30" x14ac:dyDescent="0.35">
      <c r="A590" t="s">
        <v>144</v>
      </c>
      <c r="B590" s="354" t="str">
        <f>VLOOKUP(A590,'Web Based Remittances'!$A$2:$C$70,3,0)</f>
        <v>188b616h</v>
      </c>
      <c r="C590" s="354" t="s">
        <v>105</v>
      </c>
      <c r="D590" s="354" t="s">
        <v>106</v>
      </c>
      <c r="E590" s="354">
        <v>6140200</v>
      </c>
      <c r="F590" s="354">
        <v>41000</v>
      </c>
      <c r="G590" s="354">
        <v>4315</v>
      </c>
      <c r="H590" s="354">
        <v>2156</v>
      </c>
      <c r="I590" s="354">
        <v>4315</v>
      </c>
      <c r="J590" s="354">
        <v>4315</v>
      </c>
      <c r="L590" s="354">
        <v>3234</v>
      </c>
      <c r="M590" s="354">
        <v>4315</v>
      </c>
      <c r="N590" s="354">
        <v>3234</v>
      </c>
      <c r="O590" s="354">
        <v>4315</v>
      </c>
      <c r="P590" s="354">
        <v>3234</v>
      </c>
      <c r="Q590" s="354">
        <v>4315</v>
      </c>
      <c r="R590" s="354">
        <v>3252</v>
      </c>
      <c r="S590" s="354">
        <v>4315</v>
      </c>
      <c r="T590" s="354">
        <v>6471</v>
      </c>
      <c r="U590" s="354">
        <v>10786</v>
      </c>
      <c r="V590" s="354">
        <v>15101</v>
      </c>
      <c r="W590" s="354">
        <v>15101</v>
      </c>
      <c r="X590" s="354">
        <v>18335</v>
      </c>
      <c r="Y590" s="354">
        <v>22650</v>
      </c>
      <c r="Z590" s="354">
        <v>25884</v>
      </c>
      <c r="AA590" s="354">
        <v>30199</v>
      </c>
      <c r="AB590" s="354">
        <v>33433</v>
      </c>
      <c r="AC590" s="354">
        <v>37748</v>
      </c>
      <c r="AD590" s="354">
        <v>41000</v>
      </c>
    </row>
    <row r="591" spans="1:30" x14ac:dyDescent="0.35">
      <c r="A591" t="s">
        <v>144</v>
      </c>
      <c r="B591" s="354" t="str">
        <f>VLOOKUP(A591,'Web Based Remittances'!$A$2:$C$70,3,0)</f>
        <v>188b616h</v>
      </c>
      <c r="C591" s="354" t="s">
        <v>107</v>
      </c>
      <c r="D591" s="354" t="s">
        <v>108</v>
      </c>
      <c r="E591" s="354">
        <v>6111000</v>
      </c>
      <c r="F591" s="354">
        <v>23786</v>
      </c>
      <c r="G591" s="354">
        <v>5346</v>
      </c>
      <c r="H591" s="354">
        <v>5346</v>
      </c>
      <c r="I591" s="354">
        <v>5346</v>
      </c>
      <c r="J591" s="354">
        <v>4948</v>
      </c>
      <c r="L591" s="354">
        <v>400</v>
      </c>
      <c r="M591" s="354">
        <v>400</v>
      </c>
      <c r="N591" s="354">
        <v>400</v>
      </c>
      <c r="O591" s="354">
        <v>400</v>
      </c>
      <c r="P591" s="354">
        <v>400</v>
      </c>
      <c r="Q591" s="354">
        <v>400</v>
      </c>
      <c r="R591" s="354">
        <v>400</v>
      </c>
      <c r="S591" s="354">
        <v>5346</v>
      </c>
      <c r="T591" s="354">
        <v>10692</v>
      </c>
      <c r="U591" s="354">
        <v>16038</v>
      </c>
      <c r="V591" s="354">
        <v>20986</v>
      </c>
      <c r="W591" s="354">
        <v>20986</v>
      </c>
      <c r="X591" s="354">
        <v>21386</v>
      </c>
      <c r="Y591" s="354">
        <v>21786</v>
      </c>
      <c r="Z591" s="354">
        <v>22186</v>
      </c>
      <c r="AA591" s="354">
        <v>22586</v>
      </c>
      <c r="AB591" s="354">
        <v>22986</v>
      </c>
      <c r="AC591" s="354">
        <v>23386</v>
      </c>
      <c r="AD591" s="354">
        <v>23786</v>
      </c>
    </row>
    <row r="592" spans="1:30" x14ac:dyDescent="0.35">
      <c r="A592" t="s">
        <v>144</v>
      </c>
      <c r="B592" s="354" t="str">
        <f>VLOOKUP(A592,'Web Based Remittances'!$A$2:$C$70,3,0)</f>
        <v>188b616h</v>
      </c>
      <c r="C592" s="354" t="s">
        <v>109</v>
      </c>
      <c r="D592" s="354" t="s">
        <v>110</v>
      </c>
      <c r="E592" s="354">
        <v>6170100</v>
      </c>
      <c r="F592" s="354">
        <v>15131</v>
      </c>
      <c r="G592" s="354">
        <v>6354</v>
      </c>
      <c r="H592" s="354">
        <v>1500</v>
      </c>
      <c r="I592" s="354">
        <v>400</v>
      </c>
      <c r="J592" s="354">
        <v>525</v>
      </c>
      <c r="L592" s="354">
        <v>2007</v>
      </c>
      <c r="N592" s="354">
        <v>750</v>
      </c>
      <c r="P592" s="354">
        <v>3000</v>
      </c>
      <c r="Q592" s="354">
        <v>595</v>
      </c>
      <c r="S592" s="354">
        <v>6354</v>
      </c>
      <c r="T592" s="354">
        <v>7854</v>
      </c>
      <c r="U592" s="354">
        <v>8254</v>
      </c>
      <c r="V592" s="354">
        <v>8779</v>
      </c>
      <c r="W592" s="354">
        <v>8779</v>
      </c>
      <c r="X592" s="354">
        <v>10786</v>
      </c>
      <c r="Y592" s="354">
        <v>10786</v>
      </c>
      <c r="Z592" s="354">
        <v>11536</v>
      </c>
      <c r="AA592" s="354">
        <v>11536</v>
      </c>
      <c r="AB592" s="354">
        <v>14536</v>
      </c>
      <c r="AC592" s="354">
        <v>15131</v>
      </c>
      <c r="AD592" s="354">
        <v>15131</v>
      </c>
    </row>
    <row r="593" spans="1:30" x14ac:dyDescent="0.35">
      <c r="A593" t="s">
        <v>144</v>
      </c>
      <c r="B593" s="354" t="str">
        <f>VLOOKUP(A593,'Web Based Remittances'!$A$2:$C$70,3,0)</f>
        <v>188b616h</v>
      </c>
      <c r="C593" s="354" t="s">
        <v>111</v>
      </c>
      <c r="D593" s="354" t="s">
        <v>112</v>
      </c>
      <c r="E593" s="354">
        <v>6170110</v>
      </c>
      <c r="F593" s="354">
        <v>18180</v>
      </c>
      <c r="G593" s="354">
        <v>9071</v>
      </c>
      <c r="H593" s="354">
        <v>5299</v>
      </c>
      <c r="J593" s="354">
        <v>200</v>
      </c>
      <c r="L593" s="354">
        <v>900</v>
      </c>
      <c r="M593" s="354">
        <v>1150</v>
      </c>
      <c r="N593" s="354">
        <v>200</v>
      </c>
      <c r="P593" s="354">
        <v>200</v>
      </c>
      <c r="R593" s="354">
        <v>1160</v>
      </c>
      <c r="S593" s="354">
        <v>9071</v>
      </c>
      <c r="T593" s="354">
        <v>14370</v>
      </c>
      <c r="U593" s="354">
        <v>14370</v>
      </c>
      <c r="V593" s="354">
        <v>14570</v>
      </c>
      <c r="W593" s="354">
        <v>14570</v>
      </c>
      <c r="X593" s="354">
        <v>15470</v>
      </c>
      <c r="Y593" s="354">
        <v>16620</v>
      </c>
      <c r="Z593" s="354">
        <v>16820</v>
      </c>
      <c r="AA593" s="354">
        <v>16820</v>
      </c>
      <c r="AB593" s="354">
        <v>17020</v>
      </c>
      <c r="AC593" s="354">
        <v>17020</v>
      </c>
      <c r="AD593" s="354">
        <v>18180</v>
      </c>
    </row>
    <row r="594" spans="1:30" x14ac:dyDescent="0.35">
      <c r="A594" t="s">
        <v>145</v>
      </c>
      <c r="B594" s="354" t="str">
        <f>VLOOKUP(A594,'Web Based Remittances'!$A$2:$C$70,3,0)</f>
        <v>240u274m</v>
      </c>
      <c r="C594" s="354" t="s">
        <v>19</v>
      </c>
      <c r="D594" s="354" t="s">
        <v>20</v>
      </c>
      <c r="E594" s="354">
        <v>4190105</v>
      </c>
      <c r="F594" s="354">
        <v>-1692729</v>
      </c>
      <c r="G594" s="354">
        <v>-202013</v>
      </c>
      <c r="H594" s="354">
        <v>-131799</v>
      </c>
      <c r="I594" s="354">
        <v>-148855</v>
      </c>
      <c r="J594" s="354">
        <v>-131798</v>
      </c>
      <c r="K594" s="354">
        <v>-131798</v>
      </c>
      <c r="L594" s="354">
        <v>-131798</v>
      </c>
      <c r="M594" s="354">
        <v>-131798</v>
      </c>
      <c r="N594" s="354">
        <v>-155678</v>
      </c>
      <c r="O594" s="354">
        <v>-131798</v>
      </c>
      <c r="P594" s="354">
        <v>-131798</v>
      </c>
      <c r="Q594" s="354">
        <v>-131798</v>
      </c>
      <c r="R594" s="354">
        <v>-131798</v>
      </c>
      <c r="S594" s="354">
        <v>-202013</v>
      </c>
      <c r="T594" s="354">
        <v>-333812</v>
      </c>
      <c r="U594" s="354">
        <v>-482667</v>
      </c>
      <c r="V594" s="354">
        <v>-614465</v>
      </c>
      <c r="W594" s="354">
        <v>-746263</v>
      </c>
      <c r="X594" s="354">
        <v>-878061</v>
      </c>
      <c r="Y594" s="354">
        <v>-1009859</v>
      </c>
      <c r="Z594" s="354">
        <v>-1165537</v>
      </c>
      <c r="AA594" s="354">
        <v>-1297335</v>
      </c>
      <c r="AB594" s="354">
        <v>-1429133</v>
      </c>
      <c r="AC594" s="354">
        <v>-1560931</v>
      </c>
      <c r="AD594" s="354">
        <v>-1692729</v>
      </c>
    </row>
    <row r="595" spans="1:30" x14ac:dyDescent="0.35">
      <c r="A595" t="s">
        <v>145</v>
      </c>
      <c r="B595" s="354" t="str">
        <f>VLOOKUP(A595,'Web Based Remittances'!$A$2:$C$70,3,0)</f>
        <v>240u274m</v>
      </c>
      <c r="C595" s="354" t="s">
        <v>21</v>
      </c>
      <c r="D595" s="354" t="s">
        <v>22</v>
      </c>
      <c r="E595" s="354">
        <v>4190110</v>
      </c>
      <c r="F595" s="354">
        <v>0</v>
      </c>
      <c r="S595" s="354">
        <v>0</v>
      </c>
      <c r="T595" s="354">
        <v>0</v>
      </c>
      <c r="U595" s="354">
        <v>0</v>
      </c>
      <c r="V595" s="354">
        <v>0</v>
      </c>
      <c r="W595" s="354">
        <v>0</v>
      </c>
      <c r="X595" s="354">
        <v>0</v>
      </c>
      <c r="Y595" s="354">
        <v>0</v>
      </c>
      <c r="Z595" s="354">
        <v>0</v>
      </c>
      <c r="AA595" s="354">
        <v>0</v>
      </c>
      <c r="AB595" s="354">
        <v>0</v>
      </c>
      <c r="AC595" s="354">
        <v>0</v>
      </c>
      <c r="AD595" s="354">
        <v>0</v>
      </c>
    </row>
    <row r="596" spans="1:30" x14ac:dyDescent="0.35">
      <c r="A596" t="s">
        <v>145</v>
      </c>
      <c r="B596" s="354" t="str">
        <f>VLOOKUP(A596,'Web Based Remittances'!$A$2:$C$70,3,0)</f>
        <v>240u274m</v>
      </c>
      <c r="C596" s="354" t="s">
        <v>23</v>
      </c>
      <c r="D596" s="354" t="s">
        <v>24</v>
      </c>
      <c r="E596" s="354">
        <v>4190120</v>
      </c>
      <c r="F596" s="354">
        <v>-32463</v>
      </c>
      <c r="G596" s="354">
        <v>-2705</v>
      </c>
      <c r="H596" s="354">
        <v>-2705</v>
      </c>
      <c r="I596" s="354">
        <v>-2705</v>
      </c>
      <c r="J596" s="354">
        <v>-2706</v>
      </c>
      <c r="K596" s="354">
        <v>-2705</v>
      </c>
      <c r="L596" s="354">
        <v>-2705</v>
      </c>
      <c r="M596" s="354">
        <v>-2706</v>
      </c>
      <c r="N596" s="354">
        <v>-2705</v>
      </c>
      <c r="O596" s="354">
        <v>-2705</v>
      </c>
      <c r="P596" s="354">
        <v>-2706</v>
      </c>
      <c r="Q596" s="354">
        <v>-2705</v>
      </c>
      <c r="R596" s="354">
        <v>-2705</v>
      </c>
      <c r="S596" s="354">
        <v>-2705</v>
      </c>
      <c r="T596" s="354">
        <v>-5410</v>
      </c>
      <c r="U596" s="354">
        <v>-8115</v>
      </c>
      <c r="V596" s="354">
        <v>-10821</v>
      </c>
      <c r="W596" s="354">
        <v>-13526</v>
      </c>
      <c r="X596" s="354">
        <v>-16231</v>
      </c>
      <c r="Y596" s="354">
        <v>-18937</v>
      </c>
      <c r="Z596" s="354">
        <v>-21642</v>
      </c>
      <c r="AA596" s="354">
        <v>-24347</v>
      </c>
      <c r="AB596" s="354">
        <v>-27053</v>
      </c>
      <c r="AC596" s="354">
        <v>-29758</v>
      </c>
      <c r="AD596" s="354">
        <v>-32463</v>
      </c>
    </row>
    <row r="597" spans="1:30" x14ac:dyDescent="0.35">
      <c r="A597" t="s">
        <v>145</v>
      </c>
      <c r="B597" s="354" t="str">
        <f>VLOOKUP(A597,'Web Based Remittances'!$A$2:$C$70,3,0)</f>
        <v>240u274m</v>
      </c>
      <c r="C597" s="354" t="s">
        <v>25</v>
      </c>
      <c r="D597" s="354" t="s">
        <v>26</v>
      </c>
      <c r="E597" s="354">
        <v>4190140</v>
      </c>
      <c r="F597" s="354">
        <v>-182820</v>
      </c>
      <c r="I597" s="354">
        <v>-45705</v>
      </c>
      <c r="L597" s="354">
        <v>-45705</v>
      </c>
      <c r="O597" s="354">
        <v>-45705</v>
      </c>
      <c r="R597" s="354">
        <v>-45705</v>
      </c>
      <c r="S597" s="354">
        <v>0</v>
      </c>
      <c r="T597" s="354">
        <v>0</v>
      </c>
      <c r="U597" s="354">
        <v>-45705</v>
      </c>
      <c r="V597" s="354">
        <v>-45705</v>
      </c>
      <c r="W597" s="354">
        <v>-45705</v>
      </c>
      <c r="X597" s="354">
        <v>-91410</v>
      </c>
      <c r="Y597" s="354">
        <v>-91410</v>
      </c>
      <c r="Z597" s="354">
        <v>-91410</v>
      </c>
      <c r="AA597" s="354">
        <v>-137115</v>
      </c>
      <c r="AB597" s="354">
        <v>-137115</v>
      </c>
      <c r="AC597" s="354">
        <v>-137115</v>
      </c>
      <c r="AD597" s="354">
        <v>-182820</v>
      </c>
    </row>
    <row r="598" spans="1:30" x14ac:dyDescent="0.35">
      <c r="A598" t="s">
        <v>145</v>
      </c>
      <c r="B598" s="354" t="str">
        <f>VLOOKUP(A598,'Web Based Remittances'!$A$2:$C$70,3,0)</f>
        <v>240u274m</v>
      </c>
      <c r="C598" s="354" t="s">
        <v>27</v>
      </c>
      <c r="D598" s="354" t="s">
        <v>28</v>
      </c>
      <c r="E598" s="354">
        <v>4190160</v>
      </c>
      <c r="F598" s="354">
        <v>0</v>
      </c>
      <c r="S598" s="354">
        <v>0</v>
      </c>
      <c r="T598" s="354">
        <v>0</v>
      </c>
      <c r="U598" s="354">
        <v>0</v>
      </c>
      <c r="V598" s="354">
        <v>0</v>
      </c>
      <c r="W598" s="354">
        <v>0</v>
      </c>
      <c r="X598" s="354">
        <v>0</v>
      </c>
      <c r="Y598" s="354">
        <v>0</v>
      </c>
      <c r="Z598" s="354">
        <v>0</v>
      </c>
      <c r="AA598" s="354">
        <v>0</v>
      </c>
      <c r="AB598" s="354">
        <v>0</v>
      </c>
      <c r="AC598" s="354">
        <v>0</v>
      </c>
      <c r="AD598" s="354">
        <v>0</v>
      </c>
    </row>
    <row r="599" spans="1:30" x14ac:dyDescent="0.35">
      <c r="A599" t="s">
        <v>145</v>
      </c>
      <c r="B599" s="354" t="str">
        <f>VLOOKUP(A599,'Web Based Remittances'!$A$2:$C$70,3,0)</f>
        <v>240u274m</v>
      </c>
      <c r="C599" s="354" t="s">
        <v>29</v>
      </c>
      <c r="D599" s="354" t="s">
        <v>30</v>
      </c>
      <c r="E599" s="354">
        <v>4190390</v>
      </c>
      <c r="F599" s="354">
        <v>-6522</v>
      </c>
      <c r="H599" s="354">
        <v>-1304</v>
      </c>
      <c r="I599" s="354">
        <v>-1305</v>
      </c>
      <c r="J599" s="354">
        <v>-1304</v>
      </c>
      <c r="K599" s="354">
        <v>-1304</v>
      </c>
      <c r="L599" s="354">
        <v>-1305</v>
      </c>
      <c r="S599" s="354">
        <v>0</v>
      </c>
      <c r="T599" s="354">
        <v>-1304</v>
      </c>
      <c r="U599" s="354">
        <v>-2609</v>
      </c>
      <c r="V599" s="354">
        <v>-3913</v>
      </c>
      <c r="W599" s="354">
        <v>-5217</v>
      </c>
      <c r="X599" s="354">
        <v>-6522</v>
      </c>
      <c r="Y599" s="354">
        <v>-6522</v>
      </c>
      <c r="Z599" s="354">
        <v>-6522</v>
      </c>
      <c r="AA599" s="354">
        <v>-6522</v>
      </c>
      <c r="AB599" s="354">
        <v>-6522</v>
      </c>
      <c r="AC599" s="354">
        <v>-6522</v>
      </c>
      <c r="AD599" s="354">
        <v>-6522</v>
      </c>
    </row>
    <row r="600" spans="1:30" x14ac:dyDescent="0.35">
      <c r="A600" t="s">
        <v>145</v>
      </c>
      <c r="B600" s="354" t="str">
        <f>VLOOKUP(A600,'Web Based Remittances'!$A$2:$C$70,3,0)</f>
        <v>240u274m</v>
      </c>
      <c r="C600" s="354" t="s">
        <v>31</v>
      </c>
      <c r="D600" s="354" t="s">
        <v>32</v>
      </c>
      <c r="E600" s="354">
        <v>4191900</v>
      </c>
      <c r="S600" s="354">
        <v>0</v>
      </c>
      <c r="T600" s="354">
        <v>0</v>
      </c>
      <c r="U600" s="354">
        <v>0</v>
      </c>
      <c r="V600" s="354">
        <v>0</v>
      </c>
      <c r="W600" s="354">
        <v>0</v>
      </c>
      <c r="X600" s="354">
        <v>0</v>
      </c>
      <c r="Y600" s="354">
        <v>0</v>
      </c>
      <c r="Z600" s="354">
        <v>0</v>
      </c>
      <c r="AA600" s="354">
        <v>0</v>
      </c>
      <c r="AB600" s="354">
        <v>0</v>
      </c>
      <c r="AC600" s="354">
        <v>0</v>
      </c>
      <c r="AD600" s="354">
        <v>0</v>
      </c>
    </row>
    <row r="601" spans="1:30" x14ac:dyDescent="0.35">
      <c r="A601" t="s">
        <v>145</v>
      </c>
      <c r="B601" s="354" t="str">
        <f>VLOOKUP(A601,'Web Based Remittances'!$A$2:$C$70,3,0)</f>
        <v>240u274m</v>
      </c>
      <c r="C601" s="354" t="s">
        <v>33</v>
      </c>
      <c r="D601" s="354" t="s">
        <v>34</v>
      </c>
      <c r="E601" s="354">
        <v>4191100</v>
      </c>
      <c r="F601" s="354">
        <v>-1400</v>
      </c>
      <c r="G601" s="354">
        <v>-350</v>
      </c>
      <c r="J601" s="354">
        <v>-350</v>
      </c>
      <c r="M601" s="354">
        <v>-350</v>
      </c>
      <c r="P601" s="354">
        <v>-350</v>
      </c>
      <c r="S601" s="354">
        <v>-350</v>
      </c>
      <c r="T601" s="354">
        <v>-350</v>
      </c>
      <c r="U601" s="354">
        <v>-350</v>
      </c>
      <c r="V601" s="354">
        <v>-700</v>
      </c>
      <c r="W601" s="354">
        <v>-700</v>
      </c>
      <c r="X601" s="354">
        <v>-700</v>
      </c>
      <c r="Y601" s="354">
        <v>-1050</v>
      </c>
      <c r="Z601" s="354">
        <v>-1050</v>
      </c>
      <c r="AA601" s="354">
        <v>-1050</v>
      </c>
      <c r="AB601" s="354">
        <v>-1400</v>
      </c>
      <c r="AC601" s="354">
        <v>-1400</v>
      </c>
      <c r="AD601" s="354">
        <v>-1400</v>
      </c>
    </row>
    <row r="602" spans="1:30" x14ac:dyDescent="0.35">
      <c r="A602" t="s">
        <v>145</v>
      </c>
      <c r="B602" s="354" t="str">
        <f>VLOOKUP(A602,'Web Based Remittances'!$A$2:$C$70,3,0)</f>
        <v>240u274m</v>
      </c>
      <c r="C602" s="354" t="s">
        <v>35</v>
      </c>
      <c r="D602" s="354" t="s">
        <v>36</v>
      </c>
      <c r="E602" s="354">
        <v>4191110</v>
      </c>
      <c r="F602" s="354">
        <v>-25746</v>
      </c>
      <c r="H602" s="354">
        <v>-2371</v>
      </c>
      <c r="I602" s="354">
        <v>-2371</v>
      </c>
      <c r="J602" s="354">
        <v>-2371</v>
      </c>
      <c r="K602" s="354">
        <v>-2371</v>
      </c>
      <c r="L602" s="354">
        <v>-2170</v>
      </c>
      <c r="M602" s="354">
        <v>-2170</v>
      </c>
      <c r="N602" s="354">
        <v>-2170</v>
      </c>
      <c r="O602" s="354">
        <v>-2170</v>
      </c>
      <c r="P602" s="354">
        <v>-2170</v>
      </c>
      <c r="Q602" s="354">
        <v>-2170</v>
      </c>
      <c r="R602" s="354">
        <v>-3242</v>
      </c>
      <c r="S602" s="354">
        <v>0</v>
      </c>
      <c r="T602" s="354">
        <v>-2371</v>
      </c>
      <c r="U602" s="354">
        <v>-4742</v>
      </c>
      <c r="V602" s="354">
        <v>-7113</v>
      </c>
      <c r="W602" s="354">
        <v>-9484</v>
      </c>
      <c r="X602" s="354">
        <v>-11654</v>
      </c>
      <c r="Y602" s="354">
        <v>-13824</v>
      </c>
      <c r="Z602" s="354">
        <v>-15994</v>
      </c>
      <c r="AA602" s="354">
        <v>-18164</v>
      </c>
      <c r="AB602" s="354">
        <v>-20334</v>
      </c>
      <c r="AC602" s="354">
        <v>-22504</v>
      </c>
      <c r="AD602" s="354">
        <v>-25746</v>
      </c>
    </row>
    <row r="603" spans="1:30" x14ac:dyDescent="0.35">
      <c r="A603" t="s">
        <v>145</v>
      </c>
      <c r="B603" s="354" t="str">
        <f>VLOOKUP(A603,'Web Based Remittances'!$A$2:$C$70,3,0)</f>
        <v>240u274m</v>
      </c>
      <c r="C603" s="354" t="s">
        <v>37</v>
      </c>
      <c r="D603" s="354" t="s">
        <v>38</v>
      </c>
      <c r="E603" s="354">
        <v>4191600</v>
      </c>
      <c r="S603" s="354">
        <v>0</v>
      </c>
      <c r="T603" s="354">
        <v>0</v>
      </c>
      <c r="U603" s="354">
        <v>0</v>
      </c>
      <c r="V603" s="354">
        <v>0</v>
      </c>
      <c r="W603" s="354">
        <v>0</v>
      </c>
      <c r="X603" s="354">
        <v>0</v>
      </c>
      <c r="Y603" s="354">
        <v>0</v>
      </c>
      <c r="Z603" s="354">
        <v>0</v>
      </c>
      <c r="AA603" s="354">
        <v>0</v>
      </c>
      <c r="AB603" s="354">
        <v>0</v>
      </c>
      <c r="AC603" s="354">
        <v>0</v>
      </c>
      <c r="AD603" s="354">
        <v>0</v>
      </c>
    </row>
    <row r="604" spans="1:30" x14ac:dyDescent="0.35">
      <c r="A604" t="s">
        <v>145</v>
      </c>
      <c r="B604" s="354" t="str">
        <f>VLOOKUP(A604,'Web Based Remittances'!$A$2:$C$70,3,0)</f>
        <v>240u274m</v>
      </c>
      <c r="C604" s="354" t="s">
        <v>39</v>
      </c>
      <c r="D604" s="354" t="s">
        <v>40</v>
      </c>
      <c r="E604" s="354">
        <v>4191610</v>
      </c>
      <c r="S604" s="354">
        <v>0</v>
      </c>
      <c r="T604" s="354">
        <v>0</v>
      </c>
      <c r="U604" s="354">
        <v>0</v>
      </c>
      <c r="V604" s="354">
        <v>0</v>
      </c>
      <c r="W604" s="354">
        <v>0</v>
      </c>
      <c r="X604" s="354">
        <v>0</v>
      </c>
      <c r="Y604" s="354">
        <v>0</v>
      </c>
      <c r="Z604" s="354">
        <v>0</v>
      </c>
      <c r="AA604" s="354">
        <v>0</v>
      </c>
      <c r="AB604" s="354">
        <v>0</v>
      </c>
      <c r="AC604" s="354">
        <v>0</v>
      </c>
      <c r="AD604" s="354">
        <v>0</v>
      </c>
    </row>
    <row r="605" spans="1:30" x14ac:dyDescent="0.35">
      <c r="A605" t="s">
        <v>145</v>
      </c>
      <c r="B605" s="354" t="str">
        <f>VLOOKUP(A605,'Web Based Remittances'!$A$2:$C$70,3,0)</f>
        <v>240u274m</v>
      </c>
      <c r="C605" s="354" t="s">
        <v>41</v>
      </c>
      <c r="D605" s="354" t="s">
        <v>42</v>
      </c>
      <c r="E605" s="354">
        <v>4190410</v>
      </c>
      <c r="S605" s="354">
        <v>0</v>
      </c>
      <c r="T605" s="354">
        <v>0</v>
      </c>
      <c r="U605" s="354">
        <v>0</v>
      </c>
      <c r="V605" s="354">
        <v>0</v>
      </c>
      <c r="W605" s="354">
        <v>0</v>
      </c>
      <c r="X605" s="354">
        <v>0</v>
      </c>
      <c r="Y605" s="354">
        <v>0</v>
      </c>
      <c r="Z605" s="354">
        <v>0</v>
      </c>
      <c r="AA605" s="354">
        <v>0</v>
      </c>
      <c r="AB605" s="354">
        <v>0</v>
      </c>
      <c r="AC605" s="354">
        <v>0</v>
      </c>
      <c r="AD605" s="354">
        <v>0</v>
      </c>
    </row>
    <row r="606" spans="1:30" x14ac:dyDescent="0.35">
      <c r="A606" t="s">
        <v>145</v>
      </c>
      <c r="B606" s="354" t="str">
        <f>VLOOKUP(A606,'Web Based Remittances'!$A$2:$C$70,3,0)</f>
        <v>240u274m</v>
      </c>
      <c r="C606" s="354" t="s">
        <v>43</v>
      </c>
      <c r="D606" s="354" t="s">
        <v>44</v>
      </c>
      <c r="E606" s="354">
        <v>4190420</v>
      </c>
      <c r="S606" s="354">
        <v>0</v>
      </c>
      <c r="T606" s="354">
        <v>0</v>
      </c>
      <c r="U606" s="354">
        <v>0</v>
      </c>
      <c r="V606" s="354">
        <v>0</v>
      </c>
      <c r="W606" s="354">
        <v>0</v>
      </c>
      <c r="X606" s="354">
        <v>0</v>
      </c>
      <c r="Y606" s="354">
        <v>0</v>
      </c>
      <c r="Z606" s="354">
        <v>0</v>
      </c>
      <c r="AA606" s="354">
        <v>0</v>
      </c>
      <c r="AB606" s="354">
        <v>0</v>
      </c>
      <c r="AC606" s="354">
        <v>0</v>
      </c>
      <c r="AD606" s="354">
        <v>0</v>
      </c>
    </row>
    <row r="607" spans="1:30" x14ac:dyDescent="0.35">
      <c r="A607" t="s">
        <v>145</v>
      </c>
      <c r="B607" s="354" t="str">
        <f>VLOOKUP(A607,'Web Based Remittances'!$A$2:$C$70,3,0)</f>
        <v>240u274m</v>
      </c>
      <c r="C607" s="354" t="s">
        <v>45</v>
      </c>
      <c r="D607" s="354" t="s">
        <v>46</v>
      </c>
      <c r="E607" s="354">
        <v>4190200</v>
      </c>
      <c r="S607" s="354">
        <v>0</v>
      </c>
      <c r="T607" s="354">
        <v>0</v>
      </c>
      <c r="U607" s="354">
        <v>0</v>
      </c>
      <c r="V607" s="354">
        <v>0</v>
      </c>
      <c r="W607" s="354">
        <v>0</v>
      </c>
      <c r="X607" s="354">
        <v>0</v>
      </c>
      <c r="Y607" s="354">
        <v>0</v>
      </c>
      <c r="Z607" s="354">
        <v>0</v>
      </c>
      <c r="AA607" s="354">
        <v>0</v>
      </c>
      <c r="AB607" s="354">
        <v>0</v>
      </c>
      <c r="AC607" s="354">
        <v>0</v>
      </c>
      <c r="AD607" s="354">
        <v>0</v>
      </c>
    </row>
    <row r="608" spans="1:30" x14ac:dyDescent="0.35">
      <c r="A608" t="s">
        <v>145</v>
      </c>
      <c r="B608" s="354" t="str">
        <f>VLOOKUP(A608,'Web Based Remittances'!$A$2:$C$70,3,0)</f>
        <v>240u274m</v>
      </c>
      <c r="C608" s="354" t="s">
        <v>47</v>
      </c>
      <c r="D608" s="354" t="s">
        <v>48</v>
      </c>
      <c r="E608" s="354">
        <v>4190386</v>
      </c>
      <c r="S608" s="354">
        <v>0</v>
      </c>
      <c r="T608" s="354">
        <v>0</v>
      </c>
      <c r="U608" s="354">
        <v>0</v>
      </c>
      <c r="V608" s="354">
        <v>0</v>
      </c>
      <c r="W608" s="354">
        <v>0</v>
      </c>
      <c r="X608" s="354">
        <v>0</v>
      </c>
      <c r="Y608" s="354">
        <v>0</v>
      </c>
      <c r="Z608" s="354">
        <v>0</v>
      </c>
      <c r="AA608" s="354">
        <v>0</v>
      </c>
      <c r="AB608" s="354">
        <v>0</v>
      </c>
      <c r="AC608" s="354">
        <v>0</v>
      </c>
      <c r="AD608" s="354">
        <v>0</v>
      </c>
    </row>
    <row r="609" spans="1:30" x14ac:dyDescent="0.35">
      <c r="A609" t="s">
        <v>145</v>
      </c>
      <c r="B609" s="354" t="str">
        <f>VLOOKUP(A609,'Web Based Remittances'!$A$2:$C$70,3,0)</f>
        <v>240u274m</v>
      </c>
      <c r="C609" s="354" t="s">
        <v>49</v>
      </c>
      <c r="D609" s="354" t="s">
        <v>50</v>
      </c>
      <c r="E609" s="354">
        <v>4190387</v>
      </c>
      <c r="S609" s="354">
        <v>0</v>
      </c>
      <c r="T609" s="354">
        <v>0</v>
      </c>
      <c r="U609" s="354">
        <v>0</v>
      </c>
      <c r="V609" s="354">
        <v>0</v>
      </c>
      <c r="W609" s="354">
        <v>0</v>
      </c>
      <c r="X609" s="354">
        <v>0</v>
      </c>
      <c r="Y609" s="354">
        <v>0</v>
      </c>
      <c r="Z609" s="354">
        <v>0</v>
      </c>
      <c r="AA609" s="354">
        <v>0</v>
      </c>
      <c r="AB609" s="354">
        <v>0</v>
      </c>
      <c r="AC609" s="354">
        <v>0</v>
      </c>
      <c r="AD609" s="354">
        <v>0</v>
      </c>
    </row>
    <row r="610" spans="1:30" x14ac:dyDescent="0.35">
      <c r="A610" t="s">
        <v>145</v>
      </c>
      <c r="B610" s="354" t="str">
        <f>VLOOKUP(A610,'Web Based Remittances'!$A$2:$C$70,3,0)</f>
        <v>240u274m</v>
      </c>
      <c r="C610" s="354" t="s">
        <v>51</v>
      </c>
      <c r="D610" s="354" t="s">
        <v>52</v>
      </c>
      <c r="E610" s="354">
        <v>4190388</v>
      </c>
      <c r="F610" s="354">
        <v>-14896</v>
      </c>
      <c r="H610" s="354">
        <v>-14896</v>
      </c>
      <c r="S610" s="354">
        <v>0</v>
      </c>
      <c r="T610" s="354">
        <v>-14896</v>
      </c>
      <c r="U610" s="354">
        <v>-14896</v>
      </c>
      <c r="V610" s="354">
        <v>-14896</v>
      </c>
      <c r="W610" s="354">
        <v>-14896</v>
      </c>
      <c r="X610" s="354">
        <v>-14896</v>
      </c>
      <c r="Y610" s="354">
        <v>-14896</v>
      </c>
      <c r="Z610" s="354">
        <v>-14896</v>
      </c>
      <c r="AA610" s="354">
        <v>-14896</v>
      </c>
      <c r="AB610" s="354">
        <v>-14896</v>
      </c>
      <c r="AC610" s="354">
        <v>-14896</v>
      </c>
      <c r="AD610" s="354">
        <v>-14896</v>
      </c>
    </row>
    <row r="611" spans="1:30" x14ac:dyDescent="0.35">
      <c r="A611" t="s">
        <v>145</v>
      </c>
      <c r="B611" s="354" t="str">
        <f>VLOOKUP(A611,'Web Based Remittances'!$A$2:$C$70,3,0)</f>
        <v>240u274m</v>
      </c>
      <c r="C611" s="354" t="s">
        <v>53</v>
      </c>
      <c r="D611" s="354" t="s">
        <v>54</v>
      </c>
      <c r="E611" s="354">
        <v>4190380</v>
      </c>
      <c r="F611" s="354">
        <v>-51550</v>
      </c>
      <c r="H611" s="354">
        <v>-7771</v>
      </c>
      <c r="J611" s="354">
        <v>-32900</v>
      </c>
      <c r="N611" s="354">
        <v>-10879</v>
      </c>
      <c r="S611" s="354">
        <v>0</v>
      </c>
      <c r="T611" s="354">
        <v>-7771</v>
      </c>
      <c r="U611" s="354">
        <v>-7771</v>
      </c>
      <c r="V611" s="354">
        <v>-40671</v>
      </c>
      <c r="W611" s="354">
        <v>-40671</v>
      </c>
      <c r="X611" s="354">
        <v>-40671</v>
      </c>
      <c r="Y611" s="354">
        <v>-40671</v>
      </c>
      <c r="Z611" s="354">
        <v>-51550</v>
      </c>
      <c r="AA611" s="354">
        <v>-51550</v>
      </c>
      <c r="AB611" s="354">
        <v>-51550</v>
      </c>
      <c r="AC611" s="354">
        <v>-51550</v>
      </c>
      <c r="AD611" s="354">
        <v>-51550</v>
      </c>
    </row>
    <row r="612" spans="1:30" x14ac:dyDescent="0.35">
      <c r="A612" t="s">
        <v>145</v>
      </c>
      <c r="B612" s="354" t="str">
        <f>VLOOKUP(A612,'Web Based Remittances'!$A$2:$C$70,3,0)</f>
        <v>240u274m</v>
      </c>
      <c r="C612" s="354" t="s">
        <v>57</v>
      </c>
      <c r="D612" s="354" t="s">
        <v>58</v>
      </c>
      <c r="E612" s="354">
        <v>6110000</v>
      </c>
      <c r="F612" s="354">
        <v>941049</v>
      </c>
      <c r="G612" s="354">
        <v>87053</v>
      </c>
      <c r="H612" s="354">
        <v>74287</v>
      </c>
      <c r="I612" s="354">
        <v>74287</v>
      </c>
      <c r="J612" s="354">
        <v>74287</v>
      </c>
      <c r="K612" s="354">
        <v>77878</v>
      </c>
      <c r="L612" s="354">
        <v>73404</v>
      </c>
      <c r="M612" s="354">
        <v>81208</v>
      </c>
      <c r="N612" s="354">
        <v>81208</v>
      </c>
      <c r="O612" s="354">
        <v>81208</v>
      </c>
      <c r="P612" s="354">
        <v>81208</v>
      </c>
      <c r="Q612" s="354">
        <v>81208</v>
      </c>
      <c r="R612" s="354">
        <v>73813</v>
      </c>
      <c r="S612" s="354">
        <v>87053</v>
      </c>
      <c r="T612" s="354">
        <v>161340</v>
      </c>
      <c r="U612" s="354">
        <v>235627</v>
      </c>
      <c r="V612" s="354">
        <v>309914</v>
      </c>
      <c r="W612" s="354">
        <v>387792</v>
      </c>
      <c r="X612" s="354">
        <v>461196</v>
      </c>
      <c r="Y612" s="354">
        <v>542404</v>
      </c>
      <c r="Z612" s="354">
        <v>623612</v>
      </c>
      <c r="AA612" s="354">
        <v>704820</v>
      </c>
      <c r="AB612" s="354">
        <v>786028</v>
      </c>
      <c r="AC612" s="354">
        <v>867236</v>
      </c>
      <c r="AD612" s="354">
        <v>941049</v>
      </c>
    </row>
    <row r="613" spans="1:30" x14ac:dyDescent="0.35">
      <c r="A613" t="s">
        <v>145</v>
      </c>
      <c r="B613" s="354" t="str">
        <f>VLOOKUP(A613,'Web Based Remittances'!$A$2:$C$70,3,0)</f>
        <v>240u274m</v>
      </c>
      <c r="C613" s="354" t="s">
        <v>59</v>
      </c>
      <c r="D613" s="354" t="s">
        <v>60</v>
      </c>
      <c r="E613" s="354">
        <v>6110020</v>
      </c>
      <c r="F613" s="354">
        <v>0</v>
      </c>
      <c r="S613" s="354">
        <v>0</v>
      </c>
      <c r="T613" s="354">
        <v>0</v>
      </c>
      <c r="U613" s="354">
        <v>0</v>
      </c>
      <c r="V613" s="354">
        <v>0</v>
      </c>
      <c r="W613" s="354">
        <v>0</v>
      </c>
      <c r="X613" s="354">
        <v>0</v>
      </c>
      <c r="Y613" s="354">
        <v>0</v>
      </c>
      <c r="Z613" s="354">
        <v>0</v>
      </c>
      <c r="AA613" s="354">
        <v>0</v>
      </c>
      <c r="AB613" s="354">
        <v>0</v>
      </c>
      <c r="AC613" s="354">
        <v>0</v>
      </c>
      <c r="AD613" s="354">
        <v>0</v>
      </c>
    </row>
    <row r="614" spans="1:30" x14ac:dyDescent="0.35">
      <c r="A614" t="s">
        <v>145</v>
      </c>
      <c r="B614" s="354" t="str">
        <f>VLOOKUP(A614,'Web Based Remittances'!$A$2:$C$70,3,0)</f>
        <v>240u274m</v>
      </c>
      <c r="C614" s="354" t="s">
        <v>61</v>
      </c>
      <c r="D614" s="354" t="s">
        <v>62</v>
      </c>
      <c r="E614" s="354">
        <v>6110600</v>
      </c>
      <c r="F614" s="354">
        <v>540507</v>
      </c>
      <c r="G614" s="354">
        <v>47439</v>
      </c>
      <c r="H614" s="354">
        <v>46699</v>
      </c>
      <c r="I614" s="354">
        <v>38929</v>
      </c>
      <c r="J614" s="354">
        <v>38929</v>
      </c>
      <c r="K614" s="354">
        <v>39800</v>
      </c>
      <c r="L614" s="354">
        <v>44208</v>
      </c>
      <c r="M614" s="354">
        <v>47224</v>
      </c>
      <c r="N614" s="354">
        <v>47413</v>
      </c>
      <c r="O614" s="354">
        <v>48283</v>
      </c>
      <c r="P614" s="354">
        <v>47412</v>
      </c>
      <c r="Q614" s="354">
        <v>47412</v>
      </c>
      <c r="R614" s="354">
        <v>46759</v>
      </c>
      <c r="S614" s="354">
        <v>47439</v>
      </c>
      <c r="T614" s="354">
        <v>94138</v>
      </c>
      <c r="U614" s="354">
        <v>133067</v>
      </c>
      <c r="V614" s="354">
        <v>171996</v>
      </c>
      <c r="W614" s="354">
        <v>211796</v>
      </c>
      <c r="X614" s="354">
        <v>256004</v>
      </c>
      <c r="Y614" s="354">
        <v>303228</v>
      </c>
      <c r="Z614" s="354">
        <v>350641</v>
      </c>
      <c r="AA614" s="354">
        <v>398924</v>
      </c>
      <c r="AB614" s="354">
        <v>446336</v>
      </c>
      <c r="AC614" s="354">
        <v>493748</v>
      </c>
      <c r="AD614" s="354">
        <v>540507</v>
      </c>
    </row>
    <row r="615" spans="1:30" x14ac:dyDescent="0.35">
      <c r="A615" t="s">
        <v>145</v>
      </c>
      <c r="B615" s="354" t="str">
        <f>VLOOKUP(A615,'Web Based Remittances'!$A$2:$C$70,3,0)</f>
        <v>240u274m</v>
      </c>
      <c r="C615" s="354" t="s">
        <v>63</v>
      </c>
      <c r="D615" s="354" t="s">
        <v>64</v>
      </c>
      <c r="E615" s="354">
        <v>6110720</v>
      </c>
      <c r="F615" s="354">
        <v>61066</v>
      </c>
      <c r="G615" s="354">
        <v>3754</v>
      </c>
      <c r="H615" s="354">
        <v>4922</v>
      </c>
      <c r="I615" s="354">
        <v>4922</v>
      </c>
      <c r="J615" s="354">
        <v>4922</v>
      </c>
      <c r="K615" s="354">
        <v>4922</v>
      </c>
      <c r="L615" s="354">
        <v>5422</v>
      </c>
      <c r="M615" s="354">
        <v>5623</v>
      </c>
      <c r="N615" s="354">
        <v>5122</v>
      </c>
      <c r="O615" s="354">
        <v>5122</v>
      </c>
      <c r="P615" s="354">
        <v>5123</v>
      </c>
      <c r="Q615" s="354">
        <v>5122</v>
      </c>
      <c r="R615" s="354">
        <v>6090</v>
      </c>
      <c r="S615" s="354">
        <v>3754</v>
      </c>
      <c r="T615" s="354">
        <v>8676</v>
      </c>
      <c r="U615" s="354">
        <v>13598</v>
      </c>
      <c r="V615" s="354">
        <v>18520</v>
      </c>
      <c r="W615" s="354">
        <v>23442</v>
      </c>
      <c r="X615" s="354">
        <v>28864</v>
      </c>
      <c r="Y615" s="354">
        <v>34487</v>
      </c>
      <c r="Z615" s="354">
        <v>39609</v>
      </c>
      <c r="AA615" s="354">
        <v>44731</v>
      </c>
      <c r="AB615" s="354">
        <v>49854</v>
      </c>
      <c r="AC615" s="354">
        <v>54976</v>
      </c>
      <c r="AD615" s="354">
        <v>61066</v>
      </c>
    </row>
    <row r="616" spans="1:30" x14ac:dyDescent="0.35">
      <c r="A616" t="s">
        <v>145</v>
      </c>
      <c r="B616" s="354" t="str">
        <f>VLOOKUP(A616,'Web Based Remittances'!$A$2:$C$70,3,0)</f>
        <v>240u274m</v>
      </c>
      <c r="C616" s="354" t="s">
        <v>65</v>
      </c>
      <c r="D616" s="354" t="s">
        <v>66</v>
      </c>
      <c r="E616" s="354">
        <v>6110860</v>
      </c>
      <c r="F616" s="354">
        <v>93143</v>
      </c>
      <c r="G616" s="354">
        <v>9806</v>
      </c>
      <c r="H616" s="354">
        <v>7762</v>
      </c>
      <c r="I616" s="354">
        <v>7762</v>
      </c>
      <c r="J616" s="354">
        <v>7762</v>
      </c>
      <c r="K616" s="354">
        <v>7762</v>
      </c>
      <c r="L616" s="354">
        <v>7762</v>
      </c>
      <c r="M616" s="354">
        <v>7762</v>
      </c>
      <c r="N616" s="354">
        <v>7762</v>
      </c>
      <c r="O616" s="354">
        <v>7762</v>
      </c>
      <c r="P616" s="354">
        <v>7762</v>
      </c>
      <c r="Q616" s="354">
        <v>7762</v>
      </c>
      <c r="R616" s="354">
        <v>5717</v>
      </c>
      <c r="S616" s="354">
        <v>9806</v>
      </c>
      <c r="T616" s="354">
        <v>17568</v>
      </c>
      <c r="U616" s="354">
        <v>25330</v>
      </c>
      <c r="V616" s="354">
        <v>33092</v>
      </c>
      <c r="W616" s="354">
        <v>40854</v>
      </c>
      <c r="X616" s="354">
        <v>48616</v>
      </c>
      <c r="Y616" s="354">
        <v>56378</v>
      </c>
      <c r="Z616" s="354">
        <v>64140</v>
      </c>
      <c r="AA616" s="354">
        <v>71902</v>
      </c>
      <c r="AB616" s="354">
        <v>79664</v>
      </c>
      <c r="AC616" s="354">
        <v>87426</v>
      </c>
      <c r="AD616" s="354">
        <v>93143</v>
      </c>
    </row>
    <row r="617" spans="1:30" x14ac:dyDescent="0.35">
      <c r="A617" t="s">
        <v>145</v>
      </c>
      <c r="B617" s="354" t="str">
        <f>VLOOKUP(A617,'Web Based Remittances'!$A$2:$C$70,3,0)</f>
        <v>240u274m</v>
      </c>
      <c r="C617" s="354" t="s">
        <v>67</v>
      </c>
      <c r="D617" s="354" t="s">
        <v>68</v>
      </c>
      <c r="E617" s="354">
        <v>6110800</v>
      </c>
      <c r="F617" s="354">
        <v>0</v>
      </c>
      <c r="S617" s="354">
        <v>0</v>
      </c>
      <c r="T617" s="354">
        <v>0</v>
      </c>
      <c r="U617" s="354">
        <v>0</v>
      </c>
      <c r="V617" s="354">
        <v>0</v>
      </c>
      <c r="W617" s="354">
        <v>0</v>
      </c>
      <c r="X617" s="354">
        <v>0</v>
      </c>
      <c r="Y617" s="354">
        <v>0</v>
      </c>
      <c r="Z617" s="354">
        <v>0</v>
      </c>
      <c r="AA617" s="354">
        <v>0</v>
      </c>
      <c r="AB617" s="354">
        <v>0</v>
      </c>
      <c r="AC617" s="354">
        <v>0</v>
      </c>
      <c r="AD617" s="354">
        <v>0</v>
      </c>
    </row>
    <row r="618" spans="1:30" x14ac:dyDescent="0.35">
      <c r="A618" t="s">
        <v>145</v>
      </c>
      <c r="B618" s="354" t="str">
        <f>VLOOKUP(A618,'Web Based Remittances'!$A$2:$C$70,3,0)</f>
        <v>240u274m</v>
      </c>
      <c r="C618" s="354" t="s">
        <v>69</v>
      </c>
      <c r="D618" s="354" t="s">
        <v>70</v>
      </c>
      <c r="E618" s="354">
        <v>6110640</v>
      </c>
      <c r="F618" s="354">
        <v>27722</v>
      </c>
      <c r="G618" s="354">
        <v>2310</v>
      </c>
      <c r="H618" s="354">
        <v>2310</v>
      </c>
      <c r="I618" s="354">
        <v>2310</v>
      </c>
      <c r="J618" s="354">
        <v>2311</v>
      </c>
      <c r="K618" s="354">
        <v>2310</v>
      </c>
      <c r="L618" s="354">
        <v>2310</v>
      </c>
      <c r="M618" s="354">
        <v>2310</v>
      </c>
      <c r="N618" s="354">
        <v>2310</v>
      </c>
      <c r="O618" s="354">
        <v>2311</v>
      </c>
      <c r="P618" s="354">
        <v>2310</v>
      </c>
      <c r="Q618" s="354">
        <v>2310</v>
      </c>
      <c r="R618" s="354">
        <v>2310</v>
      </c>
      <c r="S618" s="354">
        <v>2310</v>
      </c>
      <c r="T618" s="354">
        <v>4620</v>
      </c>
      <c r="U618" s="354">
        <v>6930</v>
      </c>
      <c r="V618" s="354">
        <v>9241</v>
      </c>
      <c r="W618" s="354">
        <v>11551</v>
      </c>
      <c r="X618" s="354">
        <v>13861</v>
      </c>
      <c r="Y618" s="354">
        <v>16171</v>
      </c>
      <c r="Z618" s="354">
        <v>18481</v>
      </c>
      <c r="AA618" s="354">
        <v>20792</v>
      </c>
      <c r="AB618" s="354">
        <v>23102</v>
      </c>
      <c r="AC618" s="354">
        <v>25412</v>
      </c>
      <c r="AD618" s="354">
        <v>27722</v>
      </c>
    </row>
    <row r="619" spans="1:30" x14ac:dyDescent="0.35">
      <c r="A619" t="s">
        <v>145</v>
      </c>
      <c r="B619" s="354" t="str">
        <f>VLOOKUP(A619,'Web Based Remittances'!$A$2:$C$70,3,0)</f>
        <v>240u274m</v>
      </c>
      <c r="C619" s="354" t="s">
        <v>71</v>
      </c>
      <c r="D619" s="354" t="s">
        <v>72</v>
      </c>
      <c r="E619" s="354">
        <v>6116300</v>
      </c>
      <c r="F619" s="354">
        <v>10126</v>
      </c>
      <c r="G619" s="354">
        <v>110</v>
      </c>
      <c r="H619" s="354">
        <v>439</v>
      </c>
      <c r="I619" s="354">
        <v>344</v>
      </c>
      <c r="J619" s="354">
        <v>344</v>
      </c>
      <c r="K619" s="354">
        <v>309</v>
      </c>
      <c r="L619" s="354">
        <v>220</v>
      </c>
      <c r="M619" s="354">
        <v>0</v>
      </c>
      <c r="N619" s="354">
        <v>230</v>
      </c>
      <c r="O619" s="354">
        <v>0</v>
      </c>
      <c r="P619" s="354">
        <v>0</v>
      </c>
      <c r="Q619" s="354">
        <v>230</v>
      </c>
      <c r="R619" s="354">
        <v>7900</v>
      </c>
      <c r="S619" s="354">
        <v>110</v>
      </c>
      <c r="T619" s="354">
        <v>549</v>
      </c>
      <c r="U619" s="354">
        <v>893</v>
      </c>
      <c r="V619" s="354">
        <v>1237</v>
      </c>
      <c r="W619" s="354">
        <v>1546</v>
      </c>
      <c r="X619" s="354">
        <v>1766</v>
      </c>
      <c r="Y619" s="354">
        <v>1766</v>
      </c>
      <c r="Z619" s="354">
        <v>1996</v>
      </c>
      <c r="AA619" s="354">
        <v>1996</v>
      </c>
      <c r="AB619" s="354">
        <v>1996</v>
      </c>
      <c r="AC619" s="354">
        <v>2226</v>
      </c>
      <c r="AD619" s="354">
        <v>10126</v>
      </c>
    </row>
    <row r="620" spans="1:30" x14ac:dyDescent="0.35">
      <c r="A620" t="s">
        <v>145</v>
      </c>
      <c r="B620" s="354" t="str">
        <f>VLOOKUP(A620,'Web Based Remittances'!$A$2:$C$70,3,0)</f>
        <v>240u274m</v>
      </c>
      <c r="C620" s="354" t="s">
        <v>73</v>
      </c>
      <c r="D620" s="354" t="s">
        <v>74</v>
      </c>
      <c r="E620" s="354">
        <v>6116200</v>
      </c>
      <c r="F620" s="354">
        <v>9365</v>
      </c>
      <c r="H620" s="354">
        <v>60</v>
      </c>
      <c r="I620" s="354">
        <v>3200</v>
      </c>
      <c r="J620" s="354">
        <v>800</v>
      </c>
      <c r="K620" s="354">
        <v>305</v>
      </c>
      <c r="L620" s="354">
        <v>125</v>
      </c>
      <c r="M620" s="354">
        <v>1460</v>
      </c>
      <c r="N620" s="354">
        <v>350</v>
      </c>
      <c r="O620" s="354">
        <v>650</v>
      </c>
      <c r="P620" s="354">
        <v>825</v>
      </c>
      <c r="Q620" s="354">
        <v>70</v>
      </c>
      <c r="R620" s="354">
        <v>1520</v>
      </c>
      <c r="S620" s="354">
        <v>0</v>
      </c>
      <c r="T620" s="354">
        <v>60</v>
      </c>
      <c r="U620" s="354">
        <v>3260</v>
      </c>
      <c r="V620" s="354">
        <v>4060</v>
      </c>
      <c r="W620" s="354">
        <v>4365</v>
      </c>
      <c r="X620" s="354">
        <v>4490</v>
      </c>
      <c r="Y620" s="354">
        <v>5950</v>
      </c>
      <c r="Z620" s="354">
        <v>6300</v>
      </c>
      <c r="AA620" s="354">
        <v>6950</v>
      </c>
      <c r="AB620" s="354">
        <v>7775</v>
      </c>
      <c r="AC620" s="354">
        <v>7845</v>
      </c>
      <c r="AD620" s="354">
        <v>9365</v>
      </c>
    </row>
    <row r="621" spans="1:30" x14ac:dyDescent="0.35">
      <c r="A621" t="s">
        <v>145</v>
      </c>
      <c r="B621" s="354" t="str">
        <f>VLOOKUP(A621,'Web Based Remittances'!$A$2:$C$70,3,0)</f>
        <v>240u274m</v>
      </c>
      <c r="C621" s="354" t="s">
        <v>75</v>
      </c>
      <c r="D621" s="354" t="s">
        <v>76</v>
      </c>
      <c r="E621" s="354">
        <v>6116610</v>
      </c>
      <c r="F621" s="354">
        <v>0</v>
      </c>
      <c r="S621" s="354">
        <v>0</v>
      </c>
      <c r="T621" s="354">
        <v>0</v>
      </c>
      <c r="U621" s="354">
        <v>0</v>
      </c>
      <c r="V621" s="354">
        <v>0</v>
      </c>
      <c r="W621" s="354">
        <v>0</v>
      </c>
      <c r="X621" s="354">
        <v>0</v>
      </c>
      <c r="Y621" s="354">
        <v>0</v>
      </c>
      <c r="Z621" s="354">
        <v>0</v>
      </c>
      <c r="AA621" s="354">
        <v>0</v>
      </c>
      <c r="AB621" s="354">
        <v>0</v>
      </c>
      <c r="AC621" s="354">
        <v>0</v>
      </c>
      <c r="AD621" s="354">
        <v>0</v>
      </c>
    </row>
    <row r="622" spans="1:30" x14ac:dyDescent="0.35">
      <c r="A622" t="s">
        <v>145</v>
      </c>
      <c r="B622" s="354" t="str">
        <f>VLOOKUP(A622,'Web Based Remittances'!$A$2:$C$70,3,0)</f>
        <v>240u274m</v>
      </c>
      <c r="C622" s="354" t="s">
        <v>77</v>
      </c>
      <c r="D622" s="354" t="s">
        <v>78</v>
      </c>
      <c r="E622" s="354">
        <v>6116600</v>
      </c>
      <c r="F622" s="354">
        <v>949</v>
      </c>
      <c r="G622" s="354">
        <v>949</v>
      </c>
      <c r="S622" s="354">
        <v>949</v>
      </c>
      <c r="T622" s="354">
        <v>949</v>
      </c>
      <c r="U622" s="354">
        <v>949</v>
      </c>
      <c r="V622" s="354">
        <v>949</v>
      </c>
      <c r="W622" s="354">
        <v>949</v>
      </c>
      <c r="X622" s="354">
        <v>949</v>
      </c>
      <c r="Y622" s="354">
        <v>949</v>
      </c>
      <c r="Z622" s="354">
        <v>949</v>
      </c>
      <c r="AA622" s="354">
        <v>949</v>
      </c>
      <c r="AB622" s="354">
        <v>949</v>
      </c>
      <c r="AC622" s="354">
        <v>949</v>
      </c>
      <c r="AD622" s="354">
        <v>949</v>
      </c>
    </row>
    <row r="623" spans="1:30" x14ac:dyDescent="0.35">
      <c r="A623" t="s">
        <v>145</v>
      </c>
      <c r="B623" s="354" t="str">
        <f>VLOOKUP(A623,'Web Based Remittances'!$A$2:$C$70,3,0)</f>
        <v>240u274m</v>
      </c>
      <c r="C623" s="354" t="s">
        <v>79</v>
      </c>
      <c r="D623" s="354" t="s">
        <v>80</v>
      </c>
      <c r="E623" s="354">
        <v>6121000</v>
      </c>
      <c r="F623" s="354">
        <v>33946</v>
      </c>
      <c r="H623" s="354">
        <v>1030</v>
      </c>
      <c r="I623" s="354">
        <v>6345</v>
      </c>
      <c r="J623" s="354">
        <v>6525</v>
      </c>
      <c r="K623" s="354">
        <v>0</v>
      </c>
      <c r="L623" s="354">
        <v>10128</v>
      </c>
      <c r="M623" s="354">
        <v>2660</v>
      </c>
      <c r="N623" s="354">
        <v>3395</v>
      </c>
      <c r="O623" s="354">
        <v>545</v>
      </c>
      <c r="P623" s="354">
        <v>595</v>
      </c>
      <c r="Q623" s="354">
        <v>345</v>
      </c>
      <c r="R623" s="354">
        <v>2378</v>
      </c>
      <c r="S623" s="354">
        <v>0</v>
      </c>
      <c r="T623" s="354">
        <v>1030</v>
      </c>
      <c r="U623" s="354">
        <v>7375</v>
      </c>
      <c r="V623" s="354">
        <v>13900</v>
      </c>
      <c r="W623" s="354">
        <v>13900</v>
      </c>
      <c r="X623" s="354">
        <v>24028</v>
      </c>
      <c r="Y623" s="354">
        <v>26688</v>
      </c>
      <c r="Z623" s="354">
        <v>30083</v>
      </c>
      <c r="AA623" s="354">
        <v>30628</v>
      </c>
      <c r="AB623" s="354">
        <v>31223</v>
      </c>
      <c r="AC623" s="354">
        <v>31568</v>
      </c>
      <c r="AD623" s="354">
        <v>33946</v>
      </c>
    </row>
    <row r="624" spans="1:30" x14ac:dyDescent="0.35">
      <c r="A624" t="s">
        <v>145</v>
      </c>
      <c r="B624" s="354" t="str">
        <f>VLOOKUP(A624,'Web Based Remittances'!$A$2:$C$70,3,0)</f>
        <v>240u274m</v>
      </c>
      <c r="C624" s="354" t="s">
        <v>81</v>
      </c>
      <c r="D624" s="354" t="s">
        <v>82</v>
      </c>
      <c r="E624" s="354">
        <v>6122310</v>
      </c>
      <c r="F624" s="354">
        <v>5678</v>
      </c>
      <c r="G624" s="354">
        <v>394</v>
      </c>
      <c r="H624" s="354">
        <v>419</v>
      </c>
      <c r="I624" s="354">
        <v>669</v>
      </c>
      <c r="J624" s="354">
        <v>569</v>
      </c>
      <c r="K624" s="354">
        <v>394</v>
      </c>
      <c r="L624" s="354">
        <v>719</v>
      </c>
      <c r="M624" s="354">
        <v>419</v>
      </c>
      <c r="N624" s="354">
        <v>419</v>
      </c>
      <c r="O624" s="354">
        <v>419</v>
      </c>
      <c r="P624" s="354">
        <v>419</v>
      </c>
      <c r="Q624" s="354">
        <v>419</v>
      </c>
      <c r="R624" s="354">
        <v>419</v>
      </c>
      <c r="S624" s="354">
        <v>394</v>
      </c>
      <c r="T624" s="354">
        <v>813</v>
      </c>
      <c r="U624" s="354">
        <v>1482</v>
      </c>
      <c r="V624" s="354">
        <v>2051</v>
      </c>
      <c r="W624" s="354">
        <v>2445</v>
      </c>
      <c r="X624" s="354">
        <v>3164</v>
      </c>
      <c r="Y624" s="354">
        <v>3583</v>
      </c>
      <c r="Z624" s="354">
        <v>4002</v>
      </c>
      <c r="AA624" s="354">
        <v>4421</v>
      </c>
      <c r="AB624" s="354">
        <v>4840</v>
      </c>
      <c r="AC624" s="354">
        <v>5259</v>
      </c>
      <c r="AD624" s="354">
        <v>5678</v>
      </c>
    </row>
    <row r="625" spans="1:30" x14ac:dyDescent="0.35">
      <c r="A625" t="s">
        <v>145</v>
      </c>
      <c r="B625" s="354" t="str">
        <f>VLOOKUP(A625,'Web Based Remittances'!$A$2:$C$70,3,0)</f>
        <v>240u274m</v>
      </c>
      <c r="C625" s="354" t="s">
        <v>83</v>
      </c>
      <c r="D625" s="354" t="s">
        <v>84</v>
      </c>
      <c r="E625" s="354">
        <v>6122110</v>
      </c>
      <c r="F625" s="354">
        <v>4000</v>
      </c>
      <c r="H625" s="354">
        <v>600</v>
      </c>
      <c r="I625" s="354">
        <v>500</v>
      </c>
      <c r="L625" s="354">
        <v>1200</v>
      </c>
      <c r="M625" s="354">
        <v>500</v>
      </c>
      <c r="O625" s="354">
        <v>300</v>
      </c>
      <c r="P625" s="354">
        <v>300</v>
      </c>
      <c r="Q625" s="354">
        <v>300</v>
      </c>
      <c r="R625" s="354">
        <v>300</v>
      </c>
      <c r="S625" s="354">
        <v>0</v>
      </c>
      <c r="T625" s="354">
        <v>600</v>
      </c>
      <c r="U625" s="354">
        <v>1100</v>
      </c>
      <c r="V625" s="354">
        <v>1100</v>
      </c>
      <c r="W625" s="354">
        <v>1100</v>
      </c>
      <c r="X625" s="354">
        <v>2300</v>
      </c>
      <c r="Y625" s="354">
        <v>2800</v>
      </c>
      <c r="Z625" s="354">
        <v>2800</v>
      </c>
      <c r="AA625" s="354">
        <v>3100</v>
      </c>
      <c r="AB625" s="354">
        <v>3400</v>
      </c>
      <c r="AC625" s="354">
        <v>3700</v>
      </c>
      <c r="AD625" s="354">
        <v>4000</v>
      </c>
    </row>
    <row r="626" spans="1:30" x14ac:dyDescent="0.35">
      <c r="A626" t="s">
        <v>145</v>
      </c>
      <c r="B626" s="354" t="str">
        <f>VLOOKUP(A626,'Web Based Remittances'!$A$2:$C$70,3,0)</f>
        <v>240u274m</v>
      </c>
      <c r="C626" s="354" t="s">
        <v>85</v>
      </c>
      <c r="D626" s="354" t="s">
        <v>86</v>
      </c>
      <c r="E626" s="354">
        <v>6120800</v>
      </c>
      <c r="F626" s="354">
        <v>7842</v>
      </c>
      <c r="J626" s="354">
        <v>1961</v>
      </c>
      <c r="M626" s="354">
        <v>1960</v>
      </c>
      <c r="O626" s="354">
        <v>1961</v>
      </c>
      <c r="R626" s="354">
        <v>1960</v>
      </c>
      <c r="S626" s="354">
        <v>0</v>
      </c>
      <c r="T626" s="354">
        <v>0</v>
      </c>
      <c r="U626" s="354">
        <v>0</v>
      </c>
      <c r="V626" s="354">
        <v>1961</v>
      </c>
      <c r="W626" s="354">
        <v>1961</v>
      </c>
      <c r="X626" s="354">
        <v>1961</v>
      </c>
      <c r="Y626" s="354">
        <v>3921</v>
      </c>
      <c r="Z626" s="354">
        <v>3921</v>
      </c>
      <c r="AA626" s="354">
        <v>5882</v>
      </c>
      <c r="AB626" s="354">
        <v>5882</v>
      </c>
      <c r="AC626" s="354">
        <v>5882</v>
      </c>
      <c r="AD626" s="354">
        <v>7842</v>
      </c>
    </row>
    <row r="627" spans="1:30" x14ac:dyDescent="0.35">
      <c r="A627" t="s">
        <v>145</v>
      </c>
      <c r="B627" s="354" t="str">
        <f>VLOOKUP(A627,'Web Based Remittances'!$A$2:$C$70,3,0)</f>
        <v>240u274m</v>
      </c>
      <c r="C627" s="354" t="s">
        <v>87</v>
      </c>
      <c r="D627" s="354" t="s">
        <v>88</v>
      </c>
      <c r="E627" s="354">
        <v>6120220</v>
      </c>
      <c r="F627" s="354">
        <v>31029</v>
      </c>
      <c r="G627" s="354">
        <v>2586</v>
      </c>
      <c r="H627" s="354">
        <v>2586</v>
      </c>
      <c r="I627" s="354">
        <v>2585</v>
      </c>
      <c r="J627" s="354">
        <v>2586</v>
      </c>
      <c r="K627" s="354">
        <v>2586</v>
      </c>
      <c r="L627" s="354">
        <v>2586</v>
      </c>
      <c r="M627" s="354">
        <v>2585</v>
      </c>
      <c r="N627" s="354">
        <v>2586</v>
      </c>
      <c r="O627" s="354">
        <v>2586</v>
      </c>
      <c r="P627" s="354">
        <v>2586</v>
      </c>
      <c r="Q627" s="354">
        <v>2585</v>
      </c>
      <c r="R627" s="354">
        <v>2586</v>
      </c>
      <c r="S627" s="354">
        <v>2586</v>
      </c>
      <c r="T627" s="354">
        <v>5172</v>
      </c>
      <c r="U627" s="354">
        <v>7757</v>
      </c>
      <c r="V627" s="354">
        <v>10343</v>
      </c>
      <c r="W627" s="354">
        <v>12929</v>
      </c>
      <c r="X627" s="354">
        <v>15515</v>
      </c>
      <c r="Y627" s="354">
        <v>18100</v>
      </c>
      <c r="Z627" s="354">
        <v>20686</v>
      </c>
      <c r="AA627" s="354">
        <v>23272</v>
      </c>
      <c r="AB627" s="354">
        <v>25858</v>
      </c>
      <c r="AC627" s="354">
        <v>28443</v>
      </c>
      <c r="AD627" s="354">
        <v>31029</v>
      </c>
    </row>
    <row r="628" spans="1:30" x14ac:dyDescent="0.35">
      <c r="A628" t="s">
        <v>145</v>
      </c>
      <c r="B628" s="354" t="str">
        <f>VLOOKUP(A628,'Web Based Remittances'!$A$2:$C$70,3,0)</f>
        <v>240u274m</v>
      </c>
      <c r="C628" s="354" t="s">
        <v>89</v>
      </c>
      <c r="D628" s="354" t="s">
        <v>90</v>
      </c>
      <c r="E628" s="354">
        <v>6120600</v>
      </c>
      <c r="F628" s="354">
        <v>38184</v>
      </c>
      <c r="G628" s="354">
        <v>38184</v>
      </c>
      <c r="S628" s="354">
        <v>38184</v>
      </c>
      <c r="T628" s="354">
        <v>38184</v>
      </c>
      <c r="U628" s="354">
        <v>38184</v>
      </c>
      <c r="V628" s="354">
        <v>38184</v>
      </c>
      <c r="W628" s="354">
        <v>38184</v>
      </c>
      <c r="X628" s="354">
        <v>38184</v>
      </c>
      <c r="Y628" s="354">
        <v>38184</v>
      </c>
      <c r="Z628" s="354">
        <v>38184</v>
      </c>
      <c r="AA628" s="354">
        <v>38184</v>
      </c>
      <c r="AB628" s="354">
        <v>38184</v>
      </c>
      <c r="AC628" s="354">
        <v>38184</v>
      </c>
      <c r="AD628" s="354">
        <v>38184</v>
      </c>
    </row>
    <row r="629" spans="1:30" x14ac:dyDescent="0.35">
      <c r="A629" t="s">
        <v>145</v>
      </c>
      <c r="B629" s="354" t="str">
        <f>VLOOKUP(A629,'Web Based Remittances'!$A$2:$C$70,3,0)</f>
        <v>240u274m</v>
      </c>
      <c r="C629" s="354" t="s">
        <v>91</v>
      </c>
      <c r="D629" s="354" t="s">
        <v>92</v>
      </c>
      <c r="E629" s="354">
        <v>6120400</v>
      </c>
      <c r="F629" s="354">
        <v>13281</v>
      </c>
      <c r="H629" s="354">
        <v>1404</v>
      </c>
      <c r="I629" s="354">
        <v>350</v>
      </c>
      <c r="J629" s="354">
        <v>667</v>
      </c>
      <c r="L629" s="354">
        <v>2022</v>
      </c>
      <c r="M629" s="354">
        <v>2640</v>
      </c>
      <c r="N629" s="354">
        <v>1186</v>
      </c>
      <c r="O629" s="354">
        <v>350</v>
      </c>
      <c r="P629" s="354">
        <v>893</v>
      </c>
      <c r="Q629" s="354">
        <v>1942</v>
      </c>
      <c r="R629" s="354">
        <v>1827</v>
      </c>
      <c r="S629" s="354">
        <v>0</v>
      </c>
      <c r="T629" s="354">
        <v>1404</v>
      </c>
      <c r="U629" s="354">
        <v>1754</v>
      </c>
      <c r="V629" s="354">
        <v>2421</v>
      </c>
      <c r="W629" s="354">
        <v>2421</v>
      </c>
      <c r="X629" s="354">
        <v>4443</v>
      </c>
      <c r="Y629" s="354">
        <v>7083</v>
      </c>
      <c r="Z629" s="354">
        <v>8269</v>
      </c>
      <c r="AA629" s="354">
        <v>8619</v>
      </c>
      <c r="AB629" s="354">
        <v>9512</v>
      </c>
      <c r="AC629" s="354">
        <v>11454</v>
      </c>
      <c r="AD629" s="354">
        <v>13281</v>
      </c>
    </row>
    <row r="630" spans="1:30" x14ac:dyDescent="0.35">
      <c r="A630" t="s">
        <v>145</v>
      </c>
      <c r="B630" s="354" t="str">
        <f>VLOOKUP(A630,'Web Based Remittances'!$A$2:$C$70,3,0)</f>
        <v>240u274m</v>
      </c>
      <c r="C630" s="354" t="s">
        <v>93</v>
      </c>
      <c r="D630" s="354" t="s">
        <v>94</v>
      </c>
      <c r="E630" s="354">
        <v>6140130</v>
      </c>
      <c r="F630" s="354">
        <v>40311</v>
      </c>
      <c r="G630" s="354">
        <v>3665</v>
      </c>
      <c r="H630" s="354">
        <v>3665</v>
      </c>
      <c r="I630" s="354">
        <v>3664</v>
      </c>
      <c r="J630" s="354">
        <v>3665</v>
      </c>
      <c r="L630" s="354">
        <v>3664</v>
      </c>
      <c r="M630" s="354">
        <v>3665</v>
      </c>
      <c r="N630" s="354">
        <v>3665</v>
      </c>
      <c r="O630" s="354">
        <v>3664</v>
      </c>
      <c r="P630" s="354">
        <v>3665</v>
      </c>
      <c r="Q630" s="354">
        <v>3665</v>
      </c>
      <c r="R630" s="354">
        <v>3664</v>
      </c>
      <c r="S630" s="354">
        <v>3665</v>
      </c>
      <c r="T630" s="354">
        <v>7330</v>
      </c>
      <c r="U630" s="354">
        <v>10994</v>
      </c>
      <c r="V630" s="354">
        <v>14659</v>
      </c>
      <c r="W630" s="354">
        <v>14659</v>
      </c>
      <c r="X630" s="354">
        <v>18323</v>
      </c>
      <c r="Y630" s="354">
        <v>21988</v>
      </c>
      <c r="Z630" s="354">
        <v>25653</v>
      </c>
      <c r="AA630" s="354">
        <v>29317</v>
      </c>
      <c r="AB630" s="354">
        <v>32982</v>
      </c>
      <c r="AC630" s="354">
        <v>36647</v>
      </c>
      <c r="AD630" s="354">
        <v>40311</v>
      </c>
    </row>
    <row r="631" spans="1:30" x14ac:dyDescent="0.35">
      <c r="A631" t="s">
        <v>145</v>
      </c>
      <c r="B631" s="354" t="str">
        <f>VLOOKUP(A631,'Web Based Remittances'!$A$2:$C$70,3,0)</f>
        <v>240u274m</v>
      </c>
      <c r="C631" s="354" t="s">
        <v>95</v>
      </c>
      <c r="D631" s="354" t="s">
        <v>96</v>
      </c>
      <c r="E631" s="354">
        <v>6142430</v>
      </c>
      <c r="F631" s="354">
        <v>18227</v>
      </c>
      <c r="G631" s="354">
        <v>1350</v>
      </c>
      <c r="H631" s="354">
        <v>2500</v>
      </c>
      <c r="I631" s="354">
        <v>5295</v>
      </c>
      <c r="J631" s="354">
        <v>500</v>
      </c>
      <c r="L631" s="354">
        <v>800</v>
      </c>
      <c r="M631" s="354">
        <v>1650</v>
      </c>
      <c r="N631" s="354">
        <v>2000</v>
      </c>
      <c r="O631" s="354">
        <v>820</v>
      </c>
      <c r="P631" s="354">
        <v>1355</v>
      </c>
      <c r="Q631" s="354">
        <v>1757</v>
      </c>
      <c r="R631" s="354">
        <v>200</v>
      </c>
      <c r="S631" s="354">
        <v>1350</v>
      </c>
      <c r="T631" s="354">
        <v>3850</v>
      </c>
      <c r="U631" s="354">
        <v>9145</v>
      </c>
      <c r="V631" s="354">
        <v>9645</v>
      </c>
      <c r="W631" s="354">
        <v>9645</v>
      </c>
      <c r="X631" s="354">
        <v>10445</v>
      </c>
      <c r="Y631" s="354">
        <v>12095</v>
      </c>
      <c r="Z631" s="354">
        <v>14095</v>
      </c>
      <c r="AA631" s="354">
        <v>14915</v>
      </c>
      <c r="AB631" s="354">
        <v>16270</v>
      </c>
      <c r="AC631" s="354">
        <v>18027</v>
      </c>
      <c r="AD631" s="354">
        <v>18227</v>
      </c>
    </row>
    <row r="632" spans="1:30" x14ac:dyDescent="0.35">
      <c r="A632" t="s">
        <v>145</v>
      </c>
      <c r="B632" s="354" t="str">
        <f>VLOOKUP(A632,'Web Based Remittances'!$A$2:$C$70,3,0)</f>
        <v>240u274m</v>
      </c>
      <c r="C632" s="354" t="s">
        <v>97</v>
      </c>
      <c r="D632" s="354" t="s">
        <v>98</v>
      </c>
      <c r="E632" s="354">
        <v>6146100</v>
      </c>
      <c r="F632" s="354">
        <v>0</v>
      </c>
      <c r="S632" s="354">
        <v>0</v>
      </c>
      <c r="T632" s="354">
        <v>0</v>
      </c>
      <c r="U632" s="354">
        <v>0</v>
      </c>
      <c r="V632" s="354">
        <v>0</v>
      </c>
      <c r="W632" s="354">
        <v>0</v>
      </c>
      <c r="X632" s="354">
        <v>0</v>
      </c>
      <c r="Y632" s="354">
        <v>0</v>
      </c>
      <c r="Z632" s="354">
        <v>0</v>
      </c>
      <c r="AA632" s="354">
        <v>0</v>
      </c>
      <c r="AB632" s="354">
        <v>0</v>
      </c>
      <c r="AC632" s="354">
        <v>0</v>
      </c>
      <c r="AD632" s="354">
        <v>0</v>
      </c>
    </row>
    <row r="633" spans="1:30" x14ac:dyDescent="0.35">
      <c r="A633" t="s">
        <v>145</v>
      </c>
      <c r="B633" s="354" t="str">
        <f>VLOOKUP(A633,'Web Based Remittances'!$A$2:$C$70,3,0)</f>
        <v>240u274m</v>
      </c>
      <c r="C633" s="354" t="s">
        <v>99</v>
      </c>
      <c r="D633" s="354" t="s">
        <v>100</v>
      </c>
      <c r="E633" s="354">
        <v>6140000</v>
      </c>
      <c r="F633" s="354">
        <v>13384</v>
      </c>
      <c r="G633" s="354">
        <v>200</v>
      </c>
      <c r="H633" s="354">
        <v>2661</v>
      </c>
      <c r="I633" s="354">
        <v>857</v>
      </c>
      <c r="J633" s="354">
        <v>1483</v>
      </c>
      <c r="L633" s="354">
        <v>1523</v>
      </c>
      <c r="M633" s="354">
        <v>1684</v>
      </c>
      <c r="N633" s="354">
        <v>333</v>
      </c>
      <c r="O633" s="354">
        <v>1446</v>
      </c>
      <c r="P633" s="354">
        <v>656</v>
      </c>
      <c r="Q633" s="354">
        <v>488</v>
      </c>
      <c r="R633" s="354">
        <v>2053</v>
      </c>
      <c r="S633" s="354">
        <v>200</v>
      </c>
      <c r="T633" s="354">
        <v>2861</v>
      </c>
      <c r="U633" s="354">
        <v>3718</v>
      </c>
      <c r="V633" s="354">
        <v>5201</v>
      </c>
      <c r="W633" s="354">
        <v>5201</v>
      </c>
      <c r="X633" s="354">
        <v>6724</v>
      </c>
      <c r="Y633" s="354">
        <v>8408</v>
      </c>
      <c r="Z633" s="354">
        <v>8741</v>
      </c>
      <c r="AA633" s="354">
        <v>10187</v>
      </c>
      <c r="AB633" s="354">
        <v>10843</v>
      </c>
      <c r="AC633" s="354">
        <v>11331</v>
      </c>
      <c r="AD633" s="354">
        <v>13384</v>
      </c>
    </row>
    <row r="634" spans="1:30" x14ac:dyDescent="0.35">
      <c r="A634" t="s">
        <v>145</v>
      </c>
      <c r="B634" s="354" t="str">
        <f>VLOOKUP(A634,'Web Based Remittances'!$A$2:$C$70,3,0)</f>
        <v>240u274m</v>
      </c>
      <c r="C634" s="354" t="s">
        <v>101</v>
      </c>
      <c r="D634" s="354" t="s">
        <v>102</v>
      </c>
      <c r="E634" s="354">
        <v>6121600</v>
      </c>
      <c r="F634" s="354">
        <v>6005</v>
      </c>
      <c r="G634" s="354">
        <v>5580</v>
      </c>
      <c r="R634" s="354">
        <v>425</v>
      </c>
      <c r="S634" s="354">
        <v>5580</v>
      </c>
      <c r="T634" s="354">
        <v>5580</v>
      </c>
      <c r="U634" s="354">
        <v>5580</v>
      </c>
      <c r="V634" s="354">
        <v>5580</v>
      </c>
      <c r="W634" s="354">
        <v>5580</v>
      </c>
      <c r="X634" s="354">
        <v>5580</v>
      </c>
      <c r="Y634" s="354">
        <v>5580</v>
      </c>
      <c r="Z634" s="354">
        <v>5580</v>
      </c>
      <c r="AA634" s="354">
        <v>5580</v>
      </c>
      <c r="AB634" s="354">
        <v>5580</v>
      </c>
      <c r="AC634" s="354">
        <v>5580</v>
      </c>
      <c r="AD634" s="354">
        <v>6005</v>
      </c>
    </row>
    <row r="635" spans="1:30" x14ac:dyDescent="0.35">
      <c r="A635" t="s">
        <v>145</v>
      </c>
      <c r="B635" s="354" t="str">
        <f>VLOOKUP(A635,'Web Based Remittances'!$A$2:$C$70,3,0)</f>
        <v>240u274m</v>
      </c>
      <c r="C635" s="354" t="s">
        <v>103</v>
      </c>
      <c r="D635" s="354" t="s">
        <v>104</v>
      </c>
      <c r="E635" s="354">
        <v>6151110</v>
      </c>
      <c r="F635" s="354">
        <v>0</v>
      </c>
      <c r="S635" s="354">
        <v>0</v>
      </c>
      <c r="T635" s="354">
        <v>0</v>
      </c>
      <c r="U635" s="354">
        <v>0</v>
      </c>
      <c r="V635" s="354">
        <v>0</v>
      </c>
      <c r="W635" s="354">
        <v>0</v>
      </c>
      <c r="X635" s="354">
        <v>0</v>
      </c>
      <c r="Y635" s="354">
        <v>0</v>
      </c>
      <c r="Z635" s="354">
        <v>0</v>
      </c>
      <c r="AA635" s="354">
        <v>0</v>
      </c>
      <c r="AB635" s="354">
        <v>0</v>
      </c>
      <c r="AC635" s="354">
        <v>0</v>
      </c>
      <c r="AD635" s="354">
        <v>0</v>
      </c>
    </row>
    <row r="636" spans="1:30" x14ac:dyDescent="0.35">
      <c r="A636" t="s">
        <v>145</v>
      </c>
      <c r="B636" s="354" t="str">
        <f>VLOOKUP(A636,'Web Based Remittances'!$A$2:$C$70,3,0)</f>
        <v>240u274m</v>
      </c>
      <c r="C636" s="354" t="s">
        <v>105</v>
      </c>
      <c r="D636" s="354" t="s">
        <v>106</v>
      </c>
      <c r="E636" s="354">
        <v>6140200</v>
      </c>
      <c r="F636" s="354">
        <v>102783</v>
      </c>
      <c r="G636" s="354">
        <v>8836</v>
      </c>
      <c r="H636" s="354">
        <v>9061</v>
      </c>
      <c r="I636" s="354">
        <v>9450</v>
      </c>
      <c r="J636" s="354">
        <v>9661</v>
      </c>
      <c r="L636" s="354">
        <v>9761</v>
      </c>
      <c r="M636" s="354">
        <v>10261</v>
      </c>
      <c r="N636" s="354">
        <v>9361</v>
      </c>
      <c r="O636" s="354">
        <v>9061</v>
      </c>
      <c r="P636" s="354">
        <v>9211</v>
      </c>
      <c r="Q636" s="354">
        <v>9061</v>
      </c>
      <c r="R636" s="354">
        <v>9059</v>
      </c>
      <c r="S636" s="354">
        <v>8836</v>
      </c>
      <c r="T636" s="354">
        <v>17897</v>
      </c>
      <c r="U636" s="354">
        <v>27347</v>
      </c>
      <c r="V636" s="354">
        <v>37008</v>
      </c>
      <c r="W636" s="354">
        <v>37008</v>
      </c>
      <c r="X636" s="354">
        <v>46769</v>
      </c>
      <c r="Y636" s="354">
        <v>57030</v>
      </c>
      <c r="Z636" s="354">
        <v>66391</v>
      </c>
      <c r="AA636" s="354">
        <v>75452</v>
      </c>
      <c r="AB636" s="354">
        <v>84663</v>
      </c>
      <c r="AC636" s="354">
        <v>93724</v>
      </c>
      <c r="AD636" s="354">
        <v>102783</v>
      </c>
    </row>
    <row r="637" spans="1:30" x14ac:dyDescent="0.35">
      <c r="A637" t="s">
        <v>145</v>
      </c>
      <c r="B637" s="354" t="str">
        <f>VLOOKUP(A637,'Web Based Remittances'!$A$2:$C$70,3,0)</f>
        <v>240u274m</v>
      </c>
      <c r="C637" s="354" t="s">
        <v>107</v>
      </c>
      <c r="D637" s="354" t="s">
        <v>108</v>
      </c>
      <c r="E637" s="354">
        <v>6111000</v>
      </c>
      <c r="F637" s="354">
        <v>8775</v>
      </c>
      <c r="G637" s="354">
        <v>1350</v>
      </c>
      <c r="H637" s="354">
        <v>2700</v>
      </c>
      <c r="I637" s="354">
        <v>2700</v>
      </c>
      <c r="J637" s="354">
        <v>2025</v>
      </c>
      <c r="S637" s="354">
        <v>1350</v>
      </c>
      <c r="T637" s="354">
        <v>4050</v>
      </c>
      <c r="U637" s="354">
        <v>6750</v>
      </c>
      <c r="V637" s="354">
        <v>8775</v>
      </c>
      <c r="W637" s="354">
        <v>8775</v>
      </c>
      <c r="X637" s="354">
        <v>8775</v>
      </c>
      <c r="Y637" s="354">
        <v>8775</v>
      </c>
      <c r="Z637" s="354">
        <v>8775</v>
      </c>
      <c r="AA637" s="354">
        <v>8775</v>
      </c>
      <c r="AB637" s="354">
        <v>8775</v>
      </c>
      <c r="AC637" s="354">
        <v>8775</v>
      </c>
      <c r="AD637" s="354">
        <v>8775</v>
      </c>
    </row>
    <row r="638" spans="1:30" x14ac:dyDescent="0.35">
      <c r="A638" t="s">
        <v>145</v>
      </c>
      <c r="B638" s="354" t="str">
        <f>VLOOKUP(A638,'Web Based Remittances'!$A$2:$C$70,3,0)</f>
        <v>240u274m</v>
      </c>
      <c r="C638" s="354" t="s">
        <v>109</v>
      </c>
      <c r="D638" s="354" t="s">
        <v>110</v>
      </c>
      <c r="E638" s="354">
        <v>6170100</v>
      </c>
      <c r="F638" s="354">
        <v>6120</v>
      </c>
      <c r="G638" s="354">
        <v>184</v>
      </c>
      <c r="H638" s="354">
        <v>1088</v>
      </c>
      <c r="I638" s="354">
        <v>368</v>
      </c>
      <c r="J638" s="354">
        <v>926</v>
      </c>
      <c r="L638" s="354">
        <v>369</v>
      </c>
      <c r="M638" s="354">
        <v>926</v>
      </c>
      <c r="N638" s="354">
        <v>369</v>
      </c>
      <c r="O638" s="354">
        <v>276</v>
      </c>
      <c r="P638" s="354">
        <v>969</v>
      </c>
      <c r="Q638" s="354">
        <v>276</v>
      </c>
      <c r="R638" s="354">
        <v>369</v>
      </c>
      <c r="S638" s="354">
        <v>184</v>
      </c>
      <c r="T638" s="354">
        <v>1272</v>
      </c>
      <c r="U638" s="354">
        <v>1640</v>
      </c>
      <c r="V638" s="354">
        <v>2566</v>
      </c>
      <c r="W638" s="354">
        <v>2566</v>
      </c>
      <c r="X638" s="354">
        <v>2935</v>
      </c>
      <c r="Y638" s="354">
        <v>3861</v>
      </c>
      <c r="Z638" s="354">
        <v>4230</v>
      </c>
      <c r="AA638" s="354">
        <v>4506</v>
      </c>
      <c r="AB638" s="354">
        <v>5475</v>
      </c>
      <c r="AC638" s="354">
        <v>5751</v>
      </c>
      <c r="AD638" s="354">
        <v>6120</v>
      </c>
    </row>
    <row r="639" spans="1:30" x14ac:dyDescent="0.35">
      <c r="A639" t="s">
        <v>145</v>
      </c>
      <c r="B639" s="354" t="str">
        <f>VLOOKUP(A639,'Web Based Remittances'!$A$2:$C$70,3,0)</f>
        <v>240u274m</v>
      </c>
      <c r="C639" s="354" t="s">
        <v>111</v>
      </c>
      <c r="D639" s="354" t="s">
        <v>112</v>
      </c>
      <c r="E639" s="354">
        <v>6170110</v>
      </c>
      <c r="F639" s="354">
        <v>30000</v>
      </c>
      <c r="G639" s="354">
        <v>4371</v>
      </c>
      <c r="H639" s="354">
        <v>6771</v>
      </c>
      <c r="I639" s="354">
        <v>1623</v>
      </c>
      <c r="J639" s="354">
        <v>1073</v>
      </c>
      <c r="K639" s="354">
        <v>523</v>
      </c>
      <c r="L639" s="354">
        <v>6143</v>
      </c>
      <c r="M639" s="354">
        <v>973</v>
      </c>
      <c r="N639" s="354">
        <v>1123</v>
      </c>
      <c r="O639" s="354">
        <v>1323</v>
      </c>
      <c r="P639" s="354">
        <v>3458</v>
      </c>
      <c r="Q639" s="354">
        <v>973</v>
      </c>
      <c r="R639" s="354">
        <v>1646</v>
      </c>
      <c r="S639" s="354">
        <v>4371</v>
      </c>
      <c r="T639" s="354">
        <v>11142</v>
      </c>
      <c r="U639" s="354">
        <v>12765</v>
      </c>
      <c r="V639" s="354">
        <v>13838</v>
      </c>
      <c r="W639" s="354">
        <v>14361</v>
      </c>
      <c r="X639" s="354">
        <v>20504</v>
      </c>
      <c r="Y639" s="354">
        <v>21477</v>
      </c>
      <c r="Z639" s="354">
        <v>22600</v>
      </c>
      <c r="AA639" s="354">
        <v>23923</v>
      </c>
      <c r="AB639" s="354">
        <v>27381</v>
      </c>
      <c r="AC639" s="354">
        <v>28354</v>
      </c>
      <c r="AD639" s="354">
        <v>30000</v>
      </c>
    </row>
    <row r="640" spans="1:30" x14ac:dyDescent="0.35">
      <c r="A640" t="s">
        <v>145</v>
      </c>
      <c r="B640" s="354" t="str">
        <f>VLOOKUP(A640,'Web Based Remittances'!$A$2:$C$70,3,0)</f>
        <v>240u274m</v>
      </c>
      <c r="C640" s="354" t="s">
        <v>121</v>
      </c>
      <c r="D640" s="354" t="s">
        <v>122</v>
      </c>
      <c r="E640" s="354">
        <v>4190170</v>
      </c>
      <c r="F640" s="354">
        <v>-25947</v>
      </c>
      <c r="I640" s="354">
        <v>-18300</v>
      </c>
      <c r="J640" s="354">
        <v>-7647</v>
      </c>
      <c r="S640" s="354">
        <v>0</v>
      </c>
      <c r="T640" s="354">
        <v>0</v>
      </c>
      <c r="U640" s="354">
        <v>-18300</v>
      </c>
      <c r="V640" s="354">
        <v>-25947</v>
      </c>
      <c r="W640" s="354">
        <v>-25947</v>
      </c>
      <c r="X640" s="354">
        <v>-25947</v>
      </c>
      <c r="Y640" s="354">
        <v>-25947</v>
      </c>
      <c r="Z640" s="354">
        <v>-25947</v>
      </c>
      <c r="AA640" s="354">
        <v>-25947</v>
      </c>
      <c r="AB640" s="354">
        <v>-25947</v>
      </c>
      <c r="AC640" s="354">
        <v>-25947</v>
      </c>
      <c r="AD640" s="354">
        <v>-25947</v>
      </c>
    </row>
    <row r="641" spans="1:30" x14ac:dyDescent="0.35">
      <c r="A641" t="s">
        <v>145</v>
      </c>
      <c r="B641" s="354" t="str">
        <f>VLOOKUP(A641,'Web Based Remittances'!$A$2:$C$70,3,0)</f>
        <v>240u274m</v>
      </c>
      <c r="C641" s="354" t="s">
        <v>127</v>
      </c>
      <c r="D641" s="354" t="s">
        <v>128</v>
      </c>
      <c r="E641" s="354">
        <v>6180200</v>
      </c>
      <c r="F641" s="354">
        <v>26763.84</v>
      </c>
      <c r="I641" s="354">
        <v>25947</v>
      </c>
      <c r="J641" s="354">
        <v>816.84</v>
      </c>
      <c r="S641" s="354">
        <v>0</v>
      </c>
      <c r="T641" s="354">
        <v>0</v>
      </c>
      <c r="U641" s="354">
        <v>25947</v>
      </c>
      <c r="V641" s="354">
        <v>26763.84</v>
      </c>
      <c r="W641" s="354">
        <v>26763.84</v>
      </c>
      <c r="X641" s="354">
        <v>26763.84</v>
      </c>
      <c r="Y641" s="354">
        <v>26763.84</v>
      </c>
      <c r="Z641" s="354">
        <v>26763.84</v>
      </c>
      <c r="AA641" s="354">
        <v>26763.84</v>
      </c>
      <c r="AB641" s="354">
        <v>26763.84</v>
      </c>
      <c r="AC641" s="354">
        <v>26763.84</v>
      </c>
      <c r="AD641" s="354">
        <v>26763.84</v>
      </c>
    </row>
    <row r="642" spans="1:30" x14ac:dyDescent="0.35">
      <c r="A642" t="s">
        <v>146</v>
      </c>
      <c r="B642" s="354" t="str">
        <f>VLOOKUP(A642,'Web Based Remittances'!$A$2:$C$70,3,0)</f>
        <v>37x334e</v>
      </c>
      <c r="C642" s="354" t="s">
        <v>19</v>
      </c>
      <c r="D642" s="354" t="s">
        <v>20</v>
      </c>
      <c r="E642" s="354">
        <v>4190105</v>
      </c>
      <c r="F642" s="354">
        <v>-1868068.56</v>
      </c>
      <c r="G642" s="354">
        <v>-224168.23</v>
      </c>
      <c r="H642" s="354">
        <v>-149445.49</v>
      </c>
      <c r="I642" s="354">
        <v>-149445.49</v>
      </c>
      <c r="J642" s="354">
        <v>-149445.49</v>
      </c>
      <c r="K642" s="354">
        <v>-149445.49</v>
      </c>
      <c r="L642" s="354">
        <v>-149445.49</v>
      </c>
      <c r="M642" s="354">
        <v>-149445.49</v>
      </c>
      <c r="N642" s="354">
        <v>-149445.49</v>
      </c>
      <c r="O642" s="354">
        <v>-149445.49</v>
      </c>
      <c r="P642" s="354">
        <v>-149445.49</v>
      </c>
      <c r="Q642" s="354">
        <v>-149445.49</v>
      </c>
      <c r="R642" s="354">
        <v>-149445.43</v>
      </c>
      <c r="S642" s="354">
        <v>-224168.23</v>
      </c>
      <c r="T642" s="354">
        <v>-373613.72</v>
      </c>
      <c r="U642" s="354">
        <v>-523059.20999999996</v>
      </c>
      <c r="V642" s="354">
        <v>-672504.7</v>
      </c>
      <c r="W642" s="354">
        <v>-821950.19</v>
      </c>
      <c r="X642" s="354">
        <v>-971395.67999999993</v>
      </c>
      <c r="Y642" s="354">
        <v>-1120841.17</v>
      </c>
      <c r="Z642" s="354">
        <v>-1270286.6599999999</v>
      </c>
      <c r="AA642" s="354">
        <v>-1419732.15</v>
      </c>
      <c r="AB642" s="354">
        <v>-1569177.64</v>
      </c>
      <c r="AC642" s="354">
        <v>-1718623.13</v>
      </c>
      <c r="AD642" s="354">
        <v>-1868068.5599999998</v>
      </c>
    </row>
    <row r="643" spans="1:30" x14ac:dyDescent="0.35">
      <c r="A643" t="s">
        <v>146</v>
      </c>
      <c r="B643" s="354" t="str">
        <f>VLOOKUP(A643,'Web Based Remittances'!$A$2:$C$70,3,0)</f>
        <v>37x334e</v>
      </c>
      <c r="C643" s="354" t="s">
        <v>21</v>
      </c>
      <c r="D643" s="354" t="s">
        <v>22</v>
      </c>
      <c r="E643" s="354">
        <v>4190110</v>
      </c>
      <c r="F643" s="354">
        <v>0</v>
      </c>
      <c r="G643" s="354">
        <v>0</v>
      </c>
      <c r="H643" s="354">
        <v>0</v>
      </c>
      <c r="I643" s="354">
        <v>0</v>
      </c>
      <c r="J643" s="354">
        <v>0</v>
      </c>
      <c r="K643" s="354">
        <v>0</v>
      </c>
      <c r="L643" s="354">
        <v>0</v>
      </c>
      <c r="M643" s="354">
        <v>0</v>
      </c>
      <c r="N643" s="354">
        <v>0</v>
      </c>
      <c r="O643" s="354">
        <v>0</v>
      </c>
      <c r="P643" s="354">
        <v>0</v>
      </c>
      <c r="Q643" s="354">
        <v>0</v>
      </c>
      <c r="R643" s="354">
        <v>0</v>
      </c>
      <c r="S643" s="354">
        <v>0</v>
      </c>
      <c r="T643" s="354">
        <v>0</v>
      </c>
      <c r="U643" s="354">
        <v>0</v>
      </c>
      <c r="V643" s="354">
        <v>0</v>
      </c>
      <c r="W643" s="354">
        <v>0</v>
      </c>
      <c r="X643" s="354">
        <v>0</v>
      </c>
      <c r="Y643" s="354">
        <v>0</v>
      </c>
      <c r="Z643" s="354">
        <v>0</v>
      </c>
      <c r="AA643" s="354">
        <v>0</v>
      </c>
      <c r="AB643" s="354">
        <v>0</v>
      </c>
      <c r="AC643" s="354">
        <v>0</v>
      </c>
      <c r="AD643" s="354">
        <v>0</v>
      </c>
    </row>
    <row r="644" spans="1:30" x14ac:dyDescent="0.35">
      <c r="A644" t="s">
        <v>146</v>
      </c>
      <c r="B644" s="354" t="str">
        <f>VLOOKUP(A644,'Web Based Remittances'!$A$2:$C$70,3,0)</f>
        <v>37x334e</v>
      </c>
      <c r="C644" s="354" t="s">
        <v>23</v>
      </c>
      <c r="D644" s="354" t="s">
        <v>24</v>
      </c>
      <c r="E644" s="354">
        <v>4190120</v>
      </c>
      <c r="F644" s="354">
        <v>-56990.6</v>
      </c>
      <c r="G644" s="354">
        <v>-4749.22</v>
      </c>
      <c r="H644" s="354">
        <v>-4749.22</v>
      </c>
      <c r="I644" s="354">
        <v>-4749.22</v>
      </c>
      <c r="J644" s="354">
        <v>-4749.22</v>
      </c>
      <c r="K644" s="354">
        <v>-4749.22</v>
      </c>
      <c r="L644" s="354">
        <v>-4749.22</v>
      </c>
      <c r="M644" s="354">
        <v>-4749.22</v>
      </c>
      <c r="N644" s="354">
        <v>-4749.22</v>
      </c>
      <c r="O644" s="354">
        <v>-4749.22</v>
      </c>
      <c r="P644" s="354">
        <v>-4749.22</v>
      </c>
      <c r="Q644" s="354">
        <v>-4749.22</v>
      </c>
      <c r="R644" s="354">
        <v>-4749.18</v>
      </c>
      <c r="S644" s="354">
        <v>-4749.22</v>
      </c>
      <c r="T644" s="354">
        <v>-9498.44</v>
      </c>
      <c r="U644" s="354">
        <v>-14247.66</v>
      </c>
      <c r="V644" s="354">
        <v>-18996.88</v>
      </c>
      <c r="W644" s="354">
        <v>-23746.100000000002</v>
      </c>
      <c r="X644" s="354">
        <v>-28495.320000000003</v>
      </c>
      <c r="Y644" s="354">
        <v>-33244.54</v>
      </c>
      <c r="Z644" s="354">
        <v>-37993.760000000002</v>
      </c>
      <c r="AA644" s="354">
        <v>-42742.98</v>
      </c>
      <c r="AB644" s="354">
        <v>-47492.200000000004</v>
      </c>
      <c r="AC644" s="354">
        <v>-52241.420000000006</v>
      </c>
      <c r="AD644" s="354">
        <v>-56990.600000000006</v>
      </c>
    </row>
    <row r="645" spans="1:30" x14ac:dyDescent="0.35">
      <c r="A645" t="s">
        <v>146</v>
      </c>
      <c r="B645" s="354" t="str">
        <f>VLOOKUP(A645,'Web Based Remittances'!$A$2:$C$70,3,0)</f>
        <v>37x334e</v>
      </c>
      <c r="C645" s="354" t="s">
        <v>25</v>
      </c>
      <c r="D645" s="354" t="s">
        <v>26</v>
      </c>
      <c r="E645" s="354">
        <v>4190140</v>
      </c>
      <c r="F645" s="354">
        <v>-129125</v>
      </c>
      <c r="G645" s="354">
        <v>0</v>
      </c>
      <c r="H645" s="354">
        <v>0</v>
      </c>
      <c r="I645" s="354">
        <v>-32281.25</v>
      </c>
      <c r="J645" s="354">
        <v>0</v>
      </c>
      <c r="K645" s="354">
        <v>0</v>
      </c>
      <c r="L645" s="354">
        <v>-32281.25</v>
      </c>
      <c r="M645" s="354">
        <v>0</v>
      </c>
      <c r="N645" s="354">
        <v>0</v>
      </c>
      <c r="O645" s="354">
        <v>-32281.25</v>
      </c>
      <c r="P645" s="354">
        <v>0</v>
      </c>
      <c r="Q645" s="354">
        <v>0</v>
      </c>
      <c r="R645" s="354">
        <v>-32281.25</v>
      </c>
      <c r="S645" s="354">
        <v>0</v>
      </c>
      <c r="T645" s="354">
        <v>0</v>
      </c>
      <c r="U645" s="354">
        <v>-32281.25</v>
      </c>
      <c r="V645" s="354">
        <v>-32281.25</v>
      </c>
      <c r="W645" s="354">
        <v>-32281.25</v>
      </c>
      <c r="X645" s="354">
        <v>-64562.5</v>
      </c>
      <c r="Y645" s="354">
        <v>-64562.5</v>
      </c>
      <c r="Z645" s="354">
        <v>-64562.5</v>
      </c>
      <c r="AA645" s="354">
        <v>-96843.75</v>
      </c>
      <c r="AB645" s="354">
        <v>-96843.75</v>
      </c>
      <c r="AC645" s="354">
        <v>-96843.75</v>
      </c>
      <c r="AD645" s="354">
        <v>-129125</v>
      </c>
    </row>
    <row r="646" spans="1:30" x14ac:dyDescent="0.35">
      <c r="A646" t="s">
        <v>146</v>
      </c>
      <c r="B646" s="354" t="str">
        <f>VLOOKUP(A646,'Web Based Remittances'!$A$2:$C$70,3,0)</f>
        <v>37x334e</v>
      </c>
      <c r="C646" s="354" t="s">
        <v>27</v>
      </c>
      <c r="D646" s="354" t="s">
        <v>28</v>
      </c>
      <c r="E646" s="354">
        <v>4190160</v>
      </c>
      <c r="F646" s="354">
        <v>0</v>
      </c>
      <c r="G646" s="354">
        <v>0</v>
      </c>
      <c r="H646" s="354">
        <v>0</v>
      </c>
      <c r="I646" s="354">
        <v>0</v>
      </c>
      <c r="J646" s="354">
        <v>0</v>
      </c>
      <c r="K646" s="354">
        <v>0</v>
      </c>
      <c r="L646" s="354">
        <v>0</v>
      </c>
      <c r="M646" s="354">
        <v>0</v>
      </c>
      <c r="N646" s="354">
        <v>0</v>
      </c>
      <c r="O646" s="354">
        <v>0</v>
      </c>
      <c r="P646" s="354">
        <v>0</v>
      </c>
      <c r="Q646" s="354">
        <v>0</v>
      </c>
      <c r="R646" s="354">
        <v>0</v>
      </c>
      <c r="S646" s="354">
        <v>0</v>
      </c>
      <c r="T646" s="354">
        <v>0</v>
      </c>
      <c r="U646" s="354">
        <v>0</v>
      </c>
      <c r="V646" s="354">
        <v>0</v>
      </c>
      <c r="W646" s="354">
        <v>0</v>
      </c>
      <c r="X646" s="354">
        <v>0</v>
      </c>
      <c r="Y646" s="354">
        <v>0</v>
      </c>
      <c r="Z646" s="354">
        <v>0</v>
      </c>
      <c r="AA646" s="354">
        <v>0</v>
      </c>
      <c r="AB646" s="354">
        <v>0</v>
      </c>
      <c r="AC646" s="354">
        <v>0</v>
      </c>
      <c r="AD646" s="354">
        <v>0</v>
      </c>
    </row>
    <row r="647" spans="1:30" x14ac:dyDescent="0.35">
      <c r="A647" t="s">
        <v>146</v>
      </c>
      <c r="B647" s="354" t="str">
        <f>VLOOKUP(A647,'Web Based Remittances'!$A$2:$C$70,3,0)</f>
        <v>37x334e</v>
      </c>
      <c r="C647" s="354" t="s">
        <v>29</v>
      </c>
      <c r="D647" s="354" t="s">
        <v>30</v>
      </c>
      <c r="E647" s="354">
        <v>4190390</v>
      </c>
      <c r="F647" s="354">
        <v>0</v>
      </c>
      <c r="G647" s="354">
        <v>0</v>
      </c>
      <c r="H647" s="354">
        <v>0</v>
      </c>
      <c r="I647" s="354">
        <v>0</v>
      </c>
      <c r="J647" s="354">
        <v>0</v>
      </c>
      <c r="K647" s="354">
        <v>0</v>
      </c>
      <c r="L647" s="354">
        <v>0</v>
      </c>
      <c r="M647" s="354">
        <v>0</v>
      </c>
      <c r="N647" s="354">
        <v>0</v>
      </c>
      <c r="O647" s="354">
        <v>0</v>
      </c>
      <c r="P647" s="354">
        <v>0</v>
      </c>
      <c r="Q647" s="354">
        <v>0</v>
      </c>
      <c r="R647" s="354">
        <v>0</v>
      </c>
      <c r="S647" s="354">
        <v>0</v>
      </c>
      <c r="T647" s="354">
        <v>0</v>
      </c>
      <c r="U647" s="354">
        <v>0</v>
      </c>
      <c r="V647" s="354">
        <v>0</v>
      </c>
      <c r="W647" s="354">
        <v>0</v>
      </c>
      <c r="X647" s="354">
        <v>0</v>
      </c>
      <c r="Y647" s="354">
        <v>0</v>
      </c>
      <c r="Z647" s="354">
        <v>0</v>
      </c>
      <c r="AA647" s="354">
        <v>0</v>
      </c>
      <c r="AB647" s="354">
        <v>0</v>
      </c>
      <c r="AC647" s="354">
        <v>0</v>
      </c>
      <c r="AD647" s="354">
        <v>0</v>
      </c>
    </row>
    <row r="648" spans="1:30" x14ac:dyDescent="0.35">
      <c r="A648" t="s">
        <v>146</v>
      </c>
      <c r="B648" s="354" t="str">
        <f>VLOOKUP(A648,'Web Based Remittances'!$A$2:$C$70,3,0)</f>
        <v>37x334e</v>
      </c>
      <c r="C648" s="354" t="s">
        <v>31</v>
      </c>
      <c r="D648" s="354" t="s">
        <v>32</v>
      </c>
      <c r="E648" s="354">
        <v>4191900</v>
      </c>
      <c r="F648" s="354">
        <v>-4850</v>
      </c>
      <c r="G648" s="354">
        <v>-250</v>
      </c>
      <c r="H648" s="354">
        <v>-450</v>
      </c>
      <c r="I648" s="354">
        <v>-250</v>
      </c>
      <c r="J648" s="354">
        <v>-500</v>
      </c>
      <c r="K648" s="354">
        <v>-250</v>
      </c>
      <c r="L648" s="354">
        <v>-350</v>
      </c>
      <c r="M648" s="354">
        <v>-250</v>
      </c>
      <c r="N648" s="354">
        <v>-450</v>
      </c>
      <c r="O648" s="354">
        <v>-450</v>
      </c>
      <c r="P648" s="354">
        <v>-550</v>
      </c>
      <c r="Q648" s="354">
        <v>-550</v>
      </c>
      <c r="R648" s="354">
        <v>-550</v>
      </c>
      <c r="S648" s="354">
        <v>-250</v>
      </c>
      <c r="T648" s="354">
        <v>-700</v>
      </c>
      <c r="U648" s="354">
        <v>-950</v>
      </c>
      <c r="V648" s="354">
        <v>-1450</v>
      </c>
      <c r="W648" s="354">
        <v>-1700</v>
      </c>
      <c r="X648" s="354">
        <v>-2050</v>
      </c>
      <c r="Y648" s="354">
        <v>-2300</v>
      </c>
      <c r="Z648" s="354">
        <v>-2750</v>
      </c>
      <c r="AA648" s="354">
        <v>-3200</v>
      </c>
      <c r="AB648" s="354">
        <v>-3750</v>
      </c>
      <c r="AC648" s="354">
        <v>-4300</v>
      </c>
      <c r="AD648" s="354">
        <v>-4850</v>
      </c>
    </row>
    <row r="649" spans="1:30" x14ac:dyDescent="0.35">
      <c r="A649" t="s">
        <v>146</v>
      </c>
      <c r="B649" s="354" t="str">
        <f>VLOOKUP(A649,'Web Based Remittances'!$A$2:$C$70,3,0)</f>
        <v>37x334e</v>
      </c>
      <c r="C649" s="354" t="s">
        <v>33</v>
      </c>
      <c r="D649" s="354" t="s">
        <v>34</v>
      </c>
      <c r="E649" s="354">
        <v>4191100</v>
      </c>
      <c r="F649" s="354">
        <v>-44036</v>
      </c>
      <c r="G649" s="354">
        <v>-2700</v>
      </c>
      <c r="H649" s="354">
        <v>-2500</v>
      </c>
      <c r="I649" s="354">
        <v>-3670</v>
      </c>
      <c r="J649" s="354">
        <v>-3335</v>
      </c>
      <c r="K649" s="354">
        <v>-830</v>
      </c>
      <c r="L649" s="354">
        <v>-5845</v>
      </c>
      <c r="M649" s="354">
        <v>-3860</v>
      </c>
      <c r="N649" s="354">
        <v>-4450</v>
      </c>
      <c r="O649" s="354">
        <v>-5000</v>
      </c>
      <c r="P649" s="354">
        <v>-6000</v>
      </c>
      <c r="Q649" s="354">
        <v>-2500</v>
      </c>
      <c r="R649" s="354">
        <v>-3346</v>
      </c>
      <c r="S649" s="354">
        <v>-2700</v>
      </c>
      <c r="T649" s="354">
        <v>-5200</v>
      </c>
      <c r="U649" s="354">
        <v>-8870</v>
      </c>
      <c r="V649" s="354">
        <v>-12205</v>
      </c>
      <c r="W649" s="354">
        <v>-13035</v>
      </c>
      <c r="X649" s="354">
        <v>-18880</v>
      </c>
      <c r="Y649" s="354">
        <v>-22740</v>
      </c>
      <c r="Z649" s="354">
        <v>-27190</v>
      </c>
      <c r="AA649" s="354">
        <v>-32190</v>
      </c>
      <c r="AB649" s="354">
        <v>-38190</v>
      </c>
      <c r="AC649" s="354">
        <v>-40690</v>
      </c>
      <c r="AD649" s="354">
        <v>-44036</v>
      </c>
    </row>
    <row r="650" spans="1:30" x14ac:dyDescent="0.35">
      <c r="A650" t="s">
        <v>146</v>
      </c>
      <c r="B650" s="354" t="str">
        <f>VLOOKUP(A650,'Web Based Remittances'!$A$2:$C$70,3,0)</f>
        <v>37x334e</v>
      </c>
      <c r="C650" s="354" t="s">
        <v>35</v>
      </c>
      <c r="D650" s="354" t="s">
        <v>36</v>
      </c>
      <c r="E650" s="354">
        <v>4191110</v>
      </c>
      <c r="F650" s="354">
        <v>0</v>
      </c>
      <c r="G650" s="354">
        <v>0</v>
      </c>
      <c r="H650" s="354">
        <v>0</v>
      </c>
      <c r="I650" s="354">
        <v>0</v>
      </c>
      <c r="J650" s="354">
        <v>0</v>
      </c>
      <c r="K650" s="354">
        <v>0</v>
      </c>
      <c r="L650" s="354">
        <v>0</v>
      </c>
      <c r="M650" s="354">
        <v>0</v>
      </c>
      <c r="N650" s="354">
        <v>0</v>
      </c>
      <c r="O650" s="354">
        <v>0</v>
      </c>
      <c r="P650" s="354">
        <v>0</v>
      </c>
      <c r="Q650" s="354">
        <v>0</v>
      </c>
      <c r="R650" s="354">
        <v>0</v>
      </c>
      <c r="S650" s="354">
        <v>0</v>
      </c>
      <c r="T650" s="354">
        <v>0</v>
      </c>
      <c r="U650" s="354">
        <v>0</v>
      </c>
      <c r="V650" s="354">
        <v>0</v>
      </c>
      <c r="W650" s="354">
        <v>0</v>
      </c>
      <c r="X650" s="354">
        <v>0</v>
      </c>
      <c r="Y650" s="354">
        <v>0</v>
      </c>
      <c r="Z650" s="354">
        <v>0</v>
      </c>
      <c r="AA650" s="354">
        <v>0</v>
      </c>
      <c r="AB650" s="354">
        <v>0</v>
      </c>
      <c r="AC650" s="354">
        <v>0</v>
      </c>
      <c r="AD650" s="354">
        <v>0</v>
      </c>
    </row>
    <row r="651" spans="1:30" x14ac:dyDescent="0.35">
      <c r="A651" t="s">
        <v>146</v>
      </c>
      <c r="B651" s="354" t="str">
        <f>VLOOKUP(A651,'Web Based Remittances'!$A$2:$C$70,3,0)</f>
        <v>37x334e</v>
      </c>
      <c r="C651" s="354" t="s">
        <v>37</v>
      </c>
      <c r="D651" s="354" t="s">
        <v>38</v>
      </c>
      <c r="E651" s="354">
        <v>4191600</v>
      </c>
      <c r="F651" s="354">
        <v>-7000</v>
      </c>
      <c r="G651" s="354">
        <v>-1000</v>
      </c>
      <c r="H651" s="354">
        <v>-750</v>
      </c>
      <c r="I651" s="354">
        <v>-1000</v>
      </c>
      <c r="J651" s="354">
        <v>-850</v>
      </c>
      <c r="K651" s="354">
        <v>0</v>
      </c>
      <c r="L651" s="354">
        <v>0</v>
      </c>
      <c r="M651" s="354">
        <v>0</v>
      </c>
      <c r="N651" s="354">
        <v>0</v>
      </c>
      <c r="O651" s="354">
        <v>-1000</v>
      </c>
      <c r="P651" s="354">
        <v>-750</v>
      </c>
      <c r="Q651" s="354">
        <v>-850</v>
      </c>
      <c r="R651" s="354">
        <v>-800</v>
      </c>
      <c r="S651" s="354">
        <v>-1000</v>
      </c>
      <c r="T651" s="354">
        <v>-1750</v>
      </c>
      <c r="U651" s="354">
        <v>-2750</v>
      </c>
      <c r="V651" s="354">
        <v>-3600</v>
      </c>
      <c r="W651" s="354">
        <v>-3600</v>
      </c>
      <c r="X651" s="354">
        <v>-3600</v>
      </c>
      <c r="Y651" s="354">
        <v>-3600</v>
      </c>
      <c r="Z651" s="354">
        <v>-3600</v>
      </c>
      <c r="AA651" s="354">
        <v>-4600</v>
      </c>
      <c r="AB651" s="354">
        <v>-5350</v>
      </c>
      <c r="AC651" s="354">
        <v>-6200</v>
      </c>
      <c r="AD651" s="354">
        <v>-7000</v>
      </c>
    </row>
    <row r="652" spans="1:30" x14ac:dyDescent="0.35">
      <c r="A652" t="s">
        <v>146</v>
      </c>
      <c r="B652" s="354" t="str">
        <f>VLOOKUP(A652,'Web Based Remittances'!$A$2:$C$70,3,0)</f>
        <v>37x334e</v>
      </c>
      <c r="C652" s="354" t="s">
        <v>39</v>
      </c>
      <c r="D652" s="354" t="s">
        <v>40</v>
      </c>
      <c r="E652" s="354">
        <v>4191610</v>
      </c>
      <c r="F652" s="354">
        <v>-3500</v>
      </c>
      <c r="G652" s="354">
        <v>0</v>
      </c>
      <c r="H652" s="354">
        <v>0</v>
      </c>
      <c r="I652" s="354">
        <v>0</v>
      </c>
      <c r="J652" s="354">
        <v>-72</v>
      </c>
      <c r="K652" s="354">
        <v>0</v>
      </c>
      <c r="L652" s="354">
        <v>-2772</v>
      </c>
      <c r="M652" s="354">
        <v>0</v>
      </c>
      <c r="N652" s="354">
        <v>0</v>
      </c>
      <c r="O652" s="354">
        <v>-306</v>
      </c>
      <c r="P652" s="354">
        <v>0</v>
      </c>
      <c r="Q652" s="354">
        <v>0</v>
      </c>
      <c r="R652" s="354">
        <v>-350</v>
      </c>
      <c r="S652" s="354">
        <v>0</v>
      </c>
      <c r="T652" s="354">
        <v>0</v>
      </c>
      <c r="U652" s="354">
        <v>0</v>
      </c>
      <c r="V652" s="354">
        <v>-72</v>
      </c>
      <c r="W652" s="354">
        <v>-72</v>
      </c>
      <c r="X652" s="354">
        <v>-2844</v>
      </c>
      <c r="Y652" s="354">
        <v>-2844</v>
      </c>
      <c r="Z652" s="354">
        <v>-2844</v>
      </c>
      <c r="AA652" s="354">
        <v>-3150</v>
      </c>
      <c r="AB652" s="354">
        <v>-3150</v>
      </c>
      <c r="AC652" s="354">
        <v>-3150</v>
      </c>
      <c r="AD652" s="354">
        <v>-3500</v>
      </c>
    </row>
    <row r="653" spans="1:30" x14ac:dyDescent="0.35">
      <c r="A653" t="s">
        <v>146</v>
      </c>
      <c r="B653" s="354" t="str">
        <f>VLOOKUP(A653,'Web Based Remittances'!$A$2:$C$70,3,0)</f>
        <v>37x334e</v>
      </c>
      <c r="C653" s="354" t="s">
        <v>41</v>
      </c>
      <c r="D653" s="354" t="s">
        <v>42</v>
      </c>
      <c r="E653" s="354">
        <v>4190410</v>
      </c>
      <c r="F653" s="354">
        <v>-29500</v>
      </c>
      <c r="G653" s="354">
        <v>0</v>
      </c>
      <c r="H653" s="354">
        <v>0</v>
      </c>
      <c r="I653" s="354">
        <v>0</v>
      </c>
      <c r="J653" s="354">
        <v>0</v>
      </c>
      <c r="K653" s="354">
        <v>0</v>
      </c>
      <c r="L653" s="354">
        <v>-2500</v>
      </c>
      <c r="M653" s="354">
        <v>-2500</v>
      </c>
      <c r="N653" s="354">
        <v>-780</v>
      </c>
      <c r="O653" s="354">
        <v>-4500</v>
      </c>
      <c r="P653" s="354">
        <v>-6000</v>
      </c>
      <c r="Q653" s="354">
        <v>-7000</v>
      </c>
      <c r="R653" s="354">
        <v>-6220</v>
      </c>
      <c r="S653" s="354">
        <v>0</v>
      </c>
      <c r="T653" s="354">
        <v>0</v>
      </c>
      <c r="U653" s="354">
        <v>0</v>
      </c>
      <c r="V653" s="354">
        <v>0</v>
      </c>
      <c r="W653" s="354">
        <v>0</v>
      </c>
      <c r="X653" s="354">
        <v>-2500</v>
      </c>
      <c r="Y653" s="354">
        <v>-5000</v>
      </c>
      <c r="Z653" s="354">
        <v>-5780</v>
      </c>
      <c r="AA653" s="354">
        <v>-10280</v>
      </c>
      <c r="AB653" s="354">
        <v>-16280</v>
      </c>
      <c r="AC653" s="354">
        <v>-23280</v>
      </c>
      <c r="AD653" s="354">
        <v>-29500</v>
      </c>
    </row>
    <row r="654" spans="1:30" x14ac:dyDescent="0.35">
      <c r="A654" t="s">
        <v>146</v>
      </c>
      <c r="B654" s="354" t="str">
        <f>VLOOKUP(A654,'Web Based Remittances'!$A$2:$C$70,3,0)</f>
        <v>37x334e</v>
      </c>
      <c r="C654" s="354" t="s">
        <v>43</v>
      </c>
      <c r="D654" s="354" t="s">
        <v>44</v>
      </c>
      <c r="E654" s="354">
        <v>4190420</v>
      </c>
      <c r="F654" s="354">
        <v>0</v>
      </c>
      <c r="G654" s="354">
        <v>0</v>
      </c>
      <c r="H654" s="354">
        <v>0</v>
      </c>
      <c r="I654" s="354">
        <v>0</v>
      </c>
      <c r="J654" s="354">
        <v>0</v>
      </c>
      <c r="K654" s="354">
        <v>0</v>
      </c>
      <c r="L654" s="354">
        <v>0</v>
      </c>
      <c r="M654" s="354">
        <v>0</v>
      </c>
      <c r="N654" s="354">
        <v>0</v>
      </c>
      <c r="O654" s="354">
        <v>0</v>
      </c>
      <c r="P654" s="354">
        <v>0</v>
      </c>
      <c r="Q654" s="354">
        <v>0</v>
      </c>
      <c r="R654" s="354">
        <v>0</v>
      </c>
      <c r="S654" s="354">
        <v>0</v>
      </c>
      <c r="T654" s="354">
        <v>0</v>
      </c>
      <c r="U654" s="354">
        <v>0</v>
      </c>
      <c r="V654" s="354">
        <v>0</v>
      </c>
      <c r="W654" s="354">
        <v>0</v>
      </c>
      <c r="X654" s="354">
        <v>0</v>
      </c>
      <c r="Y654" s="354">
        <v>0</v>
      </c>
      <c r="Z654" s="354">
        <v>0</v>
      </c>
      <c r="AA654" s="354">
        <v>0</v>
      </c>
      <c r="AB654" s="354">
        <v>0</v>
      </c>
      <c r="AC654" s="354">
        <v>0</v>
      </c>
      <c r="AD654" s="354">
        <v>0</v>
      </c>
    </row>
    <row r="655" spans="1:30" x14ac:dyDescent="0.35">
      <c r="A655" t="s">
        <v>146</v>
      </c>
      <c r="B655" s="354" t="str">
        <f>VLOOKUP(A655,'Web Based Remittances'!$A$2:$C$70,3,0)</f>
        <v>37x334e</v>
      </c>
      <c r="C655" s="354" t="s">
        <v>45</v>
      </c>
      <c r="D655" s="354" t="s">
        <v>46</v>
      </c>
      <c r="E655" s="354">
        <v>4190200</v>
      </c>
      <c r="F655" s="354">
        <v>0</v>
      </c>
      <c r="G655" s="354">
        <v>0</v>
      </c>
      <c r="H655" s="354">
        <v>0</v>
      </c>
      <c r="I655" s="354">
        <v>0</v>
      </c>
      <c r="J655" s="354">
        <v>0</v>
      </c>
      <c r="K655" s="354">
        <v>0</v>
      </c>
      <c r="L655" s="354">
        <v>0</v>
      </c>
      <c r="M655" s="354">
        <v>0</v>
      </c>
      <c r="N655" s="354">
        <v>0</v>
      </c>
      <c r="O655" s="354">
        <v>0</v>
      </c>
      <c r="P655" s="354">
        <v>0</v>
      </c>
      <c r="Q655" s="354">
        <v>0</v>
      </c>
      <c r="R655" s="354">
        <v>0</v>
      </c>
      <c r="S655" s="354">
        <v>0</v>
      </c>
      <c r="T655" s="354">
        <v>0</v>
      </c>
      <c r="U655" s="354">
        <v>0</v>
      </c>
      <c r="V655" s="354">
        <v>0</v>
      </c>
      <c r="W655" s="354">
        <v>0</v>
      </c>
      <c r="X655" s="354">
        <v>0</v>
      </c>
      <c r="Y655" s="354">
        <v>0</v>
      </c>
      <c r="Z655" s="354">
        <v>0</v>
      </c>
      <c r="AA655" s="354">
        <v>0</v>
      </c>
      <c r="AB655" s="354">
        <v>0</v>
      </c>
      <c r="AC655" s="354">
        <v>0</v>
      </c>
      <c r="AD655" s="354">
        <v>0</v>
      </c>
    </row>
    <row r="656" spans="1:30" x14ac:dyDescent="0.35">
      <c r="A656" t="s">
        <v>146</v>
      </c>
      <c r="B656" s="354" t="str">
        <f>VLOOKUP(A656,'Web Based Remittances'!$A$2:$C$70,3,0)</f>
        <v>37x334e</v>
      </c>
      <c r="C656" s="354" t="s">
        <v>47</v>
      </c>
      <c r="D656" s="354" t="s">
        <v>48</v>
      </c>
      <c r="E656" s="354">
        <v>4190386</v>
      </c>
      <c r="F656" s="354">
        <v>0</v>
      </c>
      <c r="G656" s="354">
        <v>0</v>
      </c>
      <c r="H656" s="354">
        <v>0</v>
      </c>
      <c r="I656" s="354">
        <v>0</v>
      </c>
      <c r="J656" s="354">
        <v>0</v>
      </c>
      <c r="K656" s="354">
        <v>0</v>
      </c>
      <c r="L656" s="354">
        <v>0</v>
      </c>
      <c r="M656" s="354">
        <v>0</v>
      </c>
      <c r="N656" s="354">
        <v>0</v>
      </c>
      <c r="O656" s="354">
        <v>0</v>
      </c>
      <c r="P656" s="354">
        <v>0</v>
      </c>
      <c r="Q656" s="354">
        <v>0</v>
      </c>
      <c r="R656" s="354">
        <v>0</v>
      </c>
      <c r="S656" s="354">
        <v>0</v>
      </c>
      <c r="T656" s="354">
        <v>0</v>
      </c>
      <c r="U656" s="354">
        <v>0</v>
      </c>
      <c r="V656" s="354">
        <v>0</v>
      </c>
      <c r="W656" s="354">
        <v>0</v>
      </c>
      <c r="X656" s="354">
        <v>0</v>
      </c>
      <c r="Y656" s="354">
        <v>0</v>
      </c>
      <c r="Z656" s="354">
        <v>0</v>
      </c>
      <c r="AA656" s="354">
        <v>0</v>
      </c>
      <c r="AB656" s="354">
        <v>0</v>
      </c>
      <c r="AC656" s="354">
        <v>0</v>
      </c>
      <c r="AD656" s="354">
        <v>0</v>
      </c>
    </row>
    <row r="657" spans="1:30" x14ac:dyDescent="0.35">
      <c r="A657" t="s">
        <v>146</v>
      </c>
      <c r="B657" s="354" t="str">
        <f>VLOOKUP(A657,'Web Based Remittances'!$A$2:$C$70,3,0)</f>
        <v>37x334e</v>
      </c>
      <c r="C657" s="354" t="s">
        <v>49</v>
      </c>
      <c r="D657" s="354" t="s">
        <v>50</v>
      </c>
      <c r="E657" s="354">
        <v>4190387</v>
      </c>
      <c r="F657" s="354">
        <v>0</v>
      </c>
      <c r="G657" s="354">
        <v>0</v>
      </c>
      <c r="H657" s="354">
        <v>0</v>
      </c>
      <c r="I657" s="354">
        <v>0</v>
      </c>
      <c r="J657" s="354">
        <v>0</v>
      </c>
      <c r="K657" s="354">
        <v>0</v>
      </c>
      <c r="L657" s="354">
        <v>0</v>
      </c>
      <c r="M657" s="354">
        <v>0</v>
      </c>
      <c r="N657" s="354">
        <v>0</v>
      </c>
      <c r="O657" s="354">
        <v>0</v>
      </c>
      <c r="P657" s="354">
        <v>0</v>
      </c>
      <c r="Q657" s="354">
        <v>0</v>
      </c>
      <c r="R657" s="354">
        <v>0</v>
      </c>
      <c r="S657" s="354">
        <v>0</v>
      </c>
      <c r="T657" s="354">
        <v>0</v>
      </c>
      <c r="U657" s="354">
        <v>0</v>
      </c>
      <c r="V657" s="354">
        <v>0</v>
      </c>
      <c r="W657" s="354">
        <v>0</v>
      </c>
      <c r="X657" s="354">
        <v>0</v>
      </c>
      <c r="Y657" s="354">
        <v>0</v>
      </c>
      <c r="Z657" s="354">
        <v>0</v>
      </c>
      <c r="AA657" s="354">
        <v>0</v>
      </c>
      <c r="AB657" s="354">
        <v>0</v>
      </c>
      <c r="AC657" s="354">
        <v>0</v>
      </c>
      <c r="AD657" s="354">
        <v>0</v>
      </c>
    </row>
    <row r="658" spans="1:30" x14ac:dyDescent="0.35">
      <c r="A658" t="s">
        <v>146</v>
      </c>
      <c r="B658" s="354" t="str">
        <f>VLOOKUP(A658,'Web Based Remittances'!$A$2:$C$70,3,0)</f>
        <v>37x334e</v>
      </c>
      <c r="C658" s="354" t="s">
        <v>51</v>
      </c>
      <c r="D658" s="354" t="s">
        <v>52</v>
      </c>
      <c r="E658" s="354">
        <v>4190388</v>
      </c>
      <c r="F658" s="354">
        <v>0</v>
      </c>
      <c r="G658" s="354">
        <v>0</v>
      </c>
      <c r="H658" s="354">
        <v>0</v>
      </c>
      <c r="I658" s="354">
        <v>0</v>
      </c>
      <c r="J658" s="354">
        <v>0</v>
      </c>
      <c r="K658" s="354">
        <v>0</v>
      </c>
      <c r="L658" s="354">
        <v>0</v>
      </c>
      <c r="M658" s="354">
        <v>0</v>
      </c>
      <c r="N658" s="354">
        <v>0</v>
      </c>
      <c r="O658" s="354">
        <v>0</v>
      </c>
      <c r="P658" s="354">
        <v>0</v>
      </c>
      <c r="Q658" s="354">
        <v>0</v>
      </c>
      <c r="R658" s="354">
        <v>0</v>
      </c>
      <c r="S658" s="354">
        <v>0</v>
      </c>
      <c r="T658" s="354">
        <v>0</v>
      </c>
      <c r="U658" s="354">
        <v>0</v>
      </c>
      <c r="V658" s="354">
        <v>0</v>
      </c>
      <c r="W658" s="354">
        <v>0</v>
      </c>
      <c r="X658" s="354">
        <v>0</v>
      </c>
      <c r="Y658" s="354">
        <v>0</v>
      </c>
      <c r="Z658" s="354">
        <v>0</v>
      </c>
      <c r="AA658" s="354">
        <v>0</v>
      </c>
      <c r="AB658" s="354">
        <v>0</v>
      </c>
      <c r="AC658" s="354">
        <v>0</v>
      </c>
      <c r="AD658" s="354">
        <v>0</v>
      </c>
    </row>
    <row r="659" spans="1:30" x14ac:dyDescent="0.35">
      <c r="A659" t="s">
        <v>146</v>
      </c>
      <c r="B659" s="354" t="str">
        <f>VLOOKUP(A659,'Web Based Remittances'!$A$2:$C$70,3,0)</f>
        <v>37x334e</v>
      </c>
      <c r="C659" s="354" t="s">
        <v>53</v>
      </c>
      <c r="D659" s="354" t="s">
        <v>54</v>
      </c>
      <c r="E659" s="354">
        <v>4190380</v>
      </c>
      <c r="F659" s="354">
        <v>-83044.55</v>
      </c>
      <c r="G659" s="354">
        <v>-3226.25</v>
      </c>
      <c r="H659" s="354">
        <v>-8650</v>
      </c>
      <c r="I659" s="354">
        <v>-31212.27</v>
      </c>
      <c r="J659" s="354">
        <v>0</v>
      </c>
      <c r="K659" s="354">
        <v>0</v>
      </c>
      <c r="L659" s="354">
        <v>0</v>
      </c>
      <c r="M659" s="354">
        <v>0</v>
      </c>
      <c r="N659" s="354">
        <v>-39956.03</v>
      </c>
      <c r="O659" s="354">
        <v>0</v>
      </c>
      <c r="P659" s="354">
        <v>0</v>
      </c>
      <c r="Q659" s="354">
        <v>0</v>
      </c>
      <c r="R659" s="354">
        <v>0</v>
      </c>
      <c r="S659" s="354">
        <v>-3226.25</v>
      </c>
      <c r="T659" s="354">
        <v>-11876.25</v>
      </c>
      <c r="U659" s="354">
        <v>-43088.520000000004</v>
      </c>
      <c r="V659" s="354">
        <v>-43088.520000000004</v>
      </c>
      <c r="W659" s="354">
        <v>-43088.520000000004</v>
      </c>
      <c r="X659" s="354">
        <v>-43088.520000000004</v>
      </c>
      <c r="Y659" s="354">
        <v>-43088.520000000004</v>
      </c>
      <c r="Z659" s="354">
        <v>-83044.55</v>
      </c>
      <c r="AA659" s="354">
        <v>-83044.55</v>
      </c>
      <c r="AB659" s="354">
        <v>-83044.55</v>
      </c>
      <c r="AC659" s="354">
        <v>-83044.55</v>
      </c>
      <c r="AD659" s="354">
        <v>-83044.55</v>
      </c>
    </row>
    <row r="660" spans="1:30" x14ac:dyDescent="0.35">
      <c r="A660" t="s">
        <v>146</v>
      </c>
      <c r="B660" s="354" t="str">
        <f>VLOOKUP(A660,'Web Based Remittances'!$A$2:$C$70,3,0)</f>
        <v>37x334e</v>
      </c>
      <c r="C660" s="354" t="s">
        <v>57</v>
      </c>
      <c r="D660" s="354" t="s">
        <v>58</v>
      </c>
      <c r="E660" s="354">
        <v>6110000</v>
      </c>
      <c r="F660" s="354">
        <v>1102948.82</v>
      </c>
      <c r="G660" s="354">
        <v>86113.96</v>
      </c>
      <c r="H660" s="354">
        <v>86113.96</v>
      </c>
      <c r="I660" s="354">
        <v>86113.96</v>
      </c>
      <c r="J660" s="354">
        <v>86113.96</v>
      </c>
      <c r="K660" s="354">
        <v>86113.96</v>
      </c>
      <c r="L660" s="354">
        <v>96054.15</v>
      </c>
      <c r="M660" s="354">
        <v>96054.15</v>
      </c>
      <c r="N660" s="354">
        <v>96054.15</v>
      </c>
      <c r="O660" s="354">
        <v>96054.15</v>
      </c>
      <c r="P660" s="354">
        <v>96054.15</v>
      </c>
      <c r="Q660" s="354">
        <v>96054.15</v>
      </c>
      <c r="R660" s="354">
        <v>96054.12</v>
      </c>
      <c r="S660" s="354">
        <v>86113.96</v>
      </c>
      <c r="T660" s="354">
        <v>172227.92</v>
      </c>
      <c r="U660" s="354">
        <v>258341.88</v>
      </c>
      <c r="V660" s="354">
        <v>344455.84</v>
      </c>
      <c r="W660" s="354">
        <v>430569.80000000005</v>
      </c>
      <c r="X660" s="354">
        <v>526623.95000000007</v>
      </c>
      <c r="Y660" s="354">
        <v>622678.10000000009</v>
      </c>
      <c r="Z660" s="354">
        <v>718732.25000000012</v>
      </c>
      <c r="AA660" s="354">
        <v>814786.40000000014</v>
      </c>
      <c r="AB660" s="354">
        <v>910840.55000000016</v>
      </c>
      <c r="AC660" s="354">
        <v>1006894.7000000002</v>
      </c>
      <c r="AD660" s="354">
        <v>1102948.8200000003</v>
      </c>
    </row>
    <row r="661" spans="1:30" x14ac:dyDescent="0.35">
      <c r="A661" t="s">
        <v>146</v>
      </c>
      <c r="B661" s="354" t="str">
        <f>VLOOKUP(A661,'Web Based Remittances'!$A$2:$C$70,3,0)</f>
        <v>37x334e</v>
      </c>
      <c r="C661" s="354" t="s">
        <v>59</v>
      </c>
      <c r="D661" s="354" t="s">
        <v>60</v>
      </c>
      <c r="E661" s="354">
        <v>6110020</v>
      </c>
      <c r="F661" s="354">
        <v>11000</v>
      </c>
      <c r="G661" s="354">
        <v>3404</v>
      </c>
      <c r="H661" s="354">
        <v>3404</v>
      </c>
      <c r="I661" s="354">
        <v>3404</v>
      </c>
      <c r="J661" s="354">
        <v>788</v>
      </c>
      <c r="K661" s="354">
        <v>0</v>
      </c>
      <c r="L661" s="354">
        <v>0</v>
      </c>
      <c r="M661" s="354">
        <v>0</v>
      </c>
      <c r="N661" s="354">
        <v>0</v>
      </c>
      <c r="O661" s="354">
        <v>0</v>
      </c>
      <c r="P661" s="354">
        <v>0</v>
      </c>
      <c r="Q661" s="354">
        <v>0</v>
      </c>
      <c r="R661" s="354">
        <v>0</v>
      </c>
      <c r="S661" s="354">
        <v>3404</v>
      </c>
      <c r="T661" s="354">
        <v>6808</v>
      </c>
      <c r="U661" s="354">
        <v>10212</v>
      </c>
      <c r="V661" s="354">
        <v>11000</v>
      </c>
      <c r="W661" s="354">
        <v>11000</v>
      </c>
      <c r="X661" s="354">
        <v>11000</v>
      </c>
      <c r="Y661" s="354">
        <v>11000</v>
      </c>
      <c r="Z661" s="354">
        <v>11000</v>
      </c>
      <c r="AA661" s="354">
        <v>11000</v>
      </c>
      <c r="AB661" s="354">
        <v>11000</v>
      </c>
      <c r="AC661" s="354">
        <v>11000</v>
      </c>
      <c r="AD661" s="354">
        <v>11000</v>
      </c>
    </row>
    <row r="662" spans="1:30" x14ac:dyDescent="0.35">
      <c r="A662" t="s">
        <v>146</v>
      </c>
      <c r="B662" s="354" t="str">
        <f>VLOOKUP(A662,'Web Based Remittances'!$A$2:$C$70,3,0)</f>
        <v>37x334e</v>
      </c>
      <c r="C662" s="354" t="s">
        <v>61</v>
      </c>
      <c r="D662" s="354" t="s">
        <v>62</v>
      </c>
      <c r="E662" s="354">
        <v>6110600</v>
      </c>
      <c r="F662" s="354">
        <v>539014.23</v>
      </c>
      <c r="G662" s="354">
        <v>44461.57</v>
      </c>
      <c r="H662" s="354">
        <v>44461.57</v>
      </c>
      <c r="I662" s="354">
        <v>44461.57</v>
      </c>
      <c r="J662" s="354">
        <v>44461.57</v>
      </c>
      <c r="K662" s="354">
        <v>44461.57</v>
      </c>
      <c r="L662" s="354">
        <v>44461.57</v>
      </c>
      <c r="M662" s="354">
        <v>45374.13</v>
      </c>
      <c r="N662" s="354">
        <v>45374.13</v>
      </c>
      <c r="O662" s="354">
        <v>45374.13</v>
      </c>
      <c r="P662" s="354">
        <v>45374.13</v>
      </c>
      <c r="Q662" s="354">
        <v>45374.13</v>
      </c>
      <c r="R662" s="354">
        <v>45374.16</v>
      </c>
      <c r="S662" s="354">
        <v>44461.57</v>
      </c>
      <c r="T662" s="354">
        <v>88923.14</v>
      </c>
      <c r="U662" s="354">
        <v>133384.71</v>
      </c>
      <c r="V662" s="354">
        <v>177846.28</v>
      </c>
      <c r="W662" s="354">
        <v>222307.85</v>
      </c>
      <c r="X662" s="354">
        <v>266769.42</v>
      </c>
      <c r="Y662" s="354">
        <v>312143.55</v>
      </c>
      <c r="Z662" s="354">
        <v>357517.68</v>
      </c>
      <c r="AA662" s="354">
        <v>402891.81</v>
      </c>
      <c r="AB662" s="354">
        <v>448265.94</v>
      </c>
      <c r="AC662" s="354">
        <v>493640.07</v>
      </c>
      <c r="AD662" s="354">
        <v>539014.23</v>
      </c>
    </row>
    <row r="663" spans="1:30" x14ac:dyDescent="0.35">
      <c r="A663" t="s">
        <v>146</v>
      </c>
      <c r="B663" s="354" t="str">
        <f>VLOOKUP(A663,'Web Based Remittances'!$A$2:$C$70,3,0)</f>
        <v>37x334e</v>
      </c>
      <c r="C663" s="354" t="s">
        <v>63</v>
      </c>
      <c r="D663" s="354" t="s">
        <v>64</v>
      </c>
      <c r="E663" s="354">
        <v>6110720</v>
      </c>
      <c r="F663" s="354">
        <v>59837.37</v>
      </c>
      <c r="G663" s="354">
        <v>4959.21</v>
      </c>
      <c r="H663" s="354">
        <v>4959.21</v>
      </c>
      <c r="I663" s="354">
        <v>4959.21</v>
      </c>
      <c r="J663" s="354">
        <v>4959.21</v>
      </c>
      <c r="K663" s="354">
        <v>4959.21</v>
      </c>
      <c r="L663" s="354">
        <v>4959.21</v>
      </c>
      <c r="M663" s="354">
        <v>5013.6899999999996</v>
      </c>
      <c r="N663" s="354">
        <v>5013.6899999999996</v>
      </c>
      <c r="O663" s="354">
        <v>5013.6899999999996</v>
      </c>
      <c r="P663" s="354">
        <v>5013.6899999999996</v>
      </c>
      <c r="Q663" s="354">
        <v>5013.6899999999996</v>
      </c>
      <c r="R663" s="354">
        <v>5013.66</v>
      </c>
      <c r="S663" s="354">
        <v>4959.21</v>
      </c>
      <c r="T663" s="354">
        <v>9918.42</v>
      </c>
      <c r="U663" s="354">
        <v>14877.630000000001</v>
      </c>
      <c r="V663" s="354">
        <v>19836.84</v>
      </c>
      <c r="W663" s="354">
        <v>24796.05</v>
      </c>
      <c r="X663" s="354">
        <v>29755.26</v>
      </c>
      <c r="Y663" s="354">
        <v>34768.949999999997</v>
      </c>
      <c r="Z663" s="354">
        <v>39782.639999999999</v>
      </c>
      <c r="AA663" s="354">
        <v>44796.33</v>
      </c>
      <c r="AB663" s="354">
        <v>49810.020000000004</v>
      </c>
      <c r="AC663" s="354">
        <v>54823.710000000006</v>
      </c>
      <c r="AD663" s="354">
        <v>59837.37000000001</v>
      </c>
    </row>
    <row r="664" spans="1:30" x14ac:dyDescent="0.35">
      <c r="A664" t="s">
        <v>146</v>
      </c>
      <c r="B664" s="354" t="str">
        <f>VLOOKUP(A664,'Web Based Remittances'!$A$2:$C$70,3,0)</f>
        <v>37x334e</v>
      </c>
      <c r="C664" s="354" t="s">
        <v>65</v>
      </c>
      <c r="D664" s="354" t="s">
        <v>66</v>
      </c>
      <c r="E664" s="354">
        <v>6110860</v>
      </c>
      <c r="F664" s="354">
        <v>87148.13</v>
      </c>
      <c r="G664" s="354">
        <v>7135.76</v>
      </c>
      <c r="H664" s="354">
        <v>7135.76</v>
      </c>
      <c r="I664" s="354">
        <v>7135.76</v>
      </c>
      <c r="J664" s="354">
        <v>7135.76</v>
      </c>
      <c r="K664" s="354">
        <v>7135.76</v>
      </c>
      <c r="L664" s="354">
        <v>7135.76</v>
      </c>
      <c r="M664" s="354">
        <v>7388.93</v>
      </c>
      <c r="N664" s="354">
        <v>7388.93</v>
      </c>
      <c r="O664" s="354">
        <v>7388.93</v>
      </c>
      <c r="P664" s="354">
        <v>7388.93</v>
      </c>
      <c r="Q664" s="354">
        <v>7388.93</v>
      </c>
      <c r="R664" s="354">
        <v>7388.92</v>
      </c>
      <c r="S664" s="354">
        <v>7135.76</v>
      </c>
      <c r="T664" s="354">
        <v>14271.52</v>
      </c>
      <c r="U664" s="354">
        <v>21407.279999999999</v>
      </c>
      <c r="V664" s="354">
        <v>28543.040000000001</v>
      </c>
      <c r="W664" s="354">
        <v>35678.800000000003</v>
      </c>
      <c r="X664" s="354">
        <v>42814.560000000005</v>
      </c>
      <c r="Y664" s="354">
        <v>50203.490000000005</v>
      </c>
      <c r="Z664" s="354">
        <v>57592.420000000006</v>
      </c>
      <c r="AA664" s="354">
        <v>64981.350000000006</v>
      </c>
      <c r="AB664" s="354">
        <v>72370.28</v>
      </c>
      <c r="AC664" s="354">
        <v>79759.209999999992</v>
      </c>
      <c r="AD664" s="354">
        <v>87148.12999999999</v>
      </c>
    </row>
    <row r="665" spans="1:30" x14ac:dyDescent="0.35">
      <c r="A665" t="s">
        <v>146</v>
      </c>
      <c r="B665" s="354" t="str">
        <f>VLOOKUP(A665,'Web Based Remittances'!$A$2:$C$70,3,0)</f>
        <v>37x334e</v>
      </c>
      <c r="C665" s="354" t="s">
        <v>67</v>
      </c>
      <c r="D665" s="354" t="s">
        <v>68</v>
      </c>
      <c r="E665" s="354">
        <v>6110800</v>
      </c>
      <c r="F665" s="354">
        <v>0</v>
      </c>
      <c r="G665" s="354">
        <v>0</v>
      </c>
      <c r="H665" s="354">
        <v>0</v>
      </c>
      <c r="I665" s="354">
        <v>0</v>
      </c>
      <c r="J665" s="354">
        <v>0</v>
      </c>
      <c r="K665" s="354">
        <v>0</v>
      </c>
      <c r="L665" s="354">
        <v>0</v>
      </c>
      <c r="M665" s="354">
        <v>0</v>
      </c>
      <c r="N665" s="354">
        <v>0</v>
      </c>
      <c r="O665" s="354">
        <v>0</v>
      </c>
      <c r="P665" s="354">
        <v>0</v>
      </c>
      <c r="Q665" s="354">
        <v>0</v>
      </c>
      <c r="R665" s="354">
        <v>0</v>
      </c>
      <c r="S665" s="354">
        <v>0</v>
      </c>
      <c r="T665" s="354">
        <v>0</v>
      </c>
      <c r="U665" s="354">
        <v>0</v>
      </c>
      <c r="V665" s="354">
        <v>0</v>
      </c>
      <c r="W665" s="354">
        <v>0</v>
      </c>
      <c r="X665" s="354">
        <v>0</v>
      </c>
      <c r="Y665" s="354">
        <v>0</v>
      </c>
      <c r="Z665" s="354">
        <v>0</v>
      </c>
      <c r="AA665" s="354">
        <v>0</v>
      </c>
      <c r="AB665" s="354">
        <v>0</v>
      </c>
      <c r="AC665" s="354">
        <v>0</v>
      </c>
      <c r="AD665" s="354">
        <v>0</v>
      </c>
    </row>
    <row r="666" spans="1:30" x14ac:dyDescent="0.35">
      <c r="A666" t="s">
        <v>146</v>
      </c>
      <c r="B666" s="354" t="str">
        <f>VLOOKUP(A666,'Web Based Remittances'!$A$2:$C$70,3,0)</f>
        <v>37x334e</v>
      </c>
      <c r="C666" s="354" t="s">
        <v>69</v>
      </c>
      <c r="D666" s="354" t="s">
        <v>70</v>
      </c>
      <c r="E666" s="354">
        <v>6110640</v>
      </c>
      <c r="F666" s="354">
        <v>20455.16</v>
      </c>
      <c r="G666" s="354">
        <v>1704.6</v>
      </c>
      <c r="H666" s="354">
        <v>1704.6</v>
      </c>
      <c r="I666" s="354">
        <v>1704.6</v>
      </c>
      <c r="J666" s="354">
        <v>1704.6</v>
      </c>
      <c r="K666" s="354">
        <v>1704.6</v>
      </c>
      <c r="L666" s="354">
        <v>1704.6</v>
      </c>
      <c r="M666" s="354">
        <v>1704.6</v>
      </c>
      <c r="N666" s="354">
        <v>1704.6</v>
      </c>
      <c r="O666" s="354">
        <v>1704.6</v>
      </c>
      <c r="P666" s="354">
        <v>1704.6</v>
      </c>
      <c r="Q666" s="354">
        <v>1704.6</v>
      </c>
      <c r="R666" s="354">
        <v>1704.56</v>
      </c>
      <c r="S666" s="354">
        <v>1704.6</v>
      </c>
      <c r="T666" s="354">
        <v>3409.2</v>
      </c>
      <c r="U666" s="354">
        <v>5113.7999999999993</v>
      </c>
      <c r="V666" s="354">
        <v>6818.4</v>
      </c>
      <c r="W666" s="354">
        <v>8523</v>
      </c>
      <c r="X666" s="354">
        <v>10227.6</v>
      </c>
      <c r="Y666" s="354">
        <v>11932.2</v>
      </c>
      <c r="Z666" s="354">
        <v>13636.800000000001</v>
      </c>
      <c r="AA666" s="354">
        <v>15341.400000000001</v>
      </c>
      <c r="AB666" s="354">
        <v>17046</v>
      </c>
      <c r="AC666" s="354">
        <v>18750.599999999999</v>
      </c>
      <c r="AD666" s="354">
        <v>20455.16</v>
      </c>
    </row>
    <row r="667" spans="1:30" x14ac:dyDescent="0.35">
      <c r="A667" t="s">
        <v>146</v>
      </c>
      <c r="B667" s="354" t="str">
        <f>VLOOKUP(A667,'Web Based Remittances'!$A$2:$C$70,3,0)</f>
        <v>37x334e</v>
      </c>
      <c r="C667" s="354" t="s">
        <v>71</v>
      </c>
      <c r="D667" s="354" t="s">
        <v>72</v>
      </c>
      <c r="E667" s="354">
        <v>6116300</v>
      </c>
      <c r="F667" s="354">
        <v>9645</v>
      </c>
      <c r="G667" s="354">
        <v>40</v>
      </c>
      <c r="H667" s="354">
        <v>0</v>
      </c>
      <c r="I667" s="354">
        <v>265</v>
      </c>
      <c r="J667" s="354">
        <v>150</v>
      </c>
      <c r="K667" s="354">
        <v>44</v>
      </c>
      <c r="L667" s="354">
        <v>0</v>
      </c>
      <c r="M667" s="354">
        <v>6993</v>
      </c>
      <c r="N667" s="354">
        <v>916</v>
      </c>
      <c r="O667" s="354">
        <v>0</v>
      </c>
      <c r="P667" s="354">
        <v>0</v>
      </c>
      <c r="Q667" s="354">
        <v>0</v>
      </c>
      <c r="R667" s="354">
        <v>1237</v>
      </c>
      <c r="S667" s="354">
        <v>40</v>
      </c>
      <c r="T667" s="354">
        <v>40</v>
      </c>
      <c r="U667" s="354">
        <v>305</v>
      </c>
      <c r="V667" s="354">
        <v>455</v>
      </c>
      <c r="W667" s="354">
        <v>499</v>
      </c>
      <c r="X667" s="354">
        <v>499</v>
      </c>
      <c r="Y667" s="354">
        <v>7492</v>
      </c>
      <c r="Z667" s="354">
        <v>8408</v>
      </c>
      <c r="AA667" s="354">
        <v>8408</v>
      </c>
      <c r="AB667" s="354">
        <v>8408</v>
      </c>
      <c r="AC667" s="354">
        <v>8408</v>
      </c>
      <c r="AD667" s="354">
        <v>9645</v>
      </c>
    </row>
    <row r="668" spans="1:30" x14ac:dyDescent="0.35">
      <c r="A668" t="s">
        <v>146</v>
      </c>
      <c r="B668" s="354" t="str">
        <f>VLOOKUP(A668,'Web Based Remittances'!$A$2:$C$70,3,0)</f>
        <v>37x334e</v>
      </c>
      <c r="C668" s="354" t="s">
        <v>73</v>
      </c>
      <c r="D668" s="354" t="s">
        <v>74</v>
      </c>
      <c r="E668" s="354">
        <v>6116200</v>
      </c>
      <c r="F668" s="354">
        <v>8000</v>
      </c>
      <c r="G668" s="354">
        <v>0</v>
      </c>
      <c r="H668" s="354">
        <v>250</v>
      </c>
      <c r="I668" s="354">
        <v>550</v>
      </c>
      <c r="J668" s="354">
        <v>500</v>
      </c>
      <c r="K668" s="354">
        <v>0</v>
      </c>
      <c r="L668" s="354">
        <v>220</v>
      </c>
      <c r="M668" s="354">
        <v>640</v>
      </c>
      <c r="N668" s="354">
        <v>1044.75</v>
      </c>
      <c r="O668" s="354">
        <v>1000</v>
      </c>
      <c r="P668" s="354">
        <v>850</v>
      </c>
      <c r="Q668" s="354">
        <v>750</v>
      </c>
      <c r="R668" s="354">
        <v>2195.25</v>
      </c>
      <c r="S668" s="354">
        <v>0</v>
      </c>
      <c r="T668" s="354">
        <v>250</v>
      </c>
      <c r="U668" s="354">
        <v>800</v>
      </c>
      <c r="V668" s="354">
        <v>1300</v>
      </c>
      <c r="W668" s="354">
        <v>1300</v>
      </c>
      <c r="X668" s="354">
        <v>1520</v>
      </c>
      <c r="Y668" s="354">
        <v>2160</v>
      </c>
      <c r="Z668" s="354">
        <v>3204.75</v>
      </c>
      <c r="AA668" s="354">
        <v>4204.75</v>
      </c>
      <c r="AB668" s="354">
        <v>5054.75</v>
      </c>
      <c r="AC668" s="354">
        <v>5804.75</v>
      </c>
      <c r="AD668" s="354">
        <v>8000</v>
      </c>
    </row>
    <row r="669" spans="1:30" x14ac:dyDescent="0.35">
      <c r="A669" t="s">
        <v>146</v>
      </c>
      <c r="B669" s="354" t="str">
        <f>VLOOKUP(A669,'Web Based Remittances'!$A$2:$C$70,3,0)</f>
        <v>37x334e</v>
      </c>
      <c r="C669" s="354" t="s">
        <v>75</v>
      </c>
      <c r="D669" s="354" t="s">
        <v>76</v>
      </c>
      <c r="E669" s="354">
        <v>6116610</v>
      </c>
      <c r="F669" s="354">
        <v>13277.77</v>
      </c>
      <c r="G669" s="354">
        <v>13277.77</v>
      </c>
      <c r="H669" s="354">
        <v>0</v>
      </c>
      <c r="I669" s="354">
        <v>0</v>
      </c>
      <c r="J669" s="354">
        <v>0</v>
      </c>
      <c r="K669" s="354">
        <v>0</v>
      </c>
      <c r="L669" s="354">
        <v>0</v>
      </c>
      <c r="M669" s="354">
        <v>0</v>
      </c>
      <c r="N669" s="354">
        <v>0</v>
      </c>
      <c r="O669" s="354">
        <v>0</v>
      </c>
      <c r="P669" s="354">
        <v>0</v>
      </c>
      <c r="Q669" s="354">
        <v>0</v>
      </c>
      <c r="R669" s="354">
        <v>0</v>
      </c>
      <c r="S669" s="354">
        <v>13277.77</v>
      </c>
      <c r="T669" s="354">
        <v>13277.77</v>
      </c>
      <c r="U669" s="354">
        <v>13277.77</v>
      </c>
      <c r="V669" s="354">
        <v>13277.77</v>
      </c>
      <c r="W669" s="354">
        <v>13277.77</v>
      </c>
      <c r="X669" s="354">
        <v>13277.77</v>
      </c>
      <c r="Y669" s="354">
        <v>13277.77</v>
      </c>
      <c r="Z669" s="354">
        <v>13277.77</v>
      </c>
      <c r="AA669" s="354">
        <v>13277.77</v>
      </c>
      <c r="AB669" s="354">
        <v>13277.77</v>
      </c>
      <c r="AC669" s="354">
        <v>13277.77</v>
      </c>
      <c r="AD669" s="354">
        <v>13277.77</v>
      </c>
    </row>
    <row r="670" spans="1:30" x14ac:dyDescent="0.35">
      <c r="A670" t="s">
        <v>146</v>
      </c>
      <c r="B670" s="354" t="str">
        <f>VLOOKUP(A670,'Web Based Remittances'!$A$2:$C$70,3,0)</f>
        <v>37x334e</v>
      </c>
      <c r="C670" s="354" t="s">
        <v>77</v>
      </c>
      <c r="D670" s="354" t="s">
        <v>78</v>
      </c>
      <c r="E670" s="354">
        <v>6116600</v>
      </c>
      <c r="F670" s="354">
        <v>1340.39</v>
      </c>
      <c r="G670" s="354">
        <v>1340.39</v>
      </c>
      <c r="H670" s="354">
        <v>0</v>
      </c>
      <c r="I670" s="354">
        <v>0</v>
      </c>
      <c r="J670" s="354">
        <v>0</v>
      </c>
      <c r="K670" s="354">
        <v>0</v>
      </c>
      <c r="L670" s="354">
        <v>0</v>
      </c>
      <c r="M670" s="354">
        <v>0</v>
      </c>
      <c r="N670" s="354">
        <v>0</v>
      </c>
      <c r="O670" s="354">
        <v>0</v>
      </c>
      <c r="P670" s="354">
        <v>0</v>
      </c>
      <c r="Q670" s="354">
        <v>0</v>
      </c>
      <c r="R670" s="354">
        <v>0</v>
      </c>
      <c r="S670" s="354">
        <v>1340.39</v>
      </c>
      <c r="T670" s="354">
        <v>1340.39</v>
      </c>
      <c r="U670" s="354">
        <v>1340.39</v>
      </c>
      <c r="V670" s="354">
        <v>1340.39</v>
      </c>
      <c r="W670" s="354">
        <v>1340.39</v>
      </c>
      <c r="X670" s="354">
        <v>1340.39</v>
      </c>
      <c r="Y670" s="354">
        <v>1340.39</v>
      </c>
      <c r="Z670" s="354">
        <v>1340.39</v>
      </c>
      <c r="AA670" s="354">
        <v>1340.39</v>
      </c>
      <c r="AB670" s="354">
        <v>1340.39</v>
      </c>
      <c r="AC670" s="354">
        <v>1340.39</v>
      </c>
      <c r="AD670" s="354">
        <v>1340.39</v>
      </c>
    </row>
    <row r="671" spans="1:30" x14ac:dyDescent="0.35">
      <c r="A671" t="s">
        <v>146</v>
      </c>
      <c r="B671" s="354" t="str">
        <f>VLOOKUP(A671,'Web Based Remittances'!$A$2:$C$70,3,0)</f>
        <v>37x334e</v>
      </c>
      <c r="C671" s="354" t="s">
        <v>79</v>
      </c>
      <c r="D671" s="354" t="s">
        <v>80</v>
      </c>
      <c r="E671" s="354">
        <v>6121000</v>
      </c>
      <c r="F671" s="354">
        <v>28401.94</v>
      </c>
      <c r="G671" s="354">
        <v>3686.94</v>
      </c>
      <c r="H671" s="354">
        <v>629.49999999999955</v>
      </c>
      <c r="I671" s="354">
        <v>5992.42</v>
      </c>
      <c r="J671" s="354">
        <v>3060</v>
      </c>
      <c r="K671" s="354">
        <v>4378.880000000001</v>
      </c>
      <c r="L671" s="354">
        <v>847.95</v>
      </c>
      <c r="M671" s="354">
        <v>2701.63</v>
      </c>
      <c r="N671" s="354">
        <v>272.11</v>
      </c>
      <c r="O671" s="354">
        <v>745.56</v>
      </c>
      <c r="P671" s="354">
        <v>250</v>
      </c>
      <c r="Q671" s="354">
        <v>2500</v>
      </c>
      <c r="R671" s="354">
        <v>3336.95</v>
      </c>
      <c r="S671" s="354">
        <v>3686.94</v>
      </c>
      <c r="T671" s="354">
        <v>4316.4399999999996</v>
      </c>
      <c r="U671" s="354">
        <v>10308.86</v>
      </c>
      <c r="V671" s="354">
        <v>13368.86</v>
      </c>
      <c r="W671" s="354">
        <v>17747.740000000002</v>
      </c>
      <c r="X671" s="354">
        <v>18595.690000000002</v>
      </c>
      <c r="Y671" s="354">
        <v>21297.320000000003</v>
      </c>
      <c r="Z671" s="354">
        <v>21569.430000000004</v>
      </c>
      <c r="AA671" s="354">
        <v>22314.990000000005</v>
      </c>
      <c r="AB671" s="354">
        <v>22564.990000000005</v>
      </c>
      <c r="AC671" s="354">
        <v>25064.990000000005</v>
      </c>
      <c r="AD671" s="354">
        <v>28401.940000000006</v>
      </c>
    </row>
    <row r="672" spans="1:30" x14ac:dyDescent="0.35">
      <c r="A672" t="s">
        <v>146</v>
      </c>
      <c r="B672" s="354" t="str">
        <f>VLOOKUP(A672,'Web Based Remittances'!$A$2:$C$70,3,0)</f>
        <v>37x334e</v>
      </c>
      <c r="C672" s="354" t="s">
        <v>81</v>
      </c>
      <c r="D672" s="354" t="s">
        <v>82</v>
      </c>
      <c r="E672" s="354">
        <v>6122310</v>
      </c>
      <c r="F672" s="354">
        <v>9320</v>
      </c>
      <c r="G672" s="354">
        <v>735</v>
      </c>
      <c r="H672" s="354">
        <v>735</v>
      </c>
      <c r="I672" s="354">
        <v>735</v>
      </c>
      <c r="J672" s="354">
        <v>985</v>
      </c>
      <c r="K672" s="354">
        <v>735</v>
      </c>
      <c r="L672" s="354">
        <v>735</v>
      </c>
      <c r="M672" s="354">
        <v>735</v>
      </c>
      <c r="N672" s="354">
        <v>735</v>
      </c>
      <c r="O672" s="354">
        <v>735</v>
      </c>
      <c r="P672" s="354">
        <v>735</v>
      </c>
      <c r="Q672" s="354">
        <v>735</v>
      </c>
      <c r="R672" s="354">
        <v>985</v>
      </c>
      <c r="S672" s="354">
        <v>735</v>
      </c>
      <c r="T672" s="354">
        <v>1470</v>
      </c>
      <c r="U672" s="354">
        <v>2205</v>
      </c>
      <c r="V672" s="354">
        <v>3190</v>
      </c>
      <c r="W672" s="354">
        <v>3925</v>
      </c>
      <c r="X672" s="354">
        <v>4660</v>
      </c>
      <c r="Y672" s="354">
        <v>5395</v>
      </c>
      <c r="Z672" s="354">
        <v>6130</v>
      </c>
      <c r="AA672" s="354">
        <v>6865</v>
      </c>
      <c r="AB672" s="354">
        <v>7600</v>
      </c>
      <c r="AC672" s="354">
        <v>8335</v>
      </c>
      <c r="AD672" s="354">
        <v>9320</v>
      </c>
    </row>
    <row r="673" spans="1:30" x14ac:dyDescent="0.35">
      <c r="A673" t="s">
        <v>146</v>
      </c>
      <c r="B673" s="354" t="str">
        <f>VLOOKUP(A673,'Web Based Remittances'!$A$2:$C$70,3,0)</f>
        <v>37x334e</v>
      </c>
      <c r="C673" s="354" t="s">
        <v>83</v>
      </c>
      <c r="D673" s="354" t="s">
        <v>84</v>
      </c>
      <c r="E673" s="354">
        <v>6122110</v>
      </c>
      <c r="F673" s="354">
        <v>8500</v>
      </c>
      <c r="G673" s="354">
        <v>550</v>
      </c>
      <c r="H673" s="354">
        <v>2000</v>
      </c>
      <c r="I673" s="354">
        <v>260</v>
      </c>
      <c r="J673" s="354">
        <v>1230</v>
      </c>
      <c r="K673" s="354">
        <v>100</v>
      </c>
      <c r="L673" s="354">
        <v>1800</v>
      </c>
      <c r="M673" s="354">
        <v>300</v>
      </c>
      <c r="N673" s="354">
        <v>200</v>
      </c>
      <c r="O673" s="354">
        <v>400</v>
      </c>
      <c r="P673" s="354">
        <v>350</v>
      </c>
      <c r="Q673" s="354">
        <v>550</v>
      </c>
      <c r="R673" s="354">
        <v>760</v>
      </c>
      <c r="S673" s="354">
        <v>550</v>
      </c>
      <c r="T673" s="354">
        <v>2550</v>
      </c>
      <c r="U673" s="354">
        <v>2810</v>
      </c>
      <c r="V673" s="354">
        <v>4040</v>
      </c>
      <c r="W673" s="354">
        <v>4140</v>
      </c>
      <c r="X673" s="354">
        <v>5940</v>
      </c>
      <c r="Y673" s="354">
        <v>6240</v>
      </c>
      <c r="Z673" s="354">
        <v>6440</v>
      </c>
      <c r="AA673" s="354">
        <v>6840</v>
      </c>
      <c r="AB673" s="354">
        <v>7190</v>
      </c>
      <c r="AC673" s="354">
        <v>7740</v>
      </c>
      <c r="AD673" s="354">
        <v>8500</v>
      </c>
    </row>
    <row r="674" spans="1:30" x14ac:dyDescent="0.35">
      <c r="A674" t="s">
        <v>146</v>
      </c>
      <c r="B674" s="354" t="str">
        <f>VLOOKUP(A674,'Web Based Remittances'!$A$2:$C$70,3,0)</f>
        <v>37x334e</v>
      </c>
      <c r="C674" s="354" t="s">
        <v>85</v>
      </c>
      <c r="D674" s="354" t="s">
        <v>86</v>
      </c>
      <c r="E674" s="354">
        <v>6120800</v>
      </c>
      <c r="F674" s="354">
        <v>3956.97</v>
      </c>
      <c r="G674" s="354">
        <v>0</v>
      </c>
      <c r="H674" s="354">
        <v>989.25</v>
      </c>
      <c r="I674" s="354">
        <v>0</v>
      </c>
      <c r="J674" s="354">
        <v>0</v>
      </c>
      <c r="K674" s="354">
        <v>0</v>
      </c>
      <c r="L674" s="354">
        <v>989.25</v>
      </c>
      <c r="M674" s="354">
        <v>0</v>
      </c>
      <c r="N674" s="354">
        <v>0</v>
      </c>
      <c r="O674" s="354">
        <v>989.25</v>
      </c>
      <c r="P674" s="354">
        <v>0</v>
      </c>
      <c r="Q674" s="354">
        <v>0</v>
      </c>
      <c r="R674" s="354">
        <v>989.22</v>
      </c>
      <c r="S674" s="354">
        <v>0</v>
      </c>
      <c r="T674" s="354">
        <v>989.25</v>
      </c>
      <c r="U674" s="354">
        <v>989.25</v>
      </c>
      <c r="V674" s="354">
        <v>989.25</v>
      </c>
      <c r="W674" s="354">
        <v>989.25</v>
      </c>
      <c r="X674" s="354">
        <v>1978.5</v>
      </c>
      <c r="Y674" s="354">
        <v>1978.5</v>
      </c>
      <c r="Z674" s="354">
        <v>1978.5</v>
      </c>
      <c r="AA674" s="354">
        <v>2967.75</v>
      </c>
      <c r="AB674" s="354">
        <v>2967.75</v>
      </c>
      <c r="AC674" s="354">
        <v>2967.75</v>
      </c>
      <c r="AD674" s="354">
        <v>3956.9700000000003</v>
      </c>
    </row>
    <row r="675" spans="1:30" x14ac:dyDescent="0.35">
      <c r="A675" t="s">
        <v>146</v>
      </c>
      <c r="B675" s="354" t="str">
        <f>VLOOKUP(A675,'Web Based Remittances'!$A$2:$C$70,3,0)</f>
        <v>37x334e</v>
      </c>
      <c r="C675" s="354" t="s">
        <v>87</v>
      </c>
      <c r="D675" s="354" t="s">
        <v>88</v>
      </c>
      <c r="E675" s="354">
        <v>6120220</v>
      </c>
      <c r="F675" s="354">
        <v>18300</v>
      </c>
      <c r="G675" s="354">
        <v>1500</v>
      </c>
      <c r="H675" s="354">
        <v>1250</v>
      </c>
      <c r="I675" s="354">
        <v>1000</v>
      </c>
      <c r="J675" s="354">
        <v>950</v>
      </c>
      <c r="K675" s="354">
        <v>850</v>
      </c>
      <c r="L675" s="354">
        <v>1000</v>
      </c>
      <c r="M675" s="354">
        <v>1250</v>
      </c>
      <c r="N675" s="354">
        <v>1500</v>
      </c>
      <c r="O675" s="354">
        <v>2000</v>
      </c>
      <c r="P675" s="354">
        <v>2250</v>
      </c>
      <c r="Q675" s="354">
        <v>2500</v>
      </c>
      <c r="R675" s="354">
        <v>2250</v>
      </c>
      <c r="S675" s="354">
        <v>1500</v>
      </c>
      <c r="T675" s="354">
        <v>2750</v>
      </c>
      <c r="U675" s="354">
        <v>3750</v>
      </c>
      <c r="V675" s="354">
        <v>4700</v>
      </c>
      <c r="W675" s="354">
        <v>5550</v>
      </c>
      <c r="X675" s="354">
        <v>6550</v>
      </c>
      <c r="Y675" s="354">
        <v>7800</v>
      </c>
      <c r="Z675" s="354">
        <v>9300</v>
      </c>
      <c r="AA675" s="354">
        <v>11300</v>
      </c>
      <c r="AB675" s="354">
        <v>13550</v>
      </c>
      <c r="AC675" s="354">
        <v>16050</v>
      </c>
      <c r="AD675" s="354">
        <v>18300</v>
      </c>
    </row>
    <row r="676" spans="1:30" x14ac:dyDescent="0.35">
      <c r="A676" t="s">
        <v>146</v>
      </c>
      <c r="B676" s="354" t="str">
        <f>VLOOKUP(A676,'Web Based Remittances'!$A$2:$C$70,3,0)</f>
        <v>37x334e</v>
      </c>
      <c r="C676" s="354" t="s">
        <v>89</v>
      </c>
      <c r="D676" s="354" t="s">
        <v>90</v>
      </c>
      <c r="E676" s="354">
        <v>6120600</v>
      </c>
      <c r="F676" s="354">
        <v>0</v>
      </c>
      <c r="G676" s="354">
        <v>0</v>
      </c>
      <c r="H676" s="354">
        <v>0</v>
      </c>
      <c r="I676" s="354">
        <v>0</v>
      </c>
      <c r="J676" s="354">
        <v>0</v>
      </c>
      <c r="K676" s="354">
        <v>0</v>
      </c>
      <c r="L676" s="354">
        <v>0</v>
      </c>
      <c r="M676" s="354">
        <v>0</v>
      </c>
      <c r="N676" s="354">
        <v>0</v>
      </c>
      <c r="O676" s="354">
        <v>0</v>
      </c>
      <c r="P676" s="354">
        <v>0</v>
      </c>
      <c r="Q676" s="354">
        <v>0</v>
      </c>
      <c r="R676" s="354">
        <v>0</v>
      </c>
      <c r="S676" s="354">
        <v>0</v>
      </c>
      <c r="T676" s="354">
        <v>0</v>
      </c>
      <c r="U676" s="354">
        <v>0</v>
      </c>
      <c r="V676" s="354">
        <v>0</v>
      </c>
      <c r="W676" s="354">
        <v>0</v>
      </c>
      <c r="X676" s="354">
        <v>0</v>
      </c>
      <c r="Y676" s="354">
        <v>0</v>
      </c>
      <c r="Z676" s="354">
        <v>0</v>
      </c>
      <c r="AA676" s="354">
        <v>0</v>
      </c>
      <c r="AB676" s="354">
        <v>0</v>
      </c>
      <c r="AC676" s="354">
        <v>0</v>
      </c>
      <c r="AD676" s="354">
        <v>0</v>
      </c>
    </row>
    <row r="677" spans="1:30" x14ac:dyDescent="0.35">
      <c r="A677" t="s">
        <v>146</v>
      </c>
      <c r="B677" s="354" t="str">
        <f>VLOOKUP(A677,'Web Based Remittances'!$A$2:$C$70,3,0)</f>
        <v>37x334e</v>
      </c>
      <c r="C677" s="354" t="s">
        <v>91</v>
      </c>
      <c r="D677" s="354" t="s">
        <v>92</v>
      </c>
      <c r="E677" s="354">
        <v>6120400</v>
      </c>
      <c r="F677" s="354">
        <v>6500</v>
      </c>
      <c r="G677" s="354">
        <v>240</v>
      </c>
      <c r="H677" s="354">
        <v>256</v>
      </c>
      <c r="I677" s="354">
        <v>256</v>
      </c>
      <c r="J677" s="354">
        <v>2138</v>
      </c>
      <c r="K677" s="354">
        <v>488</v>
      </c>
      <c r="L677" s="354">
        <v>290</v>
      </c>
      <c r="M677" s="354">
        <v>239</v>
      </c>
      <c r="N677" s="354">
        <v>256</v>
      </c>
      <c r="O677" s="354">
        <v>728</v>
      </c>
      <c r="P677" s="354">
        <v>335</v>
      </c>
      <c r="Q677" s="354">
        <v>450</v>
      </c>
      <c r="R677" s="354">
        <v>824</v>
      </c>
      <c r="S677" s="354">
        <v>240</v>
      </c>
      <c r="T677" s="354">
        <v>496</v>
      </c>
      <c r="U677" s="354">
        <v>752</v>
      </c>
      <c r="V677" s="354">
        <v>2890</v>
      </c>
      <c r="W677" s="354">
        <v>3378</v>
      </c>
      <c r="X677" s="354">
        <v>3668</v>
      </c>
      <c r="Y677" s="354">
        <v>3907</v>
      </c>
      <c r="Z677" s="354">
        <v>4163</v>
      </c>
      <c r="AA677" s="354">
        <v>4891</v>
      </c>
      <c r="AB677" s="354">
        <v>5226</v>
      </c>
      <c r="AC677" s="354">
        <v>5676</v>
      </c>
      <c r="AD677" s="354">
        <v>6500</v>
      </c>
    </row>
    <row r="678" spans="1:30" x14ac:dyDescent="0.35">
      <c r="A678" t="s">
        <v>146</v>
      </c>
      <c r="B678" s="354" t="str">
        <f>VLOOKUP(A678,'Web Based Remittances'!$A$2:$C$70,3,0)</f>
        <v>37x334e</v>
      </c>
      <c r="C678" s="354" t="s">
        <v>93</v>
      </c>
      <c r="D678" s="354" t="s">
        <v>94</v>
      </c>
      <c r="E678" s="354">
        <v>6140130</v>
      </c>
      <c r="F678" s="354">
        <v>182192.1</v>
      </c>
      <c r="G678" s="354">
        <v>8000</v>
      </c>
      <c r="H678" s="354">
        <v>9000</v>
      </c>
      <c r="I678" s="354">
        <v>7529.39</v>
      </c>
      <c r="J678" s="354">
        <v>9400</v>
      </c>
      <c r="K678" s="354">
        <v>0</v>
      </c>
      <c r="L678" s="354">
        <v>14000</v>
      </c>
      <c r="M678" s="354">
        <v>11500</v>
      </c>
      <c r="N678" s="354">
        <v>14000</v>
      </c>
      <c r="O678" s="354">
        <v>7352.5</v>
      </c>
      <c r="P678" s="354">
        <v>15000</v>
      </c>
      <c r="Q678" s="354">
        <v>28000</v>
      </c>
      <c r="R678" s="354">
        <v>58410.21</v>
      </c>
      <c r="S678" s="354">
        <v>8000</v>
      </c>
      <c r="T678" s="354">
        <v>17000</v>
      </c>
      <c r="U678" s="354">
        <v>24529.39</v>
      </c>
      <c r="V678" s="354">
        <v>33929.39</v>
      </c>
      <c r="W678" s="354">
        <v>33929.39</v>
      </c>
      <c r="X678" s="354">
        <v>47929.39</v>
      </c>
      <c r="Y678" s="354">
        <v>59429.39</v>
      </c>
      <c r="Z678" s="354">
        <v>73429.39</v>
      </c>
      <c r="AA678" s="354">
        <v>80781.89</v>
      </c>
      <c r="AB678" s="354">
        <v>95781.89</v>
      </c>
      <c r="AC678" s="354">
        <v>123781.89</v>
      </c>
      <c r="AD678" s="354">
        <v>182192.1</v>
      </c>
    </row>
    <row r="679" spans="1:30" x14ac:dyDescent="0.35">
      <c r="A679" t="s">
        <v>146</v>
      </c>
      <c r="B679" s="354" t="str">
        <f>VLOOKUP(A679,'Web Based Remittances'!$A$2:$C$70,3,0)</f>
        <v>37x334e</v>
      </c>
      <c r="C679" s="354" t="s">
        <v>95</v>
      </c>
      <c r="D679" s="354" t="s">
        <v>96</v>
      </c>
      <c r="E679" s="354">
        <v>6142430</v>
      </c>
      <c r="F679" s="354">
        <v>9500</v>
      </c>
      <c r="G679" s="354">
        <v>4680.01</v>
      </c>
      <c r="H679" s="354">
        <v>1212.5</v>
      </c>
      <c r="I679" s="354">
        <v>3044.99</v>
      </c>
      <c r="J679" s="354">
        <v>0</v>
      </c>
      <c r="K679" s="354">
        <v>0</v>
      </c>
      <c r="L679" s="354">
        <v>0</v>
      </c>
      <c r="M679" s="354">
        <v>0</v>
      </c>
      <c r="N679" s="354">
        <v>150</v>
      </c>
      <c r="O679" s="354">
        <v>0</v>
      </c>
      <c r="P679" s="354">
        <v>0</v>
      </c>
      <c r="Q679" s="354">
        <v>412.5</v>
      </c>
      <c r="R679" s="354">
        <v>0</v>
      </c>
      <c r="S679" s="354">
        <v>4680.01</v>
      </c>
      <c r="T679" s="354">
        <v>5892.51</v>
      </c>
      <c r="U679" s="354">
        <v>8937.5</v>
      </c>
      <c r="V679" s="354">
        <v>8937.5</v>
      </c>
      <c r="W679" s="354">
        <v>8937.5</v>
      </c>
      <c r="X679" s="354">
        <v>8937.5</v>
      </c>
      <c r="Y679" s="354">
        <v>8937.5</v>
      </c>
      <c r="Z679" s="354">
        <v>9087.5</v>
      </c>
      <c r="AA679" s="354">
        <v>9087.5</v>
      </c>
      <c r="AB679" s="354">
        <v>9087.5</v>
      </c>
      <c r="AC679" s="354">
        <v>9500</v>
      </c>
      <c r="AD679" s="354">
        <v>9500</v>
      </c>
    </row>
    <row r="680" spans="1:30" x14ac:dyDescent="0.35">
      <c r="A680" t="s">
        <v>146</v>
      </c>
      <c r="B680" s="354" t="str">
        <f>VLOOKUP(A680,'Web Based Remittances'!$A$2:$C$70,3,0)</f>
        <v>37x334e</v>
      </c>
      <c r="C680" s="354" t="s">
        <v>97</v>
      </c>
      <c r="D680" s="354" t="s">
        <v>98</v>
      </c>
      <c r="E680" s="354">
        <v>6146100</v>
      </c>
      <c r="F680" s="354">
        <v>0</v>
      </c>
      <c r="G680" s="354">
        <v>0</v>
      </c>
      <c r="H680" s="354">
        <v>0</v>
      </c>
      <c r="I680" s="354">
        <v>0</v>
      </c>
      <c r="J680" s="354">
        <v>0</v>
      </c>
      <c r="K680" s="354">
        <v>0</v>
      </c>
      <c r="L680" s="354">
        <v>0</v>
      </c>
      <c r="M680" s="354">
        <v>0</v>
      </c>
      <c r="N680" s="354">
        <v>0</v>
      </c>
      <c r="O680" s="354">
        <v>0</v>
      </c>
      <c r="P680" s="354">
        <v>0</v>
      </c>
      <c r="Q680" s="354">
        <v>0</v>
      </c>
      <c r="R680" s="354">
        <v>0</v>
      </c>
      <c r="S680" s="354">
        <v>0</v>
      </c>
      <c r="T680" s="354">
        <v>0</v>
      </c>
      <c r="U680" s="354">
        <v>0</v>
      </c>
      <c r="V680" s="354">
        <v>0</v>
      </c>
      <c r="W680" s="354">
        <v>0</v>
      </c>
      <c r="X680" s="354">
        <v>0</v>
      </c>
      <c r="Y680" s="354">
        <v>0</v>
      </c>
      <c r="Z680" s="354">
        <v>0</v>
      </c>
      <c r="AA680" s="354">
        <v>0</v>
      </c>
      <c r="AB680" s="354">
        <v>0</v>
      </c>
      <c r="AC680" s="354">
        <v>0</v>
      </c>
      <c r="AD680" s="354">
        <v>0</v>
      </c>
    </row>
    <row r="681" spans="1:30" x14ac:dyDescent="0.35">
      <c r="A681" t="s">
        <v>146</v>
      </c>
      <c r="B681" s="354" t="str">
        <f>VLOOKUP(A681,'Web Based Remittances'!$A$2:$C$70,3,0)</f>
        <v>37x334e</v>
      </c>
      <c r="C681" s="354" t="s">
        <v>99</v>
      </c>
      <c r="D681" s="354" t="s">
        <v>100</v>
      </c>
      <c r="E681" s="354">
        <v>6140000</v>
      </c>
      <c r="F681" s="354">
        <v>24376</v>
      </c>
      <c r="G681" s="354">
        <v>1076</v>
      </c>
      <c r="H681" s="354">
        <v>2500</v>
      </c>
      <c r="I681" s="354">
        <v>2243</v>
      </c>
      <c r="J681" s="354">
        <v>3000</v>
      </c>
      <c r="K681" s="354">
        <v>2500</v>
      </c>
      <c r="L681" s="354">
        <v>1500</v>
      </c>
      <c r="M681" s="354">
        <v>582</v>
      </c>
      <c r="N681" s="354">
        <v>3000</v>
      </c>
      <c r="O681" s="354">
        <v>2080</v>
      </c>
      <c r="P681" s="354">
        <v>0</v>
      </c>
      <c r="Q681" s="354">
        <v>3047</v>
      </c>
      <c r="R681" s="354">
        <v>2848</v>
      </c>
      <c r="S681" s="354">
        <v>1076</v>
      </c>
      <c r="T681" s="354">
        <v>3576</v>
      </c>
      <c r="U681" s="354">
        <v>5819</v>
      </c>
      <c r="V681" s="354">
        <v>8819</v>
      </c>
      <c r="W681" s="354">
        <v>11319</v>
      </c>
      <c r="X681" s="354">
        <v>12819</v>
      </c>
      <c r="Y681" s="354">
        <v>13401</v>
      </c>
      <c r="Z681" s="354">
        <v>16401</v>
      </c>
      <c r="AA681" s="354">
        <v>18481</v>
      </c>
      <c r="AB681" s="354">
        <v>18481</v>
      </c>
      <c r="AC681" s="354">
        <v>21528</v>
      </c>
      <c r="AD681" s="354">
        <v>24376</v>
      </c>
    </row>
    <row r="682" spans="1:30" x14ac:dyDescent="0.35">
      <c r="A682" t="s">
        <v>146</v>
      </c>
      <c r="B682" s="354" t="str">
        <f>VLOOKUP(A682,'Web Based Remittances'!$A$2:$C$70,3,0)</f>
        <v>37x334e</v>
      </c>
      <c r="C682" s="354" t="s">
        <v>101</v>
      </c>
      <c r="D682" s="354" t="s">
        <v>102</v>
      </c>
      <c r="E682" s="354">
        <v>6121600</v>
      </c>
      <c r="F682" s="354">
        <v>7884</v>
      </c>
      <c r="G682" s="354">
        <v>7884</v>
      </c>
      <c r="H682" s="354">
        <v>0</v>
      </c>
      <c r="I682" s="354">
        <v>0</v>
      </c>
      <c r="J682" s="354">
        <v>0</v>
      </c>
      <c r="K682" s="354">
        <v>0</v>
      </c>
      <c r="L682" s="354">
        <v>0</v>
      </c>
      <c r="M682" s="354">
        <v>0</v>
      </c>
      <c r="N682" s="354">
        <v>0</v>
      </c>
      <c r="O682" s="354">
        <v>0</v>
      </c>
      <c r="P682" s="354">
        <v>0</v>
      </c>
      <c r="Q682" s="354">
        <v>0</v>
      </c>
      <c r="R682" s="354">
        <v>0</v>
      </c>
      <c r="S682" s="354">
        <v>7884</v>
      </c>
      <c r="T682" s="354">
        <v>7884</v>
      </c>
      <c r="U682" s="354">
        <v>7884</v>
      </c>
      <c r="V682" s="354">
        <v>7884</v>
      </c>
      <c r="W682" s="354">
        <v>7884</v>
      </c>
      <c r="X682" s="354">
        <v>7884</v>
      </c>
      <c r="Y682" s="354">
        <v>7884</v>
      </c>
      <c r="Z682" s="354">
        <v>7884</v>
      </c>
      <c r="AA682" s="354">
        <v>7884</v>
      </c>
      <c r="AB682" s="354">
        <v>7884</v>
      </c>
      <c r="AC682" s="354">
        <v>7884</v>
      </c>
      <c r="AD682" s="354">
        <v>7884</v>
      </c>
    </row>
    <row r="683" spans="1:30" x14ac:dyDescent="0.35">
      <c r="A683" t="s">
        <v>146</v>
      </c>
      <c r="B683" s="354" t="str">
        <f>VLOOKUP(A683,'Web Based Remittances'!$A$2:$C$70,3,0)</f>
        <v>37x334e</v>
      </c>
      <c r="C683" s="354" t="s">
        <v>103</v>
      </c>
      <c r="D683" s="354" t="s">
        <v>104</v>
      </c>
      <c r="E683" s="354">
        <v>6151110</v>
      </c>
      <c r="F683" s="354">
        <v>0</v>
      </c>
      <c r="G683" s="354">
        <v>0</v>
      </c>
      <c r="H683" s="354">
        <v>0</v>
      </c>
      <c r="I683" s="354">
        <v>0</v>
      </c>
      <c r="J683" s="354">
        <v>0</v>
      </c>
      <c r="K683" s="354">
        <v>0</v>
      </c>
      <c r="L683" s="354">
        <v>0</v>
      </c>
      <c r="M683" s="354">
        <v>0</v>
      </c>
      <c r="N683" s="354">
        <v>0</v>
      </c>
      <c r="O683" s="354">
        <v>0</v>
      </c>
      <c r="P683" s="354">
        <v>0</v>
      </c>
      <c r="Q683" s="354">
        <v>0</v>
      </c>
      <c r="R683" s="354">
        <v>0</v>
      </c>
      <c r="S683" s="354">
        <v>0</v>
      </c>
      <c r="T683" s="354">
        <v>0</v>
      </c>
      <c r="U683" s="354">
        <v>0</v>
      </c>
      <c r="V683" s="354">
        <v>0</v>
      </c>
      <c r="W683" s="354">
        <v>0</v>
      </c>
      <c r="X683" s="354">
        <v>0</v>
      </c>
      <c r="Y683" s="354">
        <v>0</v>
      </c>
      <c r="Z683" s="354">
        <v>0</v>
      </c>
      <c r="AA683" s="354">
        <v>0</v>
      </c>
      <c r="AB683" s="354">
        <v>0</v>
      </c>
      <c r="AC683" s="354">
        <v>0</v>
      </c>
      <c r="AD683" s="354">
        <v>0</v>
      </c>
    </row>
    <row r="684" spans="1:30" x14ac:dyDescent="0.35">
      <c r="A684" t="s">
        <v>146</v>
      </c>
      <c r="B684" s="354" t="str">
        <f>VLOOKUP(A684,'Web Based Remittances'!$A$2:$C$70,3,0)</f>
        <v>37x334e</v>
      </c>
      <c r="C684" s="354" t="s">
        <v>105</v>
      </c>
      <c r="D684" s="354" t="s">
        <v>106</v>
      </c>
      <c r="E684" s="354">
        <v>6140200</v>
      </c>
      <c r="F684" s="354">
        <v>23500</v>
      </c>
      <c r="G684" s="354">
        <v>3000</v>
      </c>
      <c r="H684" s="354">
        <v>1700</v>
      </c>
      <c r="I684" s="354">
        <v>2200</v>
      </c>
      <c r="J684" s="354">
        <v>2000</v>
      </c>
      <c r="K684" s="354">
        <v>0</v>
      </c>
      <c r="L684" s="354">
        <v>1690</v>
      </c>
      <c r="M684" s="354">
        <v>2200</v>
      </c>
      <c r="N684" s="354">
        <v>3000</v>
      </c>
      <c r="O684" s="354">
        <v>2200</v>
      </c>
      <c r="P684" s="354">
        <v>2000</v>
      </c>
      <c r="Q684" s="354">
        <v>1750</v>
      </c>
      <c r="R684" s="354">
        <v>1760</v>
      </c>
      <c r="S684" s="354">
        <v>3000</v>
      </c>
      <c r="T684" s="354">
        <v>4700</v>
      </c>
      <c r="U684" s="354">
        <v>6900</v>
      </c>
      <c r="V684" s="354">
        <v>8900</v>
      </c>
      <c r="W684" s="354">
        <v>8900</v>
      </c>
      <c r="X684" s="354">
        <v>10590</v>
      </c>
      <c r="Y684" s="354">
        <v>12790</v>
      </c>
      <c r="Z684" s="354">
        <v>15790</v>
      </c>
      <c r="AA684" s="354">
        <v>17990</v>
      </c>
      <c r="AB684" s="354">
        <v>19990</v>
      </c>
      <c r="AC684" s="354">
        <v>21740</v>
      </c>
      <c r="AD684" s="354">
        <v>23500</v>
      </c>
    </row>
    <row r="685" spans="1:30" x14ac:dyDescent="0.35">
      <c r="A685" t="s">
        <v>146</v>
      </c>
      <c r="B685" s="354" t="str">
        <f>VLOOKUP(A685,'Web Based Remittances'!$A$2:$C$70,3,0)</f>
        <v>37x334e</v>
      </c>
      <c r="C685" s="354" t="s">
        <v>107</v>
      </c>
      <c r="D685" s="354" t="s">
        <v>108</v>
      </c>
      <c r="E685" s="354">
        <v>6111000</v>
      </c>
      <c r="F685" s="354">
        <v>0</v>
      </c>
      <c r="G685" s="354">
        <v>0</v>
      </c>
      <c r="H685" s="354">
        <v>0</v>
      </c>
      <c r="I685" s="354">
        <v>0</v>
      </c>
      <c r="J685" s="354">
        <v>0</v>
      </c>
      <c r="K685" s="354">
        <v>0</v>
      </c>
      <c r="L685" s="354">
        <v>0</v>
      </c>
      <c r="M685" s="354">
        <v>0</v>
      </c>
      <c r="N685" s="354">
        <v>0</v>
      </c>
      <c r="O685" s="354">
        <v>0</v>
      </c>
      <c r="P685" s="354">
        <v>0</v>
      </c>
      <c r="Q685" s="354">
        <v>0</v>
      </c>
      <c r="R685" s="354">
        <v>0</v>
      </c>
      <c r="S685" s="354">
        <v>0</v>
      </c>
      <c r="T685" s="354">
        <v>0</v>
      </c>
      <c r="U685" s="354">
        <v>0</v>
      </c>
      <c r="V685" s="354">
        <v>0</v>
      </c>
      <c r="W685" s="354">
        <v>0</v>
      </c>
      <c r="X685" s="354">
        <v>0</v>
      </c>
      <c r="Y685" s="354">
        <v>0</v>
      </c>
      <c r="Z685" s="354">
        <v>0</v>
      </c>
      <c r="AA685" s="354">
        <v>0</v>
      </c>
      <c r="AB685" s="354">
        <v>0</v>
      </c>
      <c r="AC685" s="354">
        <v>0</v>
      </c>
      <c r="AD685" s="354">
        <v>0</v>
      </c>
    </row>
    <row r="686" spans="1:30" x14ac:dyDescent="0.35">
      <c r="A686" t="s">
        <v>146</v>
      </c>
      <c r="B686" s="354" t="str">
        <f>VLOOKUP(A686,'Web Based Remittances'!$A$2:$C$70,3,0)</f>
        <v>37x334e</v>
      </c>
      <c r="C686" s="354" t="s">
        <v>109</v>
      </c>
      <c r="D686" s="354" t="s">
        <v>110</v>
      </c>
      <c r="E686" s="354">
        <v>6170100</v>
      </c>
      <c r="F686" s="354">
        <v>1855.71</v>
      </c>
      <c r="G686" s="354">
        <v>1855.71</v>
      </c>
      <c r="H686" s="354">
        <v>0</v>
      </c>
      <c r="I686" s="354">
        <v>0</v>
      </c>
      <c r="J686" s="354">
        <v>0</v>
      </c>
      <c r="K686" s="354">
        <v>0</v>
      </c>
      <c r="L686" s="354">
        <v>0</v>
      </c>
      <c r="M686" s="354">
        <v>0</v>
      </c>
      <c r="N686" s="354">
        <v>0</v>
      </c>
      <c r="O686" s="354">
        <v>0</v>
      </c>
      <c r="P686" s="354">
        <v>0</v>
      </c>
      <c r="Q686" s="354">
        <v>0</v>
      </c>
      <c r="R686" s="354">
        <v>0</v>
      </c>
      <c r="S686" s="354">
        <v>1855.71</v>
      </c>
      <c r="T686" s="354">
        <v>1855.71</v>
      </c>
      <c r="U686" s="354">
        <v>1855.71</v>
      </c>
      <c r="V686" s="354">
        <v>1855.71</v>
      </c>
      <c r="W686" s="354">
        <v>1855.71</v>
      </c>
      <c r="X686" s="354">
        <v>1855.71</v>
      </c>
      <c r="Y686" s="354">
        <v>1855.71</v>
      </c>
      <c r="Z686" s="354">
        <v>1855.71</v>
      </c>
      <c r="AA686" s="354">
        <v>1855.71</v>
      </c>
      <c r="AB686" s="354">
        <v>1855.71</v>
      </c>
      <c r="AC686" s="354">
        <v>1855.71</v>
      </c>
      <c r="AD686" s="354">
        <v>1855.71</v>
      </c>
    </row>
    <row r="687" spans="1:30" x14ac:dyDescent="0.35">
      <c r="A687" t="s">
        <v>146</v>
      </c>
      <c r="B687" s="354" t="str">
        <f>VLOOKUP(A687,'Web Based Remittances'!$A$2:$C$70,3,0)</f>
        <v>37x334e</v>
      </c>
      <c r="C687" s="354" t="s">
        <v>111</v>
      </c>
      <c r="D687" s="354" t="s">
        <v>112</v>
      </c>
      <c r="E687" s="354">
        <v>6170110</v>
      </c>
      <c r="F687" s="354">
        <v>53445.87</v>
      </c>
      <c r="G687" s="354">
        <v>12011</v>
      </c>
      <c r="H687" s="354">
        <v>6130</v>
      </c>
      <c r="I687" s="354">
        <v>2500</v>
      </c>
      <c r="J687" s="354">
        <v>1905</v>
      </c>
      <c r="K687" s="354">
        <v>2500</v>
      </c>
      <c r="L687" s="354">
        <v>6189.74</v>
      </c>
      <c r="M687" s="354">
        <v>2130.13</v>
      </c>
      <c r="N687" s="354">
        <v>6470</v>
      </c>
      <c r="O687" s="354">
        <v>4165</v>
      </c>
      <c r="P687" s="354">
        <v>4700</v>
      </c>
      <c r="Q687" s="354">
        <v>2200</v>
      </c>
      <c r="R687" s="354">
        <v>2545</v>
      </c>
      <c r="S687" s="354">
        <v>12011</v>
      </c>
      <c r="T687" s="354">
        <v>18141</v>
      </c>
      <c r="U687" s="354">
        <v>20641</v>
      </c>
      <c r="V687" s="354">
        <v>22546</v>
      </c>
      <c r="W687" s="354">
        <v>25046</v>
      </c>
      <c r="X687" s="354">
        <v>31235.739999999998</v>
      </c>
      <c r="Y687" s="354">
        <v>33365.869999999995</v>
      </c>
      <c r="Z687" s="354">
        <v>39835.869999999995</v>
      </c>
      <c r="AA687" s="354">
        <v>44000.869999999995</v>
      </c>
      <c r="AB687" s="354">
        <v>48700.869999999995</v>
      </c>
      <c r="AC687" s="354">
        <v>50900.869999999995</v>
      </c>
      <c r="AD687" s="354">
        <v>53445.869999999995</v>
      </c>
    </row>
    <row r="688" spans="1:30" x14ac:dyDescent="0.35">
      <c r="A688" t="s">
        <v>146</v>
      </c>
      <c r="B688" s="354" t="str">
        <f>VLOOKUP(A688,'Web Based Remittances'!$A$2:$C$70,3,0)</f>
        <v>37x334e</v>
      </c>
      <c r="C688" s="354" t="s">
        <v>121</v>
      </c>
      <c r="D688" s="354" t="s">
        <v>122</v>
      </c>
      <c r="E688" s="354">
        <v>4190170</v>
      </c>
      <c r="F688" s="354">
        <v>-9355</v>
      </c>
      <c r="G688" s="354">
        <v>0</v>
      </c>
      <c r="H688" s="354">
        <v>-9355</v>
      </c>
      <c r="S688" s="354">
        <v>0</v>
      </c>
      <c r="T688" s="354">
        <v>-9355</v>
      </c>
      <c r="U688" s="354">
        <v>-9355</v>
      </c>
      <c r="V688" s="354">
        <v>-9355</v>
      </c>
      <c r="W688" s="354">
        <v>-9355</v>
      </c>
      <c r="X688" s="354">
        <v>-9355</v>
      </c>
      <c r="Y688" s="354">
        <v>-9355</v>
      </c>
      <c r="Z688" s="354">
        <v>-9355</v>
      </c>
      <c r="AA688" s="354">
        <v>-9355</v>
      </c>
      <c r="AB688" s="354">
        <v>-9355</v>
      </c>
      <c r="AC688" s="354">
        <v>-9355</v>
      </c>
      <c r="AD688" s="354">
        <v>-9355</v>
      </c>
    </row>
    <row r="689" spans="1:30" x14ac:dyDescent="0.35">
      <c r="A689" t="s">
        <v>146</v>
      </c>
      <c r="B689" s="354" t="str">
        <f>VLOOKUP(A689,'Web Based Remittances'!$A$2:$C$70,3,0)</f>
        <v>37x334e</v>
      </c>
      <c r="C689" s="354" t="s">
        <v>147</v>
      </c>
      <c r="D689" s="354" t="s">
        <v>148</v>
      </c>
      <c r="E689" s="354">
        <v>6180210</v>
      </c>
      <c r="F689" s="354">
        <v>0</v>
      </c>
      <c r="G689" s="354">
        <v>0</v>
      </c>
      <c r="H689" s="354">
        <v>0</v>
      </c>
      <c r="I689" s="354">
        <v>0</v>
      </c>
      <c r="J689" s="354">
        <v>0</v>
      </c>
      <c r="K689" s="354">
        <v>0</v>
      </c>
      <c r="L689" s="354">
        <v>0</v>
      </c>
      <c r="M689" s="354">
        <v>0</v>
      </c>
      <c r="N689" s="354">
        <v>0</v>
      </c>
      <c r="O689" s="354">
        <v>0</v>
      </c>
      <c r="P689" s="354">
        <v>0</v>
      </c>
      <c r="Q689" s="354">
        <v>0</v>
      </c>
      <c r="R689" s="354">
        <v>0</v>
      </c>
      <c r="S689" s="354">
        <v>0</v>
      </c>
      <c r="T689" s="354">
        <v>0</v>
      </c>
      <c r="U689" s="354">
        <v>0</v>
      </c>
      <c r="V689" s="354">
        <v>0</v>
      </c>
      <c r="W689" s="354">
        <v>0</v>
      </c>
      <c r="X689" s="354">
        <v>0</v>
      </c>
      <c r="Y689" s="354">
        <v>0</v>
      </c>
      <c r="Z689" s="354">
        <v>0</v>
      </c>
      <c r="AA689" s="354">
        <v>0</v>
      </c>
      <c r="AB689" s="354">
        <v>0</v>
      </c>
      <c r="AC689" s="354">
        <v>0</v>
      </c>
      <c r="AD689" s="354">
        <v>0</v>
      </c>
    </row>
    <row r="690" spans="1:30" x14ac:dyDescent="0.35">
      <c r="A690" t="s">
        <v>146</v>
      </c>
      <c r="B690" s="354" t="str">
        <f>VLOOKUP(A690,'Web Based Remittances'!$A$2:$C$70,3,0)</f>
        <v>37x334e</v>
      </c>
      <c r="C690" s="354" t="s">
        <v>127</v>
      </c>
      <c r="D690" s="354" t="s">
        <v>128</v>
      </c>
      <c r="E690" s="354">
        <v>6180200</v>
      </c>
      <c r="F690" s="354">
        <v>5000</v>
      </c>
      <c r="G690" s="354">
        <v>0</v>
      </c>
      <c r="H690" s="354">
        <v>0</v>
      </c>
      <c r="I690" s="354">
        <v>2500</v>
      </c>
      <c r="J690" s="354">
        <v>0</v>
      </c>
      <c r="K690" s="354">
        <v>0</v>
      </c>
      <c r="L690" s="354">
        <v>0</v>
      </c>
      <c r="M690" s="354">
        <v>2500</v>
      </c>
      <c r="N690" s="354">
        <v>0</v>
      </c>
      <c r="O690" s="354">
        <v>0</v>
      </c>
      <c r="P690" s="354">
        <v>0</v>
      </c>
      <c r="Q690" s="354">
        <v>0</v>
      </c>
      <c r="R690" s="354">
        <v>0</v>
      </c>
      <c r="S690" s="354">
        <v>0</v>
      </c>
      <c r="T690" s="354">
        <v>0</v>
      </c>
      <c r="U690" s="354">
        <v>2500</v>
      </c>
      <c r="V690" s="354">
        <v>2500</v>
      </c>
      <c r="W690" s="354">
        <v>2500</v>
      </c>
      <c r="X690" s="354">
        <v>2500</v>
      </c>
      <c r="Y690" s="354">
        <v>5000</v>
      </c>
      <c r="Z690" s="354">
        <v>5000</v>
      </c>
      <c r="AA690" s="354">
        <v>5000</v>
      </c>
      <c r="AB690" s="354">
        <v>5000</v>
      </c>
      <c r="AC690" s="354">
        <v>5000</v>
      </c>
      <c r="AD690" s="354">
        <v>5000</v>
      </c>
    </row>
    <row r="691" spans="1:30" x14ac:dyDescent="0.35">
      <c r="A691" t="s">
        <v>146</v>
      </c>
      <c r="B691" s="354" t="str">
        <f>VLOOKUP(A691,'Web Based Remittances'!$A$2:$C$70,3,0)</f>
        <v>37x334e</v>
      </c>
      <c r="C691" s="354" t="s">
        <v>130</v>
      </c>
      <c r="D691" s="354" t="s">
        <v>131</v>
      </c>
      <c r="E691" s="354">
        <v>6180230</v>
      </c>
      <c r="F691" s="354">
        <v>2500</v>
      </c>
      <c r="G691" s="354">
        <v>0</v>
      </c>
      <c r="H691" s="354">
        <v>0</v>
      </c>
      <c r="I691" s="354">
        <v>0</v>
      </c>
      <c r="J691" s="354">
        <v>0</v>
      </c>
      <c r="K691" s="354">
        <v>0</v>
      </c>
      <c r="L691" s="354">
        <v>2500</v>
      </c>
      <c r="M691" s="354">
        <v>0</v>
      </c>
      <c r="N691" s="354">
        <v>0</v>
      </c>
      <c r="O691" s="354">
        <v>0</v>
      </c>
      <c r="P691" s="354">
        <v>0</v>
      </c>
      <c r="Q691" s="354">
        <v>0</v>
      </c>
      <c r="R691" s="354">
        <v>0</v>
      </c>
      <c r="S691" s="354">
        <v>0</v>
      </c>
      <c r="T691" s="354">
        <v>0</v>
      </c>
      <c r="U691" s="354">
        <v>0</v>
      </c>
      <c r="V691" s="354">
        <v>0</v>
      </c>
      <c r="W691" s="354">
        <v>0</v>
      </c>
      <c r="X691" s="354">
        <v>2500</v>
      </c>
      <c r="Y691" s="354">
        <v>2500</v>
      </c>
      <c r="Z691" s="354">
        <v>2500</v>
      </c>
      <c r="AA691" s="354">
        <v>2500</v>
      </c>
      <c r="AB691" s="354">
        <v>2500</v>
      </c>
      <c r="AC691" s="354">
        <v>2500</v>
      </c>
      <c r="AD691" s="354">
        <v>2500</v>
      </c>
    </row>
    <row r="692" spans="1:30" x14ac:dyDescent="0.35">
      <c r="A692" t="s">
        <v>146</v>
      </c>
      <c r="B692" s="354" t="str">
        <f>VLOOKUP(A692,'Web Based Remittances'!$A$2:$C$70,3,0)</f>
        <v>37x334e</v>
      </c>
      <c r="C692" s="354" t="s">
        <v>136</v>
      </c>
      <c r="D692" s="354" t="s">
        <v>137</v>
      </c>
      <c r="E692" s="354">
        <v>6180260</v>
      </c>
      <c r="F692" s="354">
        <v>2500</v>
      </c>
      <c r="G692" s="354">
        <v>0</v>
      </c>
      <c r="H692" s="354">
        <v>0</v>
      </c>
      <c r="I692" s="354">
        <v>0</v>
      </c>
      <c r="J692" s="354">
        <v>0</v>
      </c>
      <c r="K692" s="354">
        <v>0</v>
      </c>
      <c r="L692" s="354">
        <v>0</v>
      </c>
      <c r="M692" s="354">
        <v>0</v>
      </c>
      <c r="N692" s="354">
        <v>0</v>
      </c>
      <c r="O692" s="354">
        <v>2500</v>
      </c>
      <c r="P692" s="354">
        <v>0</v>
      </c>
      <c r="Q692" s="354">
        <v>0</v>
      </c>
      <c r="R692" s="354">
        <v>0</v>
      </c>
      <c r="S692" s="354">
        <v>0</v>
      </c>
      <c r="T692" s="354">
        <v>0</v>
      </c>
      <c r="U692" s="354">
        <v>0</v>
      </c>
      <c r="V692" s="354">
        <v>0</v>
      </c>
      <c r="W692" s="354">
        <v>0</v>
      </c>
      <c r="X692" s="354">
        <v>0</v>
      </c>
      <c r="Y692" s="354">
        <v>0</v>
      </c>
      <c r="Z692" s="354">
        <v>0</v>
      </c>
      <c r="AA692" s="354">
        <v>2500</v>
      </c>
      <c r="AB692" s="354">
        <v>2500</v>
      </c>
      <c r="AC692" s="354">
        <v>2500</v>
      </c>
      <c r="AD692" s="354">
        <v>2500</v>
      </c>
    </row>
    <row r="693" spans="1:30" x14ac:dyDescent="0.35">
      <c r="A693" t="s">
        <v>149</v>
      </c>
      <c r="B693" s="354" t="str">
        <f>VLOOKUP(A693,'Web Based Remittances'!$A$2:$C$70,3,0)</f>
        <v>310c303f</v>
      </c>
      <c r="C693" s="354" t="s">
        <v>19</v>
      </c>
      <c r="D693" s="354" t="s">
        <v>20</v>
      </c>
      <c r="E693" s="354">
        <v>4190105</v>
      </c>
      <c r="F693" s="354">
        <v>-1997440.12</v>
      </c>
      <c r="G693" s="354">
        <v>-232625</v>
      </c>
      <c r="H693" s="354">
        <v>-159400.88</v>
      </c>
      <c r="I693" s="354">
        <v>-172734.33</v>
      </c>
      <c r="J693" s="354">
        <v>-159400.88</v>
      </c>
      <c r="K693" s="354">
        <v>-159400.88</v>
      </c>
      <c r="L693" s="354">
        <v>-155315.48000000001</v>
      </c>
      <c r="M693" s="354">
        <v>-155316</v>
      </c>
      <c r="N693" s="354">
        <v>-181982</v>
      </c>
      <c r="O693" s="354">
        <v>-155316</v>
      </c>
      <c r="P693" s="354">
        <v>-155316</v>
      </c>
      <c r="Q693" s="354">
        <v>-155316</v>
      </c>
      <c r="R693" s="354">
        <v>-155316.67000000001</v>
      </c>
      <c r="S693" s="354">
        <v>-232625</v>
      </c>
      <c r="T693" s="354">
        <v>-392025.88</v>
      </c>
      <c r="U693" s="354">
        <v>-564760.21</v>
      </c>
      <c r="V693" s="354">
        <v>-724161.09</v>
      </c>
      <c r="W693" s="354">
        <v>-883561.97</v>
      </c>
      <c r="X693" s="354">
        <v>-1038877.45</v>
      </c>
      <c r="Y693" s="354">
        <v>-1194193.45</v>
      </c>
      <c r="Z693" s="354">
        <v>-1376175.45</v>
      </c>
      <c r="AA693" s="354">
        <v>-1531491.45</v>
      </c>
      <c r="AB693" s="354">
        <v>-1686807.45</v>
      </c>
      <c r="AC693" s="354">
        <v>-1842123.45</v>
      </c>
      <c r="AD693" s="354">
        <v>-1997440.1199999999</v>
      </c>
    </row>
    <row r="694" spans="1:30" x14ac:dyDescent="0.35">
      <c r="A694" t="s">
        <v>149</v>
      </c>
      <c r="B694" s="354" t="str">
        <f>VLOOKUP(A694,'Web Based Remittances'!$A$2:$C$70,3,0)</f>
        <v>310c303f</v>
      </c>
      <c r="C694" s="354" t="s">
        <v>21</v>
      </c>
      <c r="D694" s="354" t="s">
        <v>22</v>
      </c>
      <c r="E694" s="354">
        <v>4190110</v>
      </c>
      <c r="S694" s="354">
        <v>0</v>
      </c>
      <c r="T694" s="354">
        <v>0</v>
      </c>
      <c r="U694" s="354">
        <v>0</v>
      </c>
      <c r="V694" s="354">
        <v>0</v>
      </c>
      <c r="W694" s="354">
        <v>0</v>
      </c>
      <c r="X694" s="354">
        <v>0</v>
      </c>
      <c r="Y694" s="354">
        <v>0</v>
      </c>
      <c r="Z694" s="354">
        <v>0</v>
      </c>
      <c r="AA694" s="354">
        <v>0</v>
      </c>
      <c r="AB694" s="354">
        <v>0</v>
      </c>
      <c r="AC694" s="354">
        <v>0</v>
      </c>
      <c r="AD694" s="354">
        <v>0</v>
      </c>
    </row>
    <row r="695" spans="1:30" x14ac:dyDescent="0.35">
      <c r="A695" t="s">
        <v>149</v>
      </c>
      <c r="B695" s="354" t="str">
        <f>VLOOKUP(A695,'Web Based Remittances'!$A$2:$C$70,3,0)</f>
        <v>310c303f</v>
      </c>
      <c r="C695" s="354" t="s">
        <v>23</v>
      </c>
      <c r="D695" s="354" t="s">
        <v>24</v>
      </c>
      <c r="E695" s="354">
        <v>4190120</v>
      </c>
      <c r="F695" s="354">
        <v>-24000</v>
      </c>
      <c r="G695" s="354">
        <v>-2000</v>
      </c>
      <c r="H695" s="354">
        <v>-2000</v>
      </c>
      <c r="I695" s="354">
        <v>-2000</v>
      </c>
      <c r="J695" s="354">
        <v>-2000</v>
      </c>
      <c r="K695" s="354">
        <v>-2000</v>
      </c>
      <c r="L695" s="354">
        <v>-2000</v>
      </c>
      <c r="M695" s="354">
        <v>-2000</v>
      </c>
      <c r="N695" s="354">
        <v>-2000</v>
      </c>
      <c r="O695" s="354">
        <v>-2000</v>
      </c>
      <c r="P695" s="354">
        <v>-2000</v>
      </c>
      <c r="Q695" s="354">
        <v>-2000</v>
      </c>
      <c r="R695" s="354">
        <v>-2000</v>
      </c>
      <c r="S695" s="354">
        <v>-2000</v>
      </c>
      <c r="T695" s="354">
        <v>-4000</v>
      </c>
      <c r="U695" s="354">
        <v>-6000</v>
      </c>
      <c r="V695" s="354">
        <v>-8000</v>
      </c>
      <c r="W695" s="354">
        <v>-10000</v>
      </c>
      <c r="X695" s="354">
        <v>-12000</v>
      </c>
      <c r="Y695" s="354">
        <v>-14000</v>
      </c>
      <c r="Z695" s="354">
        <v>-16000</v>
      </c>
      <c r="AA695" s="354">
        <v>-18000</v>
      </c>
      <c r="AB695" s="354">
        <v>-20000</v>
      </c>
      <c r="AC695" s="354">
        <v>-22000</v>
      </c>
      <c r="AD695" s="354">
        <v>-24000</v>
      </c>
    </row>
    <row r="696" spans="1:30" x14ac:dyDescent="0.35">
      <c r="A696" t="s">
        <v>149</v>
      </c>
      <c r="B696" s="354" t="str">
        <f>VLOOKUP(A696,'Web Based Remittances'!$A$2:$C$70,3,0)</f>
        <v>310c303f</v>
      </c>
      <c r="C696" s="354" t="s">
        <v>25</v>
      </c>
      <c r="D696" s="354" t="s">
        <v>26</v>
      </c>
      <c r="E696" s="354">
        <v>4190140</v>
      </c>
      <c r="F696" s="354">
        <v>-50000</v>
      </c>
      <c r="I696" s="354">
        <v>-12500</v>
      </c>
      <c r="L696" s="354">
        <v>-12500</v>
      </c>
      <c r="O696" s="354">
        <v>-12500</v>
      </c>
      <c r="R696" s="354">
        <v>-12500</v>
      </c>
      <c r="S696" s="354">
        <v>0</v>
      </c>
      <c r="T696" s="354">
        <v>0</v>
      </c>
      <c r="U696" s="354">
        <v>-12500</v>
      </c>
      <c r="V696" s="354">
        <v>-12500</v>
      </c>
      <c r="W696" s="354">
        <v>-12500</v>
      </c>
      <c r="X696" s="354">
        <v>-25000</v>
      </c>
      <c r="Y696" s="354">
        <v>-25000</v>
      </c>
      <c r="Z696" s="354">
        <v>-25000</v>
      </c>
      <c r="AA696" s="354">
        <v>-37500</v>
      </c>
      <c r="AB696" s="354">
        <v>-37500</v>
      </c>
      <c r="AC696" s="354">
        <v>-37500</v>
      </c>
      <c r="AD696" s="354">
        <v>-50000</v>
      </c>
    </row>
    <row r="697" spans="1:30" x14ac:dyDescent="0.35">
      <c r="A697" t="s">
        <v>149</v>
      </c>
      <c r="B697" s="354" t="str">
        <f>VLOOKUP(A697,'Web Based Remittances'!$A$2:$C$70,3,0)</f>
        <v>310c303f</v>
      </c>
      <c r="C697" s="354" t="s">
        <v>27</v>
      </c>
      <c r="D697" s="354" t="s">
        <v>28</v>
      </c>
      <c r="E697" s="354">
        <v>4190160</v>
      </c>
      <c r="S697" s="354">
        <v>0</v>
      </c>
      <c r="T697" s="354">
        <v>0</v>
      </c>
      <c r="U697" s="354">
        <v>0</v>
      </c>
      <c r="V697" s="354">
        <v>0</v>
      </c>
      <c r="W697" s="354">
        <v>0</v>
      </c>
      <c r="X697" s="354">
        <v>0</v>
      </c>
      <c r="Y697" s="354">
        <v>0</v>
      </c>
      <c r="Z697" s="354">
        <v>0</v>
      </c>
      <c r="AA697" s="354">
        <v>0</v>
      </c>
      <c r="AB697" s="354">
        <v>0</v>
      </c>
      <c r="AC697" s="354">
        <v>0</v>
      </c>
      <c r="AD697" s="354">
        <v>0</v>
      </c>
    </row>
    <row r="698" spans="1:30" x14ac:dyDescent="0.35">
      <c r="A698" t="s">
        <v>149</v>
      </c>
      <c r="B698" s="354" t="str">
        <f>VLOOKUP(A698,'Web Based Remittances'!$A$2:$C$70,3,0)</f>
        <v>310c303f</v>
      </c>
      <c r="C698" s="354" t="s">
        <v>29</v>
      </c>
      <c r="D698" s="354" t="s">
        <v>30</v>
      </c>
      <c r="E698" s="354">
        <v>4190390</v>
      </c>
      <c r="F698" s="354">
        <v>-2467</v>
      </c>
      <c r="H698" s="354">
        <v>-2467</v>
      </c>
      <c r="S698" s="354">
        <v>0</v>
      </c>
      <c r="T698" s="354">
        <v>-2467</v>
      </c>
      <c r="U698" s="354">
        <v>-2467</v>
      </c>
      <c r="V698" s="354">
        <v>-2467</v>
      </c>
      <c r="W698" s="354">
        <v>-2467</v>
      </c>
      <c r="X698" s="354">
        <v>-2467</v>
      </c>
      <c r="Y698" s="354">
        <v>-2467</v>
      </c>
      <c r="Z698" s="354">
        <v>-2467</v>
      </c>
      <c r="AA698" s="354">
        <v>-2467</v>
      </c>
      <c r="AB698" s="354">
        <v>-2467</v>
      </c>
      <c r="AC698" s="354">
        <v>-2467</v>
      </c>
      <c r="AD698" s="354">
        <v>-2467</v>
      </c>
    </row>
    <row r="699" spans="1:30" x14ac:dyDescent="0.35">
      <c r="A699" t="s">
        <v>149</v>
      </c>
      <c r="B699" s="354" t="str">
        <f>VLOOKUP(A699,'Web Based Remittances'!$A$2:$C$70,3,0)</f>
        <v>310c303f</v>
      </c>
      <c r="C699" s="354" t="s">
        <v>31</v>
      </c>
      <c r="D699" s="354" t="s">
        <v>32</v>
      </c>
      <c r="E699" s="354">
        <v>4191900</v>
      </c>
      <c r="F699" s="354">
        <v>-1600</v>
      </c>
      <c r="H699" s="354">
        <v>-400</v>
      </c>
      <c r="L699" s="354">
        <v>-400</v>
      </c>
      <c r="O699" s="354">
        <v>-400</v>
      </c>
      <c r="R699" s="354">
        <v>-400</v>
      </c>
      <c r="S699" s="354">
        <v>0</v>
      </c>
      <c r="T699" s="354">
        <v>-400</v>
      </c>
      <c r="U699" s="354">
        <v>-400</v>
      </c>
      <c r="V699" s="354">
        <v>-400</v>
      </c>
      <c r="W699" s="354">
        <v>-400</v>
      </c>
      <c r="X699" s="354">
        <v>-800</v>
      </c>
      <c r="Y699" s="354">
        <v>-800</v>
      </c>
      <c r="Z699" s="354">
        <v>-800</v>
      </c>
      <c r="AA699" s="354">
        <v>-1200</v>
      </c>
      <c r="AB699" s="354">
        <v>-1200</v>
      </c>
      <c r="AC699" s="354">
        <v>-1200</v>
      </c>
      <c r="AD699" s="354">
        <v>-1600</v>
      </c>
    </row>
    <row r="700" spans="1:30" x14ac:dyDescent="0.35">
      <c r="A700" t="s">
        <v>149</v>
      </c>
      <c r="B700" s="354" t="str">
        <f>VLOOKUP(A700,'Web Based Remittances'!$A$2:$C$70,3,0)</f>
        <v>310c303f</v>
      </c>
      <c r="C700" s="354" t="s">
        <v>33</v>
      </c>
      <c r="D700" s="354" t="s">
        <v>34</v>
      </c>
      <c r="E700" s="354">
        <v>4191100</v>
      </c>
      <c r="F700" s="354">
        <v>-114492</v>
      </c>
      <c r="G700" s="354">
        <v>-9541</v>
      </c>
      <c r="H700" s="354">
        <v>-9541</v>
      </c>
      <c r="I700" s="354">
        <v>-9541</v>
      </c>
      <c r="J700" s="354">
        <v>-9541</v>
      </c>
      <c r="K700" s="354">
        <v>-9541</v>
      </c>
      <c r="L700" s="354">
        <v>-9541</v>
      </c>
      <c r="M700" s="354">
        <v>-9541</v>
      </c>
      <c r="N700" s="354">
        <v>-9541</v>
      </c>
      <c r="O700" s="354">
        <v>-9541</v>
      </c>
      <c r="P700" s="354">
        <v>-9541</v>
      </c>
      <c r="Q700" s="354">
        <v>-9541</v>
      </c>
      <c r="R700" s="354">
        <v>-9541</v>
      </c>
      <c r="S700" s="354">
        <v>-9541</v>
      </c>
      <c r="T700" s="354">
        <v>-19082</v>
      </c>
      <c r="U700" s="354">
        <v>-28623</v>
      </c>
      <c r="V700" s="354">
        <v>-38164</v>
      </c>
      <c r="W700" s="354">
        <v>-47705</v>
      </c>
      <c r="X700" s="354">
        <v>-57246</v>
      </c>
      <c r="Y700" s="354">
        <v>-66787</v>
      </c>
      <c r="Z700" s="354">
        <v>-76328</v>
      </c>
      <c r="AA700" s="354">
        <v>-85869</v>
      </c>
      <c r="AB700" s="354">
        <v>-95410</v>
      </c>
      <c r="AC700" s="354">
        <v>-104951</v>
      </c>
      <c r="AD700" s="354">
        <v>-114492</v>
      </c>
    </row>
    <row r="701" spans="1:30" x14ac:dyDescent="0.35">
      <c r="A701" t="s">
        <v>149</v>
      </c>
      <c r="B701" s="354" t="str">
        <f>VLOOKUP(A701,'Web Based Remittances'!$A$2:$C$70,3,0)</f>
        <v>310c303f</v>
      </c>
      <c r="C701" s="354" t="s">
        <v>35</v>
      </c>
      <c r="D701" s="354" t="s">
        <v>36</v>
      </c>
      <c r="E701" s="354">
        <v>4191110</v>
      </c>
      <c r="S701" s="354">
        <v>0</v>
      </c>
      <c r="T701" s="354">
        <v>0</v>
      </c>
      <c r="U701" s="354">
        <v>0</v>
      </c>
      <c r="V701" s="354">
        <v>0</v>
      </c>
      <c r="W701" s="354">
        <v>0</v>
      </c>
      <c r="X701" s="354">
        <v>0</v>
      </c>
      <c r="Y701" s="354">
        <v>0</v>
      </c>
      <c r="Z701" s="354">
        <v>0</v>
      </c>
      <c r="AA701" s="354">
        <v>0</v>
      </c>
      <c r="AB701" s="354">
        <v>0</v>
      </c>
      <c r="AC701" s="354">
        <v>0</v>
      </c>
      <c r="AD701" s="354">
        <v>0</v>
      </c>
    </row>
    <row r="702" spans="1:30" x14ac:dyDescent="0.35">
      <c r="A702" t="s">
        <v>149</v>
      </c>
      <c r="B702" s="354" t="str">
        <f>VLOOKUP(A702,'Web Based Remittances'!$A$2:$C$70,3,0)</f>
        <v>310c303f</v>
      </c>
      <c r="C702" s="354" t="s">
        <v>37</v>
      </c>
      <c r="D702" s="354" t="s">
        <v>38</v>
      </c>
      <c r="E702" s="354">
        <v>4191600</v>
      </c>
      <c r="S702" s="354">
        <v>0</v>
      </c>
      <c r="T702" s="354">
        <v>0</v>
      </c>
      <c r="U702" s="354">
        <v>0</v>
      </c>
      <c r="V702" s="354">
        <v>0</v>
      </c>
      <c r="W702" s="354">
        <v>0</v>
      </c>
      <c r="X702" s="354">
        <v>0</v>
      </c>
      <c r="Y702" s="354">
        <v>0</v>
      </c>
      <c r="Z702" s="354">
        <v>0</v>
      </c>
      <c r="AA702" s="354">
        <v>0</v>
      </c>
      <c r="AB702" s="354">
        <v>0</v>
      </c>
      <c r="AC702" s="354">
        <v>0</v>
      </c>
      <c r="AD702" s="354">
        <v>0</v>
      </c>
    </row>
    <row r="703" spans="1:30" x14ac:dyDescent="0.35">
      <c r="A703" t="s">
        <v>149</v>
      </c>
      <c r="B703" s="354" t="str">
        <f>VLOOKUP(A703,'Web Based Remittances'!$A$2:$C$70,3,0)</f>
        <v>310c303f</v>
      </c>
      <c r="C703" s="354" t="s">
        <v>39</v>
      </c>
      <c r="D703" s="354" t="s">
        <v>40</v>
      </c>
      <c r="E703" s="354">
        <v>4191610</v>
      </c>
      <c r="S703" s="354">
        <v>0</v>
      </c>
      <c r="T703" s="354">
        <v>0</v>
      </c>
      <c r="U703" s="354">
        <v>0</v>
      </c>
      <c r="V703" s="354">
        <v>0</v>
      </c>
      <c r="W703" s="354">
        <v>0</v>
      </c>
      <c r="X703" s="354">
        <v>0</v>
      </c>
      <c r="Y703" s="354">
        <v>0</v>
      </c>
      <c r="Z703" s="354">
        <v>0</v>
      </c>
      <c r="AA703" s="354">
        <v>0</v>
      </c>
      <c r="AB703" s="354">
        <v>0</v>
      </c>
      <c r="AC703" s="354">
        <v>0</v>
      </c>
      <c r="AD703" s="354">
        <v>0</v>
      </c>
    </row>
    <row r="704" spans="1:30" x14ac:dyDescent="0.35">
      <c r="A704" t="s">
        <v>149</v>
      </c>
      <c r="B704" s="354" t="str">
        <f>VLOOKUP(A704,'Web Based Remittances'!$A$2:$C$70,3,0)</f>
        <v>310c303f</v>
      </c>
      <c r="C704" s="354" t="s">
        <v>41</v>
      </c>
      <c r="D704" s="354" t="s">
        <v>42</v>
      </c>
      <c r="E704" s="354">
        <v>4190410</v>
      </c>
      <c r="F704" s="354">
        <v>-14000</v>
      </c>
      <c r="I704" s="354">
        <v>-4666.67</v>
      </c>
      <c r="L704" s="354">
        <v>-4666.67</v>
      </c>
      <c r="P704" s="354">
        <v>-4666.66</v>
      </c>
      <c r="S704" s="354">
        <v>0</v>
      </c>
      <c r="T704" s="354">
        <v>0</v>
      </c>
      <c r="U704" s="354">
        <v>-4666.67</v>
      </c>
      <c r="V704" s="354">
        <v>-4666.67</v>
      </c>
      <c r="W704" s="354">
        <v>-4666.67</v>
      </c>
      <c r="X704" s="354">
        <v>-9333.34</v>
      </c>
      <c r="Y704" s="354">
        <v>-9333.34</v>
      </c>
      <c r="Z704" s="354">
        <v>-9333.34</v>
      </c>
      <c r="AA704" s="354">
        <v>-9333.34</v>
      </c>
      <c r="AB704" s="354">
        <v>-14000</v>
      </c>
      <c r="AC704" s="354">
        <v>-14000</v>
      </c>
      <c r="AD704" s="354">
        <v>-14000</v>
      </c>
    </row>
    <row r="705" spans="1:30" x14ac:dyDescent="0.35">
      <c r="A705" t="s">
        <v>149</v>
      </c>
      <c r="B705" s="354" t="str">
        <f>VLOOKUP(A705,'Web Based Remittances'!$A$2:$C$70,3,0)</f>
        <v>310c303f</v>
      </c>
      <c r="C705" s="354" t="s">
        <v>43</v>
      </c>
      <c r="D705" s="354" t="s">
        <v>44</v>
      </c>
      <c r="E705" s="354">
        <v>4190420</v>
      </c>
      <c r="F705" s="354">
        <v>-1500</v>
      </c>
      <c r="H705" s="354">
        <v>-1500</v>
      </c>
      <c r="S705" s="354">
        <v>0</v>
      </c>
      <c r="T705" s="354">
        <v>-1500</v>
      </c>
      <c r="U705" s="354">
        <v>-1500</v>
      </c>
      <c r="V705" s="354">
        <v>-1500</v>
      </c>
      <c r="W705" s="354">
        <v>-1500</v>
      </c>
      <c r="X705" s="354">
        <v>-1500</v>
      </c>
      <c r="Y705" s="354">
        <v>-1500</v>
      </c>
      <c r="Z705" s="354">
        <v>-1500</v>
      </c>
      <c r="AA705" s="354">
        <v>-1500</v>
      </c>
      <c r="AB705" s="354">
        <v>-1500</v>
      </c>
      <c r="AC705" s="354">
        <v>-1500</v>
      </c>
      <c r="AD705" s="354">
        <v>-1500</v>
      </c>
    </row>
    <row r="706" spans="1:30" x14ac:dyDescent="0.35">
      <c r="A706" t="s">
        <v>149</v>
      </c>
      <c r="B706" s="354" t="str">
        <f>VLOOKUP(A706,'Web Based Remittances'!$A$2:$C$70,3,0)</f>
        <v>310c303f</v>
      </c>
      <c r="C706" s="354" t="s">
        <v>45</v>
      </c>
      <c r="D706" s="354" t="s">
        <v>46</v>
      </c>
      <c r="E706" s="354">
        <v>4190200</v>
      </c>
      <c r="S706" s="354">
        <v>0</v>
      </c>
      <c r="T706" s="354">
        <v>0</v>
      </c>
      <c r="U706" s="354">
        <v>0</v>
      </c>
      <c r="V706" s="354">
        <v>0</v>
      </c>
      <c r="W706" s="354">
        <v>0</v>
      </c>
      <c r="X706" s="354">
        <v>0</v>
      </c>
      <c r="Y706" s="354">
        <v>0</v>
      </c>
      <c r="Z706" s="354">
        <v>0</v>
      </c>
      <c r="AA706" s="354">
        <v>0</v>
      </c>
      <c r="AB706" s="354">
        <v>0</v>
      </c>
      <c r="AC706" s="354">
        <v>0</v>
      </c>
      <c r="AD706" s="354">
        <v>0</v>
      </c>
    </row>
    <row r="707" spans="1:30" x14ac:dyDescent="0.35">
      <c r="A707" t="s">
        <v>149</v>
      </c>
      <c r="B707" s="354" t="str">
        <f>VLOOKUP(A707,'Web Based Remittances'!$A$2:$C$70,3,0)</f>
        <v>310c303f</v>
      </c>
      <c r="C707" s="354" t="s">
        <v>47</v>
      </c>
      <c r="D707" s="354" t="s">
        <v>48</v>
      </c>
      <c r="E707" s="354">
        <v>4190386</v>
      </c>
      <c r="S707" s="354">
        <v>0</v>
      </c>
      <c r="T707" s="354">
        <v>0</v>
      </c>
      <c r="U707" s="354">
        <v>0</v>
      </c>
      <c r="V707" s="354">
        <v>0</v>
      </c>
      <c r="W707" s="354">
        <v>0</v>
      </c>
      <c r="X707" s="354">
        <v>0</v>
      </c>
      <c r="Y707" s="354">
        <v>0</v>
      </c>
      <c r="Z707" s="354">
        <v>0</v>
      </c>
      <c r="AA707" s="354">
        <v>0</v>
      </c>
      <c r="AB707" s="354">
        <v>0</v>
      </c>
      <c r="AC707" s="354">
        <v>0</v>
      </c>
      <c r="AD707" s="354">
        <v>0</v>
      </c>
    </row>
    <row r="708" spans="1:30" x14ac:dyDescent="0.35">
      <c r="A708" t="s">
        <v>149</v>
      </c>
      <c r="B708" s="354" t="str">
        <f>VLOOKUP(A708,'Web Based Remittances'!$A$2:$C$70,3,0)</f>
        <v>310c303f</v>
      </c>
      <c r="C708" s="354" t="s">
        <v>49</v>
      </c>
      <c r="D708" s="354" t="s">
        <v>50</v>
      </c>
      <c r="E708" s="354">
        <v>4190387</v>
      </c>
      <c r="S708" s="354">
        <v>0</v>
      </c>
      <c r="T708" s="354">
        <v>0</v>
      </c>
      <c r="U708" s="354">
        <v>0</v>
      </c>
      <c r="V708" s="354">
        <v>0</v>
      </c>
      <c r="W708" s="354">
        <v>0</v>
      </c>
      <c r="X708" s="354">
        <v>0</v>
      </c>
      <c r="Y708" s="354">
        <v>0</v>
      </c>
      <c r="Z708" s="354">
        <v>0</v>
      </c>
      <c r="AA708" s="354">
        <v>0</v>
      </c>
      <c r="AB708" s="354">
        <v>0</v>
      </c>
      <c r="AC708" s="354">
        <v>0</v>
      </c>
      <c r="AD708" s="354">
        <v>0</v>
      </c>
    </row>
    <row r="709" spans="1:30" x14ac:dyDescent="0.35">
      <c r="A709" t="s">
        <v>149</v>
      </c>
      <c r="B709" s="354" t="str">
        <f>VLOOKUP(A709,'Web Based Remittances'!$A$2:$C$70,3,0)</f>
        <v>310c303f</v>
      </c>
      <c r="C709" s="354" t="s">
        <v>51</v>
      </c>
      <c r="D709" s="354" t="s">
        <v>52</v>
      </c>
      <c r="E709" s="354">
        <v>4190388</v>
      </c>
      <c r="S709" s="354">
        <v>0</v>
      </c>
      <c r="T709" s="354">
        <v>0</v>
      </c>
      <c r="U709" s="354">
        <v>0</v>
      </c>
      <c r="V709" s="354">
        <v>0</v>
      </c>
      <c r="W709" s="354">
        <v>0</v>
      </c>
      <c r="X709" s="354">
        <v>0</v>
      </c>
      <c r="Y709" s="354">
        <v>0</v>
      </c>
      <c r="Z709" s="354">
        <v>0</v>
      </c>
      <c r="AA709" s="354">
        <v>0</v>
      </c>
      <c r="AB709" s="354">
        <v>0</v>
      </c>
      <c r="AC709" s="354">
        <v>0</v>
      </c>
      <c r="AD709" s="354">
        <v>0</v>
      </c>
    </row>
    <row r="710" spans="1:30" x14ac:dyDescent="0.35">
      <c r="A710" t="s">
        <v>149</v>
      </c>
      <c r="B710" s="354" t="str">
        <f>VLOOKUP(A710,'Web Based Remittances'!$A$2:$C$70,3,0)</f>
        <v>310c303f</v>
      </c>
      <c r="C710" s="354" t="s">
        <v>53</v>
      </c>
      <c r="D710" s="354" t="s">
        <v>54</v>
      </c>
      <c r="E710" s="354">
        <v>4190380</v>
      </c>
      <c r="F710" s="354">
        <v>-80829</v>
      </c>
      <c r="H710" s="354">
        <v>-8137</v>
      </c>
      <c r="I710" s="354">
        <v>-72692</v>
      </c>
      <c r="S710" s="354">
        <v>0</v>
      </c>
      <c r="T710" s="354">
        <v>-8137</v>
      </c>
      <c r="U710" s="354">
        <v>-80829</v>
      </c>
      <c r="V710" s="354">
        <v>-80829</v>
      </c>
      <c r="W710" s="354">
        <v>-80829</v>
      </c>
      <c r="X710" s="354">
        <v>-80829</v>
      </c>
      <c r="Y710" s="354">
        <v>-80829</v>
      </c>
      <c r="Z710" s="354">
        <v>-80829</v>
      </c>
      <c r="AA710" s="354">
        <v>-80829</v>
      </c>
      <c r="AB710" s="354">
        <v>-80829</v>
      </c>
      <c r="AC710" s="354">
        <v>-80829</v>
      </c>
      <c r="AD710" s="354">
        <v>-80829</v>
      </c>
    </row>
    <row r="711" spans="1:30" x14ac:dyDescent="0.35">
      <c r="A711" t="s">
        <v>149</v>
      </c>
      <c r="B711" s="354" t="str">
        <f>VLOOKUP(A711,'Web Based Remittances'!$A$2:$C$70,3,0)</f>
        <v>310c303f</v>
      </c>
      <c r="C711" s="354" t="s">
        <v>57</v>
      </c>
      <c r="D711" s="354" t="s">
        <v>58</v>
      </c>
      <c r="E711" s="354">
        <v>6110000</v>
      </c>
      <c r="F711" s="354">
        <v>1218377</v>
      </c>
      <c r="G711" s="354">
        <v>99956</v>
      </c>
      <c r="H711" s="354">
        <v>99956</v>
      </c>
      <c r="I711" s="354">
        <v>99956</v>
      </c>
      <c r="J711" s="354">
        <v>99956</v>
      </c>
      <c r="K711" s="354">
        <v>99956</v>
      </c>
      <c r="L711" s="354">
        <v>102656</v>
      </c>
      <c r="M711" s="354">
        <v>102656</v>
      </c>
      <c r="N711" s="354">
        <v>102656</v>
      </c>
      <c r="O711" s="354">
        <v>102656</v>
      </c>
      <c r="P711" s="354">
        <v>102656</v>
      </c>
      <c r="Q711" s="354">
        <v>102656</v>
      </c>
      <c r="R711" s="354">
        <v>102661</v>
      </c>
      <c r="S711" s="354">
        <v>99956</v>
      </c>
      <c r="T711" s="354">
        <v>199912</v>
      </c>
      <c r="U711" s="354">
        <v>299868</v>
      </c>
      <c r="V711" s="354">
        <v>399824</v>
      </c>
      <c r="W711" s="354">
        <v>499780</v>
      </c>
      <c r="X711" s="354">
        <v>602436</v>
      </c>
      <c r="Y711" s="354">
        <v>705092</v>
      </c>
      <c r="Z711" s="354">
        <v>807748</v>
      </c>
      <c r="AA711" s="354">
        <v>910404</v>
      </c>
      <c r="AB711" s="354">
        <v>1013060</v>
      </c>
      <c r="AC711" s="354">
        <v>1115716</v>
      </c>
      <c r="AD711" s="354">
        <v>1218377</v>
      </c>
    </row>
    <row r="712" spans="1:30" x14ac:dyDescent="0.35">
      <c r="A712" t="s">
        <v>149</v>
      </c>
      <c r="B712" s="354" t="str">
        <f>VLOOKUP(A712,'Web Based Remittances'!$A$2:$C$70,3,0)</f>
        <v>310c303f</v>
      </c>
      <c r="C712" s="354" t="s">
        <v>59</v>
      </c>
      <c r="D712" s="354" t="s">
        <v>60</v>
      </c>
      <c r="E712" s="354">
        <v>6110020</v>
      </c>
      <c r="S712" s="354">
        <v>0</v>
      </c>
      <c r="T712" s="354">
        <v>0</v>
      </c>
      <c r="U712" s="354">
        <v>0</v>
      </c>
      <c r="V712" s="354">
        <v>0</v>
      </c>
      <c r="W712" s="354">
        <v>0</v>
      </c>
      <c r="X712" s="354">
        <v>0</v>
      </c>
      <c r="Y712" s="354">
        <v>0</v>
      </c>
      <c r="Z712" s="354">
        <v>0</v>
      </c>
      <c r="AA712" s="354">
        <v>0</v>
      </c>
      <c r="AB712" s="354">
        <v>0</v>
      </c>
      <c r="AC712" s="354">
        <v>0</v>
      </c>
      <c r="AD712" s="354">
        <v>0</v>
      </c>
    </row>
    <row r="713" spans="1:30" x14ac:dyDescent="0.35">
      <c r="A713" t="s">
        <v>149</v>
      </c>
      <c r="B713" s="354" t="str">
        <f>VLOOKUP(A713,'Web Based Remittances'!$A$2:$C$70,3,0)</f>
        <v>310c303f</v>
      </c>
      <c r="C713" s="354" t="s">
        <v>61</v>
      </c>
      <c r="D713" s="354" t="s">
        <v>62</v>
      </c>
      <c r="E713" s="354">
        <v>6110600</v>
      </c>
      <c r="F713" s="354">
        <v>452230</v>
      </c>
      <c r="G713" s="354">
        <v>37200</v>
      </c>
      <c r="H713" s="354">
        <v>37200</v>
      </c>
      <c r="I713" s="354">
        <v>37200</v>
      </c>
      <c r="J713" s="354">
        <v>37200</v>
      </c>
      <c r="K713" s="354">
        <v>37200</v>
      </c>
      <c r="L713" s="354">
        <v>37200</v>
      </c>
      <c r="M713" s="354">
        <v>38171</v>
      </c>
      <c r="N713" s="354">
        <v>38171</v>
      </c>
      <c r="O713" s="354">
        <v>38171</v>
      </c>
      <c r="P713" s="354">
        <v>38171</v>
      </c>
      <c r="Q713" s="354">
        <v>38171</v>
      </c>
      <c r="R713" s="354">
        <v>38175</v>
      </c>
      <c r="S713" s="354">
        <v>37200</v>
      </c>
      <c r="T713" s="354">
        <v>74400</v>
      </c>
      <c r="U713" s="354">
        <v>111600</v>
      </c>
      <c r="V713" s="354">
        <v>148800</v>
      </c>
      <c r="W713" s="354">
        <v>186000</v>
      </c>
      <c r="X713" s="354">
        <v>223200</v>
      </c>
      <c r="Y713" s="354">
        <v>261371</v>
      </c>
      <c r="Z713" s="354">
        <v>299542</v>
      </c>
      <c r="AA713" s="354">
        <v>337713</v>
      </c>
      <c r="AB713" s="354">
        <v>375884</v>
      </c>
      <c r="AC713" s="354">
        <v>414055</v>
      </c>
      <c r="AD713" s="354">
        <v>452230</v>
      </c>
    </row>
    <row r="714" spans="1:30" x14ac:dyDescent="0.35">
      <c r="A714" t="s">
        <v>149</v>
      </c>
      <c r="B714" s="354" t="str">
        <f>VLOOKUP(A714,'Web Based Remittances'!$A$2:$C$70,3,0)</f>
        <v>310c303f</v>
      </c>
      <c r="C714" s="354" t="s">
        <v>63</v>
      </c>
      <c r="D714" s="354" t="s">
        <v>64</v>
      </c>
      <c r="E714" s="354">
        <v>6110720</v>
      </c>
      <c r="F714" s="354">
        <v>66200</v>
      </c>
      <c r="G714" s="354">
        <v>5200</v>
      </c>
      <c r="H714" s="354">
        <v>5200</v>
      </c>
      <c r="I714" s="354">
        <v>5200</v>
      </c>
      <c r="J714" s="354">
        <v>5200</v>
      </c>
      <c r="K714" s="354">
        <v>5200</v>
      </c>
      <c r="L714" s="354">
        <v>5200</v>
      </c>
      <c r="M714" s="354">
        <v>5833</v>
      </c>
      <c r="N714" s="354">
        <v>5833</v>
      </c>
      <c r="O714" s="354">
        <v>5833</v>
      </c>
      <c r="P714" s="354">
        <v>5833</v>
      </c>
      <c r="Q714" s="354">
        <v>5833</v>
      </c>
      <c r="R714" s="354">
        <v>5835</v>
      </c>
      <c r="S714" s="354">
        <v>5200</v>
      </c>
      <c r="T714" s="354">
        <v>10400</v>
      </c>
      <c r="U714" s="354">
        <v>15600</v>
      </c>
      <c r="V714" s="354">
        <v>20800</v>
      </c>
      <c r="W714" s="354">
        <v>26000</v>
      </c>
      <c r="X714" s="354">
        <v>31200</v>
      </c>
      <c r="Y714" s="354">
        <v>37033</v>
      </c>
      <c r="Z714" s="354">
        <v>42866</v>
      </c>
      <c r="AA714" s="354">
        <v>48699</v>
      </c>
      <c r="AB714" s="354">
        <v>54532</v>
      </c>
      <c r="AC714" s="354">
        <v>60365</v>
      </c>
      <c r="AD714" s="354">
        <v>66200</v>
      </c>
    </row>
    <row r="715" spans="1:30" x14ac:dyDescent="0.35">
      <c r="A715" t="s">
        <v>149</v>
      </c>
      <c r="B715" s="354" t="str">
        <f>VLOOKUP(A715,'Web Based Remittances'!$A$2:$C$70,3,0)</f>
        <v>310c303f</v>
      </c>
      <c r="C715" s="354" t="s">
        <v>65</v>
      </c>
      <c r="D715" s="354" t="s">
        <v>66</v>
      </c>
      <c r="E715" s="354">
        <v>6110860</v>
      </c>
      <c r="F715" s="354">
        <v>139200</v>
      </c>
      <c r="G715" s="354">
        <v>11200</v>
      </c>
      <c r="H715" s="354">
        <v>11200</v>
      </c>
      <c r="I715" s="354">
        <v>11200</v>
      </c>
      <c r="J715" s="354">
        <v>11200</v>
      </c>
      <c r="K715" s="354">
        <v>11200</v>
      </c>
      <c r="L715" s="354">
        <v>11200</v>
      </c>
      <c r="M715" s="354">
        <v>12000</v>
      </c>
      <c r="N715" s="354">
        <v>12000</v>
      </c>
      <c r="O715" s="354">
        <v>12000</v>
      </c>
      <c r="P715" s="354">
        <v>12000</v>
      </c>
      <c r="Q715" s="354">
        <v>12000</v>
      </c>
      <c r="R715" s="354">
        <v>12000</v>
      </c>
      <c r="S715" s="354">
        <v>11200</v>
      </c>
      <c r="T715" s="354">
        <v>22400</v>
      </c>
      <c r="U715" s="354">
        <v>33600</v>
      </c>
      <c r="V715" s="354">
        <v>44800</v>
      </c>
      <c r="W715" s="354">
        <v>56000</v>
      </c>
      <c r="X715" s="354">
        <v>67200</v>
      </c>
      <c r="Y715" s="354">
        <v>79200</v>
      </c>
      <c r="Z715" s="354">
        <v>91200</v>
      </c>
      <c r="AA715" s="354">
        <v>103200</v>
      </c>
      <c r="AB715" s="354">
        <v>115200</v>
      </c>
      <c r="AC715" s="354">
        <v>127200</v>
      </c>
      <c r="AD715" s="354">
        <v>139200</v>
      </c>
    </row>
    <row r="716" spans="1:30" x14ac:dyDescent="0.35">
      <c r="A716" t="s">
        <v>149</v>
      </c>
      <c r="B716" s="354" t="str">
        <f>VLOOKUP(A716,'Web Based Remittances'!$A$2:$C$70,3,0)</f>
        <v>310c303f</v>
      </c>
      <c r="C716" s="354" t="s">
        <v>67</v>
      </c>
      <c r="D716" s="354" t="s">
        <v>68</v>
      </c>
      <c r="E716" s="354">
        <v>6110800</v>
      </c>
      <c r="S716" s="354">
        <v>0</v>
      </c>
      <c r="T716" s="354">
        <v>0</v>
      </c>
      <c r="U716" s="354">
        <v>0</v>
      </c>
      <c r="V716" s="354">
        <v>0</v>
      </c>
      <c r="W716" s="354">
        <v>0</v>
      </c>
      <c r="X716" s="354">
        <v>0</v>
      </c>
      <c r="Y716" s="354">
        <v>0</v>
      </c>
      <c r="Z716" s="354">
        <v>0</v>
      </c>
      <c r="AA716" s="354">
        <v>0</v>
      </c>
      <c r="AB716" s="354">
        <v>0</v>
      </c>
      <c r="AC716" s="354">
        <v>0</v>
      </c>
      <c r="AD716" s="354">
        <v>0</v>
      </c>
    </row>
    <row r="717" spans="1:30" x14ac:dyDescent="0.35">
      <c r="A717" t="s">
        <v>149</v>
      </c>
      <c r="B717" s="354" t="str">
        <f>VLOOKUP(A717,'Web Based Remittances'!$A$2:$C$70,3,0)</f>
        <v>310c303f</v>
      </c>
      <c r="C717" s="354" t="s">
        <v>69</v>
      </c>
      <c r="D717" s="354" t="s">
        <v>70</v>
      </c>
      <c r="E717" s="354">
        <v>6110640</v>
      </c>
      <c r="F717" s="354">
        <v>75063</v>
      </c>
      <c r="G717" s="354">
        <v>6150</v>
      </c>
      <c r="H717" s="354">
        <v>6150</v>
      </c>
      <c r="I717" s="354">
        <v>6150</v>
      </c>
      <c r="J717" s="354">
        <v>6150</v>
      </c>
      <c r="K717" s="354">
        <v>6150</v>
      </c>
      <c r="L717" s="354">
        <v>6150</v>
      </c>
      <c r="M717" s="354">
        <v>6360</v>
      </c>
      <c r="N717" s="354">
        <v>6360</v>
      </c>
      <c r="O717" s="354">
        <v>6360</v>
      </c>
      <c r="P717" s="354">
        <v>6360</v>
      </c>
      <c r="Q717" s="354">
        <v>6360</v>
      </c>
      <c r="R717" s="354">
        <v>6363</v>
      </c>
      <c r="S717" s="354">
        <v>6150</v>
      </c>
      <c r="T717" s="354">
        <v>12300</v>
      </c>
      <c r="U717" s="354">
        <v>18450</v>
      </c>
      <c r="V717" s="354">
        <v>24600</v>
      </c>
      <c r="W717" s="354">
        <v>30750</v>
      </c>
      <c r="X717" s="354">
        <v>36900</v>
      </c>
      <c r="Y717" s="354">
        <v>43260</v>
      </c>
      <c r="Z717" s="354">
        <v>49620</v>
      </c>
      <c r="AA717" s="354">
        <v>55980</v>
      </c>
      <c r="AB717" s="354">
        <v>62340</v>
      </c>
      <c r="AC717" s="354">
        <v>68700</v>
      </c>
      <c r="AD717" s="354">
        <v>75063</v>
      </c>
    </row>
    <row r="718" spans="1:30" x14ac:dyDescent="0.35">
      <c r="A718" t="s">
        <v>149</v>
      </c>
      <c r="B718" s="354" t="str">
        <f>VLOOKUP(A718,'Web Based Remittances'!$A$2:$C$70,3,0)</f>
        <v>310c303f</v>
      </c>
      <c r="C718" s="354" t="s">
        <v>71</v>
      </c>
      <c r="D718" s="354" t="s">
        <v>72</v>
      </c>
      <c r="E718" s="354">
        <v>6116300</v>
      </c>
      <c r="F718" s="354">
        <v>9200</v>
      </c>
      <c r="G718" s="354">
        <v>766.67</v>
      </c>
      <c r="H718" s="354">
        <v>766.67</v>
      </c>
      <c r="I718" s="354">
        <v>766.67</v>
      </c>
      <c r="J718" s="354">
        <v>766.67</v>
      </c>
      <c r="K718" s="354">
        <v>766.67</v>
      </c>
      <c r="L718" s="354">
        <v>766.67</v>
      </c>
      <c r="M718" s="354">
        <v>766.67</v>
      </c>
      <c r="N718" s="354">
        <v>766.67</v>
      </c>
      <c r="O718" s="354">
        <v>766.67</v>
      </c>
      <c r="P718" s="354">
        <v>766.67</v>
      </c>
      <c r="Q718" s="354">
        <v>766.67</v>
      </c>
      <c r="R718" s="354">
        <v>766.63</v>
      </c>
      <c r="S718" s="354">
        <v>766.67</v>
      </c>
      <c r="T718" s="354">
        <v>1533.34</v>
      </c>
      <c r="U718" s="354">
        <v>2300.0099999999998</v>
      </c>
      <c r="V718" s="354">
        <v>3066.68</v>
      </c>
      <c r="W718" s="354">
        <v>3833.35</v>
      </c>
      <c r="X718" s="354">
        <v>4600.0199999999995</v>
      </c>
      <c r="Y718" s="354">
        <v>5366.69</v>
      </c>
      <c r="Z718" s="354">
        <v>6133.36</v>
      </c>
      <c r="AA718" s="354">
        <v>6900.03</v>
      </c>
      <c r="AB718" s="354">
        <v>7666.7</v>
      </c>
      <c r="AC718" s="354">
        <v>8433.369999999999</v>
      </c>
      <c r="AD718" s="354">
        <v>9199.9999999999982</v>
      </c>
    </row>
    <row r="719" spans="1:30" x14ac:dyDescent="0.35">
      <c r="A719" t="s">
        <v>149</v>
      </c>
      <c r="B719" s="354" t="str">
        <f>VLOOKUP(A719,'Web Based Remittances'!$A$2:$C$70,3,0)</f>
        <v>310c303f</v>
      </c>
      <c r="C719" s="354" t="s">
        <v>73</v>
      </c>
      <c r="D719" s="354" t="s">
        <v>74</v>
      </c>
      <c r="E719" s="354">
        <v>6116200</v>
      </c>
      <c r="F719" s="354">
        <v>4500</v>
      </c>
      <c r="G719" s="354">
        <v>375</v>
      </c>
      <c r="H719" s="354">
        <v>375</v>
      </c>
      <c r="I719" s="354">
        <v>375</v>
      </c>
      <c r="J719" s="354">
        <v>375</v>
      </c>
      <c r="K719" s="354">
        <v>375</v>
      </c>
      <c r="L719" s="354">
        <v>375</v>
      </c>
      <c r="M719" s="354">
        <v>375</v>
      </c>
      <c r="N719" s="354">
        <v>375</v>
      </c>
      <c r="O719" s="354">
        <v>375</v>
      </c>
      <c r="P719" s="354">
        <v>375</v>
      </c>
      <c r="Q719" s="354">
        <v>375</v>
      </c>
      <c r="R719" s="354">
        <v>375</v>
      </c>
      <c r="S719" s="354">
        <v>375</v>
      </c>
      <c r="T719" s="354">
        <v>750</v>
      </c>
      <c r="U719" s="354">
        <v>1125</v>
      </c>
      <c r="V719" s="354">
        <v>1500</v>
      </c>
      <c r="W719" s="354">
        <v>1875</v>
      </c>
      <c r="X719" s="354">
        <v>2250</v>
      </c>
      <c r="Y719" s="354">
        <v>2625</v>
      </c>
      <c r="Z719" s="354">
        <v>3000</v>
      </c>
      <c r="AA719" s="354">
        <v>3375</v>
      </c>
      <c r="AB719" s="354">
        <v>3750</v>
      </c>
      <c r="AC719" s="354">
        <v>4125</v>
      </c>
      <c r="AD719" s="354">
        <v>4500</v>
      </c>
    </row>
    <row r="720" spans="1:30" x14ac:dyDescent="0.35">
      <c r="A720" t="s">
        <v>149</v>
      </c>
      <c r="B720" s="354" t="str">
        <f>VLOOKUP(A720,'Web Based Remittances'!$A$2:$C$70,3,0)</f>
        <v>310c303f</v>
      </c>
      <c r="C720" s="354" t="s">
        <v>75</v>
      </c>
      <c r="D720" s="354" t="s">
        <v>76</v>
      </c>
      <c r="E720" s="354">
        <v>6116610</v>
      </c>
      <c r="S720" s="354">
        <v>0</v>
      </c>
      <c r="T720" s="354">
        <v>0</v>
      </c>
      <c r="U720" s="354">
        <v>0</v>
      </c>
      <c r="V720" s="354">
        <v>0</v>
      </c>
      <c r="W720" s="354">
        <v>0</v>
      </c>
      <c r="X720" s="354">
        <v>0</v>
      </c>
      <c r="Y720" s="354">
        <v>0</v>
      </c>
      <c r="Z720" s="354">
        <v>0</v>
      </c>
      <c r="AA720" s="354">
        <v>0</v>
      </c>
      <c r="AB720" s="354">
        <v>0</v>
      </c>
      <c r="AC720" s="354">
        <v>0</v>
      </c>
      <c r="AD720" s="354">
        <v>0</v>
      </c>
    </row>
    <row r="721" spans="1:30" x14ac:dyDescent="0.35">
      <c r="A721" t="s">
        <v>149</v>
      </c>
      <c r="B721" s="354" t="str">
        <f>VLOOKUP(A721,'Web Based Remittances'!$A$2:$C$70,3,0)</f>
        <v>310c303f</v>
      </c>
      <c r="C721" s="354" t="s">
        <v>77</v>
      </c>
      <c r="D721" s="354" t="s">
        <v>78</v>
      </c>
      <c r="E721" s="354">
        <v>6116600</v>
      </c>
      <c r="F721" s="354">
        <v>7734</v>
      </c>
      <c r="H721" s="354">
        <v>7734</v>
      </c>
      <c r="S721" s="354">
        <v>0</v>
      </c>
      <c r="T721" s="354">
        <v>7734</v>
      </c>
      <c r="U721" s="354">
        <v>7734</v>
      </c>
      <c r="V721" s="354">
        <v>7734</v>
      </c>
      <c r="W721" s="354">
        <v>7734</v>
      </c>
      <c r="X721" s="354">
        <v>7734</v>
      </c>
      <c r="Y721" s="354">
        <v>7734</v>
      </c>
      <c r="Z721" s="354">
        <v>7734</v>
      </c>
      <c r="AA721" s="354">
        <v>7734</v>
      </c>
      <c r="AB721" s="354">
        <v>7734</v>
      </c>
      <c r="AC721" s="354">
        <v>7734</v>
      </c>
      <c r="AD721" s="354">
        <v>7734</v>
      </c>
    </row>
    <row r="722" spans="1:30" x14ac:dyDescent="0.35">
      <c r="A722" t="s">
        <v>149</v>
      </c>
      <c r="B722" s="354" t="str">
        <f>VLOOKUP(A722,'Web Based Remittances'!$A$2:$C$70,3,0)</f>
        <v>310c303f</v>
      </c>
      <c r="C722" s="354" t="s">
        <v>79</v>
      </c>
      <c r="D722" s="354" t="s">
        <v>80</v>
      </c>
      <c r="E722" s="354">
        <v>6121000</v>
      </c>
      <c r="F722" s="354">
        <v>16000</v>
      </c>
      <c r="G722" s="354">
        <v>325</v>
      </c>
      <c r="H722" s="354">
        <v>600</v>
      </c>
      <c r="I722" s="354">
        <v>1250</v>
      </c>
      <c r="J722" s="354">
        <v>1250</v>
      </c>
      <c r="K722" s="354">
        <v>1750</v>
      </c>
      <c r="L722" s="354">
        <v>2500</v>
      </c>
      <c r="M722" s="354">
        <v>2500</v>
      </c>
      <c r="N722" s="354">
        <v>1250</v>
      </c>
      <c r="O722" s="354">
        <v>1250</v>
      </c>
      <c r="P722" s="354">
        <v>1250</v>
      </c>
      <c r="Q722" s="354">
        <v>1250</v>
      </c>
      <c r="R722" s="354">
        <v>825</v>
      </c>
      <c r="S722" s="354">
        <v>325</v>
      </c>
      <c r="T722" s="354">
        <v>925</v>
      </c>
      <c r="U722" s="354">
        <v>2175</v>
      </c>
      <c r="V722" s="354">
        <v>3425</v>
      </c>
      <c r="W722" s="354">
        <v>5175</v>
      </c>
      <c r="X722" s="354">
        <v>7675</v>
      </c>
      <c r="Y722" s="354">
        <v>10175</v>
      </c>
      <c r="Z722" s="354">
        <v>11425</v>
      </c>
      <c r="AA722" s="354">
        <v>12675</v>
      </c>
      <c r="AB722" s="354">
        <v>13925</v>
      </c>
      <c r="AC722" s="354">
        <v>15175</v>
      </c>
      <c r="AD722" s="354">
        <v>16000</v>
      </c>
    </row>
    <row r="723" spans="1:30" x14ac:dyDescent="0.35">
      <c r="A723" t="s">
        <v>149</v>
      </c>
      <c r="B723" s="354" t="str">
        <f>VLOOKUP(A723,'Web Based Remittances'!$A$2:$C$70,3,0)</f>
        <v>310c303f</v>
      </c>
      <c r="C723" s="354" t="s">
        <v>81</v>
      </c>
      <c r="D723" s="354" t="s">
        <v>82</v>
      </c>
      <c r="E723" s="354">
        <v>6122310</v>
      </c>
      <c r="F723" s="354">
        <v>7000</v>
      </c>
      <c r="G723" s="354">
        <v>584</v>
      </c>
      <c r="H723" s="354">
        <v>584</v>
      </c>
      <c r="I723" s="354">
        <v>584</v>
      </c>
      <c r="J723" s="354">
        <v>584</v>
      </c>
      <c r="K723" s="354">
        <v>584</v>
      </c>
      <c r="L723" s="354">
        <v>584</v>
      </c>
      <c r="M723" s="354">
        <v>584</v>
      </c>
      <c r="N723" s="354">
        <v>584</v>
      </c>
      <c r="O723" s="354">
        <v>584</v>
      </c>
      <c r="P723" s="354">
        <v>584</v>
      </c>
      <c r="Q723" s="354">
        <v>584</v>
      </c>
      <c r="R723" s="354">
        <v>576</v>
      </c>
      <c r="S723" s="354">
        <v>584</v>
      </c>
      <c r="T723" s="354">
        <v>1168</v>
      </c>
      <c r="U723" s="354">
        <v>1752</v>
      </c>
      <c r="V723" s="354">
        <v>2336</v>
      </c>
      <c r="W723" s="354">
        <v>2920</v>
      </c>
      <c r="X723" s="354">
        <v>3504</v>
      </c>
      <c r="Y723" s="354">
        <v>4088</v>
      </c>
      <c r="Z723" s="354">
        <v>4672</v>
      </c>
      <c r="AA723" s="354">
        <v>5256</v>
      </c>
      <c r="AB723" s="354">
        <v>5840</v>
      </c>
      <c r="AC723" s="354">
        <v>6424</v>
      </c>
      <c r="AD723" s="354">
        <v>7000</v>
      </c>
    </row>
    <row r="724" spans="1:30" x14ac:dyDescent="0.35">
      <c r="A724" t="s">
        <v>149</v>
      </c>
      <c r="B724" s="354" t="str">
        <f>VLOOKUP(A724,'Web Based Remittances'!$A$2:$C$70,3,0)</f>
        <v>310c303f</v>
      </c>
      <c r="C724" s="354" t="s">
        <v>83</v>
      </c>
      <c r="D724" s="354" t="s">
        <v>84</v>
      </c>
      <c r="E724" s="354">
        <v>6122110</v>
      </c>
      <c r="F724" s="354">
        <v>13500</v>
      </c>
      <c r="G724" s="354">
        <v>1230</v>
      </c>
      <c r="H724" s="354">
        <v>1227</v>
      </c>
      <c r="I724" s="354">
        <v>1227</v>
      </c>
      <c r="J724" s="354">
        <v>1227</v>
      </c>
      <c r="L724" s="354">
        <v>1227</v>
      </c>
      <c r="M724" s="354">
        <v>1227</v>
      </c>
      <c r="N724" s="354">
        <v>1227</v>
      </c>
      <c r="O724" s="354">
        <v>1227</v>
      </c>
      <c r="P724" s="354">
        <v>1227</v>
      </c>
      <c r="Q724" s="354">
        <v>1227</v>
      </c>
      <c r="R724" s="354">
        <v>1227</v>
      </c>
      <c r="S724" s="354">
        <v>1230</v>
      </c>
      <c r="T724" s="354">
        <v>2457</v>
      </c>
      <c r="U724" s="354">
        <v>3684</v>
      </c>
      <c r="V724" s="354">
        <v>4911</v>
      </c>
      <c r="W724" s="354">
        <v>4911</v>
      </c>
      <c r="X724" s="354">
        <v>6138</v>
      </c>
      <c r="Y724" s="354">
        <v>7365</v>
      </c>
      <c r="Z724" s="354">
        <v>8592</v>
      </c>
      <c r="AA724" s="354">
        <v>9819</v>
      </c>
      <c r="AB724" s="354">
        <v>11046</v>
      </c>
      <c r="AC724" s="354">
        <v>12273</v>
      </c>
      <c r="AD724" s="354">
        <v>13500</v>
      </c>
    </row>
    <row r="725" spans="1:30" x14ac:dyDescent="0.35">
      <c r="A725" t="s">
        <v>149</v>
      </c>
      <c r="B725" s="354" t="str">
        <f>VLOOKUP(A725,'Web Based Remittances'!$A$2:$C$70,3,0)</f>
        <v>310c303f</v>
      </c>
      <c r="C725" s="354" t="s">
        <v>85</v>
      </c>
      <c r="D725" s="354" t="s">
        <v>86</v>
      </c>
      <c r="E725" s="354">
        <v>6120800</v>
      </c>
      <c r="F725" s="354">
        <v>4400</v>
      </c>
      <c r="H725" s="354">
        <v>1100</v>
      </c>
      <c r="L725" s="354">
        <v>1100</v>
      </c>
      <c r="O725" s="354">
        <v>1100</v>
      </c>
      <c r="R725" s="354">
        <v>1100</v>
      </c>
      <c r="S725" s="354">
        <v>0</v>
      </c>
      <c r="T725" s="354">
        <v>1100</v>
      </c>
      <c r="U725" s="354">
        <v>1100</v>
      </c>
      <c r="V725" s="354">
        <v>1100</v>
      </c>
      <c r="W725" s="354">
        <v>1100</v>
      </c>
      <c r="X725" s="354">
        <v>2200</v>
      </c>
      <c r="Y725" s="354">
        <v>2200</v>
      </c>
      <c r="Z725" s="354">
        <v>2200</v>
      </c>
      <c r="AA725" s="354">
        <v>3300</v>
      </c>
      <c r="AB725" s="354">
        <v>3300</v>
      </c>
      <c r="AC725" s="354">
        <v>3300</v>
      </c>
      <c r="AD725" s="354">
        <v>4400</v>
      </c>
    </row>
    <row r="726" spans="1:30" x14ac:dyDescent="0.35">
      <c r="A726" t="s">
        <v>149</v>
      </c>
      <c r="B726" s="354" t="str">
        <f>VLOOKUP(A726,'Web Based Remittances'!$A$2:$C$70,3,0)</f>
        <v>310c303f</v>
      </c>
      <c r="C726" s="354" t="s">
        <v>87</v>
      </c>
      <c r="D726" s="354" t="s">
        <v>88</v>
      </c>
      <c r="E726" s="354">
        <v>6120220</v>
      </c>
      <c r="F726" s="354">
        <v>26000</v>
      </c>
      <c r="G726" s="354">
        <v>2167</v>
      </c>
      <c r="H726" s="354">
        <v>2167</v>
      </c>
      <c r="I726" s="354">
        <v>2167</v>
      </c>
      <c r="J726" s="354">
        <v>2167</v>
      </c>
      <c r="K726" s="354">
        <v>2167</v>
      </c>
      <c r="L726" s="354">
        <v>2167</v>
      </c>
      <c r="M726" s="354">
        <v>2167</v>
      </c>
      <c r="N726" s="354">
        <v>2167</v>
      </c>
      <c r="O726" s="354">
        <v>2167</v>
      </c>
      <c r="P726" s="354">
        <v>2167</v>
      </c>
      <c r="Q726" s="354">
        <v>2167</v>
      </c>
      <c r="R726" s="354">
        <v>2163</v>
      </c>
      <c r="S726" s="354">
        <v>2167</v>
      </c>
      <c r="T726" s="354">
        <v>4334</v>
      </c>
      <c r="U726" s="354">
        <v>6501</v>
      </c>
      <c r="V726" s="354">
        <v>8668</v>
      </c>
      <c r="W726" s="354">
        <v>10835</v>
      </c>
      <c r="X726" s="354">
        <v>13002</v>
      </c>
      <c r="Y726" s="354">
        <v>15169</v>
      </c>
      <c r="Z726" s="354">
        <v>17336</v>
      </c>
      <c r="AA726" s="354">
        <v>19503</v>
      </c>
      <c r="AB726" s="354">
        <v>21670</v>
      </c>
      <c r="AC726" s="354">
        <v>23837</v>
      </c>
      <c r="AD726" s="354">
        <v>26000</v>
      </c>
    </row>
    <row r="727" spans="1:30" x14ac:dyDescent="0.35">
      <c r="A727" t="s">
        <v>149</v>
      </c>
      <c r="B727" s="354" t="str">
        <f>VLOOKUP(A727,'Web Based Remittances'!$A$2:$C$70,3,0)</f>
        <v>310c303f</v>
      </c>
      <c r="C727" s="354" t="s">
        <v>89</v>
      </c>
      <c r="D727" s="354" t="s">
        <v>90</v>
      </c>
      <c r="E727" s="354">
        <v>6120600</v>
      </c>
      <c r="F727" s="354">
        <v>60888</v>
      </c>
      <c r="G727" s="354">
        <v>60888</v>
      </c>
      <c r="S727" s="354">
        <v>60888</v>
      </c>
      <c r="T727" s="354">
        <v>60888</v>
      </c>
      <c r="U727" s="354">
        <v>60888</v>
      </c>
      <c r="V727" s="354">
        <v>60888</v>
      </c>
      <c r="W727" s="354">
        <v>60888</v>
      </c>
      <c r="X727" s="354">
        <v>60888</v>
      </c>
      <c r="Y727" s="354">
        <v>60888</v>
      </c>
      <c r="Z727" s="354">
        <v>60888</v>
      </c>
      <c r="AA727" s="354">
        <v>60888</v>
      </c>
      <c r="AB727" s="354">
        <v>60888</v>
      </c>
      <c r="AC727" s="354">
        <v>60888</v>
      </c>
      <c r="AD727" s="354">
        <v>60888</v>
      </c>
    </row>
    <row r="728" spans="1:30" x14ac:dyDescent="0.35">
      <c r="A728" t="s">
        <v>149</v>
      </c>
      <c r="B728" s="354" t="str">
        <f>VLOOKUP(A728,'Web Based Remittances'!$A$2:$C$70,3,0)</f>
        <v>310c303f</v>
      </c>
      <c r="C728" s="354" t="s">
        <v>91</v>
      </c>
      <c r="D728" s="354" t="s">
        <v>92</v>
      </c>
      <c r="E728" s="354">
        <v>6120400</v>
      </c>
      <c r="F728" s="354">
        <v>5300</v>
      </c>
      <c r="G728" s="354">
        <v>442</v>
      </c>
      <c r="H728" s="354">
        <v>442</v>
      </c>
      <c r="I728" s="354">
        <v>442</v>
      </c>
      <c r="J728" s="354">
        <v>442</v>
      </c>
      <c r="K728" s="354">
        <v>442</v>
      </c>
      <c r="L728" s="354">
        <v>442</v>
      </c>
      <c r="M728" s="354">
        <v>442</v>
      </c>
      <c r="N728" s="354">
        <v>442</v>
      </c>
      <c r="O728" s="354">
        <v>442</v>
      </c>
      <c r="P728" s="354">
        <v>442</v>
      </c>
      <c r="Q728" s="354">
        <v>442</v>
      </c>
      <c r="R728" s="354">
        <v>438</v>
      </c>
      <c r="S728" s="354">
        <v>442</v>
      </c>
      <c r="T728" s="354">
        <v>884</v>
      </c>
      <c r="U728" s="354">
        <v>1326</v>
      </c>
      <c r="V728" s="354">
        <v>1768</v>
      </c>
      <c r="W728" s="354">
        <v>2210</v>
      </c>
      <c r="X728" s="354">
        <v>2652</v>
      </c>
      <c r="Y728" s="354">
        <v>3094</v>
      </c>
      <c r="Z728" s="354">
        <v>3536</v>
      </c>
      <c r="AA728" s="354">
        <v>3978</v>
      </c>
      <c r="AB728" s="354">
        <v>4420</v>
      </c>
      <c r="AC728" s="354">
        <v>4862</v>
      </c>
      <c r="AD728" s="354">
        <v>5300</v>
      </c>
    </row>
    <row r="729" spans="1:30" x14ac:dyDescent="0.35">
      <c r="A729" t="s">
        <v>149</v>
      </c>
      <c r="B729" s="354" t="str">
        <f>VLOOKUP(A729,'Web Based Remittances'!$A$2:$C$70,3,0)</f>
        <v>310c303f</v>
      </c>
      <c r="C729" s="354" t="s">
        <v>93</v>
      </c>
      <c r="D729" s="354" t="s">
        <v>94</v>
      </c>
      <c r="E729" s="354">
        <v>6140130</v>
      </c>
      <c r="F729" s="354">
        <v>47000</v>
      </c>
      <c r="G729" s="354">
        <v>3916</v>
      </c>
      <c r="H729" s="354">
        <v>3916</v>
      </c>
      <c r="I729" s="354">
        <v>3916</v>
      </c>
      <c r="J729" s="354">
        <v>3916</v>
      </c>
      <c r="K729" s="354">
        <v>3916</v>
      </c>
      <c r="L729" s="354">
        <v>3916</v>
      </c>
      <c r="M729" s="354">
        <v>3916</v>
      </c>
      <c r="N729" s="354">
        <v>3916</v>
      </c>
      <c r="O729" s="354">
        <v>3916</v>
      </c>
      <c r="P729" s="354">
        <v>3916</v>
      </c>
      <c r="Q729" s="354">
        <v>3916</v>
      </c>
      <c r="R729" s="354">
        <v>3924</v>
      </c>
      <c r="S729" s="354">
        <v>3916</v>
      </c>
      <c r="T729" s="354">
        <v>7832</v>
      </c>
      <c r="U729" s="354">
        <v>11748</v>
      </c>
      <c r="V729" s="354">
        <v>15664</v>
      </c>
      <c r="W729" s="354">
        <v>19580</v>
      </c>
      <c r="X729" s="354">
        <v>23496</v>
      </c>
      <c r="Y729" s="354">
        <v>27412</v>
      </c>
      <c r="Z729" s="354">
        <v>31328</v>
      </c>
      <c r="AA729" s="354">
        <v>35244</v>
      </c>
      <c r="AB729" s="354">
        <v>39160</v>
      </c>
      <c r="AC729" s="354">
        <v>43076</v>
      </c>
      <c r="AD729" s="354">
        <v>47000</v>
      </c>
    </row>
    <row r="730" spans="1:30" x14ac:dyDescent="0.35">
      <c r="A730" t="s">
        <v>149</v>
      </c>
      <c r="B730" s="354" t="str">
        <f>VLOOKUP(A730,'Web Based Remittances'!$A$2:$C$70,3,0)</f>
        <v>310c303f</v>
      </c>
      <c r="C730" s="354" t="s">
        <v>95</v>
      </c>
      <c r="D730" s="354" t="s">
        <v>96</v>
      </c>
      <c r="E730" s="354">
        <v>6142430</v>
      </c>
      <c r="F730" s="354">
        <v>25000</v>
      </c>
      <c r="H730" s="354">
        <v>17000</v>
      </c>
      <c r="J730" s="354">
        <v>1600</v>
      </c>
      <c r="L730" s="354">
        <v>1600</v>
      </c>
      <c r="N730" s="354">
        <v>1600</v>
      </c>
      <c r="P730" s="354">
        <v>1600</v>
      </c>
      <c r="R730" s="354">
        <v>1600</v>
      </c>
      <c r="S730" s="354">
        <v>0</v>
      </c>
      <c r="T730" s="354">
        <v>17000</v>
      </c>
      <c r="U730" s="354">
        <v>17000</v>
      </c>
      <c r="V730" s="354">
        <v>18600</v>
      </c>
      <c r="W730" s="354">
        <v>18600</v>
      </c>
      <c r="X730" s="354">
        <v>20200</v>
      </c>
      <c r="Y730" s="354">
        <v>20200</v>
      </c>
      <c r="Z730" s="354">
        <v>21800</v>
      </c>
      <c r="AA730" s="354">
        <v>21800</v>
      </c>
      <c r="AB730" s="354">
        <v>23400</v>
      </c>
      <c r="AC730" s="354">
        <v>23400</v>
      </c>
      <c r="AD730" s="354">
        <v>25000</v>
      </c>
    </row>
    <row r="731" spans="1:30" x14ac:dyDescent="0.35">
      <c r="A731" t="s">
        <v>149</v>
      </c>
      <c r="B731" s="354" t="str">
        <f>VLOOKUP(A731,'Web Based Remittances'!$A$2:$C$70,3,0)</f>
        <v>310c303f</v>
      </c>
      <c r="C731" s="354" t="s">
        <v>97</v>
      </c>
      <c r="D731" s="354" t="s">
        <v>98</v>
      </c>
      <c r="E731" s="354">
        <v>6146100</v>
      </c>
      <c r="S731" s="354">
        <v>0</v>
      </c>
      <c r="T731" s="354">
        <v>0</v>
      </c>
      <c r="U731" s="354">
        <v>0</v>
      </c>
      <c r="V731" s="354">
        <v>0</v>
      </c>
      <c r="W731" s="354">
        <v>0</v>
      </c>
      <c r="X731" s="354">
        <v>0</v>
      </c>
      <c r="Y731" s="354">
        <v>0</v>
      </c>
      <c r="Z731" s="354">
        <v>0</v>
      </c>
      <c r="AA731" s="354">
        <v>0</v>
      </c>
      <c r="AB731" s="354">
        <v>0</v>
      </c>
      <c r="AC731" s="354">
        <v>0</v>
      </c>
      <c r="AD731" s="354">
        <v>0</v>
      </c>
    </row>
    <row r="732" spans="1:30" x14ac:dyDescent="0.35">
      <c r="A732" t="s">
        <v>149</v>
      </c>
      <c r="B732" s="354" t="str">
        <f>VLOOKUP(A732,'Web Based Remittances'!$A$2:$C$70,3,0)</f>
        <v>310c303f</v>
      </c>
      <c r="C732" s="354" t="s">
        <v>99</v>
      </c>
      <c r="D732" s="354" t="s">
        <v>100</v>
      </c>
      <c r="E732" s="354">
        <v>6140000</v>
      </c>
      <c r="F732" s="354">
        <v>23000</v>
      </c>
      <c r="G732" s="354">
        <v>1915</v>
      </c>
      <c r="H732" s="354">
        <v>1915</v>
      </c>
      <c r="I732" s="354">
        <v>1915</v>
      </c>
      <c r="J732" s="354">
        <v>1915</v>
      </c>
      <c r="K732" s="354">
        <v>1915</v>
      </c>
      <c r="L732" s="354">
        <v>1915</v>
      </c>
      <c r="M732" s="354">
        <v>1915</v>
      </c>
      <c r="N732" s="354">
        <v>1915</v>
      </c>
      <c r="O732" s="354">
        <v>1915</v>
      </c>
      <c r="P732" s="354">
        <v>1915</v>
      </c>
      <c r="Q732" s="354">
        <v>1915</v>
      </c>
      <c r="R732" s="354">
        <v>1935</v>
      </c>
      <c r="S732" s="354">
        <v>1915</v>
      </c>
      <c r="T732" s="354">
        <v>3830</v>
      </c>
      <c r="U732" s="354">
        <v>5745</v>
      </c>
      <c r="V732" s="354">
        <v>7660</v>
      </c>
      <c r="W732" s="354">
        <v>9575</v>
      </c>
      <c r="X732" s="354">
        <v>11490</v>
      </c>
      <c r="Y732" s="354">
        <v>13405</v>
      </c>
      <c r="Z732" s="354">
        <v>15320</v>
      </c>
      <c r="AA732" s="354">
        <v>17235</v>
      </c>
      <c r="AB732" s="354">
        <v>19150</v>
      </c>
      <c r="AC732" s="354">
        <v>21065</v>
      </c>
      <c r="AD732" s="354">
        <v>23000</v>
      </c>
    </row>
    <row r="733" spans="1:30" x14ac:dyDescent="0.35">
      <c r="A733" t="s">
        <v>149</v>
      </c>
      <c r="B733" s="354" t="str">
        <f>VLOOKUP(A733,'Web Based Remittances'!$A$2:$C$70,3,0)</f>
        <v>310c303f</v>
      </c>
      <c r="C733" s="354" t="s">
        <v>101</v>
      </c>
      <c r="D733" s="354" t="s">
        <v>102</v>
      </c>
      <c r="E733" s="354">
        <v>6121600</v>
      </c>
      <c r="F733" s="354">
        <v>7506</v>
      </c>
      <c r="P733" s="354">
        <v>7506</v>
      </c>
      <c r="S733" s="354">
        <v>0</v>
      </c>
      <c r="T733" s="354">
        <v>0</v>
      </c>
      <c r="U733" s="354">
        <v>0</v>
      </c>
      <c r="V733" s="354">
        <v>0</v>
      </c>
      <c r="W733" s="354">
        <v>0</v>
      </c>
      <c r="X733" s="354">
        <v>0</v>
      </c>
      <c r="Y733" s="354">
        <v>0</v>
      </c>
      <c r="Z733" s="354">
        <v>0</v>
      </c>
      <c r="AA733" s="354">
        <v>0</v>
      </c>
      <c r="AB733" s="354">
        <v>7506</v>
      </c>
      <c r="AC733" s="354">
        <v>7506</v>
      </c>
      <c r="AD733" s="354">
        <v>7506</v>
      </c>
    </row>
    <row r="734" spans="1:30" x14ac:dyDescent="0.35">
      <c r="A734" t="s">
        <v>149</v>
      </c>
      <c r="B734" s="354" t="str">
        <f>VLOOKUP(A734,'Web Based Remittances'!$A$2:$C$70,3,0)</f>
        <v>310c303f</v>
      </c>
      <c r="C734" s="354" t="s">
        <v>103</v>
      </c>
      <c r="D734" s="354" t="s">
        <v>104</v>
      </c>
      <c r="E734" s="354">
        <v>6151110</v>
      </c>
      <c r="F734" s="354">
        <v>5000</v>
      </c>
      <c r="G734" s="354">
        <v>415</v>
      </c>
      <c r="H734" s="354">
        <v>415</v>
      </c>
      <c r="I734" s="354">
        <v>415</v>
      </c>
      <c r="J734" s="354">
        <v>415</v>
      </c>
      <c r="K734" s="354">
        <v>415</v>
      </c>
      <c r="L734" s="354">
        <v>415</v>
      </c>
      <c r="M734" s="354">
        <v>415</v>
      </c>
      <c r="N734" s="354">
        <v>415</v>
      </c>
      <c r="O734" s="354">
        <v>415</v>
      </c>
      <c r="P734" s="354">
        <v>415</v>
      </c>
      <c r="Q734" s="354">
        <v>415</v>
      </c>
      <c r="R734" s="354">
        <v>435</v>
      </c>
      <c r="S734" s="354">
        <v>415</v>
      </c>
      <c r="T734" s="354">
        <v>830</v>
      </c>
      <c r="U734" s="354">
        <v>1245</v>
      </c>
      <c r="V734" s="354">
        <v>1660</v>
      </c>
      <c r="W734" s="354">
        <v>2075</v>
      </c>
      <c r="X734" s="354">
        <v>2490</v>
      </c>
      <c r="Y734" s="354">
        <v>2905</v>
      </c>
      <c r="Z734" s="354">
        <v>3320</v>
      </c>
      <c r="AA734" s="354">
        <v>3735</v>
      </c>
      <c r="AB734" s="354">
        <v>4150</v>
      </c>
      <c r="AC734" s="354">
        <v>4565</v>
      </c>
      <c r="AD734" s="354">
        <v>5000</v>
      </c>
    </row>
    <row r="735" spans="1:30" x14ac:dyDescent="0.35">
      <c r="A735" t="s">
        <v>149</v>
      </c>
      <c r="B735" s="354" t="str">
        <f>VLOOKUP(A735,'Web Based Remittances'!$A$2:$C$70,3,0)</f>
        <v>310c303f</v>
      </c>
      <c r="C735" s="354" t="s">
        <v>105</v>
      </c>
      <c r="D735" s="354" t="s">
        <v>106</v>
      </c>
      <c r="E735" s="354">
        <v>6140200</v>
      </c>
      <c r="F735" s="354">
        <v>71000</v>
      </c>
      <c r="G735" s="354">
        <v>6454</v>
      </c>
      <c r="H735" s="354">
        <v>6454</v>
      </c>
      <c r="I735" s="354">
        <v>6454</v>
      </c>
      <c r="J735" s="354">
        <v>6454</v>
      </c>
      <c r="L735" s="354">
        <v>6454</v>
      </c>
      <c r="M735" s="354">
        <v>6454</v>
      </c>
      <c r="N735" s="354">
        <v>6454</v>
      </c>
      <c r="O735" s="354">
        <v>6454</v>
      </c>
      <c r="P735" s="354">
        <v>6454</v>
      </c>
      <c r="Q735" s="354">
        <v>6454</v>
      </c>
      <c r="R735" s="354">
        <v>6460</v>
      </c>
      <c r="S735" s="354">
        <v>6454</v>
      </c>
      <c r="T735" s="354">
        <v>12908</v>
      </c>
      <c r="U735" s="354">
        <v>19362</v>
      </c>
      <c r="V735" s="354">
        <v>25816</v>
      </c>
      <c r="W735" s="354">
        <v>25816</v>
      </c>
      <c r="X735" s="354">
        <v>32270</v>
      </c>
      <c r="Y735" s="354">
        <v>38724</v>
      </c>
      <c r="Z735" s="354">
        <v>45178</v>
      </c>
      <c r="AA735" s="354">
        <v>51632</v>
      </c>
      <c r="AB735" s="354">
        <v>58086</v>
      </c>
      <c r="AC735" s="354">
        <v>64540</v>
      </c>
      <c r="AD735" s="354">
        <v>71000</v>
      </c>
    </row>
    <row r="736" spans="1:30" x14ac:dyDescent="0.35">
      <c r="A736" t="s">
        <v>149</v>
      </c>
      <c r="B736" s="354" t="str">
        <f>VLOOKUP(A736,'Web Based Remittances'!$A$2:$C$70,3,0)</f>
        <v>310c303f</v>
      </c>
      <c r="C736" s="354" t="s">
        <v>107</v>
      </c>
      <c r="D736" s="354" t="s">
        <v>108</v>
      </c>
      <c r="E736" s="354">
        <v>6111000</v>
      </c>
      <c r="F736" s="354">
        <v>2500</v>
      </c>
      <c r="H736" s="354">
        <v>500</v>
      </c>
      <c r="J736" s="354">
        <v>500</v>
      </c>
      <c r="M736" s="354">
        <v>500</v>
      </c>
      <c r="O736" s="354">
        <v>500</v>
      </c>
      <c r="Q736" s="354">
        <v>500</v>
      </c>
      <c r="S736" s="354">
        <v>0</v>
      </c>
      <c r="T736" s="354">
        <v>500</v>
      </c>
      <c r="U736" s="354">
        <v>500</v>
      </c>
      <c r="V736" s="354">
        <v>1000</v>
      </c>
      <c r="W736" s="354">
        <v>1000</v>
      </c>
      <c r="X736" s="354">
        <v>1000</v>
      </c>
      <c r="Y736" s="354">
        <v>1500</v>
      </c>
      <c r="Z736" s="354">
        <v>1500</v>
      </c>
      <c r="AA736" s="354">
        <v>2000</v>
      </c>
      <c r="AB736" s="354">
        <v>2000</v>
      </c>
      <c r="AC736" s="354">
        <v>2500</v>
      </c>
      <c r="AD736" s="354">
        <v>2500</v>
      </c>
    </row>
    <row r="737" spans="1:30" x14ac:dyDescent="0.35">
      <c r="A737" t="s">
        <v>149</v>
      </c>
      <c r="B737" s="354" t="str">
        <f>VLOOKUP(A737,'Web Based Remittances'!$A$2:$C$70,3,0)</f>
        <v>310c303f</v>
      </c>
      <c r="C737" s="354" t="s">
        <v>109</v>
      </c>
      <c r="D737" s="354" t="s">
        <v>110</v>
      </c>
      <c r="E737" s="354">
        <v>6170100</v>
      </c>
      <c r="F737" s="354">
        <v>35000</v>
      </c>
      <c r="G737" s="354">
        <v>3180</v>
      </c>
      <c r="H737" s="354">
        <v>3180</v>
      </c>
      <c r="I737" s="354">
        <v>3180</v>
      </c>
      <c r="J737" s="354">
        <v>3180</v>
      </c>
      <c r="L737" s="354">
        <v>3180</v>
      </c>
      <c r="M737" s="354">
        <v>3180</v>
      </c>
      <c r="N737" s="354">
        <v>3180</v>
      </c>
      <c r="O737" s="354">
        <v>3180</v>
      </c>
      <c r="P737" s="354">
        <v>3180</v>
      </c>
      <c r="Q737" s="354">
        <v>3180</v>
      </c>
      <c r="R737" s="354">
        <v>3200</v>
      </c>
      <c r="S737" s="354">
        <v>3180</v>
      </c>
      <c r="T737" s="354">
        <v>6360</v>
      </c>
      <c r="U737" s="354">
        <v>9540</v>
      </c>
      <c r="V737" s="354">
        <v>12720</v>
      </c>
      <c r="W737" s="354">
        <v>12720</v>
      </c>
      <c r="X737" s="354">
        <v>15900</v>
      </c>
      <c r="Y737" s="354">
        <v>19080</v>
      </c>
      <c r="Z737" s="354">
        <v>22260</v>
      </c>
      <c r="AA737" s="354">
        <v>25440</v>
      </c>
      <c r="AB737" s="354">
        <v>28620</v>
      </c>
      <c r="AC737" s="354">
        <v>31800</v>
      </c>
      <c r="AD737" s="354">
        <v>35000</v>
      </c>
    </row>
    <row r="738" spans="1:30" x14ac:dyDescent="0.35">
      <c r="A738" t="s">
        <v>149</v>
      </c>
      <c r="B738" s="354" t="str">
        <f>VLOOKUP(A738,'Web Based Remittances'!$A$2:$C$70,3,0)</f>
        <v>310c303f</v>
      </c>
      <c r="C738" s="354" t="s">
        <v>111</v>
      </c>
      <c r="D738" s="354" t="s">
        <v>112</v>
      </c>
      <c r="E738" s="354">
        <v>6170110</v>
      </c>
      <c r="F738" s="354">
        <v>24500</v>
      </c>
      <c r="G738" s="354">
        <v>2225</v>
      </c>
      <c r="H738" s="354">
        <v>2225</v>
      </c>
      <c r="I738" s="354">
        <v>2225</v>
      </c>
      <c r="J738" s="354">
        <v>2225</v>
      </c>
      <c r="L738" s="354">
        <v>2225</v>
      </c>
      <c r="M738" s="354">
        <v>2225</v>
      </c>
      <c r="N738" s="354">
        <v>2225</v>
      </c>
      <c r="O738" s="354">
        <v>2225</v>
      </c>
      <c r="P738" s="354">
        <v>2225</v>
      </c>
      <c r="Q738" s="354">
        <v>2225</v>
      </c>
      <c r="R738" s="354">
        <v>2250</v>
      </c>
      <c r="S738" s="354">
        <v>2225</v>
      </c>
      <c r="T738" s="354">
        <v>4450</v>
      </c>
      <c r="U738" s="354">
        <v>6675</v>
      </c>
      <c r="V738" s="354">
        <v>8900</v>
      </c>
      <c r="W738" s="354">
        <v>8900</v>
      </c>
      <c r="X738" s="354">
        <v>11125</v>
      </c>
      <c r="Y738" s="354">
        <v>13350</v>
      </c>
      <c r="Z738" s="354">
        <v>15575</v>
      </c>
      <c r="AA738" s="354">
        <v>17800</v>
      </c>
      <c r="AB738" s="354">
        <v>20025</v>
      </c>
      <c r="AC738" s="354">
        <v>22250</v>
      </c>
      <c r="AD738" s="354">
        <v>24500</v>
      </c>
    </row>
    <row r="739" spans="1:30" x14ac:dyDescent="0.35">
      <c r="A739" t="s">
        <v>149</v>
      </c>
      <c r="B739" s="354" t="str">
        <f>VLOOKUP(A739,'Web Based Remittances'!$A$2:$C$70,3,0)</f>
        <v>310c303f</v>
      </c>
      <c r="C739" s="354" t="s">
        <v>121</v>
      </c>
      <c r="D739" s="354" t="s">
        <v>122</v>
      </c>
      <c r="E739" s="354">
        <v>4190170</v>
      </c>
      <c r="F739" s="354">
        <v>-8909</v>
      </c>
      <c r="H739" s="354">
        <v>-8909</v>
      </c>
      <c r="S739" s="354">
        <v>0</v>
      </c>
      <c r="T739" s="354">
        <v>-8909</v>
      </c>
      <c r="U739" s="354">
        <v>-8909</v>
      </c>
      <c r="V739" s="354">
        <v>-8909</v>
      </c>
      <c r="W739" s="354">
        <v>-8909</v>
      </c>
      <c r="X739" s="354">
        <v>-8909</v>
      </c>
      <c r="Y739" s="354">
        <v>-8909</v>
      </c>
      <c r="Z739" s="354">
        <v>-8909</v>
      </c>
      <c r="AA739" s="354">
        <v>-8909</v>
      </c>
      <c r="AB739" s="354">
        <v>-8909</v>
      </c>
      <c r="AC739" s="354">
        <v>-8909</v>
      </c>
      <c r="AD739" s="354">
        <v>-8909</v>
      </c>
    </row>
    <row r="740" spans="1:30" x14ac:dyDescent="0.35">
      <c r="A740" t="s">
        <v>149</v>
      </c>
      <c r="B740" s="354" t="str">
        <f>VLOOKUP(A740,'Web Based Remittances'!$A$2:$C$70,3,0)</f>
        <v>310c303f</v>
      </c>
      <c r="C740" s="354" t="s">
        <v>136</v>
      </c>
      <c r="D740" s="354" t="s">
        <v>137</v>
      </c>
      <c r="E740" s="354">
        <v>6180260</v>
      </c>
      <c r="F740" s="354">
        <v>20000</v>
      </c>
      <c r="H740" s="354">
        <v>20000</v>
      </c>
      <c r="S740" s="354">
        <v>0</v>
      </c>
      <c r="T740" s="354">
        <v>20000</v>
      </c>
      <c r="U740" s="354">
        <v>20000</v>
      </c>
      <c r="V740" s="354">
        <v>20000</v>
      </c>
      <c r="W740" s="354">
        <v>20000</v>
      </c>
      <c r="X740" s="354">
        <v>20000</v>
      </c>
      <c r="Y740" s="354">
        <v>20000</v>
      </c>
      <c r="Z740" s="354">
        <v>20000</v>
      </c>
      <c r="AA740" s="354">
        <v>20000</v>
      </c>
      <c r="AB740" s="354">
        <v>20000</v>
      </c>
      <c r="AC740" s="354">
        <v>20000</v>
      </c>
      <c r="AD740" s="354">
        <v>20000</v>
      </c>
    </row>
    <row r="741" spans="1:30" x14ac:dyDescent="0.35">
      <c r="A741" t="s">
        <v>150</v>
      </c>
      <c r="B741" s="354" t="str">
        <f>VLOOKUP(A741,'Web Based Remittances'!$A$2:$C$70,3,0)</f>
        <v>123o359k</v>
      </c>
      <c r="C741" s="354" t="s">
        <v>19</v>
      </c>
      <c r="D741" s="354" t="s">
        <v>20</v>
      </c>
      <c r="E741" s="354">
        <v>4190105</v>
      </c>
      <c r="F741" s="354">
        <v>-836235</v>
      </c>
      <c r="G741" s="354">
        <v>-100960</v>
      </c>
      <c r="H741" s="354">
        <v>-64807.63</v>
      </c>
      <c r="I741" s="354">
        <v>-76003</v>
      </c>
      <c r="J741" s="354">
        <v>-64807.63</v>
      </c>
      <c r="K741" s="354">
        <v>-64807.63</v>
      </c>
      <c r="L741" s="354">
        <v>-64807.63</v>
      </c>
      <c r="M741" s="354">
        <v>-64807.63</v>
      </c>
      <c r="N741" s="354">
        <v>-76003.259999999995</v>
      </c>
      <c r="O741" s="354">
        <v>-64807.63</v>
      </c>
      <c r="P741" s="354">
        <v>-64807.63</v>
      </c>
      <c r="Q741" s="354">
        <v>-64807.63</v>
      </c>
      <c r="R741" s="354">
        <v>-64807.7</v>
      </c>
      <c r="S741" s="354">
        <v>-100960</v>
      </c>
      <c r="T741" s="354">
        <v>-165767.63</v>
      </c>
      <c r="U741" s="354">
        <v>-241770.63</v>
      </c>
      <c r="V741" s="354">
        <v>-306578.26</v>
      </c>
      <c r="W741" s="354">
        <v>-371385.89</v>
      </c>
      <c r="X741" s="354">
        <v>-436193.52</v>
      </c>
      <c r="Y741" s="354">
        <v>-501001.15</v>
      </c>
      <c r="Z741" s="354">
        <v>-577004.41</v>
      </c>
      <c r="AA741" s="354">
        <v>-641812.04</v>
      </c>
      <c r="AB741" s="354">
        <v>-706619.67</v>
      </c>
      <c r="AC741" s="354">
        <v>-771427.3</v>
      </c>
      <c r="AD741" s="354">
        <v>-836235</v>
      </c>
    </row>
    <row r="742" spans="1:30" x14ac:dyDescent="0.35">
      <c r="A742" t="s">
        <v>150</v>
      </c>
      <c r="B742" s="354" t="str">
        <f>VLOOKUP(A742,'Web Based Remittances'!$A$2:$C$70,3,0)</f>
        <v>123o359k</v>
      </c>
      <c r="C742" s="354" t="s">
        <v>21</v>
      </c>
      <c r="D742" s="354" t="s">
        <v>22</v>
      </c>
      <c r="E742" s="354">
        <v>4190110</v>
      </c>
      <c r="S742" s="354">
        <v>0</v>
      </c>
      <c r="T742" s="354">
        <v>0</v>
      </c>
      <c r="U742" s="354">
        <v>0</v>
      </c>
      <c r="V742" s="354">
        <v>0</v>
      </c>
      <c r="W742" s="354">
        <v>0</v>
      </c>
      <c r="X742" s="354">
        <v>0</v>
      </c>
      <c r="Y742" s="354">
        <v>0</v>
      </c>
      <c r="Z742" s="354">
        <v>0</v>
      </c>
      <c r="AA742" s="354">
        <v>0</v>
      </c>
      <c r="AB742" s="354">
        <v>0</v>
      </c>
      <c r="AC742" s="354">
        <v>0</v>
      </c>
      <c r="AD742" s="354">
        <v>0</v>
      </c>
    </row>
    <row r="743" spans="1:30" x14ac:dyDescent="0.35">
      <c r="A743" t="s">
        <v>150</v>
      </c>
      <c r="B743" s="354" t="str">
        <f>VLOOKUP(A743,'Web Based Remittances'!$A$2:$C$70,3,0)</f>
        <v>123o359k</v>
      </c>
      <c r="C743" s="354" t="s">
        <v>23</v>
      </c>
      <c r="D743" s="354" t="s">
        <v>24</v>
      </c>
      <c r="E743" s="354">
        <v>4190120</v>
      </c>
      <c r="F743" s="354">
        <v>-9545.52</v>
      </c>
      <c r="G743" s="354">
        <v>-1207.2</v>
      </c>
      <c r="H743" s="354">
        <v>-1207.2</v>
      </c>
      <c r="I743" s="354">
        <v>-1207.2</v>
      </c>
      <c r="J743" s="354">
        <v>-1207.2</v>
      </c>
      <c r="K743" s="354">
        <v>-1207.2</v>
      </c>
      <c r="L743" s="354">
        <v>-501.35</v>
      </c>
      <c r="M743" s="354">
        <v>-501.35</v>
      </c>
      <c r="N743" s="354">
        <v>-501.35</v>
      </c>
      <c r="O743" s="354">
        <v>-501.35</v>
      </c>
      <c r="P743" s="354">
        <v>-501.35</v>
      </c>
      <c r="Q743" s="354">
        <v>-501.35</v>
      </c>
      <c r="R743" s="354">
        <v>-501.42</v>
      </c>
      <c r="S743" s="354">
        <v>-1207.2</v>
      </c>
      <c r="T743" s="354">
        <v>-2414.4</v>
      </c>
      <c r="U743" s="354">
        <v>-3621.6000000000004</v>
      </c>
      <c r="V743" s="354">
        <v>-4828.8</v>
      </c>
      <c r="W743" s="354">
        <v>-6036</v>
      </c>
      <c r="X743" s="354">
        <v>-6537.35</v>
      </c>
      <c r="Y743" s="354">
        <v>-7038.7000000000007</v>
      </c>
      <c r="Z743" s="354">
        <v>-7540.0500000000011</v>
      </c>
      <c r="AA743" s="354">
        <v>-8041.4000000000015</v>
      </c>
      <c r="AB743" s="354">
        <v>-8542.7500000000018</v>
      </c>
      <c r="AC743" s="354">
        <v>-9044.1000000000022</v>
      </c>
      <c r="AD743" s="354">
        <v>-9545.5200000000023</v>
      </c>
    </row>
    <row r="744" spans="1:30" x14ac:dyDescent="0.35">
      <c r="A744" t="s">
        <v>150</v>
      </c>
      <c r="B744" s="354" t="str">
        <f>VLOOKUP(A744,'Web Based Remittances'!$A$2:$C$70,3,0)</f>
        <v>123o359k</v>
      </c>
      <c r="C744" s="354" t="s">
        <v>25</v>
      </c>
      <c r="D744" s="354" t="s">
        <v>26</v>
      </c>
      <c r="E744" s="354">
        <v>4190140</v>
      </c>
      <c r="F744" s="354">
        <v>-23545</v>
      </c>
      <c r="I744" s="354">
        <v>-7848.33</v>
      </c>
      <c r="L744" s="354">
        <v>-7848.33</v>
      </c>
      <c r="O744" s="354">
        <v>-7848.34</v>
      </c>
      <c r="S744" s="354">
        <v>0</v>
      </c>
      <c r="T744" s="354">
        <v>0</v>
      </c>
      <c r="U744" s="354">
        <v>-7848.33</v>
      </c>
      <c r="V744" s="354">
        <v>-7848.33</v>
      </c>
      <c r="W744" s="354">
        <v>-7848.33</v>
      </c>
      <c r="X744" s="354">
        <v>-15696.66</v>
      </c>
      <c r="Y744" s="354">
        <v>-15696.66</v>
      </c>
      <c r="Z744" s="354">
        <v>-15696.66</v>
      </c>
      <c r="AA744" s="354">
        <v>-23545</v>
      </c>
      <c r="AB744" s="354">
        <v>-23545</v>
      </c>
      <c r="AC744" s="354">
        <v>-23545</v>
      </c>
      <c r="AD744" s="354">
        <v>-23545</v>
      </c>
    </row>
    <row r="745" spans="1:30" x14ac:dyDescent="0.35">
      <c r="A745" t="s">
        <v>150</v>
      </c>
      <c r="B745" s="354" t="str">
        <f>VLOOKUP(A745,'Web Based Remittances'!$A$2:$C$70,3,0)</f>
        <v>123o359k</v>
      </c>
      <c r="C745" s="354" t="s">
        <v>27</v>
      </c>
      <c r="D745" s="354" t="s">
        <v>28</v>
      </c>
      <c r="E745" s="354">
        <v>4190160</v>
      </c>
      <c r="S745" s="354">
        <v>0</v>
      </c>
      <c r="T745" s="354">
        <v>0</v>
      </c>
      <c r="U745" s="354">
        <v>0</v>
      </c>
      <c r="V745" s="354">
        <v>0</v>
      </c>
      <c r="W745" s="354">
        <v>0</v>
      </c>
      <c r="X745" s="354">
        <v>0</v>
      </c>
      <c r="Y745" s="354">
        <v>0</v>
      </c>
      <c r="Z745" s="354">
        <v>0</v>
      </c>
      <c r="AA745" s="354">
        <v>0</v>
      </c>
      <c r="AB745" s="354">
        <v>0</v>
      </c>
      <c r="AC745" s="354">
        <v>0</v>
      </c>
      <c r="AD745" s="354">
        <v>0</v>
      </c>
    </row>
    <row r="746" spans="1:30" x14ac:dyDescent="0.35">
      <c r="A746" t="s">
        <v>150</v>
      </c>
      <c r="B746" s="354" t="str">
        <f>VLOOKUP(A746,'Web Based Remittances'!$A$2:$C$70,3,0)</f>
        <v>123o359k</v>
      </c>
      <c r="C746" s="354" t="s">
        <v>29</v>
      </c>
      <c r="D746" s="354" t="s">
        <v>30</v>
      </c>
      <c r="E746" s="354">
        <v>4190390</v>
      </c>
      <c r="S746" s="354">
        <v>0</v>
      </c>
      <c r="T746" s="354">
        <v>0</v>
      </c>
      <c r="U746" s="354">
        <v>0</v>
      </c>
      <c r="V746" s="354">
        <v>0</v>
      </c>
      <c r="W746" s="354">
        <v>0</v>
      </c>
      <c r="X746" s="354">
        <v>0</v>
      </c>
      <c r="Y746" s="354">
        <v>0</v>
      </c>
      <c r="Z746" s="354">
        <v>0</v>
      </c>
      <c r="AA746" s="354">
        <v>0</v>
      </c>
      <c r="AB746" s="354">
        <v>0</v>
      </c>
      <c r="AC746" s="354">
        <v>0</v>
      </c>
      <c r="AD746" s="354">
        <v>0</v>
      </c>
    </row>
    <row r="747" spans="1:30" x14ac:dyDescent="0.35">
      <c r="A747" t="s">
        <v>150</v>
      </c>
      <c r="B747" s="354" t="str">
        <f>VLOOKUP(A747,'Web Based Remittances'!$A$2:$C$70,3,0)</f>
        <v>123o359k</v>
      </c>
      <c r="C747" s="354" t="s">
        <v>31</v>
      </c>
      <c r="D747" s="354" t="s">
        <v>32</v>
      </c>
      <c r="E747" s="354">
        <v>4191900</v>
      </c>
      <c r="F747" s="354">
        <v>-7600</v>
      </c>
      <c r="H747" s="354">
        <v>-1266.6600000000001</v>
      </c>
      <c r="I747" s="354">
        <v>-1266.6600000000001</v>
      </c>
      <c r="L747" s="354">
        <v>-1266.6600000000001</v>
      </c>
      <c r="N747" s="354">
        <v>-1266.6600000000001</v>
      </c>
      <c r="P747" s="354">
        <v>-1266.6600000000001</v>
      </c>
      <c r="R747" s="354">
        <v>-1266.7</v>
      </c>
      <c r="S747" s="354">
        <v>0</v>
      </c>
      <c r="T747" s="354">
        <v>-1266.6600000000001</v>
      </c>
      <c r="U747" s="354">
        <v>-2533.3200000000002</v>
      </c>
      <c r="V747" s="354">
        <v>-2533.3200000000002</v>
      </c>
      <c r="W747" s="354">
        <v>-2533.3200000000002</v>
      </c>
      <c r="X747" s="354">
        <v>-3799.9800000000005</v>
      </c>
      <c r="Y747" s="354">
        <v>-3799.9800000000005</v>
      </c>
      <c r="Z747" s="354">
        <v>-5066.6400000000003</v>
      </c>
      <c r="AA747" s="354">
        <v>-5066.6400000000003</v>
      </c>
      <c r="AB747" s="354">
        <v>-6333.3</v>
      </c>
      <c r="AC747" s="354">
        <v>-6333.3</v>
      </c>
      <c r="AD747" s="354">
        <v>-7600</v>
      </c>
    </row>
    <row r="748" spans="1:30" x14ac:dyDescent="0.35">
      <c r="A748" t="s">
        <v>150</v>
      </c>
      <c r="B748" s="354" t="str">
        <f>VLOOKUP(A748,'Web Based Remittances'!$A$2:$C$70,3,0)</f>
        <v>123o359k</v>
      </c>
      <c r="C748" s="354" t="s">
        <v>33</v>
      </c>
      <c r="D748" s="354" t="s">
        <v>34</v>
      </c>
      <c r="E748" s="354">
        <v>4191100</v>
      </c>
      <c r="F748" s="354">
        <v>-6980</v>
      </c>
      <c r="G748" s="354">
        <v>-1205</v>
      </c>
      <c r="I748" s="354">
        <v>-1080</v>
      </c>
      <c r="L748" s="354">
        <v>-1205</v>
      </c>
      <c r="N748" s="354">
        <v>-1205</v>
      </c>
      <c r="P748" s="354">
        <v>-1205</v>
      </c>
      <c r="Q748" s="354">
        <v>-1080</v>
      </c>
      <c r="S748" s="354">
        <v>-1205</v>
      </c>
      <c r="T748" s="354">
        <v>-1205</v>
      </c>
      <c r="U748" s="354">
        <v>-2285</v>
      </c>
      <c r="V748" s="354">
        <v>-2285</v>
      </c>
      <c r="W748" s="354">
        <v>-2285</v>
      </c>
      <c r="X748" s="354">
        <v>-3490</v>
      </c>
      <c r="Y748" s="354">
        <v>-3490</v>
      </c>
      <c r="Z748" s="354">
        <v>-4695</v>
      </c>
      <c r="AA748" s="354">
        <v>-4695</v>
      </c>
      <c r="AB748" s="354">
        <v>-5900</v>
      </c>
      <c r="AC748" s="354">
        <v>-6980</v>
      </c>
      <c r="AD748" s="354">
        <v>-6980</v>
      </c>
    </row>
    <row r="749" spans="1:30" x14ac:dyDescent="0.35">
      <c r="A749" t="s">
        <v>150</v>
      </c>
      <c r="B749" s="354" t="str">
        <f>VLOOKUP(A749,'Web Based Remittances'!$A$2:$C$70,3,0)</f>
        <v>123o359k</v>
      </c>
      <c r="C749" s="354" t="s">
        <v>35</v>
      </c>
      <c r="D749" s="354" t="s">
        <v>36</v>
      </c>
      <c r="E749" s="354">
        <v>4191110</v>
      </c>
      <c r="S749" s="354">
        <v>0</v>
      </c>
      <c r="T749" s="354">
        <v>0</v>
      </c>
      <c r="U749" s="354">
        <v>0</v>
      </c>
      <c r="V749" s="354">
        <v>0</v>
      </c>
      <c r="W749" s="354">
        <v>0</v>
      </c>
      <c r="X749" s="354">
        <v>0</v>
      </c>
      <c r="Y749" s="354">
        <v>0</v>
      </c>
      <c r="Z749" s="354">
        <v>0</v>
      </c>
      <c r="AA749" s="354">
        <v>0</v>
      </c>
      <c r="AB749" s="354">
        <v>0</v>
      </c>
      <c r="AC749" s="354">
        <v>0</v>
      </c>
      <c r="AD749" s="354">
        <v>0</v>
      </c>
    </row>
    <row r="750" spans="1:30" x14ac:dyDescent="0.35">
      <c r="A750" t="s">
        <v>150</v>
      </c>
      <c r="B750" s="354" t="str">
        <f>VLOOKUP(A750,'Web Based Remittances'!$A$2:$C$70,3,0)</f>
        <v>123o359k</v>
      </c>
      <c r="C750" s="354" t="s">
        <v>37</v>
      </c>
      <c r="D750" s="354" t="s">
        <v>38</v>
      </c>
      <c r="E750" s="354">
        <v>4191600</v>
      </c>
      <c r="F750" s="354">
        <v>-2600</v>
      </c>
      <c r="G750" s="354">
        <v>-2600</v>
      </c>
      <c r="S750" s="354">
        <v>-2600</v>
      </c>
      <c r="T750" s="354">
        <v>-2600</v>
      </c>
      <c r="U750" s="354">
        <v>-2600</v>
      </c>
      <c r="V750" s="354">
        <v>-2600</v>
      </c>
      <c r="W750" s="354">
        <v>-2600</v>
      </c>
      <c r="X750" s="354">
        <v>-2600</v>
      </c>
      <c r="Y750" s="354">
        <v>-2600</v>
      </c>
      <c r="Z750" s="354">
        <v>-2600</v>
      </c>
      <c r="AA750" s="354">
        <v>-2600</v>
      </c>
      <c r="AB750" s="354">
        <v>-2600</v>
      </c>
      <c r="AC750" s="354">
        <v>-2600</v>
      </c>
      <c r="AD750" s="354">
        <v>-2600</v>
      </c>
    </row>
    <row r="751" spans="1:30" x14ac:dyDescent="0.35">
      <c r="A751" t="s">
        <v>150</v>
      </c>
      <c r="B751" s="354" t="str">
        <f>VLOOKUP(A751,'Web Based Remittances'!$A$2:$C$70,3,0)</f>
        <v>123o359k</v>
      </c>
      <c r="C751" s="354" t="s">
        <v>39</v>
      </c>
      <c r="D751" s="354" t="s">
        <v>40</v>
      </c>
      <c r="E751" s="354">
        <v>4191610</v>
      </c>
      <c r="S751" s="354">
        <v>0</v>
      </c>
      <c r="T751" s="354">
        <v>0</v>
      </c>
      <c r="U751" s="354">
        <v>0</v>
      </c>
      <c r="V751" s="354">
        <v>0</v>
      </c>
      <c r="W751" s="354">
        <v>0</v>
      </c>
      <c r="X751" s="354">
        <v>0</v>
      </c>
      <c r="Y751" s="354">
        <v>0</v>
      </c>
      <c r="Z751" s="354">
        <v>0</v>
      </c>
      <c r="AA751" s="354">
        <v>0</v>
      </c>
      <c r="AB751" s="354">
        <v>0</v>
      </c>
      <c r="AC751" s="354">
        <v>0</v>
      </c>
      <c r="AD751" s="354">
        <v>0</v>
      </c>
    </row>
    <row r="752" spans="1:30" x14ac:dyDescent="0.35">
      <c r="A752" t="s">
        <v>150</v>
      </c>
      <c r="B752" s="354" t="str">
        <f>VLOOKUP(A752,'Web Based Remittances'!$A$2:$C$70,3,0)</f>
        <v>123o359k</v>
      </c>
      <c r="C752" s="354" t="s">
        <v>41</v>
      </c>
      <c r="D752" s="354" t="s">
        <v>42</v>
      </c>
      <c r="E752" s="354">
        <v>4190410</v>
      </c>
      <c r="S752" s="354">
        <v>0</v>
      </c>
      <c r="T752" s="354">
        <v>0</v>
      </c>
      <c r="U752" s="354">
        <v>0</v>
      </c>
      <c r="V752" s="354">
        <v>0</v>
      </c>
      <c r="W752" s="354">
        <v>0</v>
      </c>
      <c r="X752" s="354">
        <v>0</v>
      </c>
      <c r="Y752" s="354">
        <v>0</v>
      </c>
      <c r="Z752" s="354">
        <v>0</v>
      </c>
      <c r="AA752" s="354">
        <v>0</v>
      </c>
      <c r="AB752" s="354">
        <v>0</v>
      </c>
      <c r="AC752" s="354">
        <v>0</v>
      </c>
      <c r="AD752" s="354">
        <v>0</v>
      </c>
    </row>
    <row r="753" spans="1:30" x14ac:dyDescent="0.35">
      <c r="A753" t="s">
        <v>150</v>
      </c>
      <c r="B753" s="354" t="str">
        <f>VLOOKUP(A753,'Web Based Remittances'!$A$2:$C$70,3,0)</f>
        <v>123o359k</v>
      </c>
      <c r="C753" s="354" t="s">
        <v>43</v>
      </c>
      <c r="D753" s="354" t="s">
        <v>44</v>
      </c>
      <c r="E753" s="354">
        <v>4190420</v>
      </c>
      <c r="F753" s="354">
        <v>-6000</v>
      </c>
      <c r="I753" s="354">
        <v>-6000</v>
      </c>
      <c r="S753" s="354">
        <v>0</v>
      </c>
      <c r="T753" s="354">
        <v>0</v>
      </c>
      <c r="U753" s="354">
        <v>-6000</v>
      </c>
      <c r="V753" s="354">
        <v>-6000</v>
      </c>
      <c r="W753" s="354">
        <v>-6000</v>
      </c>
      <c r="X753" s="354">
        <v>-6000</v>
      </c>
      <c r="Y753" s="354">
        <v>-6000</v>
      </c>
      <c r="Z753" s="354">
        <v>-6000</v>
      </c>
      <c r="AA753" s="354">
        <v>-6000</v>
      </c>
      <c r="AB753" s="354">
        <v>-6000</v>
      </c>
      <c r="AC753" s="354">
        <v>-6000</v>
      </c>
      <c r="AD753" s="354">
        <v>-6000</v>
      </c>
    </row>
    <row r="754" spans="1:30" x14ac:dyDescent="0.35">
      <c r="A754" t="s">
        <v>150</v>
      </c>
      <c r="B754" s="354" t="str">
        <f>VLOOKUP(A754,'Web Based Remittances'!$A$2:$C$70,3,0)</f>
        <v>123o359k</v>
      </c>
      <c r="C754" s="354" t="s">
        <v>45</v>
      </c>
      <c r="D754" s="354" t="s">
        <v>46</v>
      </c>
      <c r="E754" s="354">
        <v>4190200</v>
      </c>
      <c r="S754" s="354">
        <v>0</v>
      </c>
      <c r="T754" s="354">
        <v>0</v>
      </c>
      <c r="U754" s="354">
        <v>0</v>
      </c>
      <c r="V754" s="354">
        <v>0</v>
      </c>
      <c r="W754" s="354">
        <v>0</v>
      </c>
      <c r="X754" s="354">
        <v>0</v>
      </c>
      <c r="Y754" s="354">
        <v>0</v>
      </c>
      <c r="Z754" s="354">
        <v>0</v>
      </c>
      <c r="AA754" s="354">
        <v>0</v>
      </c>
      <c r="AB754" s="354">
        <v>0</v>
      </c>
      <c r="AC754" s="354">
        <v>0</v>
      </c>
      <c r="AD754" s="354">
        <v>0</v>
      </c>
    </row>
    <row r="755" spans="1:30" x14ac:dyDescent="0.35">
      <c r="A755" t="s">
        <v>150</v>
      </c>
      <c r="B755" s="354" t="str">
        <f>VLOOKUP(A755,'Web Based Remittances'!$A$2:$C$70,3,0)</f>
        <v>123o359k</v>
      </c>
      <c r="C755" s="354" t="s">
        <v>47</v>
      </c>
      <c r="D755" s="354" t="s">
        <v>48</v>
      </c>
      <c r="E755" s="354">
        <v>4190386</v>
      </c>
      <c r="S755" s="354">
        <v>0</v>
      </c>
      <c r="T755" s="354">
        <v>0</v>
      </c>
      <c r="U755" s="354">
        <v>0</v>
      </c>
      <c r="V755" s="354">
        <v>0</v>
      </c>
      <c r="W755" s="354">
        <v>0</v>
      </c>
      <c r="X755" s="354">
        <v>0</v>
      </c>
      <c r="Y755" s="354">
        <v>0</v>
      </c>
      <c r="Z755" s="354">
        <v>0</v>
      </c>
      <c r="AA755" s="354">
        <v>0</v>
      </c>
      <c r="AB755" s="354">
        <v>0</v>
      </c>
      <c r="AC755" s="354">
        <v>0</v>
      </c>
      <c r="AD755" s="354">
        <v>0</v>
      </c>
    </row>
    <row r="756" spans="1:30" x14ac:dyDescent="0.35">
      <c r="A756" t="s">
        <v>150</v>
      </c>
      <c r="B756" s="354" t="str">
        <f>VLOOKUP(A756,'Web Based Remittances'!$A$2:$C$70,3,0)</f>
        <v>123o359k</v>
      </c>
      <c r="C756" s="354" t="s">
        <v>49</v>
      </c>
      <c r="D756" s="354" t="s">
        <v>50</v>
      </c>
      <c r="E756" s="354">
        <v>4190387</v>
      </c>
      <c r="S756" s="354">
        <v>0</v>
      </c>
      <c r="T756" s="354">
        <v>0</v>
      </c>
      <c r="U756" s="354">
        <v>0</v>
      </c>
      <c r="V756" s="354">
        <v>0</v>
      </c>
      <c r="W756" s="354">
        <v>0</v>
      </c>
      <c r="X756" s="354">
        <v>0</v>
      </c>
      <c r="Y756" s="354">
        <v>0</v>
      </c>
      <c r="Z756" s="354">
        <v>0</v>
      </c>
      <c r="AA756" s="354">
        <v>0</v>
      </c>
      <c r="AB756" s="354">
        <v>0</v>
      </c>
      <c r="AC756" s="354">
        <v>0</v>
      </c>
      <c r="AD756" s="354">
        <v>0</v>
      </c>
    </row>
    <row r="757" spans="1:30" x14ac:dyDescent="0.35">
      <c r="A757" t="s">
        <v>150</v>
      </c>
      <c r="B757" s="354" t="str">
        <f>VLOOKUP(A757,'Web Based Remittances'!$A$2:$C$70,3,0)</f>
        <v>123o359k</v>
      </c>
      <c r="C757" s="354" t="s">
        <v>51</v>
      </c>
      <c r="D757" s="354" t="s">
        <v>52</v>
      </c>
      <c r="E757" s="354">
        <v>4190388</v>
      </c>
      <c r="F757" s="354">
        <v>-1087</v>
      </c>
      <c r="H757" s="354">
        <v>-1087</v>
      </c>
      <c r="S757" s="354">
        <v>0</v>
      </c>
      <c r="T757" s="354">
        <v>-1087</v>
      </c>
      <c r="U757" s="354">
        <v>-1087</v>
      </c>
      <c r="V757" s="354">
        <v>-1087</v>
      </c>
      <c r="W757" s="354">
        <v>-1087</v>
      </c>
      <c r="X757" s="354">
        <v>-1087</v>
      </c>
      <c r="Y757" s="354">
        <v>-1087</v>
      </c>
      <c r="Z757" s="354">
        <v>-1087</v>
      </c>
      <c r="AA757" s="354">
        <v>-1087</v>
      </c>
      <c r="AB757" s="354">
        <v>-1087</v>
      </c>
      <c r="AC757" s="354">
        <v>-1087</v>
      </c>
      <c r="AD757" s="354">
        <v>-1087</v>
      </c>
    </row>
    <row r="758" spans="1:30" x14ac:dyDescent="0.35">
      <c r="A758" t="s">
        <v>150</v>
      </c>
      <c r="B758" s="354" t="str">
        <f>VLOOKUP(A758,'Web Based Remittances'!$A$2:$C$70,3,0)</f>
        <v>123o359k</v>
      </c>
      <c r="C758" s="354" t="s">
        <v>53</v>
      </c>
      <c r="D758" s="354" t="s">
        <v>54</v>
      </c>
      <c r="E758" s="354">
        <v>4190380</v>
      </c>
      <c r="F758" s="354">
        <v>-74311</v>
      </c>
      <c r="H758" s="354">
        <v>-7292</v>
      </c>
      <c r="J758" s="354">
        <v>-57131</v>
      </c>
      <c r="N758" s="354">
        <v>-9888</v>
      </c>
      <c r="S758" s="354">
        <v>0</v>
      </c>
      <c r="T758" s="354">
        <v>-7292</v>
      </c>
      <c r="U758" s="354">
        <v>-7292</v>
      </c>
      <c r="V758" s="354">
        <v>-64423</v>
      </c>
      <c r="W758" s="354">
        <v>-64423</v>
      </c>
      <c r="X758" s="354">
        <v>-64423</v>
      </c>
      <c r="Y758" s="354">
        <v>-64423</v>
      </c>
      <c r="Z758" s="354">
        <v>-74311</v>
      </c>
      <c r="AA758" s="354">
        <v>-74311</v>
      </c>
      <c r="AB758" s="354">
        <v>-74311</v>
      </c>
      <c r="AC758" s="354">
        <v>-74311</v>
      </c>
      <c r="AD758" s="354">
        <v>-74311</v>
      </c>
    </row>
    <row r="759" spans="1:30" x14ac:dyDescent="0.35">
      <c r="A759" t="s">
        <v>150</v>
      </c>
      <c r="B759" s="354" t="str">
        <f>VLOOKUP(A759,'Web Based Remittances'!$A$2:$C$70,3,0)</f>
        <v>123o359k</v>
      </c>
      <c r="C759" s="354" t="s">
        <v>57</v>
      </c>
      <c r="D759" s="354" t="s">
        <v>58</v>
      </c>
      <c r="E759" s="354">
        <v>6110000</v>
      </c>
      <c r="F759" s="354">
        <v>436386</v>
      </c>
      <c r="G759" s="354">
        <v>33301</v>
      </c>
      <c r="H759" s="354">
        <v>37783</v>
      </c>
      <c r="I759" s="354">
        <v>37783</v>
      </c>
      <c r="J759" s="354">
        <v>37783</v>
      </c>
      <c r="K759" s="354">
        <v>32934</v>
      </c>
      <c r="L759" s="354">
        <v>36686</v>
      </c>
      <c r="M759" s="354">
        <v>36686</v>
      </c>
      <c r="N759" s="354">
        <v>36686</v>
      </c>
      <c r="O759" s="354">
        <v>36686</v>
      </c>
      <c r="P759" s="354">
        <v>36686</v>
      </c>
      <c r="Q759" s="354">
        <v>36686</v>
      </c>
      <c r="R759" s="354">
        <v>36686</v>
      </c>
      <c r="S759" s="354">
        <v>33301</v>
      </c>
      <c r="T759" s="354">
        <v>71084</v>
      </c>
      <c r="U759" s="354">
        <v>108867</v>
      </c>
      <c r="V759" s="354">
        <v>146650</v>
      </c>
      <c r="W759" s="354">
        <v>179584</v>
      </c>
      <c r="X759" s="354">
        <v>216270</v>
      </c>
      <c r="Y759" s="354">
        <v>252956</v>
      </c>
      <c r="Z759" s="354">
        <v>289642</v>
      </c>
      <c r="AA759" s="354">
        <v>326328</v>
      </c>
      <c r="AB759" s="354">
        <v>363014</v>
      </c>
      <c r="AC759" s="354">
        <v>399700</v>
      </c>
      <c r="AD759" s="354">
        <v>436386</v>
      </c>
    </row>
    <row r="760" spans="1:30" x14ac:dyDescent="0.35">
      <c r="A760" t="s">
        <v>150</v>
      </c>
      <c r="B760" s="354" t="str">
        <f>VLOOKUP(A760,'Web Based Remittances'!$A$2:$C$70,3,0)</f>
        <v>123o359k</v>
      </c>
      <c r="C760" s="354" t="s">
        <v>59</v>
      </c>
      <c r="D760" s="354" t="s">
        <v>60</v>
      </c>
      <c r="E760" s="354">
        <v>6110020</v>
      </c>
      <c r="S760" s="354">
        <v>0</v>
      </c>
      <c r="T760" s="354">
        <v>0</v>
      </c>
      <c r="U760" s="354">
        <v>0</v>
      </c>
      <c r="V760" s="354">
        <v>0</v>
      </c>
      <c r="W760" s="354">
        <v>0</v>
      </c>
      <c r="X760" s="354">
        <v>0</v>
      </c>
      <c r="Y760" s="354">
        <v>0</v>
      </c>
      <c r="Z760" s="354">
        <v>0</v>
      </c>
      <c r="AA760" s="354">
        <v>0</v>
      </c>
      <c r="AB760" s="354">
        <v>0</v>
      </c>
      <c r="AC760" s="354">
        <v>0</v>
      </c>
      <c r="AD760" s="354">
        <v>0</v>
      </c>
    </row>
    <row r="761" spans="1:30" x14ac:dyDescent="0.35">
      <c r="A761" t="s">
        <v>150</v>
      </c>
      <c r="B761" s="354" t="str">
        <f>VLOOKUP(A761,'Web Based Remittances'!$A$2:$C$70,3,0)</f>
        <v>123o359k</v>
      </c>
      <c r="C761" s="354" t="s">
        <v>61</v>
      </c>
      <c r="D761" s="354" t="s">
        <v>62</v>
      </c>
      <c r="E761" s="354">
        <v>6110600</v>
      </c>
      <c r="F761" s="354">
        <v>240486</v>
      </c>
      <c r="G761" s="354">
        <v>19994</v>
      </c>
      <c r="H761" s="354">
        <v>19994</v>
      </c>
      <c r="I761" s="354">
        <v>19994</v>
      </c>
      <c r="J761" s="354">
        <v>19994</v>
      </c>
      <c r="K761" s="354">
        <v>19838</v>
      </c>
      <c r="L761" s="354">
        <v>19994</v>
      </c>
      <c r="M761" s="354">
        <v>20113</v>
      </c>
      <c r="N761" s="354">
        <v>20113</v>
      </c>
      <c r="O761" s="354">
        <v>20113</v>
      </c>
      <c r="P761" s="354">
        <v>20113</v>
      </c>
      <c r="Q761" s="354">
        <v>20113</v>
      </c>
      <c r="R761" s="354">
        <v>20113</v>
      </c>
      <c r="S761" s="354">
        <v>19994</v>
      </c>
      <c r="T761" s="354">
        <v>39988</v>
      </c>
      <c r="U761" s="354">
        <v>59982</v>
      </c>
      <c r="V761" s="354">
        <v>79976</v>
      </c>
      <c r="W761" s="354">
        <v>99814</v>
      </c>
      <c r="X761" s="354">
        <v>119808</v>
      </c>
      <c r="Y761" s="354">
        <v>139921</v>
      </c>
      <c r="Z761" s="354">
        <v>160034</v>
      </c>
      <c r="AA761" s="354">
        <v>180147</v>
      </c>
      <c r="AB761" s="354">
        <v>200260</v>
      </c>
      <c r="AC761" s="354">
        <v>220373</v>
      </c>
      <c r="AD761" s="354">
        <v>240486</v>
      </c>
    </row>
    <row r="762" spans="1:30" x14ac:dyDescent="0.35">
      <c r="A762" t="s">
        <v>150</v>
      </c>
      <c r="B762" s="354" t="str">
        <f>VLOOKUP(A762,'Web Based Remittances'!$A$2:$C$70,3,0)</f>
        <v>123o359k</v>
      </c>
      <c r="C762" s="354" t="s">
        <v>63</v>
      </c>
      <c r="D762" s="354" t="s">
        <v>64</v>
      </c>
      <c r="E762" s="354">
        <v>6110720</v>
      </c>
      <c r="F762" s="354">
        <v>31976</v>
      </c>
      <c r="G762" s="354">
        <v>3255</v>
      </c>
      <c r="H762" s="354">
        <v>3255</v>
      </c>
      <c r="I762" s="354">
        <v>3255</v>
      </c>
      <c r="J762" s="354">
        <v>3255</v>
      </c>
      <c r="K762" s="354">
        <v>3255</v>
      </c>
      <c r="L762" s="354">
        <v>2243</v>
      </c>
      <c r="M762" s="354">
        <v>2243</v>
      </c>
      <c r="N762" s="354">
        <v>2243</v>
      </c>
      <c r="O762" s="354">
        <v>2243</v>
      </c>
      <c r="P762" s="354">
        <v>2243</v>
      </c>
      <c r="Q762" s="354">
        <v>2243</v>
      </c>
      <c r="R762" s="354">
        <v>2243</v>
      </c>
      <c r="S762" s="354">
        <v>3255</v>
      </c>
      <c r="T762" s="354">
        <v>6510</v>
      </c>
      <c r="U762" s="354">
        <v>9765</v>
      </c>
      <c r="V762" s="354">
        <v>13020</v>
      </c>
      <c r="W762" s="354">
        <v>16275</v>
      </c>
      <c r="X762" s="354">
        <v>18518</v>
      </c>
      <c r="Y762" s="354">
        <v>20761</v>
      </c>
      <c r="Z762" s="354">
        <v>23004</v>
      </c>
      <c r="AA762" s="354">
        <v>25247</v>
      </c>
      <c r="AB762" s="354">
        <v>27490</v>
      </c>
      <c r="AC762" s="354">
        <v>29733</v>
      </c>
      <c r="AD762" s="354">
        <v>31976</v>
      </c>
    </row>
    <row r="763" spans="1:30" x14ac:dyDescent="0.35">
      <c r="A763" t="s">
        <v>150</v>
      </c>
      <c r="B763" s="354" t="str">
        <f>VLOOKUP(A763,'Web Based Remittances'!$A$2:$C$70,3,0)</f>
        <v>123o359k</v>
      </c>
      <c r="C763" s="354" t="s">
        <v>65</v>
      </c>
      <c r="D763" s="354" t="s">
        <v>66</v>
      </c>
      <c r="E763" s="354">
        <v>6110860</v>
      </c>
      <c r="F763" s="354">
        <v>81108</v>
      </c>
      <c r="G763" s="354">
        <v>6759</v>
      </c>
      <c r="H763" s="354">
        <v>6759</v>
      </c>
      <c r="I763" s="354">
        <v>6759</v>
      </c>
      <c r="J763" s="354">
        <v>6759</v>
      </c>
      <c r="K763" s="354">
        <v>6759</v>
      </c>
      <c r="L763" s="354">
        <v>6759</v>
      </c>
      <c r="M763" s="354">
        <v>6759</v>
      </c>
      <c r="N763" s="354">
        <v>6759</v>
      </c>
      <c r="O763" s="354">
        <v>6759</v>
      </c>
      <c r="P763" s="354">
        <v>6759</v>
      </c>
      <c r="Q763" s="354">
        <v>6759</v>
      </c>
      <c r="R763" s="354">
        <v>6759</v>
      </c>
      <c r="S763" s="354">
        <v>6759</v>
      </c>
      <c r="T763" s="354">
        <v>13518</v>
      </c>
      <c r="U763" s="354">
        <v>20277</v>
      </c>
      <c r="V763" s="354">
        <v>27036</v>
      </c>
      <c r="W763" s="354">
        <v>33795</v>
      </c>
      <c r="X763" s="354">
        <v>40554</v>
      </c>
      <c r="Y763" s="354">
        <v>47313</v>
      </c>
      <c r="Z763" s="354">
        <v>54072</v>
      </c>
      <c r="AA763" s="354">
        <v>60831</v>
      </c>
      <c r="AB763" s="354">
        <v>67590</v>
      </c>
      <c r="AC763" s="354">
        <v>74349</v>
      </c>
      <c r="AD763" s="354">
        <v>81108</v>
      </c>
    </row>
    <row r="764" spans="1:30" x14ac:dyDescent="0.35">
      <c r="A764" t="s">
        <v>150</v>
      </c>
      <c r="B764" s="354" t="str">
        <f>VLOOKUP(A764,'Web Based Remittances'!$A$2:$C$70,3,0)</f>
        <v>123o359k</v>
      </c>
      <c r="C764" s="354" t="s">
        <v>67</v>
      </c>
      <c r="D764" s="354" t="s">
        <v>68</v>
      </c>
      <c r="E764" s="354">
        <v>6110800</v>
      </c>
      <c r="S764" s="354">
        <v>0</v>
      </c>
      <c r="T764" s="354">
        <v>0</v>
      </c>
      <c r="U764" s="354">
        <v>0</v>
      </c>
      <c r="V764" s="354">
        <v>0</v>
      </c>
      <c r="W764" s="354">
        <v>0</v>
      </c>
      <c r="X764" s="354">
        <v>0</v>
      </c>
      <c r="Y764" s="354">
        <v>0</v>
      </c>
      <c r="Z764" s="354">
        <v>0</v>
      </c>
      <c r="AA764" s="354">
        <v>0</v>
      </c>
      <c r="AB764" s="354">
        <v>0</v>
      </c>
      <c r="AC764" s="354">
        <v>0</v>
      </c>
      <c r="AD764" s="354">
        <v>0</v>
      </c>
    </row>
    <row r="765" spans="1:30" x14ac:dyDescent="0.35">
      <c r="A765" t="s">
        <v>150</v>
      </c>
      <c r="B765" s="354" t="str">
        <f>VLOOKUP(A765,'Web Based Remittances'!$A$2:$C$70,3,0)</f>
        <v>123o359k</v>
      </c>
      <c r="C765" s="354" t="s">
        <v>69</v>
      </c>
      <c r="D765" s="354" t="s">
        <v>70</v>
      </c>
      <c r="E765" s="354">
        <v>6110640</v>
      </c>
      <c r="F765" s="354">
        <v>15753</v>
      </c>
      <c r="G765" s="354">
        <v>1507</v>
      </c>
      <c r="H765" s="354">
        <v>1507</v>
      </c>
      <c r="I765" s="354">
        <v>1507</v>
      </c>
      <c r="J765" s="354">
        <v>1507</v>
      </c>
      <c r="K765" s="354">
        <v>1507</v>
      </c>
      <c r="L765" s="354">
        <v>1174</v>
      </c>
      <c r="M765" s="354">
        <v>1174</v>
      </c>
      <c r="N765" s="354">
        <v>1174</v>
      </c>
      <c r="O765" s="354">
        <v>1174</v>
      </c>
      <c r="P765" s="354">
        <v>1174</v>
      </c>
      <c r="Q765" s="354">
        <v>1174</v>
      </c>
      <c r="R765" s="354">
        <v>1174</v>
      </c>
      <c r="S765" s="354">
        <v>1507</v>
      </c>
      <c r="T765" s="354">
        <v>3014</v>
      </c>
      <c r="U765" s="354">
        <v>4521</v>
      </c>
      <c r="V765" s="354">
        <v>6028</v>
      </c>
      <c r="W765" s="354">
        <v>7535</v>
      </c>
      <c r="X765" s="354">
        <v>8709</v>
      </c>
      <c r="Y765" s="354">
        <v>9883</v>
      </c>
      <c r="Z765" s="354">
        <v>11057</v>
      </c>
      <c r="AA765" s="354">
        <v>12231</v>
      </c>
      <c r="AB765" s="354">
        <v>13405</v>
      </c>
      <c r="AC765" s="354">
        <v>14579</v>
      </c>
      <c r="AD765" s="354">
        <v>15753</v>
      </c>
    </row>
    <row r="766" spans="1:30" x14ac:dyDescent="0.35">
      <c r="A766" t="s">
        <v>150</v>
      </c>
      <c r="B766" s="354" t="str">
        <f>VLOOKUP(A766,'Web Based Remittances'!$A$2:$C$70,3,0)</f>
        <v>123o359k</v>
      </c>
      <c r="C766" s="354" t="s">
        <v>71</v>
      </c>
      <c r="D766" s="354" t="s">
        <v>72</v>
      </c>
      <c r="E766" s="354">
        <v>6116300</v>
      </c>
      <c r="F766" s="354">
        <v>600</v>
      </c>
      <c r="J766" s="354">
        <v>300</v>
      </c>
      <c r="P766" s="354">
        <v>300</v>
      </c>
      <c r="S766" s="354">
        <v>0</v>
      </c>
      <c r="T766" s="354">
        <v>0</v>
      </c>
      <c r="U766" s="354">
        <v>0</v>
      </c>
      <c r="V766" s="354">
        <v>300</v>
      </c>
      <c r="W766" s="354">
        <v>300</v>
      </c>
      <c r="X766" s="354">
        <v>300</v>
      </c>
      <c r="Y766" s="354">
        <v>300</v>
      </c>
      <c r="Z766" s="354">
        <v>300</v>
      </c>
      <c r="AA766" s="354">
        <v>300</v>
      </c>
      <c r="AB766" s="354">
        <v>600</v>
      </c>
      <c r="AC766" s="354">
        <v>600</v>
      </c>
      <c r="AD766" s="354">
        <v>600</v>
      </c>
    </row>
    <row r="767" spans="1:30" x14ac:dyDescent="0.35">
      <c r="A767" t="s">
        <v>150</v>
      </c>
      <c r="B767" s="354" t="str">
        <f>VLOOKUP(A767,'Web Based Remittances'!$A$2:$C$70,3,0)</f>
        <v>123o359k</v>
      </c>
      <c r="C767" s="354" t="s">
        <v>73</v>
      </c>
      <c r="D767" s="354" t="s">
        <v>74</v>
      </c>
      <c r="E767" s="354">
        <v>6116200</v>
      </c>
      <c r="F767" s="354">
        <v>3995</v>
      </c>
      <c r="H767" s="354">
        <v>300</v>
      </c>
      <c r="I767" s="354">
        <v>300</v>
      </c>
      <c r="J767" s="354">
        <v>300</v>
      </c>
      <c r="L767" s="354">
        <v>300</v>
      </c>
      <c r="M767" s="354">
        <v>300</v>
      </c>
      <c r="N767" s="354">
        <v>300</v>
      </c>
      <c r="O767" s="354">
        <v>300</v>
      </c>
      <c r="P767" s="354">
        <v>300</v>
      </c>
      <c r="Q767" s="354">
        <v>1295</v>
      </c>
      <c r="R767" s="354">
        <v>300</v>
      </c>
      <c r="S767" s="354">
        <v>0</v>
      </c>
      <c r="T767" s="354">
        <v>300</v>
      </c>
      <c r="U767" s="354">
        <v>600</v>
      </c>
      <c r="V767" s="354">
        <v>900</v>
      </c>
      <c r="W767" s="354">
        <v>900</v>
      </c>
      <c r="X767" s="354">
        <v>1200</v>
      </c>
      <c r="Y767" s="354">
        <v>1500</v>
      </c>
      <c r="Z767" s="354">
        <v>1800</v>
      </c>
      <c r="AA767" s="354">
        <v>2100</v>
      </c>
      <c r="AB767" s="354">
        <v>2400</v>
      </c>
      <c r="AC767" s="354">
        <v>3695</v>
      </c>
      <c r="AD767" s="354">
        <v>3995</v>
      </c>
    </row>
    <row r="768" spans="1:30" x14ac:dyDescent="0.35">
      <c r="A768" t="s">
        <v>150</v>
      </c>
      <c r="B768" s="354" t="str">
        <f>VLOOKUP(A768,'Web Based Remittances'!$A$2:$C$70,3,0)</f>
        <v>123o359k</v>
      </c>
      <c r="C768" s="354" t="s">
        <v>75</v>
      </c>
      <c r="D768" s="354" t="s">
        <v>76</v>
      </c>
      <c r="E768" s="354">
        <v>6116610</v>
      </c>
      <c r="F768" s="354">
        <v>3609</v>
      </c>
      <c r="G768" s="354">
        <v>3609</v>
      </c>
      <c r="S768" s="354">
        <v>3609</v>
      </c>
      <c r="T768" s="354">
        <v>3609</v>
      </c>
      <c r="U768" s="354">
        <v>3609</v>
      </c>
      <c r="V768" s="354">
        <v>3609</v>
      </c>
      <c r="W768" s="354">
        <v>3609</v>
      </c>
      <c r="X768" s="354">
        <v>3609</v>
      </c>
      <c r="Y768" s="354">
        <v>3609</v>
      </c>
      <c r="Z768" s="354">
        <v>3609</v>
      </c>
      <c r="AA768" s="354">
        <v>3609</v>
      </c>
      <c r="AB768" s="354">
        <v>3609</v>
      </c>
      <c r="AC768" s="354">
        <v>3609</v>
      </c>
      <c r="AD768" s="354">
        <v>3609</v>
      </c>
    </row>
    <row r="769" spans="1:30" x14ac:dyDescent="0.35">
      <c r="A769" t="s">
        <v>150</v>
      </c>
      <c r="B769" s="354" t="str">
        <f>VLOOKUP(A769,'Web Based Remittances'!$A$2:$C$70,3,0)</f>
        <v>123o359k</v>
      </c>
      <c r="C769" s="354" t="s">
        <v>77</v>
      </c>
      <c r="D769" s="354" t="s">
        <v>78</v>
      </c>
      <c r="E769" s="354">
        <v>6116600</v>
      </c>
      <c r="S769" s="354">
        <v>0</v>
      </c>
      <c r="T769" s="354">
        <v>0</v>
      </c>
      <c r="U769" s="354">
        <v>0</v>
      </c>
      <c r="V769" s="354">
        <v>0</v>
      </c>
      <c r="W769" s="354">
        <v>0</v>
      </c>
      <c r="X769" s="354">
        <v>0</v>
      </c>
      <c r="Y769" s="354">
        <v>0</v>
      </c>
      <c r="Z769" s="354">
        <v>0</v>
      </c>
      <c r="AA769" s="354">
        <v>0</v>
      </c>
      <c r="AB769" s="354">
        <v>0</v>
      </c>
      <c r="AC769" s="354">
        <v>0</v>
      </c>
      <c r="AD769" s="354">
        <v>0</v>
      </c>
    </row>
    <row r="770" spans="1:30" x14ac:dyDescent="0.35">
      <c r="A770" t="s">
        <v>150</v>
      </c>
      <c r="B770" s="354" t="str">
        <f>VLOOKUP(A770,'Web Based Remittances'!$A$2:$C$70,3,0)</f>
        <v>123o359k</v>
      </c>
      <c r="C770" s="354" t="s">
        <v>79</v>
      </c>
      <c r="D770" s="354" t="s">
        <v>80</v>
      </c>
      <c r="E770" s="354">
        <v>6121000</v>
      </c>
      <c r="F770" s="354">
        <v>5000</v>
      </c>
      <c r="H770" s="354">
        <v>500</v>
      </c>
      <c r="I770" s="354">
        <v>500</v>
      </c>
      <c r="J770" s="354">
        <v>500</v>
      </c>
      <c r="L770" s="354">
        <v>500</v>
      </c>
      <c r="M770" s="354">
        <v>500</v>
      </c>
      <c r="N770" s="354">
        <v>500</v>
      </c>
      <c r="O770" s="354">
        <v>500</v>
      </c>
      <c r="P770" s="354">
        <v>500</v>
      </c>
      <c r="Q770" s="354">
        <v>500</v>
      </c>
      <c r="R770" s="354">
        <v>500</v>
      </c>
      <c r="S770" s="354">
        <v>0</v>
      </c>
      <c r="T770" s="354">
        <v>500</v>
      </c>
      <c r="U770" s="354">
        <v>1000</v>
      </c>
      <c r="V770" s="354">
        <v>1500</v>
      </c>
      <c r="W770" s="354">
        <v>1500</v>
      </c>
      <c r="X770" s="354">
        <v>2000</v>
      </c>
      <c r="Y770" s="354">
        <v>2500</v>
      </c>
      <c r="Z770" s="354">
        <v>3000</v>
      </c>
      <c r="AA770" s="354">
        <v>3500</v>
      </c>
      <c r="AB770" s="354">
        <v>4000</v>
      </c>
      <c r="AC770" s="354">
        <v>4500</v>
      </c>
      <c r="AD770" s="354">
        <v>5000</v>
      </c>
    </row>
    <row r="771" spans="1:30" x14ac:dyDescent="0.35">
      <c r="A771" t="s">
        <v>150</v>
      </c>
      <c r="B771" s="354" t="str">
        <f>VLOOKUP(A771,'Web Based Remittances'!$A$2:$C$70,3,0)</f>
        <v>123o359k</v>
      </c>
      <c r="C771" s="354" t="s">
        <v>81</v>
      </c>
      <c r="D771" s="354" t="s">
        <v>82</v>
      </c>
      <c r="E771" s="354">
        <v>6122310</v>
      </c>
      <c r="F771" s="354">
        <v>2847</v>
      </c>
      <c r="G771" s="354">
        <v>237</v>
      </c>
      <c r="H771" s="354">
        <v>237</v>
      </c>
      <c r="I771" s="354">
        <v>237</v>
      </c>
      <c r="J771" s="354">
        <v>237</v>
      </c>
      <c r="K771" s="354">
        <v>237</v>
      </c>
      <c r="L771" s="354">
        <v>237</v>
      </c>
      <c r="M771" s="354">
        <v>237</v>
      </c>
      <c r="N771" s="354">
        <v>237</v>
      </c>
      <c r="O771" s="354">
        <v>237</v>
      </c>
      <c r="P771" s="354">
        <v>237</v>
      </c>
      <c r="Q771" s="354">
        <v>237</v>
      </c>
      <c r="R771" s="354">
        <v>240</v>
      </c>
      <c r="S771" s="354">
        <v>237</v>
      </c>
      <c r="T771" s="354">
        <v>474</v>
      </c>
      <c r="U771" s="354">
        <v>711</v>
      </c>
      <c r="V771" s="354">
        <v>948</v>
      </c>
      <c r="W771" s="354">
        <v>1185</v>
      </c>
      <c r="X771" s="354">
        <v>1422</v>
      </c>
      <c r="Y771" s="354">
        <v>1659</v>
      </c>
      <c r="Z771" s="354">
        <v>1896</v>
      </c>
      <c r="AA771" s="354">
        <v>2133</v>
      </c>
      <c r="AB771" s="354">
        <v>2370</v>
      </c>
      <c r="AC771" s="354">
        <v>2607</v>
      </c>
      <c r="AD771" s="354">
        <v>2847</v>
      </c>
    </row>
    <row r="772" spans="1:30" x14ac:dyDescent="0.35">
      <c r="A772" t="s">
        <v>150</v>
      </c>
      <c r="B772" s="354" t="str">
        <f>VLOOKUP(A772,'Web Based Remittances'!$A$2:$C$70,3,0)</f>
        <v>123o359k</v>
      </c>
      <c r="C772" s="354" t="s">
        <v>83</v>
      </c>
      <c r="D772" s="354" t="s">
        <v>84</v>
      </c>
      <c r="E772" s="354">
        <v>6122110</v>
      </c>
      <c r="F772" s="354">
        <v>13414</v>
      </c>
      <c r="G772" s="354">
        <v>1118</v>
      </c>
      <c r="H772" s="354">
        <v>1118</v>
      </c>
      <c r="I772" s="354">
        <v>1118</v>
      </c>
      <c r="J772" s="354">
        <v>1118</v>
      </c>
      <c r="K772" s="354">
        <v>1118</v>
      </c>
      <c r="L772" s="354">
        <v>1118</v>
      </c>
      <c r="M772" s="354">
        <v>1118</v>
      </c>
      <c r="N772" s="354">
        <v>1118</v>
      </c>
      <c r="O772" s="354">
        <v>1118</v>
      </c>
      <c r="P772" s="354">
        <v>1118</v>
      </c>
      <c r="Q772" s="354">
        <v>1118</v>
      </c>
      <c r="R772" s="354">
        <v>1116</v>
      </c>
      <c r="S772" s="354">
        <v>1118</v>
      </c>
      <c r="T772" s="354">
        <v>2236</v>
      </c>
      <c r="U772" s="354">
        <v>3354</v>
      </c>
      <c r="V772" s="354">
        <v>4472</v>
      </c>
      <c r="W772" s="354">
        <v>5590</v>
      </c>
      <c r="X772" s="354">
        <v>6708</v>
      </c>
      <c r="Y772" s="354">
        <v>7826</v>
      </c>
      <c r="Z772" s="354">
        <v>8944</v>
      </c>
      <c r="AA772" s="354">
        <v>10062</v>
      </c>
      <c r="AB772" s="354">
        <v>11180</v>
      </c>
      <c r="AC772" s="354">
        <v>12298</v>
      </c>
      <c r="AD772" s="354">
        <v>13414</v>
      </c>
    </row>
    <row r="773" spans="1:30" x14ac:dyDescent="0.35">
      <c r="A773" t="s">
        <v>150</v>
      </c>
      <c r="B773" s="354" t="str">
        <f>VLOOKUP(A773,'Web Based Remittances'!$A$2:$C$70,3,0)</f>
        <v>123o359k</v>
      </c>
      <c r="C773" s="354" t="s">
        <v>85</v>
      </c>
      <c r="D773" s="354" t="s">
        <v>86</v>
      </c>
      <c r="E773" s="354">
        <v>6120800</v>
      </c>
      <c r="F773" s="354">
        <v>3839</v>
      </c>
      <c r="H773" s="354">
        <v>1335</v>
      </c>
      <c r="L773" s="354">
        <v>835</v>
      </c>
      <c r="O773" s="354">
        <v>580</v>
      </c>
      <c r="R773" s="354">
        <v>1089</v>
      </c>
      <c r="S773" s="354">
        <v>0</v>
      </c>
      <c r="T773" s="354">
        <v>1335</v>
      </c>
      <c r="U773" s="354">
        <v>1335</v>
      </c>
      <c r="V773" s="354">
        <v>1335</v>
      </c>
      <c r="W773" s="354">
        <v>1335</v>
      </c>
      <c r="X773" s="354">
        <v>2170</v>
      </c>
      <c r="Y773" s="354">
        <v>2170</v>
      </c>
      <c r="Z773" s="354">
        <v>2170</v>
      </c>
      <c r="AA773" s="354">
        <v>2750</v>
      </c>
      <c r="AB773" s="354">
        <v>2750</v>
      </c>
      <c r="AC773" s="354">
        <v>2750</v>
      </c>
      <c r="AD773" s="354">
        <v>3839</v>
      </c>
    </row>
    <row r="774" spans="1:30" x14ac:dyDescent="0.35">
      <c r="A774" t="s">
        <v>150</v>
      </c>
      <c r="B774" s="354" t="str">
        <f>VLOOKUP(A774,'Web Based Remittances'!$A$2:$C$70,3,0)</f>
        <v>123o359k</v>
      </c>
      <c r="C774" s="354" t="s">
        <v>87</v>
      </c>
      <c r="D774" s="354" t="s">
        <v>88</v>
      </c>
      <c r="E774" s="354">
        <v>6120220</v>
      </c>
      <c r="F774" s="354">
        <v>22406</v>
      </c>
      <c r="G774" s="354">
        <v>2011</v>
      </c>
      <c r="H774" s="354">
        <v>739</v>
      </c>
      <c r="I774" s="354">
        <v>2539</v>
      </c>
      <c r="J774" s="354">
        <v>178</v>
      </c>
      <c r="K774" s="354">
        <v>180</v>
      </c>
      <c r="L774" s="354">
        <v>3051</v>
      </c>
      <c r="M774" s="354">
        <v>1298</v>
      </c>
      <c r="N774" s="354">
        <v>1621</v>
      </c>
      <c r="O774" s="354">
        <v>2597</v>
      </c>
      <c r="P774" s="354">
        <v>2582</v>
      </c>
      <c r="Q774" s="354">
        <v>3327</v>
      </c>
      <c r="R774" s="354">
        <v>2283</v>
      </c>
      <c r="S774" s="354">
        <v>2011</v>
      </c>
      <c r="T774" s="354">
        <v>2750</v>
      </c>
      <c r="U774" s="354">
        <v>5289</v>
      </c>
      <c r="V774" s="354">
        <v>5467</v>
      </c>
      <c r="W774" s="354">
        <v>5647</v>
      </c>
      <c r="X774" s="354">
        <v>8698</v>
      </c>
      <c r="Y774" s="354">
        <v>9996</v>
      </c>
      <c r="Z774" s="354">
        <v>11617</v>
      </c>
      <c r="AA774" s="354">
        <v>14214</v>
      </c>
      <c r="AB774" s="354">
        <v>16796</v>
      </c>
      <c r="AC774" s="354">
        <v>20123</v>
      </c>
      <c r="AD774" s="354">
        <v>22406</v>
      </c>
    </row>
    <row r="775" spans="1:30" x14ac:dyDescent="0.35">
      <c r="A775" t="s">
        <v>150</v>
      </c>
      <c r="B775" s="354" t="str">
        <f>VLOOKUP(A775,'Web Based Remittances'!$A$2:$C$70,3,0)</f>
        <v>123o359k</v>
      </c>
      <c r="C775" s="354" t="s">
        <v>89</v>
      </c>
      <c r="D775" s="354" t="s">
        <v>90</v>
      </c>
      <c r="E775" s="354">
        <v>6120600</v>
      </c>
      <c r="F775" s="354">
        <v>5939</v>
      </c>
      <c r="G775" s="354">
        <v>5939</v>
      </c>
      <c r="S775" s="354">
        <v>5939</v>
      </c>
      <c r="T775" s="354">
        <v>5939</v>
      </c>
      <c r="U775" s="354">
        <v>5939</v>
      </c>
      <c r="V775" s="354">
        <v>5939</v>
      </c>
      <c r="W775" s="354">
        <v>5939</v>
      </c>
      <c r="X775" s="354">
        <v>5939</v>
      </c>
      <c r="Y775" s="354">
        <v>5939</v>
      </c>
      <c r="Z775" s="354">
        <v>5939</v>
      </c>
      <c r="AA775" s="354">
        <v>5939</v>
      </c>
      <c r="AB775" s="354">
        <v>5939</v>
      </c>
      <c r="AC775" s="354">
        <v>5939</v>
      </c>
      <c r="AD775" s="354">
        <v>5939</v>
      </c>
    </row>
    <row r="776" spans="1:30" x14ac:dyDescent="0.35">
      <c r="A776" t="s">
        <v>150</v>
      </c>
      <c r="B776" s="354" t="str">
        <f>VLOOKUP(A776,'Web Based Remittances'!$A$2:$C$70,3,0)</f>
        <v>123o359k</v>
      </c>
      <c r="C776" s="354" t="s">
        <v>91</v>
      </c>
      <c r="D776" s="354" t="s">
        <v>92</v>
      </c>
      <c r="E776" s="354">
        <v>6120400</v>
      </c>
      <c r="F776" s="354">
        <v>7133</v>
      </c>
      <c r="G776" s="354">
        <v>55</v>
      </c>
      <c r="H776" s="354">
        <v>397</v>
      </c>
      <c r="I776" s="354">
        <v>367</v>
      </c>
      <c r="K776" s="354">
        <v>349</v>
      </c>
      <c r="L776" s="354">
        <v>1495</v>
      </c>
      <c r="M776" s="354">
        <v>367</v>
      </c>
      <c r="N776" s="354">
        <v>277</v>
      </c>
      <c r="O776" s="354">
        <v>1239</v>
      </c>
      <c r="P776" s="354">
        <v>367</v>
      </c>
      <c r="Q776" s="354">
        <v>957</v>
      </c>
      <c r="R776" s="354">
        <v>1263</v>
      </c>
      <c r="S776" s="354">
        <v>55</v>
      </c>
      <c r="T776" s="354">
        <v>452</v>
      </c>
      <c r="U776" s="354">
        <v>819</v>
      </c>
      <c r="V776" s="354">
        <v>819</v>
      </c>
      <c r="W776" s="354">
        <v>1168</v>
      </c>
      <c r="X776" s="354">
        <v>2663</v>
      </c>
      <c r="Y776" s="354">
        <v>3030</v>
      </c>
      <c r="Z776" s="354">
        <v>3307</v>
      </c>
      <c r="AA776" s="354">
        <v>4546</v>
      </c>
      <c r="AB776" s="354">
        <v>4913</v>
      </c>
      <c r="AC776" s="354">
        <v>5870</v>
      </c>
      <c r="AD776" s="354">
        <v>7133</v>
      </c>
    </row>
    <row r="777" spans="1:30" x14ac:dyDescent="0.35">
      <c r="A777" t="s">
        <v>150</v>
      </c>
      <c r="B777" s="354" t="str">
        <f>VLOOKUP(A777,'Web Based Remittances'!$A$2:$C$70,3,0)</f>
        <v>123o359k</v>
      </c>
      <c r="C777" s="354" t="s">
        <v>93</v>
      </c>
      <c r="D777" s="354" t="s">
        <v>94</v>
      </c>
      <c r="E777" s="354">
        <v>6140130</v>
      </c>
      <c r="F777" s="354">
        <v>21542</v>
      </c>
      <c r="G777" s="354">
        <v>1795</v>
      </c>
      <c r="H777" s="354">
        <v>1795</v>
      </c>
      <c r="I777" s="354">
        <v>1795</v>
      </c>
      <c r="J777" s="354">
        <v>1795</v>
      </c>
      <c r="K777" s="354">
        <v>1795</v>
      </c>
      <c r="L777" s="354">
        <v>1795</v>
      </c>
      <c r="M777" s="354">
        <v>1795</v>
      </c>
      <c r="N777" s="354">
        <v>1795</v>
      </c>
      <c r="O777" s="354">
        <v>1795</v>
      </c>
      <c r="P777" s="354">
        <v>1795</v>
      </c>
      <c r="Q777" s="354">
        <v>1795</v>
      </c>
      <c r="R777" s="354">
        <v>1797</v>
      </c>
      <c r="S777" s="354">
        <v>1795</v>
      </c>
      <c r="T777" s="354">
        <v>3590</v>
      </c>
      <c r="U777" s="354">
        <v>5385</v>
      </c>
      <c r="V777" s="354">
        <v>7180</v>
      </c>
      <c r="W777" s="354">
        <v>8975</v>
      </c>
      <c r="X777" s="354">
        <v>10770</v>
      </c>
      <c r="Y777" s="354">
        <v>12565</v>
      </c>
      <c r="Z777" s="354">
        <v>14360</v>
      </c>
      <c r="AA777" s="354">
        <v>16155</v>
      </c>
      <c r="AB777" s="354">
        <v>17950</v>
      </c>
      <c r="AC777" s="354">
        <v>19745</v>
      </c>
      <c r="AD777" s="354">
        <v>21542</v>
      </c>
    </row>
    <row r="778" spans="1:30" x14ac:dyDescent="0.35">
      <c r="A778" t="s">
        <v>150</v>
      </c>
      <c r="B778" s="354" t="str">
        <f>VLOOKUP(A778,'Web Based Remittances'!$A$2:$C$70,3,0)</f>
        <v>123o359k</v>
      </c>
      <c r="C778" s="354" t="s">
        <v>95</v>
      </c>
      <c r="D778" s="354" t="s">
        <v>96</v>
      </c>
      <c r="E778" s="354">
        <v>6142430</v>
      </c>
      <c r="F778" s="354">
        <v>3826</v>
      </c>
      <c r="G778" s="354">
        <v>66.66</v>
      </c>
      <c r="H778" s="354">
        <v>66.66</v>
      </c>
      <c r="I778" s="354">
        <v>142</v>
      </c>
      <c r="J778" s="354">
        <v>66.66</v>
      </c>
      <c r="K778" s="354">
        <v>66.66</v>
      </c>
      <c r="L778" s="354">
        <v>750</v>
      </c>
      <c r="M778" s="354">
        <v>66.66</v>
      </c>
      <c r="N778" s="354">
        <v>66.66</v>
      </c>
      <c r="O778" s="354">
        <v>472</v>
      </c>
      <c r="P778" s="354">
        <v>165.38</v>
      </c>
      <c r="Q778" s="354">
        <v>617</v>
      </c>
      <c r="R778" s="354">
        <v>1279.6600000000001</v>
      </c>
      <c r="S778" s="354">
        <v>66.66</v>
      </c>
      <c r="T778" s="354">
        <v>133.32</v>
      </c>
      <c r="U778" s="354">
        <v>275.32</v>
      </c>
      <c r="V778" s="354">
        <v>341.98</v>
      </c>
      <c r="W778" s="354">
        <v>408.64</v>
      </c>
      <c r="X778" s="354">
        <v>1158.6399999999999</v>
      </c>
      <c r="Y778" s="354">
        <v>1225.3</v>
      </c>
      <c r="Z778" s="354">
        <v>1291.96</v>
      </c>
      <c r="AA778" s="354">
        <v>1763.96</v>
      </c>
      <c r="AB778" s="354">
        <v>1929.3400000000001</v>
      </c>
      <c r="AC778" s="354">
        <v>2546.34</v>
      </c>
      <c r="AD778" s="354">
        <v>3826</v>
      </c>
    </row>
    <row r="779" spans="1:30" x14ac:dyDescent="0.35">
      <c r="A779" t="s">
        <v>150</v>
      </c>
      <c r="B779" s="354" t="str">
        <f>VLOOKUP(A779,'Web Based Remittances'!$A$2:$C$70,3,0)</f>
        <v>123o359k</v>
      </c>
      <c r="C779" s="354" t="s">
        <v>97</v>
      </c>
      <c r="D779" s="354" t="s">
        <v>98</v>
      </c>
      <c r="E779" s="354">
        <v>6146100</v>
      </c>
      <c r="S779" s="354">
        <v>0</v>
      </c>
      <c r="T779" s="354">
        <v>0</v>
      </c>
      <c r="U779" s="354">
        <v>0</v>
      </c>
      <c r="V779" s="354">
        <v>0</v>
      </c>
      <c r="W779" s="354">
        <v>0</v>
      </c>
      <c r="X779" s="354">
        <v>0</v>
      </c>
      <c r="Y779" s="354">
        <v>0</v>
      </c>
      <c r="Z779" s="354">
        <v>0</v>
      </c>
      <c r="AA779" s="354">
        <v>0</v>
      </c>
      <c r="AB779" s="354">
        <v>0</v>
      </c>
      <c r="AC779" s="354">
        <v>0</v>
      </c>
      <c r="AD779" s="354">
        <v>0</v>
      </c>
    </row>
    <row r="780" spans="1:30" x14ac:dyDescent="0.35">
      <c r="A780" t="s">
        <v>150</v>
      </c>
      <c r="B780" s="354" t="str">
        <f>VLOOKUP(A780,'Web Based Remittances'!$A$2:$C$70,3,0)</f>
        <v>123o359k</v>
      </c>
      <c r="C780" s="354" t="s">
        <v>99</v>
      </c>
      <c r="D780" s="354" t="s">
        <v>100</v>
      </c>
      <c r="E780" s="354">
        <v>6140000</v>
      </c>
      <c r="F780" s="354">
        <v>8139</v>
      </c>
      <c r="G780" s="354">
        <v>803</v>
      </c>
      <c r="H780" s="354">
        <v>667</v>
      </c>
      <c r="I780" s="354">
        <v>667</v>
      </c>
      <c r="J780" s="354">
        <v>667</v>
      </c>
      <c r="K780" s="354">
        <v>667</v>
      </c>
      <c r="L780" s="354">
        <v>667</v>
      </c>
      <c r="M780" s="354">
        <v>667</v>
      </c>
      <c r="N780" s="354">
        <v>667</v>
      </c>
      <c r="O780" s="354">
        <v>667</v>
      </c>
      <c r="P780" s="354">
        <v>667</v>
      </c>
      <c r="Q780" s="354">
        <v>667</v>
      </c>
      <c r="R780" s="354">
        <v>666</v>
      </c>
      <c r="S780" s="354">
        <v>803</v>
      </c>
      <c r="T780" s="354">
        <v>1470</v>
      </c>
      <c r="U780" s="354">
        <v>2137</v>
      </c>
      <c r="V780" s="354">
        <v>2804</v>
      </c>
      <c r="W780" s="354">
        <v>3471</v>
      </c>
      <c r="X780" s="354">
        <v>4138</v>
      </c>
      <c r="Y780" s="354">
        <v>4805</v>
      </c>
      <c r="Z780" s="354">
        <v>5472</v>
      </c>
      <c r="AA780" s="354">
        <v>6139</v>
      </c>
      <c r="AB780" s="354">
        <v>6806</v>
      </c>
      <c r="AC780" s="354">
        <v>7473</v>
      </c>
      <c r="AD780" s="354">
        <v>8139</v>
      </c>
    </row>
    <row r="781" spans="1:30" x14ac:dyDescent="0.35">
      <c r="A781" t="s">
        <v>150</v>
      </c>
      <c r="B781" s="354" t="str">
        <f>VLOOKUP(A781,'Web Based Remittances'!$A$2:$C$70,3,0)</f>
        <v>123o359k</v>
      </c>
      <c r="C781" s="354" t="s">
        <v>101</v>
      </c>
      <c r="D781" s="354" t="s">
        <v>102</v>
      </c>
      <c r="E781" s="354">
        <v>6121600</v>
      </c>
      <c r="F781" s="354">
        <v>4123</v>
      </c>
      <c r="G781" s="354">
        <v>3583</v>
      </c>
      <c r="Q781" s="354">
        <v>540</v>
      </c>
      <c r="S781" s="354">
        <v>3583</v>
      </c>
      <c r="T781" s="354">
        <v>3583</v>
      </c>
      <c r="U781" s="354">
        <v>3583</v>
      </c>
      <c r="V781" s="354">
        <v>3583</v>
      </c>
      <c r="W781" s="354">
        <v>3583</v>
      </c>
      <c r="X781" s="354">
        <v>3583</v>
      </c>
      <c r="Y781" s="354">
        <v>3583</v>
      </c>
      <c r="Z781" s="354">
        <v>3583</v>
      </c>
      <c r="AA781" s="354">
        <v>3583</v>
      </c>
      <c r="AB781" s="354">
        <v>3583</v>
      </c>
      <c r="AC781" s="354">
        <v>4123</v>
      </c>
      <c r="AD781" s="354">
        <v>4123</v>
      </c>
    </row>
    <row r="782" spans="1:30" x14ac:dyDescent="0.35">
      <c r="A782" t="s">
        <v>150</v>
      </c>
      <c r="B782" s="354" t="str">
        <f>VLOOKUP(A782,'Web Based Remittances'!$A$2:$C$70,3,0)</f>
        <v>123o359k</v>
      </c>
      <c r="C782" s="354" t="s">
        <v>103</v>
      </c>
      <c r="D782" s="354" t="s">
        <v>104</v>
      </c>
      <c r="E782" s="354">
        <v>6151110</v>
      </c>
      <c r="S782" s="354">
        <v>0</v>
      </c>
      <c r="T782" s="354">
        <v>0</v>
      </c>
      <c r="U782" s="354">
        <v>0</v>
      </c>
      <c r="V782" s="354">
        <v>0</v>
      </c>
      <c r="W782" s="354">
        <v>0</v>
      </c>
      <c r="X782" s="354">
        <v>0</v>
      </c>
      <c r="Y782" s="354">
        <v>0</v>
      </c>
      <c r="Z782" s="354">
        <v>0</v>
      </c>
      <c r="AA782" s="354">
        <v>0</v>
      </c>
      <c r="AB782" s="354">
        <v>0</v>
      </c>
      <c r="AC782" s="354">
        <v>0</v>
      </c>
      <c r="AD782" s="354">
        <v>0</v>
      </c>
    </row>
    <row r="783" spans="1:30" x14ac:dyDescent="0.35">
      <c r="A783" t="s">
        <v>150</v>
      </c>
      <c r="B783" s="354" t="str">
        <f>VLOOKUP(A783,'Web Based Remittances'!$A$2:$C$70,3,0)</f>
        <v>123o359k</v>
      </c>
      <c r="C783" s="354" t="s">
        <v>105</v>
      </c>
      <c r="D783" s="354" t="s">
        <v>106</v>
      </c>
      <c r="E783" s="354">
        <v>6140200</v>
      </c>
      <c r="F783" s="354">
        <v>57631</v>
      </c>
      <c r="G783" s="354">
        <v>5239</v>
      </c>
      <c r="H783" s="354">
        <v>5239</v>
      </c>
      <c r="I783" s="354">
        <v>5239</v>
      </c>
      <c r="J783" s="354">
        <v>5239</v>
      </c>
      <c r="L783" s="354">
        <v>5239</v>
      </c>
      <c r="M783" s="354">
        <v>5239</v>
      </c>
      <c r="N783" s="354">
        <v>5239</v>
      </c>
      <c r="O783" s="354">
        <v>5239</v>
      </c>
      <c r="P783" s="354">
        <v>5239</v>
      </c>
      <c r="Q783" s="354">
        <v>5239</v>
      </c>
      <c r="R783" s="354">
        <v>5241</v>
      </c>
      <c r="S783" s="354">
        <v>5239</v>
      </c>
      <c r="T783" s="354">
        <v>10478</v>
      </c>
      <c r="U783" s="354">
        <v>15717</v>
      </c>
      <c r="V783" s="354">
        <v>20956</v>
      </c>
      <c r="W783" s="354">
        <v>20956</v>
      </c>
      <c r="X783" s="354">
        <v>26195</v>
      </c>
      <c r="Y783" s="354">
        <v>31434</v>
      </c>
      <c r="Z783" s="354">
        <v>36673</v>
      </c>
      <c r="AA783" s="354">
        <v>41912</v>
      </c>
      <c r="AB783" s="354">
        <v>47151</v>
      </c>
      <c r="AC783" s="354">
        <v>52390</v>
      </c>
      <c r="AD783" s="354">
        <v>57631</v>
      </c>
    </row>
    <row r="784" spans="1:30" x14ac:dyDescent="0.35">
      <c r="A784" t="s">
        <v>150</v>
      </c>
      <c r="B784" s="354" t="str">
        <f>VLOOKUP(A784,'Web Based Remittances'!$A$2:$C$70,3,0)</f>
        <v>123o359k</v>
      </c>
      <c r="C784" s="354" t="s">
        <v>107</v>
      </c>
      <c r="D784" s="354" t="s">
        <v>108</v>
      </c>
      <c r="E784" s="354">
        <v>6111000</v>
      </c>
      <c r="F784" s="354">
        <v>760</v>
      </c>
      <c r="H784" s="354">
        <v>760</v>
      </c>
      <c r="S784" s="354">
        <v>0</v>
      </c>
      <c r="T784" s="354">
        <v>760</v>
      </c>
      <c r="U784" s="354">
        <v>760</v>
      </c>
      <c r="V784" s="354">
        <v>760</v>
      </c>
      <c r="W784" s="354">
        <v>760</v>
      </c>
      <c r="X784" s="354">
        <v>760</v>
      </c>
      <c r="Y784" s="354">
        <v>760</v>
      </c>
      <c r="Z784" s="354">
        <v>760</v>
      </c>
      <c r="AA784" s="354">
        <v>760</v>
      </c>
      <c r="AB784" s="354">
        <v>760</v>
      </c>
      <c r="AC784" s="354">
        <v>760</v>
      </c>
      <c r="AD784" s="354">
        <v>760</v>
      </c>
    </row>
    <row r="785" spans="1:30" x14ac:dyDescent="0.35">
      <c r="A785" t="s">
        <v>150</v>
      </c>
      <c r="B785" s="354" t="str">
        <f>VLOOKUP(A785,'Web Based Remittances'!$A$2:$C$70,3,0)</f>
        <v>123o359k</v>
      </c>
      <c r="C785" s="354" t="s">
        <v>109</v>
      </c>
      <c r="D785" s="354" t="s">
        <v>110</v>
      </c>
      <c r="E785" s="354">
        <v>6170100</v>
      </c>
      <c r="F785" s="354">
        <v>8451</v>
      </c>
      <c r="H785" s="354">
        <v>1600</v>
      </c>
      <c r="L785" s="354">
        <v>2755</v>
      </c>
      <c r="M785" s="354">
        <v>1776</v>
      </c>
      <c r="O785" s="354">
        <v>720</v>
      </c>
      <c r="Q785" s="354">
        <v>1600</v>
      </c>
      <c r="S785" s="354">
        <v>0</v>
      </c>
      <c r="T785" s="354">
        <v>1600</v>
      </c>
      <c r="U785" s="354">
        <v>1600</v>
      </c>
      <c r="V785" s="354">
        <v>1600</v>
      </c>
      <c r="W785" s="354">
        <v>1600</v>
      </c>
      <c r="X785" s="354">
        <v>4355</v>
      </c>
      <c r="Y785" s="354">
        <v>6131</v>
      </c>
      <c r="Z785" s="354">
        <v>6131</v>
      </c>
      <c r="AA785" s="354">
        <v>6851</v>
      </c>
      <c r="AB785" s="354">
        <v>6851</v>
      </c>
      <c r="AC785" s="354">
        <v>8451</v>
      </c>
      <c r="AD785" s="354">
        <v>8451</v>
      </c>
    </row>
    <row r="786" spans="1:30" x14ac:dyDescent="0.35">
      <c r="A786" t="s">
        <v>150</v>
      </c>
      <c r="B786" s="354" t="str">
        <f>VLOOKUP(A786,'Web Based Remittances'!$A$2:$C$70,3,0)</f>
        <v>123o359k</v>
      </c>
      <c r="C786" s="354" t="s">
        <v>111</v>
      </c>
      <c r="D786" s="354" t="s">
        <v>112</v>
      </c>
      <c r="E786" s="354">
        <v>6170110</v>
      </c>
      <c r="F786" s="354">
        <v>19973</v>
      </c>
      <c r="G786" s="354">
        <v>9451</v>
      </c>
      <c r="H786" s="354">
        <v>155</v>
      </c>
      <c r="I786" s="354">
        <v>155</v>
      </c>
      <c r="J786" s="354">
        <v>155</v>
      </c>
      <c r="K786" s="354">
        <v>155</v>
      </c>
      <c r="L786" s="354">
        <v>5086</v>
      </c>
      <c r="M786" s="354">
        <v>967</v>
      </c>
      <c r="N786" s="354">
        <v>432</v>
      </c>
      <c r="O786" s="354">
        <v>1939</v>
      </c>
      <c r="P786" s="354">
        <v>254</v>
      </c>
      <c r="Q786" s="354">
        <v>862</v>
      </c>
      <c r="R786" s="354">
        <v>362</v>
      </c>
      <c r="S786" s="354">
        <v>9451</v>
      </c>
      <c r="T786" s="354">
        <v>9606</v>
      </c>
      <c r="U786" s="354">
        <v>9761</v>
      </c>
      <c r="V786" s="354">
        <v>9916</v>
      </c>
      <c r="W786" s="354">
        <v>10071</v>
      </c>
      <c r="X786" s="354">
        <v>15157</v>
      </c>
      <c r="Y786" s="354">
        <v>16124</v>
      </c>
      <c r="Z786" s="354">
        <v>16556</v>
      </c>
      <c r="AA786" s="354">
        <v>18495</v>
      </c>
      <c r="AB786" s="354">
        <v>18749</v>
      </c>
      <c r="AC786" s="354">
        <v>19611</v>
      </c>
      <c r="AD786" s="354">
        <v>19973</v>
      </c>
    </row>
    <row r="787" spans="1:30" x14ac:dyDescent="0.35">
      <c r="A787" t="s">
        <v>150</v>
      </c>
      <c r="B787" s="354" t="str">
        <f>VLOOKUP(A787,'Web Based Remittances'!$A$2:$C$70,3,0)</f>
        <v>123o359k</v>
      </c>
      <c r="C787" s="354" t="s">
        <v>121</v>
      </c>
      <c r="D787" s="354" t="s">
        <v>122</v>
      </c>
      <c r="E787" s="354">
        <v>4190170</v>
      </c>
      <c r="F787" s="354">
        <v>-6340</v>
      </c>
      <c r="H787" s="354">
        <v>-6340</v>
      </c>
      <c r="S787" s="354">
        <v>0</v>
      </c>
      <c r="T787" s="354">
        <v>-6340</v>
      </c>
      <c r="U787" s="354">
        <v>-6340</v>
      </c>
      <c r="V787" s="354">
        <v>-6340</v>
      </c>
      <c r="W787" s="354">
        <v>-6340</v>
      </c>
      <c r="X787" s="354">
        <v>-6340</v>
      </c>
      <c r="Y787" s="354">
        <v>-6340</v>
      </c>
      <c r="Z787" s="354">
        <v>-6340</v>
      </c>
      <c r="AA787" s="354">
        <v>-6340</v>
      </c>
      <c r="AB787" s="354">
        <v>-6340</v>
      </c>
      <c r="AC787" s="354">
        <v>-6340</v>
      </c>
      <c r="AD787" s="354">
        <v>-6340</v>
      </c>
    </row>
    <row r="788" spans="1:30" x14ac:dyDescent="0.35">
      <c r="A788" t="s">
        <v>150</v>
      </c>
      <c r="B788" s="354" t="str">
        <f>VLOOKUP(A788,'Web Based Remittances'!$A$2:$C$70,3,0)</f>
        <v>123o359k</v>
      </c>
      <c r="C788" s="354" t="s">
        <v>127</v>
      </c>
      <c r="D788" s="354" t="s">
        <v>128</v>
      </c>
      <c r="E788" s="354">
        <v>6180200</v>
      </c>
      <c r="F788" s="354">
        <v>4849</v>
      </c>
      <c r="K788" s="354">
        <v>4849</v>
      </c>
      <c r="S788" s="354">
        <v>0</v>
      </c>
      <c r="T788" s="354">
        <v>0</v>
      </c>
      <c r="U788" s="354">
        <v>0</v>
      </c>
      <c r="V788" s="354">
        <v>0</v>
      </c>
      <c r="W788" s="354">
        <v>4849</v>
      </c>
      <c r="X788" s="354">
        <v>4849</v>
      </c>
      <c r="Y788" s="354">
        <v>4849</v>
      </c>
      <c r="Z788" s="354">
        <v>4849</v>
      </c>
      <c r="AA788" s="354">
        <v>4849</v>
      </c>
      <c r="AB788" s="354">
        <v>4849</v>
      </c>
      <c r="AC788" s="354">
        <v>4849</v>
      </c>
      <c r="AD788" s="354">
        <v>4849</v>
      </c>
    </row>
    <row r="789" spans="1:30" x14ac:dyDescent="0.35">
      <c r="A789" t="s">
        <v>150</v>
      </c>
      <c r="B789" s="354" t="str">
        <f>VLOOKUP(A789,'Web Based Remittances'!$A$2:$C$70,3,0)</f>
        <v>123o359k</v>
      </c>
      <c r="C789" s="354" t="s">
        <v>130</v>
      </c>
      <c r="D789" s="354" t="s">
        <v>131</v>
      </c>
      <c r="E789" s="354">
        <v>6180230</v>
      </c>
      <c r="S789" s="354">
        <v>0</v>
      </c>
      <c r="T789" s="354">
        <v>0</v>
      </c>
      <c r="U789" s="354">
        <v>0</v>
      </c>
      <c r="V789" s="354">
        <v>0</v>
      </c>
      <c r="W789" s="354">
        <v>0</v>
      </c>
      <c r="X789" s="354">
        <v>0</v>
      </c>
      <c r="Y789" s="354">
        <v>0</v>
      </c>
      <c r="Z789" s="354">
        <v>0</v>
      </c>
      <c r="AA789" s="354">
        <v>0</v>
      </c>
      <c r="AB789" s="354">
        <v>0</v>
      </c>
      <c r="AC789" s="354">
        <v>0</v>
      </c>
      <c r="AD789" s="354">
        <v>0</v>
      </c>
    </row>
    <row r="790" spans="1:30" x14ac:dyDescent="0.35">
      <c r="A790" t="s">
        <v>150</v>
      </c>
      <c r="B790" s="354" t="str">
        <f>VLOOKUP(A790,'Web Based Remittances'!$A$2:$C$70,3,0)</f>
        <v>123o359k</v>
      </c>
      <c r="C790" s="354" t="s">
        <v>136</v>
      </c>
      <c r="D790" s="354" t="s">
        <v>137</v>
      </c>
      <c r="E790" s="354">
        <v>6180260</v>
      </c>
      <c r="F790" s="354">
        <v>4847.58</v>
      </c>
      <c r="K790" s="354">
        <v>4847.58</v>
      </c>
      <c r="S790" s="354">
        <v>0</v>
      </c>
      <c r="T790" s="354">
        <v>0</v>
      </c>
      <c r="U790" s="354">
        <v>0</v>
      </c>
      <c r="V790" s="354">
        <v>0</v>
      </c>
      <c r="W790" s="354">
        <v>4847.58</v>
      </c>
      <c r="X790" s="354">
        <v>4847.58</v>
      </c>
      <c r="Y790" s="354">
        <v>4847.58</v>
      </c>
      <c r="Z790" s="354">
        <v>4847.58</v>
      </c>
      <c r="AA790" s="354">
        <v>4847.58</v>
      </c>
      <c r="AB790" s="354">
        <v>4847.58</v>
      </c>
      <c r="AC790" s="354">
        <v>4847.58</v>
      </c>
      <c r="AD790" s="354">
        <v>4847.58</v>
      </c>
    </row>
    <row r="791" spans="1:30" x14ac:dyDescent="0.35">
      <c r="A791" t="s">
        <v>151</v>
      </c>
      <c r="B791" s="354" t="str">
        <f>VLOOKUP(A791,'Web Based Remittances'!$A$2:$C$70,3,0)</f>
        <v>275h732y</v>
      </c>
      <c r="C791" s="354" t="s">
        <v>19</v>
      </c>
      <c r="D791" s="354" t="s">
        <v>20</v>
      </c>
      <c r="E791" s="354">
        <v>4190105</v>
      </c>
      <c r="F791" s="354">
        <v>-1628818</v>
      </c>
      <c r="G791" s="354">
        <v>-224524</v>
      </c>
      <c r="H791" s="354">
        <v>-144137.66</v>
      </c>
      <c r="I791" s="354">
        <v>-123065.63</v>
      </c>
      <c r="J791" s="354">
        <v>-123065.63</v>
      </c>
      <c r="K791" s="354">
        <v>-123065.63</v>
      </c>
      <c r="L791" s="354">
        <v>-123065.63</v>
      </c>
      <c r="M791" s="354">
        <v>-152566.23000000001</v>
      </c>
      <c r="N791" s="354">
        <v>-123065.63</v>
      </c>
      <c r="O791" s="354">
        <v>-123065.63</v>
      </c>
      <c r="P791" s="354">
        <v>-123065.63</v>
      </c>
      <c r="Q791" s="354">
        <v>-123065.13</v>
      </c>
      <c r="R791" s="354">
        <v>-123065.57</v>
      </c>
      <c r="S791" s="354">
        <v>-224524</v>
      </c>
      <c r="T791" s="354">
        <v>-368661.66000000003</v>
      </c>
      <c r="U791" s="354">
        <v>-491727.29000000004</v>
      </c>
      <c r="V791" s="354">
        <v>-614792.92000000004</v>
      </c>
      <c r="W791" s="354">
        <v>-737858.55</v>
      </c>
      <c r="X791" s="354">
        <v>-860924.18</v>
      </c>
      <c r="Y791" s="354">
        <v>-1013490.41</v>
      </c>
      <c r="Z791" s="354">
        <v>-1136556.04</v>
      </c>
      <c r="AA791" s="354">
        <v>-1259621.67</v>
      </c>
      <c r="AB791" s="354">
        <v>-1382687.2999999998</v>
      </c>
      <c r="AC791" s="354">
        <v>-1505752.4299999997</v>
      </c>
      <c r="AD791" s="354">
        <v>-1628817.9999999998</v>
      </c>
    </row>
    <row r="792" spans="1:30" x14ac:dyDescent="0.35">
      <c r="A792" t="s">
        <v>151</v>
      </c>
      <c r="B792" s="354" t="str">
        <f>VLOOKUP(A792,'Web Based Remittances'!$A$2:$C$70,3,0)</f>
        <v>275h732y</v>
      </c>
      <c r="C792" s="354" t="s">
        <v>21</v>
      </c>
      <c r="D792" s="354" t="s">
        <v>22</v>
      </c>
      <c r="E792" s="354">
        <v>4190110</v>
      </c>
      <c r="S792" s="354">
        <v>0</v>
      </c>
      <c r="T792" s="354">
        <v>0</v>
      </c>
      <c r="U792" s="354">
        <v>0</v>
      </c>
      <c r="V792" s="354">
        <v>0</v>
      </c>
      <c r="W792" s="354">
        <v>0</v>
      </c>
      <c r="X792" s="354">
        <v>0</v>
      </c>
      <c r="Y792" s="354">
        <v>0</v>
      </c>
      <c r="Z792" s="354">
        <v>0</v>
      </c>
      <c r="AA792" s="354">
        <v>0</v>
      </c>
      <c r="AB792" s="354">
        <v>0</v>
      </c>
      <c r="AC792" s="354">
        <v>0</v>
      </c>
      <c r="AD792" s="354">
        <v>0</v>
      </c>
    </row>
    <row r="793" spans="1:30" x14ac:dyDescent="0.35">
      <c r="A793" t="s">
        <v>151</v>
      </c>
      <c r="B793" s="354" t="str">
        <f>VLOOKUP(A793,'Web Based Remittances'!$A$2:$C$70,3,0)</f>
        <v>275h732y</v>
      </c>
      <c r="C793" s="354" t="s">
        <v>23</v>
      </c>
      <c r="D793" s="354" t="s">
        <v>24</v>
      </c>
      <c r="E793" s="354">
        <v>4190120</v>
      </c>
      <c r="F793" s="354">
        <v>-83320</v>
      </c>
      <c r="G793" s="354">
        <v>-4169.7</v>
      </c>
      <c r="H793" s="354">
        <v>-6379</v>
      </c>
      <c r="I793" s="354">
        <v>-6855</v>
      </c>
      <c r="J793" s="354">
        <v>-6855</v>
      </c>
      <c r="K793" s="354">
        <v>-6855</v>
      </c>
      <c r="L793" s="354">
        <v>-10313.5</v>
      </c>
      <c r="M793" s="354">
        <v>-5471.5</v>
      </c>
      <c r="N793" s="354">
        <v>-5471.5</v>
      </c>
      <c r="O793" s="354">
        <v>-5471.5</v>
      </c>
      <c r="P793" s="354">
        <v>-8493.26</v>
      </c>
      <c r="Q793" s="354">
        <v>-8493.26</v>
      </c>
      <c r="R793" s="354">
        <v>-8491.7800000000007</v>
      </c>
      <c r="S793" s="354">
        <v>-4169.7</v>
      </c>
      <c r="T793" s="354">
        <v>-10548.7</v>
      </c>
      <c r="U793" s="354">
        <v>-17403.7</v>
      </c>
      <c r="V793" s="354">
        <v>-24258.7</v>
      </c>
      <c r="W793" s="354">
        <v>-31113.7</v>
      </c>
      <c r="X793" s="354">
        <v>-41427.199999999997</v>
      </c>
      <c r="Y793" s="354">
        <v>-46898.7</v>
      </c>
      <c r="Z793" s="354">
        <v>-52370.2</v>
      </c>
      <c r="AA793" s="354">
        <v>-57841.7</v>
      </c>
      <c r="AB793" s="354">
        <v>-66334.959999999992</v>
      </c>
      <c r="AC793" s="354">
        <v>-74828.219999999987</v>
      </c>
      <c r="AD793" s="354">
        <v>-83319.999999999985</v>
      </c>
    </row>
    <row r="794" spans="1:30" x14ac:dyDescent="0.35">
      <c r="A794" t="s">
        <v>151</v>
      </c>
      <c r="B794" s="354" t="str">
        <f>VLOOKUP(A794,'Web Based Remittances'!$A$2:$C$70,3,0)</f>
        <v>275h732y</v>
      </c>
      <c r="C794" s="354" t="s">
        <v>25</v>
      </c>
      <c r="D794" s="354" t="s">
        <v>26</v>
      </c>
      <c r="E794" s="354">
        <v>4190140</v>
      </c>
      <c r="F794" s="354">
        <v>-138568</v>
      </c>
      <c r="I794" s="354">
        <v>-68883</v>
      </c>
      <c r="L794" s="354">
        <v>-68883</v>
      </c>
      <c r="M794" s="354">
        <v>-802</v>
      </c>
      <c r="S794" s="354">
        <v>0</v>
      </c>
      <c r="T794" s="354">
        <v>0</v>
      </c>
      <c r="U794" s="354">
        <v>-68883</v>
      </c>
      <c r="V794" s="354">
        <v>-68883</v>
      </c>
      <c r="W794" s="354">
        <v>-68883</v>
      </c>
      <c r="X794" s="354">
        <v>-137766</v>
      </c>
      <c r="Y794" s="354">
        <v>-138568</v>
      </c>
      <c r="Z794" s="354">
        <v>-138568</v>
      </c>
      <c r="AA794" s="354">
        <v>-138568</v>
      </c>
      <c r="AB794" s="354">
        <v>-138568</v>
      </c>
      <c r="AC794" s="354">
        <v>-138568</v>
      </c>
      <c r="AD794" s="354">
        <v>-138568</v>
      </c>
    </row>
    <row r="795" spans="1:30" x14ac:dyDescent="0.35">
      <c r="A795" t="s">
        <v>151</v>
      </c>
      <c r="B795" s="354" t="str">
        <f>VLOOKUP(A795,'Web Based Remittances'!$A$2:$C$70,3,0)</f>
        <v>275h732y</v>
      </c>
      <c r="C795" s="354" t="s">
        <v>27</v>
      </c>
      <c r="D795" s="354" t="s">
        <v>28</v>
      </c>
      <c r="E795" s="354">
        <v>4190160</v>
      </c>
      <c r="F795" s="354">
        <v>0</v>
      </c>
      <c r="S795" s="354">
        <v>0</v>
      </c>
      <c r="T795" s="354">
        <v>0</v>
      </c>
      <c r="U795" s="354">
        <v>0</v>
      </c>
      <c r="V795" s="354">
        <v>0</v>
      </c>
      <c r="W795" s="354">
        <v>0</v>
      </c>
      <c r="X795" s="354">
        <v>0</v>
      </c>
      <c r="Y795" s="354">
        <v>0</v>
      </c>
      <c r="Z795" s="354">
        <v>0</v>
      </c>
      <c r="AA795" s="354">
        <v>0</v>
      </c>
      <c r="AB795" s="354">
        <v>0</v>
      </c>
      <c r="AC795" s="354">
        <v>0</v>
      </c>
      <c r="AD795" s="354">
        <v>0</v>
      </c>
    </row>
    <row r="796" spans="1:30" x14ac:dyDescent="0.35">
      <c r="A796" t="s">
        <v>151</v>
      </c>
      <c r="B796" s="354" t="str">
        <f>VLOOKUP(A796,'Web Based Remittances'!$A$2:$C$70,3,0)</f>
        <v>275h732y</v>
      </c>
      <c r="C796" s="354" t="s">
        <v>29</v>
      </c>
      <c r="D796" s="354" t="s">
        <v>30</v>
      </c>
      <c r="E796" s="354">
        <v>4190390</v>
      </c>
      <c r="F796" s="354">
        <v>-4069</v>
      </c>
      <c r="G796" s="354">
        <v>-175</v>
      </c>
      <c r="H796" s="354">
        <v>-176</v>
      </c>
      <c r="I796" s="354">
        <v>-710</v>
      </c>
      <c r="J796" s="354">
        <v>-176</v>
      </c>
      <c r="L796" s="354">
        <v>-710</v>
      </c>
      <c r="M796" s="354">
        <v>-176</v>
      </c>
      <c r="N796" s="354">
        <v>-175</v>
      </c>
      <c r="O796" s="354">
        <v>-710</v>
      </c>
      <c r="P796" s="354">
        <v>-175</v>
      </c>
      <c r="Q796" s="354">
        <v>-176</v>
      </c>
      <c r="R796" s="354">
        <v>-710</v>
      </c>
      <c r="S796" s="354">
        <v>-175</v>
      </c>
      <c r="T796" s="354">
        <v>-351</v>
      </c>
      <c r="U796" s="354">
        <v>-1061</v>
      </c>
      <c r="V796" s="354">
        <v>-1237</v>
      </c>
      <c r="W796" s="354">
        <v>-1237</v>
      </c>
      <c r="X796" s="354">
        <v>-1947</v>
      </c>
      <c r="Y796" s="354">
        <v>-2123</v>
      </c>
      <c r="Z796" s="354">
        <v>-2298</v>
      </c>
      <c r="AA796" s="354">
        <v>-3008</v>
      </c>
      <c r="AB796" s="354">
        <v>-3183</v>
      </c>
      <c r="AC796" s="354">
        <v>-3359</v>
      </c>
      <c r="AD796" s="354">
        <v>-4069</v>
      </c>
    </row>
    <row r="797" spans="1:30" x14ac:dyDescent="0.35">
      <c r="A797" t="s">
        <v>151</v>
      </c>
      <c r="B797" s="354" t="str">
        <f>VLOOKUP(A797,'Web Based Remittances'!$A$2:$C$70,3,0)</f>
        <v>275h732y</v>
      </c>
      <c r="C797" s="354" t="s">
        <v>31</v>
      </c>
      <c r="D797" s="354" t="s">
        <v>32</v>
      </c>
      <c r="E797" s="354">
        <v>4191900</v>
      </c>
      <c r="F797" s="354">
        <v>-32455</v>
      </c>
      <c r="G797" s="354">
        <v>-724</v>
      </c>
      <c r="H797" s="354">
        <v>-1535</v>
      </c>
      <c r="I797" s="354">
        <v>-724</v>
      </c>
      <c r="J797" s="354">
        <v>-7584</v>
      </c>
      <c r="L797" s="354">
        <v>-2030</v>
      </c>
      <c r="M797" s="354">
        <v>-1535</v>
      </c>
      <c r="N797" s="354">
        <v>-724</v>
      </c>
      <c r="O797" s="354">
        <v>-7911</v>
      </c>
      <c r="P797" s="354">
        <v>-724</v>
      </c>
      <c r="Q797" s="354">
        <v>-1051</v>
      </c>
      <c r="R797" s="354">
        <v>-7913</v>
      </c>
      <c r="S797" s="354">
        <v>-724</v>
      </c>
      <c r="T797" s="354">
        <v>-2259</v>
      </c>
      <c r="U797" s="354">
        <v>-2983</v>
      </c>
      <c r="V797" s="354">
        <v>-10567</v>
      </c>
      <c r="W797" s="354">
        <v>-10567</v>
      </c>
      <c r="X797" s="354">
        <v>-12597</v>
      </c>
      <c r="Y797" s="354">
        <v>-14132</v>
      </c>
      <c r="Z797" s="354">
        <v>-14856</v>
      </c>
      <c r="AA797" s="354">
        <v>-22767</v>
      </c>
      <c r="AB797" s="354">
        <v>-23491</v>
      </c>
      <c r="AC797" s="354">
        <v>-24542</v>
      </c>
      <c r="AD797" s="354">
        <v>-32455</v>
      </c>
    </row>
    <row r="798" spans="1:30" x14ac:dyDescent="0.35">
      <c r="A798" t="s">
        <v>151</v>
      </c>
      <c r="B798" s="354" t="str">
        <f>VLOOKUP(A798,'Web Based Remittances'!$A$2:$C$70,3,0)</f>
        <v>275h732y</v>
      </c>
      <c r="C798" s="354" t="s">
        <v>33</v>
      </c>
      <c r="D798" s="354" t="s">
        <v>34</v>
      </c>
      <c r="E798" s="354">
        <v>4191100</v>
      </c>
      <c r="F798" s="354">
        <v>-46388</v>
      </c>
      <c r="H798" s="354">
        <v>-7608</v>
      </c>
      <c r="I798" s="354">
        <v>-185</v>
      </c>
      <c r="J798" s="354">
        <v>-7608</v>
      </c>
      <c r="L798" s="354">
        <v>-185</v>
      </c>
      <c r="M798" s="354">
        <v>-7608</v>
      </c>
      <c r="O798" s="354">
        <v>-7793</v>
      </c>
      <c r="Q798" s="354">
        <v>-7608</v>
      </c>
      <c r="R798" s="354">
        <v>-7793</v>
      </c>
      <c r="S798" s="354">
        <v>0</v>
      </c>
      <c r="T798" s="354">
        <v>-7608</v>
      </c>
      <c r="U798" s="354">
        <v>-7793</v>
      </c>
      <c r="V798" s="354">
        <v>-15401</v>
      </c>
      <c r="W798" s="354">
        <v>-15401</v>
      </c>
      <c r="X798" s="354">
        <v>-15586</v>
      </c>
      <c r="Y798" s="354">
        <v>-23194</v>
      </c>
      <c r="Z798" s="354">
        <v>-23194</v>
      </c>
      <c r="AA798" s="354">
        <v>-30987</v>
      </c>
      <c r="AB798" s="354">
        <v>-30987</v>
      </c>
      <c r="AC798" s="354">
        <v>-38595</v>
      </c>
      <c r="AD798" s="354">
        <v>-46388</v>
      </c>
    </row>
    <row r="799" spans="1:30" x14ac:dyDescent="0.35">
      <c r="A799" t="s">
        <v>151</v>
      </c>
      <c r="B799" s="354" t="str">
        <f>VLOOKUP(A799,'Web Based Remittances'!$A$2:$C$70,3,0)</f>
        <v>275h732y</v>
      </c>
      <c r="C799" s="354" t="s">
        <v>35</v>
      </c>
      <c r="D799" s="354" t="s">
        <v>36</v>
      </c>
      <c r="E799" s="354">
        <v>4191110</v>
      </c>
      <c r="S799" s="354">
        <v>0</v>
      </c>
      <c r="T799" s="354">
        <v>0</v>
      </c>
      <c r="U799" s="354">
        <v>0</v>
      </c>
      <c r="V799" s="354">
        <v>0</v>
      </c>
      <c r="W799" s="354">
        <v>0</v>
      </c>
      <c r="X799" s="354">
        <v>0</v>
      </c>
      <c r="Y799" s="354">
        <v>0</v>
      </c>
      <c r="Z799" s="354">
        <v>0</v>
      </c>
      <c r="AA799" s="354">
        <v>0</v>
      </c>
      <c r="AB799" s="354">
        <v>0</v>
      </c>
      <c r="AC799" s="354">
        <v>0</v>
      </c>
      <c r="AD799" s="354">
        <v>0</v>
      </c>
    </row>
    <row r="800" spans="1:30" x14ac:dyDescent="0.35">
      <c r="A800" t="s">
        <v>151</v>
      </c>
      <c r="B800" s="354" t="str">
        <f>VLOOKUP(A800,'Web Based Remittances'!$A$2:$C$70,3,0)</f>
        <v>275h732y</v>
      </c>
      <c r="C800" s="354" t="s">
        <v>37</v>
      </c>
      <c r="D800" s="354" t="s">
        <v>38</v>
      </c>
      <c r="E800" s="354">
        <v>4191600</v>
      </c>
      <c r="F800" s="354">
        <v>-27000</v>
      </c>
      <c r="G800" s="354">
        <v>-11634</v>
      </c>
      <c r="I800" s="354">
        <v>-788</v>
      </c>
      <c r="J800" s="354">
        <v>-3000</v>
      </c>
      <c r="M800" s="354">
        <v>-10000</v>
      </c>
      <c r="O800" s="354">
        <v>-788</v>
      </c>
      <c r="P800" s="354">
        <v>0</v>
      </c>
      <c r="R800" s="354">
        <v>-790</v>
      </c>
      <c r="S800" s="354">
        <v>-11634</v>
      </c>
      <c r="T800" s="354">
        <v>-11634</v>
      </c>
      <c r="U800" s="354">
        <v>-12422</v>
      </c>
      <c r="V800" s="354">
        <v>-15422</v>
      </c>
      <c r="W800" s="354">
        <v>-15422</v>
      </c>
      <c r="X800" s="354">
        <v>-15422</v>
      </c>
      <c r="Y800" s="354">
        <v>-25422</v>
      </c>
      <c r="Z800" s="354">
        <v>-25422</v>
      </c>
      <c r="AA800" s="354">
        <v>-26210</v>
      </c>
      <c r="AB800" s="354">
        <v>-26210</v>
      </c>
      <c r="AC800" s="354">
        <v>-26210</v>
      </c>
      <c r="AD800" s="354">
        <v>-27000</v>
      </c>
    </row>
    <row r="801" spans="1:30" x14ac:dyDescent="0.35">
      <c r="A801" t="s">
        <v>151</v>
      </c>
      <c r="B801" s="354" t="str">
        <f>VLOOKUP(A801,'Web Based Remittances'!$A$2:$C$70,3,0)</f>
        <v>275h732y</v>
      </c>
      <c r="C801" s="354" t="s">
        <v>39</v>
      </c>
      <c r="D801" s="354" t="s">
        <v>40</v>
      </c>
      <c r="E801" s="354">
        <v>4191610</v>
      </c>
      <c r="S801" s="354">
        <v>0</v>
      </c>
      <c r="T801" s="354">
        <v>0</v>
      </c>
      <c r="U801" s="354">
        <v>0</v>
      </c>
      <c r="V801" s="354">
        <v>0</v>
      </c>
      <c r="W801" s="354">
        <v>0</v>
      </c>
      <c r="X801" s="354">
        <v>0</v>
      </c>
      <c r="Y801" s="354">
        <v>0</v>
      </c>
      <c r="Z801" s="354">
        <v>0</v>
      </c>
      <c r="AA801" s="354">
        <v>0</v>
      </c>
      <c r="AB801" s="354">
        <v>0</v>
      </c>
      <c r="AC801" s="354">
        <v>0</v>
      </c>
      <c r="AD801" s="354">
        <v>0</v>
      </c>
    </row>
    <row r="802" spans="1:30" x14ac:dyDescent="0.35">
      <c r="A802" t="s">
        <v>151</v>
      </c>
      <c r="B802" s="354" t="str">
        <f>VLOOKUP(A802,'Web Based Remittances'!$A$2:$C$70,3,0)</f>
        <v>275h732y</v>
      </c>
      <c r="C802" s="354" t="s">
        <v>41</v>
      </c>
      <c r="D802" s="354" t="s">
        <v>42</v>
      </c>
      <c r="E802" s="354">
        <v>4190410</v>
      </c>
      <c r="S802" s="354">
        <v>0</v>
      </c>
      <c r="T802" s="354">
        <v>0</v>
      </c>
      <c r="U802" s="354">
        <v>0</v>
      </c>
      <c r="V802" s="354">
        <v>0</v>
      </c>
      <c r="W802" s="354">
        <v>0</v>
      </c>
      <c r="X802" s="354">
        <v>0</v>
      </c>
      <c r="Y802" s="354">
        <v>0</v>
      </c>
      <c r="Z802" s="354">
        <v>0</v>
      </c>
      <c r="AA802" s="354">
        <v>0</v>
      </c>
      <c r="AB802" s="354">
        <v>0</v>
      </c>
      <c r="AC802" s="354">
        <v>0</v>
      </c>
      <c r="AD802" s="354">
        <v>0</v>
      </c>
    </row>
    <row r="803" spans="1:30" x14ac:dyDescent="0.35">
      <c r="A803" t="s">
        <v>151</v>
      </c>
      <c r="B803" s="354" t="str">
        <f>VLOOKUP(A803,'Web Based Remittances'!$A$2:$C$70,3,0)</f>
        <v>275h732y</v>
      </c>
      <c r="C803" s="354" t="s">
        <v>43</v>
      </c>
      <c r="D803" s="354" t="s">
        <v>44</v>
      </c>
      <c r="E803" s="354">
        <v>4190420</v>
      </c>
      <c r="S803" s="354">
        <v>0</v>
      </c>
      <c r="T803" s="354">
        <v>0</v>
      </c>
      <c r="U803" s="354">
        <v>0</v>
      </c>
      <c r="V803" s="354">
        <v>0</v>
      </c>
      <c r="W803" s="354">
        <v>0</v>
      </c>
      <c r="X803" s="354">
        <v>0</v>
      </c>
      <c r="Y803" s="354">
        <v>0</v>
      </c>
      <c r="Z803" s="354">
        <v>0</v>
      </c>
      <c r="AA803" s="354">
        <v>0</v>
      </c>
      <c r="AB803" s="354">
        <v>0</v>
      </c>
      <c r="AC803" s="354">
        <v>0</v>
      </c>
      <c r="AD803" s="354">
        <v>0</v>
      </c>
    </row>
    <row r="804" spans="1:30" x14ac:dyDescent="0.35">
      <c r="A804" t="s">
        <v>151</v>
      </c>
      <c r="B804" s="354" t="str">
        <f>VLOOKUP(A804,'Web Based Remittances'!$A$2:$C$70,3,0)</f>
        <v>275h732y</v>
      </c>
      <c r="C804" s="354" t="s">
        <v>45</v>
      </c>
      <c r="D804" s="354" t="s">
        <v>46</v>
      </c>
      <c r="E804" s="354">
        <v>4190200</v>
      </c>
      <c r="S804" s="354">
        <v>0</v>
      </c>
      <c r="T804" s="354">
        <v>0</v>
      </c>
      <c r="U804" s="354">
        <v>0</v>
      </c>
      <c r="V804" s="354">
        <v>0</v>
      </c>
      <c r="W804" s="354">
        <v>0</v>
      </c>
      <c r="X804" s="354">
        <v>0</v>
      </c>
      <c r="Y804" s="354">
        <v>0</v>
      </c>
      <c r="Z804" s="354">
        <v>0</v>
      </c>
      <c r="AA804" s="354">
        <v>0</v>
      </c>
      <c r="AB804" s="354">
        <v>0</v>
      </c>
      <c r="AC804" s="354">
        <v>0</v>
      </c>
      <c r="AD804" s="354">
        <v>0</v>
      </c>
    </row>
    <row r="805" spans="1:30" x14ac:dyDescent="0.35">
      <c r="A805" t="s">
        <v>151</v>
      </c>
      <c r="B805" s="354" t="str">
        <f>VLOOKUP(A805,'Web Based Remittances'!$A$2:$C$70,3,0)</f>
        <v>275h732y</v>
      </c>
      <c r="C805" s="354" t="s">
        <v>47</v>
      </c>
      <c r="D805" s="354" t="s">
        <v>48</v>
      </c>
      <c r="E805" s="354">
        <v>4190386</v>
      </c>
      <c r="S805" s="354">
        <v>0</v>
      </c>
      <c r="T805" s="354">
        <v>0</v>
      </c>
      <c r="U805" s="354">
        <v>0</v>
      </c>
      <c r="V805" s="354">
        <v>0</v>
      </c>
      <c r="W805" s="354">
        <v>0</v>
      </c>
      <c r="X805" s="354">
        <v>0</v>
      </c>
      <c r="Y805" s="354">
        <v>0</v>
      </c>
      <c r="Z805" s="354">
        <v>0</v>
      </c>
      <c r="AA805" s="354">
        <v>0</v>
      </c>
      <c r="AB805" s="354">
        <v>0</v>
      </c>
      <c r="AC805" s="354">
        <v>0</v>
      </c>
      <c r="AD805" s="354">
        <v>0</v>
      </c>
    </row>
    <row r="806" spans="1:30" x14ac:dyDescent="0.35">
      <c r="A806" t="s">
        <v>151</v>
      </c>
      <c r="B806" s="354" t="str">
        <f>VLOOKUP(A806,'Web Based Remittances'!$A$2:$C$70,3,0)</f>
        <v>275h732y</v>
      </c>
      <c r="C806" s="354" t="s">
        <v>49</v>
      </c>
      <c r="D806" s="354" t="s">
        <v>50</v>
      </c>
      <c r="E806" s="354">
        <v>4190387</v>
      </c>
      <c r="S806" s="354">
        <v>0</v>
      </c>
      <c r="T806" s="354">
        <v>0</v>
      </c>
      <c r="U806" s="354">
        <v>0</v>
      </c>
      <c r="V806" s="354">
        <v>0</v>
      </c>
      <c r="W806" s="354">
        <v>0</v>
      </c>
      <c r="X806" s="354">
        <v>0</v>
      </c>
      <c r="Y806" s="354">
        <v>0</v>
      </c>
      <c r="Z806" s="354">
        <v>0</v>
      </c>
      <c r="AA806" s="354">
        <v>0</v>
      </c>
      <c r="AB806" s="354">
        <v>0</v>
      </c>
      <c r="AC806" s="354">
        <v>0</v>
      </c>
      <c r="AD806" s="354">
        <v>0</v>
      </c>
    </row>
    <row r="807" spans="1:30" x14ac:dyDescent="0.35">
      <c r="A807" t="s">
        <v>151</v>
      </c>
      <c r="B807" s="354" t="str">
        <f>VLOOKUP(A807,'Web Based Remittances'!$A$2:$C$70,3,0)</f>
        <v>275h732y</v>
      </c>
      <c r="C807" s="354" t="s">
        <v>51</v>
      </c>
      <c r="D807" s="354" t="s">
        <v>52</v>
      </c>
      <c r="E807" s="354">
        <v>4190388</v>
      </c>
      <c r="F807" s="354">
        <v>-8337</v>
      </c>
      <c r="I807" s="354">
        <v>-8337</v>
      </c>
      <c r="O807" s="354">
        <v>0</v>
      </c>
      <c r="S807" s="354">
        <v>0</v>
      </c>
      <c r="T807" s="354">
        <v>0</v>
      </c>
      <c r="U807" s="354">
        <v>-8337</v>
      </c>
      <c r="V807" s="354">
        <v>-8337</v>
      </c>
      <c r="W807" s="354">
        <v>-8337</v>
      </c>
      <c r="X807" s="354">
        <v>-8337</v>
      </c>
      <c r="Y807" s="354">
        <v>-8337</v>
      </c>
      <c r="Z807" s="354">
        <v>-8337</v>
      </c>
      <c r="AA807" s="354">
        <v>-8337</v>
      </c>
      <c r="AB807" s="354">
        <v>-8337</v>
      </c>
      <c r="AC807" s="354">
        <v>-8337</v>
      </c>
      <c r="AD807" s="354">
        <v>-8337</v>
      </c>
    </row>
    <row r="808" spans="1:30" x14ac:dyDescent="0.35">
      <c r="A808" t="s">
        <v>151</v>
      </c>
      <c r="B808" s="354" t="str">
        <f>VLOOKUP(A808,'Web Based Remittances'!$A$2:$C$70,3,0)</f>
        <v>275h732y</v>
      </c>
      <c r="C808" s="354" t="s">
        <v>53</v>
      </c>
      <c r="D808" s="354" t="s">
        <v>54</v>
      </c>
      <c r="E808" s="354">
        <v>4190380</v>
      </c>
      <c r="F808" s="354">
        <v>-60028</v>
      </c>
      <c r="H808" s="354">
        <v>-7895</v>
      </c>
      <c r="J808" s="354">
        <v>-41078</v>
      </c>
      <c r="O808" s="354">
        <v>-11055</v>
      </c>
      <c r="S808" s="354">
        <v>0</v>
      </c>
      <c r="T808" s="354">
        <v>-7895</v>
      </c>
      <c r="U808" s="354">
        <v>-7895</v>
      </c>
      <c r="V808" s="354">
        <v>-48973</v>
      </c>
      <c r="W808" s="354">
        <v>-48973</v>
      </c>
      <c r="X808" s="354">
        <v>-48973</v>
      </c>
      <c r="Y808" s="354">
        <v>-48973</v>
      </c>
      <c r="Z808" s="354">
        <v>-48973</v>
      </c>
      <c r="AA808" s="354">
        <v>-60028</v>
      </c>
      <c r="AB808" s="354">
        <v>-60028</v>
      </c>
      <c r="AC808" s="354">
        <v>-60028</v>
      </c>
      <c r="AD808" s="354">
        <v>-60028</v>
      </c>
    </row>
    <row r="809" spans="1:30" x14ac:dyDescent="0.35">
      <c r="A809" t="s">
        <v>151</v>
      </c>
      <c r="B809" s="354" t="str">
        <f>VLOOKUP(A809,'Web Based Remittances'!$A$2:$C$70,3,0)</f>
        <v>275h732y</v>
      </c>
      <c r="C809" s="354" t="s">
        <v>57</v>
      </c>
      <c r="D809" s="354" t="s">
        <v>58</v>
      </c>
      <c r="E809" s="354">
        <v>6110000</v>
      </c>
      <c r="F809" s="354">
        <v>1006613</v>
      </c>
      <c r="G809" s="354">
        <v>80469</v>
      </c>
      <c r="H809" s="354">
        <v>77378</v>
      </c>
      <c r="I809" s="354">
        <v>77378</v>
      </c>
      <c r="J809" s="354">
        <v>78899</v>
      </c>
      <c r="K809" s="354">
        <v>77787</v>
      </c>
      <c r="L809" s="354">
        <v>88309</v>
      </c>
      <c r="M809" s="354">
        <v>89157</v>
      </c>
      <c r="N809" s="354">
        <v>88497</v>
      </c>
      <c r="O809" s="354">
        <v>87185</v>
      </c>
      <c r="P809" s="354">
        <v>87185</v>
      </c>
      <c r="Q809" s="354">
        <v>87185</v>
      </c>
      <c r="R809" s="354">
        <v>87184</v>
      </c>
      <c r="S809" s="354">
        <v>80469</v>
      </c>
      <c r="T809" s="354">
        <v>157847</v>
      </c>
      <c r="U809" s="354">
        <v>235225</v>
      </c>
      <c r="V809" s="354">
        <v>314124</v>
      </c>
      <c r="W809" s="354">
        <v>391911</v>
      </c>
      <c r="X809" s="354">
        <v>480220</v>
      </c>
      <c r="Y809" s="354">
        <v>569377</v>
      </c>
      <c r="Z809" s="354">
        <v>657874</v>
      </c>
      <c r="AA809" s="354">
        <v>745059</v>
      </c>
      <c r="AB809" s="354">
        <v>832244</v>
      </c>
      <c r="AC809" s="354">
        <v>919429</v>
      </c>
      <c r="AD809" s="354">
        <v>1006613</v>
      </c>
    </row>
    <row r="810" spans="1:30" x14ac:dyDescent="0.35">
      <c r="A810" t="s">
        <v>151</v>
      </c>
      <c r="B810" s="354" t="str">
        <f>VLOOKUP(A810,'Web Based Remittances'!$A$2:$C$70,3,0)</f>
        <v>275h732y</v>
      </c>
      <c r="C810" s="354" t="s">
        <v>59</v>
      </c>
      <c r="D810" s="354" t="s">
        <v>60</v>
      </c>
      <c r="E810" s="354">
        <v>6110020</v>
      </c>
      <c r="F810" s="354">
        <v>26600</v>
      </c>
      <c r="G810" s="354">
        <v>3500</v>
      </c>
      <c r="H810" s="354">
        <v>3500</v>
      </c>
      <c r="I810" s="354">
        <v>3500</v>
      </c>
      <c r="J810" s="354">
        <v>3500</v>
      </c>
      <c r="K810" s="354">
        <v>0</v>
      </c>
      <c r="L810" s="354">
        <v>2842</v>
      </c>
      <c r="M810" s="354">
        <v>2842</v>
      </c>
      <c r="N810" s="354">
        <v>1502</v>
      </c>
      <c r="O810" s="354">
        <v>908</v>
      </c>
      <c r="P810" s="354">
        <v>1502</v>
      </c>
      <c r="Q810" s="354">
        <v>1502</v>
      </c>
      <c r="R810" s="354">
        <v>1502</v>
      </c>
      <c r="S810" s="354">
        <v>3500</v>
      </c>
      <c r="T810" s="354">
        <v>7000</v>
      </c>
      <c r="U810" s="354">
        <v>10500</v>
      </c>
      <c r="V810" s="354">
        <v>14000</v>
      </c>
      <c r="W810" s="354">
        <v>14000</v>
      </c>
      <c r="X810" s="354">
        <v>16842</v>
      </c>
      <c r="Y810" s="354">
        <v>19684</v>
      </c>
      <c r="Z810" s="354">
        <v>21186</v>
      </c>
      <c r="AA810" s="354">
        <v>22094</v>
      </c>
      <c r="AB810" s="354">
        <v>23596</v>
      </c>
      <c r="AC810" s="354">
        <v>25098</v>
      </c>
      <c r="AD810" s="354">
        <v>26600</v>
      </c>
    </row>
    <row r="811" spans="1:30" x14ac:dyDescent="0.35">
      <c r="A811" t="s">
        <v>151</v>
      </c>
      <c r="B811" s="354" t="str">
        <f>VLOOKUP(A811,'Web Based Remittances'!$A$2:$C$70,3,0)</f>
        <v>275h732y</v>
      </c>
      <c r="C811" s="354" t="s">
        <v>61</v>
      </c>
      <c r="D811" s="354" t="s">
        <v>62</v>
      </c>
      <c r="E811" s="354">
        <v>6110600</v>
      </c>
      <c r="F811" s="354">
        <v>464924</v>
      </c>
      <c r="G811" s="354">
        <v>50859</v>
      </c>
      <c r="H811" s="354">
        <v>38585</v>
      </c>
      <c r="I811" s="354">
        <v>38585</v>
      </c>
      <c r="J811" s="354">
        <v>38585</v>
      </c>
      <c r="K811" s="354">
        <v>38585</v>
      </c>
      <c r="L811" s="354">
        <v>37014</v>
      </c>
      <c r="M811" s="354">
        <v>37014</v>
      </c>
      <c r="N811" s="354">
        <v>37014</v>
      </c>
      <c r="O811" s="354">
        <v>37014</v>
      </c>
      <c r="P811" s="354">
        <v>37014</v>
      </c>
      <c r="Q811" s="354">
        <v>37014</v>
      </c>
      <c r="R811" s="354">
        <v>37641</v>
      </c>
      <c r="S811" s="354">
        <v>50859</v>
      </c>
      <c r="T811" s="354">
        <v>89444</v>
      </c>
      <c r="U811" s="354">
        <v>128029</v>
      </c>
      <c r="V811" s="354">
        <v>166614</v>
      </c>
      <c r="W811" s="354">
        <v>205199</v>
      </c>
      <c r="X811" s="354">
        <v>242213</v>
      </c>
      <c r="Y811" s="354">
        <v>279227</v>
      </c>
      <c r="Z811" s="354">
        <v>316241</v>
      </c>
      <c r="AA811" s="354">
        <v>353255</v>
      </c>
      <c r="AB811" s="354">
        <v>390269</v>
      </c>
      <c r="AC811" s="354">
        <v>427283</v>
      </c>
      <c r="AD811" s="354">
        <v>464924</v>
      </c>
    </row>
    <row r="812" spans="1:30" x14ac:dyDescent="0.35">
      <c r="A812" t="s">
        <v>151</v>
      </c>
      <c r="B812" s="354" t="str">
        <f>VLOOKUP(A812,'Web Based Remittances'!$A$2:$C$70,3,0)</f>
        <v>275h732y</v>
      </c>
      <c r="C812" s="354" t="s">
        <v>63</v>
      </c>
      <c r="D812" s="354" t="s">
        <v>64</v>
      </c>
      <c r="E812" s="354">
        <v>6110720</v>
      </c>
      <c r="F812" s="354">
        <v>29246</v>
      </c>
      <c r="G812" s="354">
        <v>2661</v>
      </c>
      <c r="H812" s="354">
        <v>2391</v>
      </c>
      <c r="I812" s="354">
        <v>2391</v>
      </c>
      <c r="J812" s="354">
        <v>2391</v>
      </c>
      <c r="K812" s="354">
        <v>2391</v>
      </c>
      <c r="L812" s="354">
        <v>2391</v>
      </c>
      <c r="M812" s="354">
        <v>2438</v>
      </c>
      <c r="N812" s="354">
        <v>2438</v>
      </c>
      <c r="O812" s="354">
        <v>2438</v>
      </c>
      <c r="P812" s="354">
        <v>2438</v>
      </c>
      <c r="Q812" s="354">
        <v>2439</v>
      </c>
      <c r="R812" s="354">
        <v>2439</v>
      </c>
      <c r="S812" s="354">
        <v>2661</v>
      </c>
      <c r="T812" s="354">
        <v>5052</v>
      </c>
      <c r="U812" s="354">
        <v>7443</v>
      </c>
      <c r="V812" s="354">
        <v>9834</v>
      </c>
      <c r="W812" s="354">
        <v>12225</v>
      </c>
      <c r="X812" s="354">
        <v>14616</v>
      </c>
      <c r="Y812" s="354">
        <v>17054</v>
      </c>
      <c r="Z812" s="354">
        <v>19492</v>
      </c>
      <c r="AA812" s="354">
        <v>21930</v>
      </c>
      <c r="AB812" s="354">
        <v>24368</v>
      </c>
      <c r="AC812" s="354">
        <v>26807</v>
      </c>
      <c r="AD812" s="354">
        <v>29246</v>
      </c>
    </row>
    <row r="813" spans="1:30" x14ac:dyDescent="0.35">
      <c r="A813" t="s">
        <v>151</v>
      </c>
      <c r="B813" s="354" t="str">
        <f>VLOOKUP(A813,'Web Based Remittances'!$A$2:$C$70,3,0)</f>
        <v>275h732y</v>
      </c>
      <c r="C813" s="354" t="s">
        <v>65</v>
      </c>
      <c r="D813" s="354" t="s">
        <v>66</v>
      </c>
      <c r="E813" s="354">
        <v>6110860</v>
      </c>
      <c r="F813" s="354">
        <v>92171</v>
      </c>
      <c r="G813" s="354">
        <v>9498</v>
      </c>
      <c r="H813" s="354">
        <v>7515</v>
      </c>
      <c r="I813" s="354">
        <v>7515</v>
      </c>
      <c r="J813" s="354">
        <v>7515</v>
      </c>
      <c r="K813" s="354">
        <v>7516</v>
      </c>
      <c r="L813" s="354">
        <v>7516</v>
      </c>
      <c r="M813" s="354">
        <v>7516</v>
      </c>
      <c r="N813" s="354">
        <v>7516</v>
      </c>
      <c r="O813" s="354">
        <v>7516</v>
      </c>
      <c r="P813" s="354">
        <v>7516</v>
      </c>
      <c r="Q813" s="354">
        <v>7516</v>
      </c>
      <c r="R813" s="354">
        <v>7516</v>
      </c>
      <c r="S813" s="354">
        <v>9498</v>
      </c>
      <c r="T813" s="354">
        <v>17013</v>
      </c>
      <c r="U813" s="354">
        <v>24528</v>
      </c>
      <c r="V813" s="354">
        <v>32043</v>
      </c>
      <c r="W813" s="354">
        <v>39559</v>
      </c>
      <c r="X813" s="354">
        <v>47075</v>
      </c>
      <c r="Y813" s="354">
        <v>54591</v>
      </c>
      <c r="Z813" s="354">
        <v>62107</v>
      </c>
      <c r="AA813" s="354">
        <v>69623</v>
      </c>
      <c r="AB813" s="354">
        <v>77139</v>
      </c>
      <c r="AC813" s="354">
        <v>84655</v>
      </c>
      <c r="AD813" s="354">
        <v>92171</v>
      </c>
    </row>
    <row r="814" spans="1:30" x14ac:dyDescent="0.35">
      <c r="A814" t="s">
        <v>151</v>
      </c>
      <c r="B814" s="354" t="str">
        <f>VLOOKUP(A814,'Web Based Remittances'!$A$2:$C$70,3,0)</f>
        <v>275h732y</v>
      </c>
      <c r="C814" s="354" t="s">
        <v>67</v>
      </c>
      <c r="D814" s="354" t="s">
        <v>68</v>
      </c>
      <c r="E814" s="354">
        <v>6110800</v>
      </c>
      <c r="F814" s="354">
        <v>0</v>
      </c>
      <c r="S814" s="354">
        <v>0</v>
      </c>
      <c r="T814" s="354">
        <v>0</v>
      </c>
      <c r="U814" s="354">
        <v>0</v>
      </c>
      <c r="V814" s="354">
        <v>0</v>
      </c>
      <c r="W814" s="354">
        <v>0</v>
      </c>
      <c r="X814" s="354">
        <v>0</v>
      </c>
      <c r="Y814" s="354">
        <v>0</v>
      </c>
      <c r="Z814" s="354">
        <v>0</v>
      </c>
      <c r="AA814" s="354">
        <v>0</v>
      </c>
      <c r="AB814" s="354">
        <v>0</v>
      </c>
      <c r="AC814" s="354">
        <v>0</v>
      </c>
      <c r="AD814" s="354">
        <v>0</v>
      </c>
    </row>
    <row r="815" spans="1:30" x14ac:dyDescent="0.35">
      <c r="A815" t="s">
        <v>151</v>
      </c>
      <c r="B815" s="354" t="str">
        <f>VLOOKUP(A815,'Web Based Remittances'!$A$2:$C$70,3,0)</f>
        <v>275h732y</v>
      </c>
      <c r="C815" s="354" t="s">
        <v>69</v>
      </c>
      <c r="D815" s="354" t="s">
        <v>70</v>
      </c>
      <c r="E815" s="354">
        <v>6110640</v>
      </c>
      <c r="F815" s="354">
        <v>30017</v>
      </c>
      <c r="G815" s="354">
        <v>2786</v>
      </c>
      <c r="H815" s="354">
        <v>2465</v>
      </c>
      <c r="I815" s="354">
        <v>2465</v>
      </c>
      <c r="J815" s="354">
        <v>2465</v>
      </c>
      <c r="K815" s="354">
        <v>2465</v>
      </c>
      <c r="L815" s="354">
        <v>2465</v>
      </c>
      <c r="M815" s="354">
        <v>2465</v>
      </c>
      <c r="N815" s="354">
        <v>2465</v>
      </c>
      <c r="O815" s="354">
        <v>2465</v>
      </c>
      <c r="P815" s="354">
        <v>2465</v>
      </c>
      <c r="Q815" s="354">
        <v>2465</v>
      </c>
      <c r="R815" s="354">
        <v>2581</v>
      </c>
      <c r="S815" s="354">
        <v>2786</v>
      </c>
      <c r="T815" s="354">
        <v>5251</v>
      </c>
      <c r="U815" s="354">
        <v>7716</v>
      </c>
      <c r="V815" s="354">
        <v>10181</v>
      </c>
      <c r="W815" s="354">
        <v>12646</v>
      </c>
      <c r="X815" s="354">
        <v>15111</v>
      </c>
      <c r="Y815" s="354">
        <v>17576</v>
      </c>
      <c r="Z815" s="354">
        <v>20041</v>
      </c>
      <c r="AA815" s="354">
        <v>22506</v>
      </c>
      <c r="AB815" s="354">
        <v>24971</v>
      </c>
      <c r="AC815" s="354">
        <v>27436</v>
      </c>
      <c r="AD815" s="354">
        <v>30017</v>
      </c>
    </row>
    <row r="816" spans="1:30" x14ac:dyDescent="0.35">
      <c r="A816" t="s">
        <v>151</v>
      </c>
      <c r="B816" s="354" t="str">
        <f>VLOOKUP(A816,'Web Based Remittances'!$A$2:$C$70,3,0)</f>
        <v>275h732y</v>
      </c>
      <c r="C816" s="354" t="s">
        <v>71</v>
      </c>
      <c r="D816" s="354" t="s">
        <v>72</v>
      </c>
      <c r="E816" s="354">
        <v>6116300</v>
      </c>
      <c r="F816" s="354">
        <v>9335</v>
      </c>
      <c r="G816" s="354">
        <v>777</v>
      </c>
      <c r="H816" s="354">
        <v>777</v>
      </c>
      <c r="I816" s="354">
        <v>777</v>
      </c>
      <c r="J816" s="354">
        <v>777</v>
      </c>
      <c r="K816" s="354">
        <v>777</v>
      </c>
      <c r="L816" s="354">
        <v>777</v>
      </c>
      <c r="M816" s="354">
        <v>777</v>
      </c>
      <c r="N816" s="354">
        <v>777</v>
      </c>
      <c r="O816" s="354">
        <v>777</v>
      </c>
      <c r="P816" s="354">
        <v>777</v>
      </c>
      <c r="Q816" s="354">
        <v>777</v>
      </c>
      <c r="R816" s="354">
        <v>788</v>
      </c>
      <c r="S816" s="354">
        <v>777</v>
      </c>
      <c r="T816" s="354">
        <v>1554</v>
      </c>
      <c r="U816" s="354">
        <v>2331</v>
      </c>
      <c r="V816" s="354">
        <v>3108</v>
      </c>
      <c r="W816" s="354">
        <v>3885</v>
      </c>
      <c r="X816" s="354">
        <v>4662</v>
      </c>
      <c r="Y816" s="354">
        <v>5439</v>
      </c>
      <c r="Z816" s="354">
        <v>6216</v>
      </c>
      <c r="AA816" s="354">
        <v>6993</v>
      </c>
      <c r="AB816" s="354">
        <v>7770</v>
      </c>
      <c r="AC816" s="354">
        <v>8547</v>
      </c>
      <c r="AD816" s="354">
        <v>9335</v>
      </c>
    </row>
    <row r="817" spans="1:30" x14ac:dyDescent="0.35">
      <c r="A817" t="s">
        <v>151</v>
      </c>
      <c r="B817" s="354" t="str">
        <f>VLOOKUP(A817,'Web Based Remittances'!$A$2:$C$70,3,0)</f>
        <v>275h732y</v>
      </c>
      <c r="C817" s="354" t="s">
        <v>73</v>
      </c>
      <c r="D817" s="354" t="s">
        <v>74</v>
      </c>
      <c r="E817" s="354">
        <v>6116200</v>
      </c>
      <c r="F817" s="354">
        <v>7500</v>
      </c>
      <c r="G817" s="354">
        <v>681</v>
      </c>
      <c r="H817" s="354">
        <v>681</v>
      </c>
      <c r="I817" s="354">
        <v>681</v>
      </c>
      <c r="J817" s="354">
        <v>681</v>
      </c>
      <c r="L817" s="354">
        <v>681</v>
      </c>
      <c r="M817" s="354">
        <v>681</v>
      </c>
      <c r="N817" s="354">
        <v>681</v>
      </c>
      <c r="O817" s="354">
        <v>681</v>
      </c>
      <c r="P817" s="354">
        <v>681</v>
      </c>
      <c r="Q817" s="354">
        <v>681</v>
      </c>
      <c r="R817" s="354">
        <v>690</v>
      </c>
      <c r="S817" s="354">
        <v>681</v>
      </c>
      <c r="T817" s="354">
        <v>1362</v>
      </c>
      <c r="U817" s="354">
        <v>2043</v>
      </c>
      <c r="V817" s="354">
        <v>2724</v>
      </c>
      <c r="W817" s="354">
        <v>2724</v>
      </c>
      <c r="X817" s="354">
        <v>3405</v>
      </c>
      <c r="Y817" s="354">
        <v>4086</v>
      </c>
      <c r="Z817" s="354">
        <v>4767</v>
      </c>
      <c r="AA817" s="354">
        <v>5448</v>
      </c>
      <c r="AB817" s="354">
        <v>6129</v>
      </c>
      <c r="AC817" s="354">
        <v>6810</v>
      </c>
      <c r="AD817" s="354">
        <v>7500</v>
      </c>
    </row>
    <row r="818" spans="1:30" x14ac:dyDescent="0.35">
      <c r="A818" t="s">
        <v>151</v>
      </c>
      <c r="B818" s="354" t="str">
        <f>VLOOKUP(A818,'Web Based Remittances'!$A$2:$C$70,3,0)</f>
        <v>275h732y</v>
      </c>
      <c r="C818" s="354" t="s">
        <v>75</v>
      </c>
      <c r="D818" s="354" t="s">
        <v>76</v>
      </c>
      <c r="E818" s="354">
        <v>6116610</v>
      </c>
      <c r="F818" s="354">
        <v>35951</v>
      </c>
      <c r="G818" s="354">
        <v>35951</v>
      </c>
      <c r="S818" s="354">
        <v>35951</v>
      </c>
      <c r="T818" s="354">
        <v>35951</v>
      </c>
      <c r="U818" s="354">
        <v>35951</v>
      </c>
      <c r="V818" s="354">
        <v>35951</v>
      </c>
      <c r="W818" s="354">
        <v>35951</v>
      </c>
      <c r="X818" s="354">
        <v>35951</v>
      </c>
      <c r="Y818" s="354">
        <v>35951</v>
      </c>
      <c r="Z818" s="354">
        <v>35951</v>
      </c>
      <c r="AA818" s="354">
        <v>35951</v>
      </c>
      <c r="AB818" s="354">
        <v>35951</v>
      </c>
      <c r="AC818" s="354">
        <v>35951</v>
      </c>
      <c r="AD818" s="354">
        <v>35951</v>
      </c>
    </row>
    <row r="819" spans="1:30" x14ac:dyDescent="0.35">
      <c r="A819" t="s">
        <v>151</v>
      </c>
      <c r="B819" s="354" t="str">
        <f>VLOOKUP(A819,'Web Based Remittances'!$A$2:$C$70,3,0)</f>
        <v>275h732y</v>
      </c>
      <c r="C819" s="354" t="s">
        <v>77</v>
      </c>
      <c r="D819" s="354" t="s">
        <v>78</v>
      </c>
      <c r="E819" s="354">
        <v>6116600</v>
      </c>
      <c r="F819" s="354">
        <v>1040.48</v>
      </c>
      <c r="G819" s="354">
        <v>1040.48</v>
      </c>
      <c r="S819" s="354">
        <v>1040.48</v>
      </c>
      <c r="T819" s="354">
        <v>1040.48</v>
      </c>
      <c r="U819" s="354">
        <v>1040.48</v>
      </c>
      <c r="V819" s="354">
        <v>1040.48</v>
      </c>
      <c r="W819" s="354">
        <v>1040.48</v>
      </c>
      <c r="X819" s="354">
        <v>1040.48</v>
      </c>
      <c r="Y819" s="354">
        <v>1040.48</v>
      </c>
      <c r="Z819" s="354">
        <v>1040.48</v>
      </c>
      <c r="AA819" s="354">
        <v>1040.48</v>
      </c>
      <c r="AB819" s="354">
        <v>1040.48</v>
      </c>
      <c r="AC819" s="354">
        <v>1040.48</v>
      </c>
      <c r="AD819" s="354">
        <v>1040.48</v>
      </c>
    </row>
    <row r="820" spans="1:30" x14ac:dyDescent="0.35">
      <c r="A820" t="s">
        <v>151</v>
      </c>
      <c r="B820" s="354" t="str">
        <f>VLOOKUP(A820,'Web Based Remittances'!$A$2:$C$70,3,0)</f>
        <v>275h732y</v>
      </c>
      <c r="C820" s="354" t="s">
        <v>79</v>
      </c>
      <c r="D820" s="354" t="s">
        <v>80</v>
      </c>
      <c r="E820" s="354">
        <v>6121000</v>
      </c>
      <c r="F820" s="354">
        <v>43365</v>
      </c>
      <c r="G820" s="354">
        <v>7076</v>
      </c>
      <c r="H820" s="354">
        <v>4527</v>
      </c>
      <c r="I820" s="354">
        <v>2092</v>
      </c>
      <c r="J820" s="354">
        <v>2092</v>
      </c>
      <c r="L820" s="354">
        <v>15026</v>
      </c>
      <c r="M820" s="354">
        <v>2092</v>
      </c>
      <c r="N820" s="354">
        <v>2092</v>
      </c>
      <c r="O820" s="354">
        <v>2092</v>
      </c>
      <c r="P820" s="354">
        <v>2092</v>
      </c>
      <c r="Q820" s="354">
        <v>2092</v>
      </c>
      <c r="R820" s="354">
        <v>2092</v>
      </c>
      <c r="S820" s="354">
        <v>7076</v>
      </c>
      <c r="T820" s="354">
        <v>11603</v>
      </c>
      <c r="U820" s="354">
        <v>13695</v>
      </c>
      <c r="V820" s="354">
        <v>15787</v>
      </c>
      <c r="W820" s="354">
        <v>15787</v>
      </c>
      <c r="X820" s="354">
        <v>30813</v>
      </c>
      <c r="Y820" s="354">
        <v>32905</v>
      </c>
      <c r="Z820" s="354">
        <v>34997</v>
      </c>
      <c r="AA820" s="354">
        <v>37089</v>
      </c>
      <c r="AB820" s="354">
        <v>39181</v>
      </c>
      <c r="AC820" s="354">
        <v>41273</v>
      </c>
      <c r="AD820" s="354">
        <v>43365</v>
      </c>
    </row>
    <row r="821" spans="1:30" x14ac:dyDescent="0.35">
      <c r="A821" t="s">
        <v>151</v>
      </c>
      <c r="B821" s="354" t="str">
        <f>VLOOKUP(A821,'Web Based Remittances'!$A$2:$C$70,3,0)</f>
        <v>275h732y</v>
      </c>
      <c r="C821" s="354" t="s">
        <v>81</v>
      </c>
      <c r="D821" s="354" t="s">
        <v>82</v>
      </c>
      <c r="E821" s="354">
        <v>6122310</v>
      </c>
      <c r="F821" s="354">
        <v>4308</v>
      </c>
      <c r="G821" s="354">
        <v>359</v>
      </c>
      <c r="H821" s="354">
        <v>359</v>
      </c>
      <c r="I821" s="354">
        <v>359</v>
      </c>
      <c r="J821" s="354">
        <v>359</v>
      </c>
      <c r="L821" s="354">
        <v>718</v>
      </c>
      <c r="M821" s="354">
        <v>359</v>
      </c>
      <c r="N821" s="354">
        <v>359</v>
      </c>
      <c r="O821" s="354">
        <v>359</v>
      </c>
      <c r="P821" s="354">
        <v>359</v>
      </c>
      <c r="Q821" s="354">
        <v>359</v>
      </c>
      <c r="R821" s="354">
        <v>359</v>
      </c>
      <c r="S821" s="354">
        <v>359</v>
      </c>
      <c r="T821" s="354">
        <v>718</v>
      </c>
      <c r="U821" s="354">
        <v>1077</v>
      </c>
      <c r="V821" s="354">
        <v>1436</v>
      </c>
      <c r="W821" s="354">
        <v>1436</v>
      </c>
      <c r="X821" s="354">
        <v>2154</v>
      </c>
      <c r="Y821" s="354">
        <v>2513</v>
      </c>
      <c r="Z821" s="354">
        <v>2872</v>
      </c>
      <c r="AA821" s="354">
        <v>3231</v>
      </c>
      <c r="AB821" s="354">
        <v>3590</v>
      </c>
      <c r="AC821" s="354">
        <v>3949</v>
      </c>
      <c r="AD821" s="354">
        <v>4308</v>
      </c>
    </row>
    <row r="822" spans="1:30" x14ac:dyDescent="0.35">
      <c r="A822" t="s">
        <v>151</v>
      </c>
      <c r="B822" s="354" t="str">
        <f>VLOOKUP(A822,'Web Based Remittances'!$A$2:$C$70,3,0)</f>
        <v>275h732y</v>
      </c>
      <c r="C822" s="354" t="s">
        <v>83</v>
      </c>
      <c r="D822" s="354" t="s">
        <v>84</v>
      </c>
      <c r="E822" s="354">
        <v>6122110</v>
      </c>
      <c r="F822" s="354">
        <v>31856</v>
      </c>
      <c r="G822" s="354">
        <v>2655</v>
      </c>
      <c r="H822" s="354">
        <v>2655</v>
      </c>
      <c r="I822" s="354">
        <v>2655</v>
      </c>
      <c r="J822" s="354">
        <v>2655</v>
      </c>
      <c r="L822" s="354">
        <v>5306</v>
      </c>
      <c r="M822" s="354">
        <v>2655</v>
      </c>
      <c r="N822" s="354">
        <v>2655</v>
      </c>
      <c r="O822" s="354">
        <v>2655</v>
      </c>
      <c r="P822" s="354">
        <v>2655</v>
      </c>
      <c r="Q822" s="354">
        <v>2655</v>
      </c>
      <c r="R822" s="354">
        <v>2655</v>
      </c>
      <c r="S822" s="354">
        <v>2655</v>
      </c>
      <c r="T822" s="354">
        <v>5310</v>
      </c>
      <c r="U822" s="354">
        <v>7965</v>
      </c>
      <c r="V822" s="354">
        <v>10620</v>
      </c>
      <c r="W822" s="354">
        <v>10620</v>
      </c>
      <c r="X822" s="354">
        <v>15926</v>
      </c>
      <c r="Y822" s="354">
        <v>18581</v>
      </c>
      <c r="Z822" s="354">
        <v>21236</v>
      </c>
      <c r="AA822" s="354">
        <v>23891</v>
      </c>
      <c r="AB822" s="354">
        <v>26546</v>
      </c>
      <c r="AC822" s="354">
        <v>29201</v>
      </c>
      <c r="AD822" s="354">
        <v>31856</v>
      </c>
    </row>
    <row r="823" spans="1:30" x14ac:dyDescent="0.35">
      <c r="A823" t="s">
        <v>151</v>
      </c>
      <c r="B823" s="354" t="str">
        <f>VLOOKUP(A823,'Web Based Remittances'!$A$2:$C$70,3,0)</f>
        <v>275h732y</v>
      </c>
      <c r="C823" s="354" t="s">
        <v>85</v>
      </c>
      <c r="D823" s="354" t="s">
        <v>86</v>
      </c>
      <c r="E823" s="354">
        <v>6120800</v>
      </c>
      <c r="F823" s="354">
        <v>5088</v>
      </c>
      <c r="I823" s="354">
        <v>1272</v>
      </c>
      <c r="L823" s="354">
        <v>1272</v>
      </c>
      <c r="O823" s="354">
        <v>1272</v>
      </c>
      <c r="R823" s="354">
        <v>1272</v>
      </c>
      <c r="S823" s="354">
        <v>0</v>
      </c>
      <c r="T823" s="354">
        <v>0</v>
      </c>
      <c r="U823" s="354">
        <v>1272</v>
      </c>
      <c r="V823" s="354">
        <v>1272</v>
      </c>
      <c r="W823" s="354">
        <v>1272</v>
      </c>
      <c r="X823" s="354">
        <v>2544</v>
      </c>
      <c r="Y823" s="354">
        <v>2544</v>
      </c>
      <c r="Z823" s="354">
        <v>2544</v>
      </c>
      <c r="AA823" s="354">
        <v>3816</v>
      </c>
      <c r="AB823" s="354">
        <v>3816</v>
      </c>
      <c r="AC823" s="354">
        <v>3816</v>
      </c>
      <c r="AD823" s="354">
        <v>5088</v>
      </c>
    </row>
    <row r="824" spans="1:30" x14ac:dyDescent="0.35">
      <c r="A824" t="s">
        <v>151</v>
      </c>
      <c r="B824" s="354" t="str">
        <f>VLOOKUP(A824,'Web Based Remittances'!$A$2:$C$70,3,0)</f>
        <v>275h732y</v>
      </c>
      <c r="C824" s="354" t="s">
        <v>87</v>
      </c>
      <c r="D824" s="354" t="s">
        <v>88</v>
      </c>
      <c r="E824" s="354">
        <v>6120220</v>
      </c>
      <c r="F824" s="354">
        <v>24310</v>
      </c>
      <c r="G824" s="354">
        <v>1633</v>
      </c>
      <c r="H824" s="354">
        <v>1442</v>
      </c>
      <c r="I824" s="354">
        <v>4943</v>
      </c>
      <c r="J824" s="354">
        <v>903</v>
      </c>
      <c r="L824" s="354">
        <v>1577</v>
      </c>
      <c r="M824" s="354">
        <v>868</v>
      </c>
      <c r="N824" s="354">
        <v>5030</v>
      </c>
      <c r="O824" s="354">
        <v>1936</v>
      </c>
      <c r="P824" s="354">
        <v>1816</v>
      </c>
      <c r="Q824" s="354">
        <v>2266</v>
      </c>
      <c r="R824" s="354">
        <v>1896</v>
      </c>
      <c r="S824" s="354">
        <v>1633</v>
      </c>
      <c r="T824" s="354">
        <v>3075</v>
      </c>
      <c r="U824" s="354">
        <v>8018</v>
      </c>
      <c r="V824" s="354">
        <v>8921</v>
      </c>
      <c r="W824" s="354">
        <v>8921</v>
      </c>
      <c r="X824" s="354">
        <v>10498</v>
      </c>
      <c r="Y824" s="354">
        <v>11366</v>
      </c>
      <c r="Z824" s="354">
        <v>16396</v>
      </c>
      <c r="AA824" s="354">
        <v>18332</v>
      </c>
      <c r="AB824" s="354">
        <v>20148</v>
      </c>
      <c r="AC824" s="354">
        <v>22414</v>
      </c>
      <c r="AD824" s="354">
        <v>24310</v>
      </c>
    </row>
    <row r="825" spans="1:30" x14ac:dyDescent="0.35">
      <c r="A825" t="s">
        <v>151</v>
      </c>
      <c r="B825" s="354" t="str">
        <f>VLOOKUP(A825,'Web Based Remittances'!$A$2:$C$70,3,0)</f>
        <v>275h732y</v>
      </c>
      <c r="C825" s="354" t="s">
        <v>89</v>
      </c>
      <c r="D825" s="354" t="s">
        <v>90</v>
      </c>
      <c r="E825" s="354">
        <v>6120600</v>
      </c>
      <c r="F825" s="354">
        <v>32768</v>
      </c>
      <c r="G825" s="354">
        <v>32768</v>
      </c>
      <c r="S825" s="354">
        <v>32768</v>
      </c>
      <c r="T825" s="354">
        <v>32768</v>
      </c>
      <c r="U825" s="354">
        <v>32768</v>
      </c>
      <c r="V825" s="354">
        <v>32768</v>
      </c>
      <c r="W825" s="354">
        <v>32768</v>
      </c>
      <c r="X825" s="354">
        <v>32768</v>
      </c>
      <c r="Y825" s="354">
        <v>32768</v>
      </c>
      <c r="Z825" s="354">
        <v>32768</v>
      </c>
      <c r="AA825" s="354">
        <v>32768</v>
      </c>
      <c r="AB825" s="354">
        <v>32768</v>
      </c>
      <c r="AC825" s="354">
        <v>32768</v>
      </c>
      <c r="AD825" s="354">
        <v>32768</v>
      </c>
    </row>
    <row r="826" spans="1:30" x14ac:dyDescent="0.35">
      <c r="A826" t="s">
        <v>151</v>
      </c>
      <c r="B826" s="354" t="str">
        <f>VLOOKUP(A826,'Web Based Remittances'!$A$2:$C$70,3,0)</f>
        <v>275h732y</v>
      </c>
      <c r="C826" s="354" t="s">
        <v>91</v>
      </c>
      <c r="D826" s="354" t="s">
        <v>92</v>
      </c>
      <c r="E826" s="354">
        <v>6120400</v>
      </c>
      <c r="F826" s="354">
        <v>8976</v>
      </c>
      <c r="G826" s="354">
        <v>748</v>
      </c>
      <c r="H826" s="354">
        <v>748</v>
      </c>
      <c r="I826" s="354">
        <v>748</v>
      </c>
      <c r="J826" s="354">
        <v>748</v>
      </c>
      <c r="L826" s="354">
        <v>1496</v>
      </c>
      <c r="M826" s="354">
        <v>748</v>
      </c>
      <c r="N826" s="354">
        <v>748</v>
      </c>
      <c r="O826" s="354">
        <v>748</v>
      </c>
      <c r="P826" s="354">
        <v>748</v>
      </c>
      <c r="Q826" s="354">
        <v>748</v>
      </c>
      <c r="R826" s="354">
        <v>748</v>
      </c>
      <c r="S826" s="354">
        <v>748</v>
      </c>
      <c r="T826" s="354">
        <v>1496</v>
      </c>
      <c r="U826" s="354">
        <v>2244</v>
      </c>
      <c r="V826" s="354">
        <v>2992</v>
      </c>
      <c r="W826" s="354">
        <v>2992</v>
      </c>
      <c r="X826" s="354">
        <v>4488</v>
      </c>
      <c r="Y826" s="354">
        <v>5236</v>
      </c>
      <c r="Z826" s="354">
        <v>5984</v>
      </c>
      <c r="AA826" s="354">
        <v>6732</v>
      </c>
      <c r="AB826" s="354">
        <v>7480</v>
      </c>
      <c r="AC826" s="354">
        <v>8228</v>
      </c>
      <c r="AD826" s="354">
        <v>8976</v>
      </c>
    </row>
    <row r="827" spans="1:30" x14ac:dyDescent="0.35">
      <c r="A827" t="s">
        <v>151</v>
      </c>
      <c r="B827" s="354" t="str">
        <f>VLOOKUP(A827,'Web Based Remittances'!$A$2:$C$70,3,0)</f>
        <v>275h732y</v>
      </c>
      <c r="C827" s="354" t="s">
        <v>93</v>
      </c>
      <c r="D827" s="354" t="s">
        <v>94</v>
      </c>
      <c r="E827" s="354">
        <v>6140130</v>
      </c>
      <c r="F827" s="354">
        <v>93049</v>
      </c>
      <c r="G827" s="354">
        <v>7754</v>
      </c>
      <c r="H827" s="354">
        <v>7754</v>
      </c>
      <c r="I827" s="354">
        <v>7754</v>
      </c>
      <c r="J827" s="354">
        <v>7754</v>
      </c>
      <c r="L827" s="354">
        <v>15509</v>
      </c>
      <c r="M827" s="354">
        <v>7754</v>
      </c>
      <c r="N827" s="354">
        <v>7754</v>
      </c>
      <c r="O827" s="354">
        <v>7754</v>
      </c>
      <c r="P827" s="354">
        <v>7754</v>
      </c>
      <c r="Q827" s="354">
        <v>7754</v>
      </c>
      <c r="R827" s="354">
        <v>7754</v>
      </c>
      <c r="S827" s="354">
        <v>7754</v>
      </c>
      <c r="T827" s="354">
        <v>15508</v>
      </c>
      <c r="U827" s="354">
        <v>23262</v>
      </c>
      <c r="V827" s="354">
        <v>31016</v>
      </c>
      <c r="W827" s="354">
        <v>31016</v>
      </c>
      <c r="X827" s="354">
        <v>46525</v>
      </c>
      <c r="Y827" s="354">
        <v>54279</v>
      </c>
      <c r="Z827" s="354">
        <v>62033</v>
      </c>
      <c r="AA827" s="354">
        <v>69787</v>
      </c>
      <c r="AB827" s="354">
        <v>77541</v>
      </c>
      <c r="AC827" s="354">
        <v>85295</v>
      </c>
      <c r="AD827" s="354">
        <v>93049</v>
      </c>
    </row>
    <row r="828" spans="1:30" x14ac:dyDescent="0.35">
      <c r="A828" t="s">
        <v>151</v>
      </c>
      <c r="B828" s="354" t="str">
        <f>VLOOKUP(A828,'Web Based Remittances'!$A$2:$C$70,3,0)</f>
        <v>275h732y</v>
      </c>
      <c r="C828" s="354" t="s">
        <v>95</v>
      </c>
      <c r="D828" s="354" t="s">
        <v>96</v>
      </c>
      <c r="E828" s="354">
        <v>6142430</v>
      </c>
      <c r="F828" s="354">
        <v>17412</v>
      </c>
      <c r="G828" s="354">
        <v>1582</v>
      </c>
      <c r="H828" s="354">
        <v>1582</v>
      </c>
      <c r="I828" s="354">
        <v>1582</v>
      </c>
      <c r="J828" s="354">
        <v>1582</v>
      </c>
      <c r="L828" s="354">
        <v>1582</v>
      </c>
      <c r="M828" s="354">
        <v>1582</v>
      </c>
      <c r="N828" s="354">
        <v>1582</v>
      </c>
      <c r="O828" s="354">
        <v>1582</v>
      </c>
      <c r="P828" s="354">
        <v>1582</v>
      </c>
      <c r="Q828" s="354">
        <v>1582</v>
      </c>
      <c r="R828" s="354">
        <v>1592</v>
      </c>
      <c r="S828" s="354">
        <v>1582</v>
      </c>
      <c r="T828" s="354">
        <v>3164</v>
      </c>
      <c r="U828" s="354">
        <v>4746</v>
      </c>
      <c r="V828" s="354">
        <v>6328</v>
      </c>
      <c r="W828" s="354">
        <v>6328</v>
      </c>
      <c r="X828" s="354">
        <v>7910</v>
      </c>
      <c r="Y828" s="354">
        <v>9492</v>
      </c>
      <c r="Z828" s="354">
        <v>11074</v>
      </c>
      <c r="AA828" s="354">
        <v>12656</v>
      </c>
      <c r="AB828" s="354">
        <v>14238</v>
      </c>
      <c r="AC828" s="354">
        <v>15820</v>
      </c>
      <c r="AD828" s="354">
        <v>17412</v>
      </c>
    </row>
    <row r="829" spans="1:30" x14ac:dyDescent="0.35">
      <c r="A829" t="s">
        <v>151</v>
      </c>
      <c r="B829" s="354" t="str">
        <f>VLOOKUP(A829,'Web Based Remittances'!$A$2:$C$70,3,0)</f>
        <v>275h732y</v>
      </c>
      <c r="C829" s="354" t="s">
        <v>97</v>
      </c>
      <c r="D829" s="354" t="s">
        <v>98</v>
      </c>
      <c r="E829" s="354">
        <v>6146100</v>
      </c>
      <c r="F829" s="354">
        <v>0</v>
      </c>
      <c r="S829" s="354">
        <v>0</v>
      </c>
      <c r="T829" s="354">
        <v>0</v>
      </c>
      <c r="U829" s="354">
        <v>0</v>
      </c>
      <c r="V829" s="354">
        <v>0</v>
      </c>
      <c r="W829" s="354">
        <v>0</v>
      </c>
      <c r="X829" s="354">
        <v>0</v>
      </c>
      <c r="Y829" s="354">
        <v>0</v>
      </c>
      <c r="Z829" s="354">
        <v>0</v>
      </c>
      <c r="AA829" s="354">
        <v>0</v>
      </c>
      <c r="AB829" s="354">
        <v>0</v>
      </c>
      <c r="AC829" s="354">
        <v>0</v>
      </c>
      <c r="AD829" s="354">
        <v>0</v>
      </c>
    </row>
    <row r="830" spans="1:30" x14ac:dyDescent="0.35">
      <c r="A830" t="s">
        <v>151</v>
      </c>
      <c r="B830" s="354" t="str">
        <f>VLOOKUP(A830,'Web Based Remittances'!$A$2:$C$70,3,0)</f>
        <v>275h732y</v>
      </c>
      <c r="C830" s="354" t="s">
        <v>99</v>
      </c>
      <c r="D830" s="354" t="s">
        <v>100</v>
      </c>
      <c r="E830" s="354">
        <v>6140000</v>
      </c>
      <c r="F830" s="354">
        <v>21075</v>
      </c>
      <c r="G830" s="354">
        <v>3952</v>
      </c>
      <c r="H830" s="354">
        <v>585</v>
      </c>
      <c r="I830" s="354">
        <v>585</v>
      </c>
      <c r="J830" s="354">
        <v>3952</v>
      </c>
      <c r="L830" s="354">
        <v>1757</v>
      </c>
      <c r="M830" s="354">
        <v>3952</v>
      </c>
      <c r="N830" s="354">
        <v>585</v>
      </c>
      <c r="O830" s="354">
        <v>585</v>
      </c>
      <c r="P830" s="354">
        <v>3952</v>
      </c>
      <c r="Q830" s="354">
        <v>585</v>
      </c>
      <c r="R830" s="354">
        <v>585</v>
      </c>
      <c r="S830" s="354">
        <v>3952</v>
      </c>
      <c r="T830" s="354">
        <v>4537</v>
      </c>
      <c r="U830" s="354">
        <v>5122</v>
      </c>
      <c r="V830" s="354">
        <v>9074</v>
      </c>
      <c r="W830" s="354">
        <v>9074</v>
      </c>
      <c r="X830" s="354">
        <v>10831</v>
      </c>
      <c r="Y830" s="354">
        <v>14783</v>
      </c>
      <c r="Z830" s="354">
        <v>15368</v>
      </c>
      <c r="AA830" s="354">
        <v>15953</v>
      </c>
      <c r="AB830" s="354">
        <v>19905</v>
      </c>
      <c r="AC830" s="354">
        <v>20490</v>
      </c>
      <c r="AD830" s="354">
        <v>21075</v>
      </c>
    </row>
    <row r="831" spans="1:30" x14ac:dyDescent="0.35">
      <c r="A831" t="s">
        <v>151</v>
      </c>
      <c r="B831" s="354" t="str">
        <f>VLOOKUP(A831,'Web Based Remittances'!$A$2:$C$70,3,0)</f>
        <v>275h732y</v>
      </c>
      <c r="C831" s="354" t="s">
        <v>101</v>
      </c>
      <c r="D831" s="354" t="s">
        <v>102</v>
      </c>
      <c r="E831" s="354">
        <v>6121600</v>
      </c>
      <c r="F831" s="354">
        <v>7735</v>
      </c>
      <c r="G831" s="354">
        <v>6120</v>
      </c>
      <c r="J831" s="354">
        <v>790</v>
      </c>
      <c r="O831" s="354">
        <v>176</v>
      </c>
      <c r="R831" s="354">
        <v>649</v>
      </c>
      <c r="S831" s="354">
        <v>6120</v>
      </c>
      <c r="T831" s="354">
        <v>6120</v>
      </c>
      <c r="U831" s="354">
        <v>6120</v>
      </c>
      <c r="V831" s="354">
        <v>6910</v>
      </c>
      <c r="W831" s="354">
        <v>6910</v>
      </c>
      <c r="X831" s="354">
        <v>6910</v>
      </c>
      <c r="Y831" s="354">
        <v>6910</v>
      </c>
      <c r="Z831" s="354">
        <v>6910</v>
      </c>
      <c r="AA831" s="354">
        <v>7086</v>
      </c>
      <c r="AB831" s="354">
        <v>7086</v>
      </c>
      <c r="AC831" s="354">
        <v>7086</v>
      </c>
      <c r="AD831" s="354">
        <v>7735</v>
      </c>
    </row>
    <row r="832" spans="1:30" x14ac:dyDescent="0.35">
      <c r="A832" t="s">
        <v>151</v>
      </c>
      <c r="B832" s="354" t="str">
        <f>VLOOKUP(A832,'Web Based Remittances'!$A$2:$C$70,3,0)</f>
        <v>275h732y</v>
      </c>
      <c r="C832" s="354" t="s">
        <v>103</v>
      </c>
      <c r="D832" s="354" t="s">
        <v>104</v>
      </c>
      <c r="E832" s="354">
        <v>6151110</v>
      </c>
      <c r="F832" s="354">
        <v>0</v>
      </c>
      <c r="S832" s="354">
        <v>0</v>
      </c>
      <c r="T832" s="354">
        <v>0</v>
      </c>
      <c r="U832" s="354">
        <v>0</v>
      </c>
      <c r="V832" s="354">
        <v>0</v>
      </c>
      <c r="W832" s="354">
        <v>0</v>
      </c>
      <c r="X832" s="354">
        <v>0</v>
      </c>
      <c r="Y832" s="354">
        <v>0</v>
      </c>
      <c r="Z832" s="354">
        <v>0</v>
      </c>
      <c r="AA832" s="354">
        <v>0</v>
      </c>
      <c r="AB832" s="354">
        <v>0</v>
      </c>
      <c r="AC832" s="354">
        <v>0</v>
      </c>
      <c r="AD832" s="354">
        <v>0</v>
      </c>
    </row>
    <row r="833" spans="1:30" x14ac:dyDescent="0.35">
      <c r="A833" t="s">
        <v>151</v>
      </c>
      <c r="B833" s="354" t="str">
        <f>VLOOKUP(A833,'Web Based Remittances'!$A$2:$C$70,3,0)</f>
        <v>275h732y</v>
      </c>
      <c r="C833" s="354" t="s">
        <v>105</v>
      </c>
      <c r="D833" s="354" t="s">
        <v>106</v>
      </c>
      <c r="E833" s="354">
        <v>6140200</v>
      </c>
      <c r="F833" s="354">
        <v>58511</v>
      </c>
      <c r="G833" s="354">
        <v>7500</v>
      </c>
      <c r="H833" s="354">
        <v>3000</v>
      </c>
      <c r="I833" s="354">
        <v>6000</v>
      </c>
      <c r="J833" s="354">
        <v>6000</v>
      </c>
      <c r="L833" s="354">
        <v>5500</v>
      </c>
      <c r="M833" s="354">
        <v>6000</v>
      </c>
      <c r="N833" s="354">
        <v>3000</v>
      </c>
      <c r="O833" s="354">
        <v>6000</v>
      </c>
      <c r="P833" s="354">
        <v>5011</v>
      </c>
      <c r="Q833" s="354">
        <v>6000</v>
      </c>
      <c r="R833" s="354">
        <v>4500</v>
      </c>
      <c r="S833" s="354">
        <v>7500</v>
      </c>
      <c r="T833" s="354">
        <v>10500</v>
      </c>
      <c r="U833" s="354">
        <v>16500</v>
      </c>
      <c r="V833" s="354">
        <v>22500</v>
      </c>
      <c r="W833" s="354">
        <v>22500</v>
      </c>
      <c r="X833" s="354">
        <v>28000</v>
      </c>
      <c r="Y833" s="354">
        <v>34000</v>
      </c>
      <c r="Z833" s="354">
        <v>37000</v>
      </c>
      <c r="AA833" s="354">
        <v>43000</v>
      </c>
      <c r="AB833" s="354">
        <v>48011</v>
      </c>
      <c r="AC833" s="354">
        <v>54011</v>
      </c>
      <c r="AD833" s="354">
        <v>58511</v>
      </c>
    </row>
    <row r="834" spans="1:30" x14ac:dyDescent="0.35">
      <c r="A834" t="s">
        <v>151</v>
      </c>
      <c r="B834" s="354" t="str">
        <f>VLOOKUP(A834,'Web Based Remittances'!$A$2:$C$70,3,0)</f>
        <v>275h732y</v>
      </c>
      <c r="C834" s="354" t="s">
        <v>107</v>
      </c>
      <c r="D834" s="354" t="s">
        <v>108</v>
      </c>
      <c r="E834" s="354">
        <v>6111000</v>
      </c>
      <c r="F834" s="354">
        <v>0</v>
      </c>
      <c r="S834" s="354">
        <v>0</v>
      </c>
      <c r="T834" s="354">
        <v>0</v>
      </c>
      <c r="U834" s="354">
        <v>0</v>
      </c>
      <c r="V834" s="354">
        <v>0</v>
      </c>
      <c r="W834" s="354">
        <v>0</v>
      </c>
      <c r="X834" s="354">
        <v>0</v>
      </c>
      <c r="Y834" s="354">
        <v>0</v>
      </c>
      <c r="Z834" s="354">
        <v>0</v>
      </c>
      <c r="AA834" s="354">
        <v>0</v>
      </c>
      <c r="AB834" s="354">
        <v>0</v>
      </c>
      <c r="AC834" s="354">
        <v>0</v>
      </c>
      <c r="AD834" s="354">
        <v>0</v>
      </c>
    </row>
    <row r="835" spans="1:30" x14ac:dyDescent="0.35">
      <c r="A835" t="s">
        <v>151</v>
      </c>
      <c r="B835" s="354" t="str">
        <f>VLOOKUP(A835,'Web Based Remittances'!$A$2:$C$70,3,0)</f>
        <v>275h732y</v>
      </c>
      <c r="C835" s="354" t="s">
        <v>109</v>
      </c>
      <c r="D835" s="354" t="s">
        <v>110</v>
      </c>
      <c r="E835" s="354">
        <v>6170100</v>
      </c>
      <c r="F835" s="354">
        <v>19344</v>
      </c>
      <c r="G835" s="354">
        <v>1281</v>
      </c>
      <c r="H835" s="354">
        <v>2414</v>
      </c>
      <c r="I835" s="354">
        <v>0</v>
      </c>
      <c r="J835" s="354">
        <v>5051</v>
      </c>
      <c r="L835" s="354">
        <v>1281</v>
      </c>
      <c r="N835" s="354">
        <v>2414</v>
      </c>
      <c r="O835" s="354">
        <v>2810</v>
      </c>
      <c r="P835" s="354">
        <v>1281</v>
      </c>
      <c r="R835" s="354">
        <v>2812</v>
      </c>
      <c r="S835" s="354">
        <v>1281</v>
      </c>
      <c r="T835" s="354">
        <v>3695</v>
      </c>
      <c r="U835" s="354">
        <v>3695</v>
      </c>
      <c r="V835" s="354">
        <v>8746</v>
      </c>
      <c r="W835" s="354">
        <v>8746</v>
      </c>
      <c r="X835" s="354">
        <v>10027</v>
      </c>
      <c r="Y835" s="354">
        <v>10027</v>
      </c>
      <c r="Z835" s="354">
        <v>12441</v>
      </c>
      <c r="AA835" s="354">
        <v>15251</v>
      </c>
      <c r="AB835" s="354">
        <v>16532</v>
      </c>
      <c r="AC835" s="354">
        <v>16532</v>
      </c>
      <c r="AD835" s="354">
        <v>19344</v>
      </c>
    </row>
    <row r="836" spans="1:30" x14ac:dyDescent="0.35">
      <c r="A836" t="s">
        <v>151</v>
      </c>
      <c r="B836" s="354" t="str">
        <f>VLOOKUP(A836,'Web Based Remittances'!$A$2:$C$70,3,0)</f>
        <v>275h732y</v>
      </c>
      <c r="C836" s="354" t="s">
        <v>111</v>
      </c>
      <c r="D836" s="354" t="s">
        <v>112</v>
      </c>
      <c r="E836" s="354">
        <v>6170110</v>
      </c>
      <c r="F836" s="354">
        <v>41559</v>
      </c>
      <c r="G836" s="354">
        <v>3778</v>
      </c>
      <c r="H836" s="354">
        <v>3778</v>
      </c>
      <c r="I836" s="354">
        <v>3778</v>
      </c>
      <c r="J836" s="354">
        <v>3778</v>
      </c>
      <c r="L836" s="354">
        <v>3778</v>
      </c>
      <c r="M836" s="354">
        <v>3778</v>
      </c>
      <c r="N836" s="354">
        <v>3778</v>
      </c>
      <c r="O836" s="354">
        <v>3778</v>
      </c>
      <c r="P836" s="354">
        <v>3778</v>
      </c>
      <c r="Q836" s="354">
        <v>3778</v>
      </c>
      <c r="R836" s="354">
        <v>3779</v>
      </c>
      <c r="S836" s="354">
        <v>3778</v>
      </c>
      <c r="T836" s="354">
        <v>7556</v>
      </c>
      <c r="U836" s="354">
        <v>11334</v>
      </c>
      <c r="V836" s="354">
        <v>15112</v>
      </c>
      <c r="W836" s="354">
        <v>15112</v>
      </c>
      <c r="X836" s="354">
        <v>18890</v>
      </c>
      <c r="Y836" s="354">
        <v>22668</v>
      </c>
      <c r="Z836" s="354">
        <v>26446</v>
      </c>
      <c r="AA836" s="354">
        <v>30224</v>
      </c>
      <c r="AB836" s="354">
        <v>34002</v>
      </c>
      <c r="AC836" s="354">
        <v>37780</v>
      </c>
      <c r="AD836" s="354">
        <v>41559</v>
      </c>
    </row>
    <row r="837" spans="1:30" x14ac:dyDescent="0.35">
      <c r="A837" t="s">
        <v>151</v>
      </c>
      <c r="B837" s="354" t="str">
        <f>VLOOKUP(A837,'Web Based Remittances'!$A$2:$C$70,3,0)</f>
        <v>275h732y</v>
      </c>
      <c r="C837" s="354" t="s">
        <v>121</v>
      </c>
      <c r="D837" s="354" t="s">
        <v>122</v>
      </c>
      <c r="E837" s="354">
        <v>4190170</v>
      </c>
      <c r="F837" s="354">
        <v>-7814</v>
      </c>
      <c r="H837" s="354">
        <v>-7814</v>
      </c>
      <c r="S837" s="354">
        <v>0</v>
      </c>
      <c r="T837" s="354">
        <v>-7814</v>
      </c>
      <c r="U837" s="354">
        <v>-7814</v>
      </c>
      <c r="V837" s="354">
        <v>-7814</v>
      </c>
      <c r="W837" s="354">
        <v>-7814</v>
      </c>
      <c r="X837" s="354">
        <v>-7814</v>
      </c>
      <c r="Y837" s="354">
        <v>-7814</v>
      </c>
      <c r="Z837" s="354">
        <v>-7814</v>
      </c>
      <c r="AA837" s="354">
        <v>-7814</v>
      </c>
      <c r="AB837" s="354">
        <v>-7814</v>
      </c>
      <c r="AC837" s="354">
        <v>-7814</v>
      </c>
      <c r="AD837" s="354">
        <v>-7814</v>
      </c>
    </row>
    <row r="838" spans="1:30" x14ac:dyDescent="0.35">
      <c r="A838" t="s">
        <v>151</v>
      </c>
      <c r="B838" s="354" t="str">
        <f>VLOOKUP(A838,'Web Based Remittances'!$A$2:$C$70,3,0)</f>
        <v>275h732y</v>
      </c>
      <c r="C838" s="354" t="s">
        <v>127</v>
      </c>
      <c r="D838" s="354" t="s">
        <v>128</v>
      </c>
      <c r="E838" s="354">
        <v>6180200</v>
      </c>
      <c r="F838" s="354">
        <v>7814</v>
      </c>
      <c r="L838" s="354">
        <v>7814</v>
      </c>
      <c r="S838" s="354">
        <v>0</v>
      </c>
      <c r="T838" s="354">
        <v>0</v>
      </c>
      <c r="U838" s="354">
        <v>0</v>
      </c>
      <c r="V838" s="354">
        <v>0</v>
      </c>
      <c r="W838" s="354">
        <v>0</v>
      </c>
      <c r="X838" s="354">
        <v>7814</v>
      </c>
      <c r="Y838" s="354">
        <v>7814</v>
      </c>
      <c r="Z838" s="354">
        <v>7814</v>
      </c>
      <c r="AA838" s="354">
        <v>7814</v>
      </c>
      <c r="AB838" s="354">
        <v>7814</v>
      </c>
      <c r="AC838" s="354">
        <v>7814</v>
      </c>
      <c r="AD838" s="354">
        <v>7814</v>
      </c>
    </row>
    <row r="839" spans="1:30" x14ac:dyDescent="0.35">
      <c r="A839" t="s">
        <v>152</v>
      </c>
      <c r="B839" s="354" t="str">
        <f>VLOOKUP(A839,'Web Based Remittances'!$A$2:$C$70,3,0)</f>
        <v>443o470v</v>
      </c>
      <c r="C839" s="354" t="s">
        <v>19</v>
      </c>
      <c r="D839" s="354" t="s">
        <v>20</v>
      </c>
      <c r="E839" s="354">
        <v>4190105</v>
      </c>
      <c r="F839" s="354">
        <v>-1282046</v>
      </c>
      <c r="G839" s="354">
        <v>-165381</v>
      </c>
      <c r="H839" s="354">
        <v>-101515</v>
      </c>
      <c r="I839" s="354">
        <v>-101515</v>
      </c>
      <c r="J839" s="354">
        <v>-101515</v>
      </c>
      <c r="K839" s="354">
        <v>-101515</v>
      </c>
      <c r="L839" s="354">
        <v>-101515</v>
      </c>
      <c r="M839" s="354">
        <v>-101515</v>
      </c>
      <c r="N839" s="354">
        <v>-101515</v>
      </c>
      <c r="O839" s="354">
        <v>-101515</v>
      </c>
      <c r="P839" s="354">
        <v>-101515</v>
      </c>
      <c r="Q839" s="354">
        <v>-101515</v>
      </c>
      <c r="R839" s="354">
        <v>-101515</v>
      </c>
      <c r="S839" s="354">
        <v>-165381</v>
      </c>
      <c r="T839" s="354">
        <v>-266896</v>
      </c>
      <c r="U839" s="354">
        <v>-368411</v>
      </c>
      <c r="V839" s="354">
        <v>-469926</v>
      </c>
      <c r="W839" s="354">
        <v>-571441</v>
      </c>
      <c r="X839" s="354">
        <v>-672956</v>
      </c>
      <c r="Y839" s="354">
        <v>-774471</v>
      </c>
      <c r="Z839" s="354">
        <v>-875986</v>
      </c>
      <c r="AA839" s="354">
        <v>-977501</v>
      </c>
      <c r="AB839" s="354">
        <v>-1079016</v>
      </c>
      <c r="AC839" s="354">
        <v>-1180531</v>
      </c>
      <c r="AD839" s="354">
        <v>-1282046</v>
      </c>
    </row>
    <row r="840" spans="1:30" x14ac:dyDescent="0.35">
      <c r="A840" t="s">
        <v>152</v>
      </c>
      <c r="B840" s="354" t="str">
        <f>VLOOKUP(A840,'Web Based Remittances'!$A$2:$C$70,3,0)</f>
        <v>443o470v</v>
      </c>
      <c r="C840" s="354" t="s">
        <v>21</v>
      </c>
      <c r="D840" s="354" t="s">
        <v>22</v>
      </c>
      <c r="E840" s="354">
        <v>4190110</v>
      </c>
      <c r="S840" s="354">
        <v>0</v>
      </c>
      <c r="T840" s="354">
        <v>0</v>
      </c>
      <c r="U840" s="354">
        <v>0</v>
      </c>
      <c r="V840" s="354">
        <v>0</v>
      </c>
      <c r="W840" s="354">
        <v>0</v>
      </c>
      <c r="X840" s="354">
        <v>0</v>
      </c>
      <c r="Y840" s="354">
        <v>0</v>
      </c>
      <c r="Z840" s="354">
        <v>0</v>
      </c>
      <c r="AA840" s="354">
        <v>0</v>
      </c>
      <c r="AB840" s="354">
        <v>0</v>
      </c>
      <c r="AC840" s="354">
        <v>0</v>
      </c>
      <c r="AD840" s="354">
        <v>0</v>
      </c>
    </row>
    <row r="841" spans="1:30" x14ac:dyDescent="0.35">
      <c r="A841" t="s">
        <v>152</v>
      </c>
      <c r="B841" s="354" t="str">
        <f>VLOOKUP(A841,'Web Based Remittances'!$A$2:$C$70,3,0)</f>
        <v>443o470v</v>
      </c>
      <c r="C841" s="354" t="s">
        <v>23</v>
      </c>
      <c r="D841" s="354" t="s">
        <v>24</v>
      </c>
      <c r="E841" s="354">
        <v>4190120</v>
      </c>
      <c r="F841" s="354">
        <v>-31034</v>
      </c>
      <c r="G841" s="354">
        <v>-2585</v>
      </c>
      <c r="H841" s="354">
        <v>-2586</v>
      </c>
      <c r="I841" s="354">
        <v>-2587</v>
      </c>
      <c r="J841" s="354">
        <v>-2586</v>
      </c>
      <c r="K841" s="354">
        <v>-2585</v>
      </c>
      <c r="L841" s="354">
        <v>-2587</v>
      </c>
      <c r="M841" s="354">
        <v>-2586</v>
      </c>
      <c r="N841" s="354">
        <v>-2586</v>
      </c>
      <c r="O841" s="354">
        <v>-2586</v>
      </c>
      <c r="P841" s="354">
        <v>-2586</v>
      </c>
      <c r="Q841" s="354">
        <v>-2586</v>
      </c>
      <c r="R841" s="354">
        <v>-2588</v>
      </c>
      <c r="S841" s="354">
        <v>-2585</v>
      </c>
      <c r="T841" s="354">
        <v>-5171</v>
      </c>
      <c r="U841" s="354">
        <v>-7758</v>
      </c>
      <c r="V841" s="354">
        <v>-10344</v>
      </c>
      <c r="W841" s="354">
        <v>-12929</v>
      </c>
      <c r="X841" s="354">
        <v>-15516</v>
      </c>
      <c r="Y841" s="354">
        <v>-18102</v>
      </c>
      <c r="Z841" s="354">
        <v>-20688</v>
      </c>
      <c r="AA841" s="354">
        <v>-23274</v>
      </c>
      <c r="AB841" s="354">
        <v>-25860</v>
      </c>
      <c r="AC841" s="354">
        <v>-28446</v>
      </c>
      <c r="AD841" s="354">
        <v>-31034</v>
      </c>
    </row>
    <row r="842" spans="1:30" x14ac:dyDescent="0.35">
      <c r="A842" t="s">
        <v>152</v>
      </c>
      <c r="B842" s="354" t="str">
        <f>VLOOKUP(A842,'Web Based Remittances'!$A$2:$C$70,3,0)</f>
        <v>443o470v</v>
      </c>
      <c r="C842" s="354" t="s">
        <v>25</v>
      </c>
      <c r="D842" s="354" t="s">
        <v>26</v>
      </c>
      <c r="E842" s="354">
        <v>4190140</v>
      </c>
      <c r="F842" s="354">
        <v>-80845</v>
      </c>
      <c r="I842" s="354">
        <v>-20211</v>
      </c>
      <c r="L842" s="354">
        <v>-20211</v>
      </c>
      <c r="O842" s="354">
        <v>-20211</v>
      </c>
      <c r="R842" s="354">
        <v>-20212</v>
      </c>
      <c r="S842" s="354">
        <v>0</v>
      </c>
      <c r="T842" s="354">
        <v>0</v>
      </c>
      <c r="U842" s="354">
        <v>-20211</v>
      </c>
      <c r="V842" s="354">
        <v>-20211</v>
      </c>
      <c r="W842" s="354">
        <v>-20211</v>
      </c>
      <c r="X842" s="354">
        <v>-40422</v>
      </c>
      <c r="Y842" s="354">
        <v>-40422</v>
      </c>
      <c r="Z842" s="354">
        <v>-40422</v>
      </c>
      <c r="AA842" s="354">
        <v>-60633</v>
      </c>
      <c r="AB842" s="354">
        <v>-60633</v>
      </c>
      <c r="AC842" s="354">
        <v>-60633</v>
      </c>
      <c r="AD842" s="354">
        <v>-80845</v>
      </c>
    </row>
    <row r="843" spans="1:30" x14ac:dyDescent="0.35">
      <c r="A843" t="s">
        <v>152</v>
      </c>
      <c r="B843" s="354" t="str">
        <f>VLOOKUP(A843,'Web Based Remittances'!$A$2:$C$70,3,0)</f>
        <v>443o470v</v>
      </c>
      <c r="C843" s="354" t="s">
        <v>27</v>
      </c>
      <c r="D843" s="354" t="s">
        <v>28</v>
      </c>
      <c r="E843" s="354">
        <v>4190160</v>
      </c>
      <c r="S843" s="354">
        <v>0</v>
      </c>
      <c r="T843" s="354">
        <v>0</v>
      </c>
      <c r="U843" s="354">
        <v>0</v>
      </c>
      <c r="V843" s="354">
        <v>0</v>
      </c>
      <c r="W843" s="354">
        <v>0</v>
      </c>
      <c r="X843" s="354">
        <v>0</v>
      </c>
      <c r="Y843" s="354">
        <v>0</v>
      </c>
      <c r="Z843" s="354">
        <v>0</v>
      </c>
      <c r="AA843" s="354">
        <v>0</v>
      </c>
      <c r="AB843" s="354">
        <v>0</v>
      </c>
      <c r="AC843" s="354">
        <v>0</v>
      </c>
      <c r="AD843" s="354">
        <v>0</v>
      </c>
    </row>
    <row r="844" spans="1:30" x14ac:dyDescent="0.35">
      <c r="A844" t="s">
        <v>152</v>
      </c>
      <c r="B844" s="354" t="str">
        <f>VLOOKUP(A844,'Web Based Remittances'!$A$2:$C$70,3,0)</f>
        <v>443o470v</v>
      </c>
      <c r="C844" s="354" t="s">
        <v>29</v>
      </c>
      <c r="D844" s="354" t="s">
        <v>30</v>
      </c>
      <c r="E844" s="354">
        <v>4190390</v>
      </c>
      <c r="S844" s="354">
        <v>0</v>
      </c>
      <c r="T844" s="354">
        <v>0</v>
      </c>
      <c r="U844" s="354">
        <v>0</v>
      </c>
      <c r="V844" s="354">
        <v>0</v>
      </c>
      <c r="W844" s="354">
        <v>0</v>
      </c>
      <c r="X844" s="354">
        <v>0</v>
      </c>
      <c r="Y844" s="354">
        <v>0</v>
      </c>
      <c r="Z844" s="354">
        <v>0</v>
      </c>
      <c r="AA844" s="354">
        <v>0</v>
      </c>
      <c r="AB844" s="354">
        <v>0</v>
      </c>
      <c r="AC844" s="354">
        <v>0</v>
      </c>
      <c r="AD844" s="354">
        <v>0</v>
      </c>
    </row>
    <row r="845" spans="1:30" x14ac:dyDescent="0.35">
      <c r="A845" t="s">
        <v>152</v>
      </c>
      <c r="B845" s="354" t="str">
        <f>VLOOKUP(A845,'Web Based Remittances'!$A$2:$C$70,3,0)</f>
        <v>443o470v</v>
      </c>
      <c r="C845" s="354" t="s">
        <v>31</v>
      </c>
      <c r="D845" s="354" t="s">
        <v>32</v>
      </c>
      <c r="E845" s="354">
        <v>4191900</v>
      </c>
      <c r="S845" s="354">
        <v>0</v>
      </c>
      <c r="T845" s="354">
        <v>0</v>
      </c>
      <c r="U845" s="354">
        <v>0</v>
      </c>
      <c r="V845" s="354">
        <v>0</v>
      </c>
      <c r="W845" s="354">
        <v>0</v>
      </c>
      <c r="X845" s="354">
        <v>0</v>
      </c>
      <c r="Y845" s="354">
        <v>0</v>
      </c>
      <c r="Z845" s="354">
        <v>0</v>
      </c>
      <c r="AA845" s="354">
        <v>0</v>
      </c>
      <c r="AB845" s="354">
        <v>0</v>
      </c>
      <c r="AC845" s="354">
        <v>0</v>
      </c>
      <c r="AD845" s="354">
        <v>0</v>
      </c>
    </row>
    <row r="846" spans="1:30" x14ac:dyDescent="0.35">
      <c r="A846" t="s">
        <v>152</v>
      </c>
      <c r="B846" s="354" t="str">
        <f>VLOOKUP(A846,'Web Based Remittances'!$A$2:$C$70,3,0)</f>
        <v>443o470v</v>
      </c>
      <c r="C846" s="354" t="s">
        <v>33</v>
      </c>
      <c r="D846" s="354" t="s">
        <v>34</v>
      </c>
      <c r="E846" s="354">
        <v>4191100</v>
      </c>
      <c r="F846" s="354">
        <v>-13500</v>
      </c>
      <c r="H846" s="354">
        <v>-10207</v>
      </c>
      <c r="I846" s="354">
        <v>-250</v>
      </c>
      <c r="L846" s="354">
        <v>-2543</v>
      </c>
      <c r="O846" s="354">
        <v>-250</v>
      </c>
      <c r="R846" s="354">
        <v>-250</v>
      </c>
      <c r="S846" s="354">
        <v>0</v>
      </c>
      <c r="T846" s="354">
        <v>-10207</v>
      </c>
      <c r="U846" s="354">
        <v>-10457</v>
      </c>
      <c r="V846" s="354">
        <v>-10457</v>
      </c>
      <c r="W846" s="354">
        <v>-10457</v>
      </c>
      <c r="X846" s="354">
        <v>-13000</v>
      </c>
      <c r="Y846" s="354">
        <v>-13000</v>
      </c>
      <c r="Z846" s="354">
        <v>-13000</v>
      </c>
      <c r="AA846" s="354">
        <v>-13250</v>
      </c>
      <c r="AB846" s="354">
        <v>-13250</v>
      </c>
      <c r="AC846" s="354">
        <v>-13250</v>
      </c>
      <c r="AD846" s="354">
        <v>-13500</v>
      </c>
    </row>
    <row r="847" spans="1:30" x14ac:dyDescent="0.35">
      <c r="A847" t="s">
        <v>152</v>
      </c>
      <c r="B847" s="354" t="str">
        <f>VLOOKUP(A847,'Web Based Remittances'!$A$2:$C$70,3,0)</f>
        <v>443o470v</v>
      </c>
      <c r="C847" s="354" t="s">
        <v>35</v>
      </c>
      <c r="D847" s="354" t="s">
        <v>36</v>
      </c>
      <c r="E847" s="354">
        <v>4191110</v>
      </c>
      <c r="S847" s="354">
        <v>0</v>
      </c>
      <c r="T847" s="354">
        <v>0</v>
      </c>
      <c r="U847" s="354">
        <v>0</v>
      </c>
      <c r="V847" s="354">
        <v>0</v>
      </c>
      <c r="W847" s="354">
        <v>0</v>
      </c>
      <c r="X847" s="354">
        <v>0</v>
      </c>
      <c r="Y847" s="354">
        <v>0</v>
      </c>
      <c r="Z847" s="354">
        <v>0</v>
      </c>
      <c r="AA847" s="354">
        <v>0</v>
      </c>
      <c r="AB847" s="354">
        <v>0</v>
      </c>
      <c r="AC847" s="354">
        <v>0</v>
      </c>
      <c r="AD847" s="354">
        <v>0</v>
      </c>
    </row>
    <row r="848" spans="1:30" x14ac:dyDescent="0.35">
      <c r="A848" t="s">
        <v>152</v>
      </c>
      <c r="B848" s="354" t="str">
        <f>VLOOKUP(A848,'Web Based Remittances'!$A$2:$C$70,3,0)</f>
        <v>443o470v</v>
      </c>
      <c r="C848" s="354" t="s">
        <v>37</v>
      </c>
      <c r="D848" s="354" t="s">
        <v>38</v>
      </c>
      <c r="E848" s="354">
        <v>4191600</v>
      </c>
      <c r="F848" s="354">
        <v>-5000</v>
      </c>
      <c r="L848" s="354">
        <v>-5000</v>
      </c>
      <c r="S848" s="354">
        <v>0</v>
      </c>
      <c r="T848" s="354">
        <v>0</v>
      </c>
      <c r="U848" s="354">
        <v>0</v>
      </c>
      <c r="V848" s="354">
        <v>0</v>
      </c>
      <c r="W848" s="354">
        <v>0</v>
      </c>
      <c r="X848" s="354">
        <v>-5000</v>
      </c>
      <c r="Y848" s="354">
        <v>-5000</v>
      </c>
      <c r="Z848" s="354">
        <v>-5000</v>
      </c>
      <c r="AA848" s="354">
        <v>-5000</v>
      </c>
      <c r="AB848" s="354">
        <v>-5000</v>
      </c>
      <c r="AC848" s="354">
        <v>-5000</v>
      </c>
      <c r="AD848" s="354">
        <v>-5000</v>
      </c>
    </row>
    <row r="849" spans="1:30" x14ac:dyDescent="0.35">
      <c r="A849" t="s">
        <v>152</v>
      </c>
      <c r="B849" s="354" t="str">
        <f>VLOOKUP(A849,'Web Based Remittances'!$A$2:$C$70,3,0)</f>
        <v>443o470v</v>
      </c>
      <c r="C849" s="354" t="s">
        <v>39</v>
      </c>
      <c r="D849" s="354" t="s">
        <v>40</v>
      </c>
      <c r="E849" s="354">
        <v>4191610</v>
      </c>
      <c r="S849" s="354">
        <v>0</v>
      </c>
      <c r="T849" s="354">
        <v>0</v>
      </c>
      <c r="U849" s="354">
        <v>0</v>
      </c>
      <c r="V849" s="354">
        <v>0</v>
      </c>
      <c r="W849" s="354">
        <v>0</v>
      </c>
      <c r="X849" s="354">
        <v>0</v>
      </c>
      <c r="Y849" s="354">
        <v>0</v>
      </c>
      <c r="Z849" s="354">
        <v>0</v>
      </c>
      <c r="AA849" s="354">
        <v>0</v>
      </c>
      <c r="AB849" s="354">
        <v>0</v>
      </c>
      <c r="AC849" s="354">
        <v>0</v>
      </c>
      <c r="AD849" s="354">
        <v>0</v>
      </c>
    </row>
    <row r="850" spans="1:30" x14ac:dyDescent="0.35">
      <c r="A850" t="s">
        <v>152</v>
      </c>
      <c r="B850" s="354" t="str">
        <f>VLOOKUP(A850,'Web Based Remittances'!$A$2:$C$70,3,0)</f>
        <v>443o470v</v>
      </c>
      <c r="C850" s="354" t="s">
        <v>41</v>
      </c>
      <c r="D850" s="354" t="s">
        <v>42</v>
      </c>
      <c r="E850" s="354">
        <v>4190410</v>
      </c>
      <c r="F850" s="354">
        <v>-5000</v>
      </c>
      <c r="H850" s="354">
        <v>-5000</v>
      </c>
      <c r="S850" s="354">
        <v>0</v>
      </c>
      <c r="T850" s="354">
        <v>-5000</v>
      </c>
      <c r="U850" s="354">
        <v>-5000</v>
      </c>
      <c r="V850" s="354">
        <v>-5000</v>
      </c>
      <c r="W850" s="354">
        <v>-5000</v>
      </c>
      <c r="X850" s="354">
        <v>-5000</v>
      </c>
      <c r="Y850" s="354">
        <v>-5000</v>
      </c>
      <c r="Z850" s="354">
        <v>-5000</v>
      </c>
      <c r="AA850" s="354">
        <v>-5000</v>
      </c>
      <c r="AB850" s="354">
        <v>-5000</v>
      </c>
      <c r="AC850" s="354">
        <v>-5000</v>
      </c>
      <c r="AD850" s="354">
        <v>-5000</v>
      </c>
    </row>
    <row r="851" spans="1:30" x14ac:dyDescent="0.35">
      <c r="A851" t="s">
        <v>152</v>
      </c>
      <c r="B851" s="354" t="str">
        <f>VLOOKUP(A851,'Web Based Remittances'!$A$2:$C$70,3,0)</f>
        <v>443o470v</v>
      </c>
      <c r="C851" s="354" t="s">
        <v>43</v>
      </c>
      <c r="D851" s="354" t="s">
        <v>44</v>
      </c>
      <c r="E851" s="354">
        <v>4190420</v>
      </c>
      <c r="S851" s="354">
        <v>0</v>
      </c>
      <c r="T851" s="354">
        <v>0</v>
      </c>
      <c r="U851" s="354">
        <v>0</v>
      </c>
      <c r="V851" s="354">
        <v>0</v>
      </c>
      <c r="W851" s="354">
        <v>0</v>
      </c>
      <c r="X851" s="354">
        <v>0</v>
      </c>
      <c r="Y851" s="354">
        <v>0</v>
      </c>
      <c r="Z851" s="354">
        <v>0</v>
      </c>
      <c r="AA851" s="354">
        <v>0</v>
      </c>
      <c r="AB851" s="354">
        <v>0</v>
      </c>
      <c r="AC851" s="354">
        <v>0</v>
      </c>
      <c r="AD851" s="354">
        <v>0</v>
      </c>
    </row>
    <row r="852" spans="1:30" x14ac:dyDescent="0.35">
      <c r="A852" t="s">
        <v>152</v>
      </c>
      <c r="B852" s="354" t="str">
        <f>VLOOKUP(A852,'Web Based Remittances'!$A$2:$C$70,3,0)</f>
        <v>443o470v</v>
      </c>
      <c r="C852" s="354" t="s">
        <v>45</v>
      </c>
      <c r="D852" s="354" t="s">
        <v>46</v>
      </c>
      <c r="E852" s="354">
        <v>4190200</v>
      </c>
      <c r="F852" s="354">
        <v>-10000</v>
      </c>
      <c r="R852" s="354">
        <v>-10000</v>
      </c>
      <c r="S852" s="354">
        <v>0</v>
      </c>
      <c r="T852" s="354">
        <v>0</v>
      </c>
      <c r="U852" s="354">
        <v>0</v>
      </c>
      <c r="V852" s="354">
        <v>0</v>
      </c>
      <c r="W852" s="354">
        <v>0</v>
      </c>
      <c r="X852" s="354">
        <v>0</v>
      </c>
      <c r="Y852" s="354">
        <v>0</v>
      </c>
      <c r="Z852" s="354">
        <v>0</v>
      </c>
      <c r="AA852" s="354">
        <v>0</v>
      </c>
      <c r="AB852" s="354">
        <v>0</v>
      </c>
      <c r="AC852" s="354">
        <v>0</v>
      </c>
      <c r="AD852" s="354">
        <v>-10000</v>
      </c>
    </row>
    <row r="853" spans="1:30" x14ac:dyDescent="0.35">
      <c r="A853" t="s">
        <v>152</v>
      </c>
      <c r="B853" s="354" t="str">
        <f>VLOOKUP(A853,'Web Based Remittances'!$A$2:$C$70,3,0)</f>
        <v>443o470v</v>
      </c>
      <c r="C853" s="354" t="s">
        <v>47</v>
      </c>
      <c r="D853" s="354" t="s">
        <v>48</v>
      </c>
      <c r="E853" s="354">
        <v>4190386</v>
      </c>
      <c r="S853" s="354">
        <v>0</v>
      </c>
      <c r="T853" s="354">
        <v>0</v>
      </c>
      <c r="U853" s="354">
        <v>0</v>
      </c>
      <c r="V853" s="354">
        <v>0</v>
      </c>
      <c r="W853" s="354">
        <v>0</v>
      </c>
      <c r="X853" s="354">
        <v>0</v>
      </c>
      <c r="Y853" s="354">
        <v>0</v>
      </c>
      <c r="Z853" s="354">
        <v>0</v>
      </c>
      <c r="AA853" s="354">
        <v>0</v>
      </c>
      <c r="AB853" s="354">
        <v>0</v>
      </c>
      <c r="AC853" s="354">
        <v>0</v>
      </c>
      <c r="AD853" s="354">
        <v>0</v>
      </c>
    </row>
    <row r="854" spans="1:30" x14ac:dyDescent="0.35">
      <c r="A854" t="s">
        <v>152</v>
      </c>
      <c r="B854" s="354" t="str">
        <f>VLOOKUP(A854,'Web Based Remittances'!$A$2:$C$70,3,0)</f>
        <v>443o470v</v>
      </c>
      <c r="C854" s="354" t="s">
        <v>49</v>
      </c>
      <c r="D854" s="354" t="s">
        <v>50</v>
      </c>
      <c r="E854" s="354">
        <v>4190387</v>
      </c>
      <c r="S854" s="354">
        <v>0</v>
      </c>
      <c r="T854" s="354">
        <v>0</v>
      </c>
      <c r="U854" s="354">
        <v>0</v>
      </c>
      <c r="V854" s="354">
        <v>0</v>
      </c>
      <c r="W854" s="354">
        <v>0</v>
      </c>
      <c r="X854" s="354">
        <v>0</v>
      </c>
      <c r="Y854" s="354">
        <v>0</v>
      </c>
      <c r="Z854" s="354">
        <v>0</v>
      </c>
      <c r="AA854" s="354">
        <v>0</v>
      </c>
      <c r="AB854" s="354">
        <v>0</v>
      </c>
      <c r="AC854" s="354">
        <v>0</v>
      </c>
      <c r="AD854" s="354">
        <v>0</v>
      </c>
    </row>
    <row r="855" spans="1:30" x14ac:dyDescent="0.35">
      <c r="A855" t="s">
        <v>152</v>
      </c>
      <c r="B855" s="354" t="str">
        <f>VLOOKUP(A855,'Web Based Remittances'!$A$2:$C$70,3,0)</f>
        <v>443o470v</v>
      </c>
      <c r="C855" s="354" t="s">
        <v>51</v>
      </c>
      <c r="D855" s="354" t="s">
        <v>52</v>
      </c>
      <c r="E855" s="354">
        <v>4190388</v>
      </c>
      <c r="F855" s="354">
        <v>-1772</v>
      </c>
      <c r="G855" s="354">
        <v>-1772</v>
      </c>
      <c r="S855" s="354">
        <v>-1772</v>
      </c>
      <c r="T855" s="354">
        <v>-1772</v>
      </c>
      <c r="U855" s="354">
        <v>-1772</v>
      </c>
      <c r="V855" s="354">
        <v>-1772</v>
      </c>
      <c r="W855" s="354">
        <v>-1772</v>
      </c>
      <c r="X855" s="354">
        <v>-1772</v>
      </c>
      <c r="Y855" s="354">
        <v>-1772</v>
      </c>
      <c r="Z855" s="354">
        <v>-1772</v>
      </c>
      <c r="AA855" s="354">
        <v>-1772</v>
      </c>
      <c r="AB855" s="354">
        <v>-1772</v>
      </c>
      <c r="AC855" s="354">
        <v>-1772</v>
      </c>
      <c r="AD855" s="354">
        <v>-1772</v>
      </c>
    </row>
    <row r="856" spans="1:30" x14ac:dyDescent="0.35">
      <c r="A856" t="s">
        <v>152</v>
      </c>
      <c r="B856" s="354" t="str">
        <f>VLOOKUP(A856,'Web Based Remittances'!$A$2:$C$70,3,0)</f>
        <v>443o470v</v>
      </c>
      <c r="C856" s="354" t="s">
        <v>53</v>
      </c>
      <c r="D856" s="354" t="s">
        <v>54</v>
      </c>
      <c r="E856" s="354">
        <v>4190380</v>
      </c>
      <c r="F856" s="354">
        <v>-94942</v>
      </c>
      <c r="H856" s="354">
        <v>-7792</v>
      </c>
      <c r="I856" s="354">
        <v>-16669</v>
      </c>
      <c r="J856" s="354">
        <v>-42904</v>
      </c>
      <c r="O856" s="354">
        <v>-27577</v>
      </c>
      <c r="S856" s="354">
        <v>0</v>
      </c>
      <c r="T856" s="354">
        <v>-7792</v>
      </c>
      <c r="U856" s="354">
        <v>-24461</v>
      </c>
      <c r="V856" s="354">
        <v>-67365</v>
      </c>
      <c r="W856" s="354">
        <v>-67365</v>
      </c>
      <c r="X856" s="354">
        <v>-67365</v>
      </c>
      <c r="Y856" s="354">
        <v>-67365</v>
      </c>
      <c r="Z856" s="354">
        <v>-67365</v>
      </c>
      <c r="AA856" s="354">
        <v>-94942</v>
      </c>
      <c r="AB856" s="354">
        <v>-94942</v>
      </c>
      <c r="AC856" s="354">
        <v>-94942</v>
      </c>
      <c r="AD856" s="354">
        <v>-94942</v>
      </c>
    </row>
    <row r="857" spans="1:30" x14ac:dyDescent="0.35">
      <c r="A857" t="s">
        <v>152</v>
      </c>
      <c r="B857" s="354" t="str">
        <f>VLOOKUP(A857,'Web Based Remittances'!$A$2:$C$70,3,0)</f>
        <v>443o470v</v>
      </c>
      <c r="C857" s="354" t="s">
        <v>57</v>
      </c>
      <c r="D857" s="354" t="s">
        <v>58</v>
      </c>
      <c r="E857" s="354">
        <v>6110000</v>
      </c>
      <c r="F857" s="354">
        <v>796007</v>
      </c>
      <c r="G857" s="354">
        <v>68240</v>
      </c>
      <c r="H857" s="354">
        <v>64338</v>
      </c>
      <c r="I857" s="354">
        <v>64337</v>
      </c>
      <c r="J857" s="354">
        <v>62541</v>
      </c>
      <c r="K857" s="354">
        <v>65667</v>
      </c>
      <c r="L857" s="354">
        <v>67269</v>
      </c>
      <c r="M857" s="354">
        <v>67269</v>
      </c>
      <c r="N857" s="354">
        <v>67270</v>
      </c>
      <c r="O857" s="354">
        <v>67269</v>
      </c>
      <c r="P857" s="354">
        <v>67270</v>
      </c>
      <c r="Q857" s="354">
        <v>67269</v>
      </c>
      <c r="R857" s="354">
        <v>67268</v>
      </c>
      <c r="S857" s="354">
        <v>68240</v>
      </c>
      <c r="T857" s="354">
        <v>132578</v>
      </c>
      <c r="U857" s="354">
        <v>196915</v>
      </c>
      <c r="V857" s="354">
        <v>259456</v>
      </c>
      <c r="W857" s="354">
        <v>325123</v>
      </c>
      <c r="X857" s="354">
        <v>392392</v>
      </c>
      <c r="Y857" s="354">
        <v>459661</v>
      </c>
      <c r="Z857" s="354">
        <v>526931</v>
      </c>
      <c r="AA857" s="354">
        <v>594200</v>
      </c>
      <c r="AB857" s="354">
        <v>661470</v>
      </c>
      <c r="AC857" s="354">
        <v>728739</v>
      </c>
      <c r="AD857" s="354">
        <v>796007</v>
      </c>
    </row>
    <row r="858" spans="1:30" x14ac:dyDescent="0.35">
      <c r="A858" t="s">
        <v>152</v>
      </c>
      <c r="B858" s="354" t="str">
        <f>VLOOKUP(A858,'Web Based Remittances'!$A$2:$C$70,3,0)</f>
        <v>443o470v</v>
      </c>
      <c r="C858" s="354" t="s">
        <v>59</v>
      </c>
      <c r="D858" s="354" t="s">
        <v>60</v>
      </c>
      <c r="E858" s="354">
        <v>6110020</v>
      </c>
      <c r="F858" s="354">
        <v>15953</v>
      </c>
      <c r="G858" s="354">
        <v>1329</v>
      </c>
      <c r="H858" s="354">
        <v>1329</v>
      </c>
      <c r="I858" s="354">
        <v>1329</v>
      </c>
      <c r="J858" s="354">
        <v>1329</v>
      </c>
      <c r="K858" s="354">
        <v>1329</v>
      </c>
      <c r="L858" s="354">
        <v>1329</v>
      </c>
      <c r="M858" s="354">
        <v>1329</v>
      </c>
      <c r="N858" s="354">
        <v>1329</v>
      </c>
      <c r="O858" s="354">
        <v>1329</v>
      </c>
      <c r="P858" s="354">
        <v>1329</v>
      </c>
      <c r="Q858" s="354">
        <v>1329</v>
      </c>
      <c r="R858" s="354">
        <v>1334</v>
      </c>
      <c r="S858" s="354">
        <v>1329</v>
      </c>
      <c r="T858" s="354">
        <v>2658</v>
      </c>
      <c r="U858" s="354">
        <v>3987</v>
      </c>
      <c r="V858" s="354">
        <v>5316</v>
      </c>
      <c r="W858" s="354">
        <v>6645</v>
      </c>
      <c r="X858" s="354">
        <v>7974</v>
      </c>
      <c r="Y858" s="354">
        <v>9303</v>
      </c>
      <c r="Z858" s="354">
        <v>10632</v>
      </c>
      <c r="AA858" s="354">
        <v>11961</v>
      </c>
      <c r="AB858" s="354">
        <v>13290</v>
      </c>
      <c r="AC858" s="354">
        <v>14619</v>
      </c>
      <c r="AD858" s="354">
        <v>15953</v>
      </c>
    </row>
    <row r="859" spans="1:30" x14ac:dyDescent="0.35">
      <c r="A859" t="s">
        <v>152</v>
      </c>
      <c r="B859" s="354" t="str">
        <f>VLOOKUP(A859,'Web Based Remittances'!$A$2:$C$70,3,0)</f>
        <v>443o470v</v>
      </c>
      <c r="C859" s="354" t="s">
        <v>61</v>
      </c>
      <c r="D859" s="354" t="s">
        <v>62</v>
      </c>
      <c r="E859" s="354">
        <v>6110600</v>
      </c>
      <c r="F859" s="354">
        <v>256671</v>
      </c>
      <c r="G859" s="354">
        <v>21389</v>
      </c>
      <c r="H859" s="354">
        <v>21389</v>
      </c>
      <c r="I859" s="354">
        <v>21389</v>
      </c>
      <c r="J859" s="354">
        <v>21389</v>
      </c>
      <c r="K859" s="354">
        <v>21392</v>
      </c>
      <c r="L859" s="354">
        <v>21389</v>
      </c>
      <c r="M859" s="354">
        <v>21389</v>
      </c>
      <c r="N859" s="354">
        <v>21389</v>
      </c>
      <c r="O859" s="354">
        <v>21389</v>
      </c>
      <c r="P859" s="354">
        <v>21389</v>
      </c>
      <c r="Q859" s="354">
        <v>21389</v>
      </c>
      <c r="R859" s="354">
        <v>21389</v>
      </c>
      <c r="S859" s="354">
        <v>21389</v>
      </c>
      <c r="T859" s="354">
        <v>42778</v>
      </c>
      <c r="U859" s="354">
        <v>64167</v>
      </c>
      <c r="V859" s="354">
        <v>85556</v>
      </c>
      <c r="W859" s="354">
        <v>106948</v>
      </c>
      <c r="X859" s="354">
        <v>128337</v>
      </c>
      <c r="Y859" s="354">
        <v>149726</v>
      </c>
      <c r="Z859" s="354">
        <v>171115</v>
      </c>
      <c r="AA859" s="354">
        <v>192504</v>
      </c>
      <c r="AB859" s="354">
        <v>213893</v>
      </c>
      <c r="AC859" s="354">
        <v>235282</v>
      </c>
      <c r="AD859" s="354">
        <v>256671</v>
      </c>
    </row>
    <row r="860" spans="1:30" x14ac:dyDescent="0.35">
      <c r="A860" t="s">
        <v>152</v>
      </c>
      <c r="B860" s="354" t="str">
        <f>VLOOKUP(A860,'Web Based Remittances'!$A$2:$C$70,3,0)</f>
        <v>443o470v</v>
      </c>
      <c r="C860" s="354" t="s">
        <v>63</v>
      </c>
      <c r="D860" s="354" t="s">
        <v>64</v>
      </c>
      <c r="E860" s="354">
        <v>6110720</v>
      </c>
      <c r="F860" s="354">
        <v>23512</v>
      </c>
      <c r="G860" s="354">
        <v>1796</v>
      </c>
      <c r="H860" s="354">
        <v>2451</v>
      </c>
      <c r="I860" s="354">
        <v>1796</v>
      </c>
      <c r="J860" s="354">
        <v>1796</v>
      </c>
      <c r="K860" s="354">
        <v>1792</v>
      </c>
      <c r="L860" s="354">
        <v>2451</v>
      </c>
      <c r="M860" s="354">
        <v>1796</v>
      </c>
      <c r="N860" s="354">
        <v>1796</v>
      </c>
      <c r="O860" s="354">
        <v>1796</v>
      </c>
      <c r="P860" s="354">
        <v>2450</v>
      </c>
      <c r="Q860" s="354">
        <v>1796</v>
      </c>
      <c r="R860" s="354">
        <v>1796</v>
      </c>
      <c r="S860" s="354">
        <v>1796</v>
      </c>
      <c r="T860" s="354">
        <v>4247</v>
      </c>
      <c r="U860" s="354">
        <v>6043</v>
      </c>
      <c r="V860" s="354">
        <v>7839</v>
      </c>
      <c r="W860" s="354">
        <v>9631</v>
      </c>
      <c r="X860" s="354">
        <v>12082</v>
      </c>
      <c r="Y860" s="354">
        <v>13878</v>
      </c>
      <c r="Z860" s="354">
        <v>15674</v>
      </c>
      <c r="AA860" s="354">
        <v>17470</v>
      </c>
      <c r="AB860" s="354">
        <v>19920</v>
      </c>
      <c r="AC860" s="354">
        <v>21716</v>
      </c>
      <c r="AD860" s="354">
        <v>23512</v>
      </c>
    </row>
    <row r="861" spans="1:30" x14ac:dyDescent="0.35">
      <c r="A861" t="s">
        <v>152</v>
      </c>
      <c r="B861" s="354" t="str">
        <f>VLOOKUP(A861,'Web Based Remittances'!$A$2:$C$70,3,0)</f>
        <v>443o470v</v>
      </c>
      <c r="C861" s="354" t="s">
        <v>65</v>
      </c>
      <c r="D861" s="354" t="s">
        <v>66</v>
      </c>
      <c r="E861" s="354">
        <v>6110860</v>
      </c>
      <c r="F861" s="354">
        <v>77966</v>
      </c>
      <c r="G861" s="354">
        <v>6497</v>
      </c>
      <c r="H861" s="354">
        <v>6497</v>
      </c>
      <c r="I861" s="354">
        <v>6497</v>
      </c>
      <c r="J861" s="354">
        <v>6497</v>
      </c>
      <c r="K861" s="354">
        <v>6499</v>
      </c>
      <c r="L861" s="354">
        <v>6497</v>
      </c>
      <c r="M861" s="354">
        <v>6497</v>
      </c>
      <c r="N861" s="354">
        <v>6497</v>
      </c>
      <c r="O861" s="354">
        <v>6497</v>
      </c>
      <c r="P861" s="354">
        <v>6497</v>
      </c>
      <c r="Q861" s="354">
        <v>6497</v>
      </c>
      <c r="R861" s="354">
        <v>6497</v>
      </c>
      <c r="S861" s="354">
        <v>6497</v>
      </c>
      <c r="T861" s="354">
        <v>12994</v>
      </c>
      <c r="U861" s="354">
        <v>19491</v>
      </c>
      <c r="V861" s="354">
        <v>25988</v>
      </c>
      <c r="W861" s="354">
        <v>32487</v>
      </c>
      <c r="X861" s="354">
        <v>38984</v>
      </c>
      <c r="Y861" s="354">
        <v>45481</v>
      </c>
      <c r="Z861" s="354">
        <v>51978</v>
      </c>
      <c r="AA861" s="354">
        <v>58475</v>
      </c>
      <c r="AB861" s="354">
        <v>64972</v>
      </c>
      <c r="AC861" s="354">
        <v>71469</v>
      </c>
      <c r="AD861" s="354">
        <v>77966</v>
      </c>
    </row>
    <row r="862" spans="1:30" x14ac:dyDescent="0.35">
      <c r="A862" t="s">
        <v>152</v>
      </c>
      <c r="B862" s="354" t="str">
        <f>VLOOKUP(A862,'Web Based Remittances'!$A$2:$C$70,3,0)</f>
        <v>443o470v</v>
      </c>
      <c r="C862" s="354" t="s">
        <v>67</v>
      </c>
      <c r="D862" s="354" t="s">
        <v>68</v>
      </c>
      <c r="E862" s="354">
        <v>6110800</v>
      </c>
      <c r="S862" s="354">
        <v>0</v>
      </c>
      <c r="T862" s="354">
        <v>0</v>
      </c>
      <c r="U862" s="354">
        <v>0</v>
      </c>
      <c r="V862" s="354">
        <v>0</v>
      </c>
      <c r="W862" s="354">
        <v>0</v>
      </c>
      <c r="X862" s="354">
        <v>0</v>
      </c>
      <c r="Y862" s="354">
        <v>0</v>
      </c>
      <c r="Z862" s="354">
        <v>0</v>
      </c>
      <c r="AA862" s="354">
        <v>0</v>
      </c>
      <c r="AB862" s="354">
        <v>0</v>
      </c>
      <c r="AC862" s="354">
        <v>0</v>
      </c>
      <c r="AD862" s="354">
        <v>0</v>
      </c>
    </row>
    <row r="863" spans="1:30" x14ac:dyDescent="0.35">
      <c r="A863" t="s">
        <v>152</v>
      </c>
      <c r="B863" s="354" t="str">
        <f>VLOOKUP(A863,'Web Based Remittances'!$A$2:$C$70,3,0)</f>
        <v>443o470v</v>
      </c>
      <c r="C863" s="354" t="s">
        <v>69</v>
      </c>
      <c r="D863" s="354" t="s">
        <v>70</v>
      </c>
      <c r="E863" s="354">
        <v>6110640</v>
      </c>
      <c r="F863" s="354">
        <v>57775</v>
      </c>
      <c r="G863" s="354">
        <v>4814</v>
      </c>
      <c r="H863" s="354">
        <v>4814</v>
      </c>
      <c r="I863" s="354">
        <v>4814</v>
      </c>
      <c r="J863" s="354">
        <v>4814</v>
      </c>
      <c r="K863" s="354">
        <v>4821</v>
      </c>
      <c r="L863" s="354">
        <v>4814</v>
      </c>
      <c r="M863" s="354">
        <v>4814</v>
      </c>
      <c r="N863" s="354">
        <v>4814</v>
      </c>
      <c r="O863" s="354">
        <v>4814</v>
      </c>
      <c r="P863" s="354">
        <v>4814</v>
      </c>
      <c r="Q863" s="354">
        <v>4814</v>
      </c>
      <c r="R863" s="354">
        <v>4814</v>
      </c>
      <c r="S863" s="354">
        <v>4814</v>
      </c>
      <c r="T863" s="354">
        <v>9628</v>
      </c>
      <c r="U863" s="354">
        <v>14442</v>
      </c>
      <c r="V863" s="354">
        <v>19256</v>
      </c>
      <c r="W863" s="354">
        <v>24077</v>
      </c>
      <c r="X863" s="354">
        <v>28891</v>
      </c>
      <c r="Y863" s="354">
        <v>33705</v>
      </c>
      <c r="Z863" s="354">
        <v>38519</v>
      </c>
      <c r="AA863" s="354">
        <v>43333</v>
      </c>
      <c r="AB863" s="354">
        <v>48147</v>
      </c>
      <c r="AC863" s="354">
        <v>52961</v>
      </c>
      <c r="AD863" s="354">
        <v>57775</v>
      </c>
    </row>
    <row r="864" spans="1:30" x14ac:dyDescent="0.35">
      <c r="A864" t="s">
        <v>152</v>
      </c>
      <c r="B864" s="354" t="str">
        <f>VLOOKUP(A864,'Web Based Remittances'!$A$2:$C$70,3,0)</f>
        <v>443o470v</v>
      </c>
      <c r="C864" s="354" t="s">
        <v>71</v>
      </c>
      <c r="D864" s="354" t="s">
        <v>72</v>
      </c>
      <c r="E864" s="354">
        <v>6116300</v>
      </c>
      <c r="F864" s="354">
        <v>3300</v>
      </c>
      <c r="G864" s="354">
        <v>268</v>
      </c>
      <c r="H864" s="354">
        <v>268</v>
      </c>
      <c r="I864" s="354">
        <v>273</v>
      </c>
      <c r="J864" s="354">
        <v>328</v>
      </c>
      <c r="K864" s="354">
        <v>212</v>
      </c>
      <c r="L864" s="354">
        <v>273</v>
      </c>
      <c r="M864" s="354">
        <v>328</v>
      </c>
      <c r="N864" s="354">
        <v>273</v>
      </c>
      <c r="O864" s="354">
        <v>213</v>
      </c>
      <c r="P864" s="354">
        <v>328</v>
      </c>
      <c r="Q864" s="354">
        <v>213</v>
      </c>
      <c r="R864" s="354">
        <v>323</v>
      </c>
      <c r="S864" s="354">
        <v>268</v>
      </c>
      <c r="T864" s="354">
        <v>536</v>
      </c>
      <c r="U864" s="354">
        <v>809</v>
      </c>
      <c r="V864" s="354">
        <v>1137</v>
      </c>
      <c r="W864" s="354">
        <v>1349</v>
      </c>
      <c r="X864" s="354">
        <v>1622</v>
      </c>
      <c r="Y864" s="354">
        <v>1950</v>
      </c>
      <c r="Z864" s="354">
        <v>2223</v>
      </c>
      <c r="AA864" s="354">
        <v>2436</v>
      </c>
      <c r="AB864" s="354">
        <v>2764</v>
      </c>
      <c r="AC864" s="354">
        <v>2977</v>
      </c>
      <c r="AD864" s="354">
        <v>3300</v>
      </c>
    </row>
    <row r="865" spans="1:30" x14ac:dyDescent="0.35">
      <c r="A865" t="s">
        <v>152</v>
      </c>
      <c r="B865" s="354" t="str">
        <f>VLOOKUP(A865,'Web Based Remittances'!$A$2:$C$70,3,0)</f>
        <v>443o470v</v>
      </c>
      <c r="C865" s="354" t="s">
        <v>73</v>
      </c>
      <c r="D865" s="354" t="s">
        <v>74</v>
      </c>
      <c r="E865" s="354">
        <v>6116200</v>
      </c>
      <c r="F865" s="354">
        <v>4500</v>
      </c>
      <c r="G865" s="354">
        <v>409</v>
      </c>
      <c r="H865" s="354">
        <v>409</v>
      </c>
      <c r="I865" s="354">
        <v>409</v>
      </c>
      <c r="J865" s="354">
        <v>409</v>
      </c>
      <c r="L865" s="354">
        <v>409</v>
      </c>
      <c r="M865" s="354">
        <v>409</v>
      </c>
      <c r="N865" s="354">
        <v>409</v>
      </c>
      <c r="O865" s="354">
        <v>409</v>
      </c>
      <c r="P865" s="354">
        <v>409</v>
      </c>
      <c r="Q865" s="354">
        <v>409</v>
      </c>
      <c r="R865" s="354">
        <v>410</v>
      </c>
      <c r="S865" s="354">
        <v>409</v>
      </c>
      <c r="T865" s="354">
        <v>818</v>
      </c>
      <c r="U865" s="354">
        <v>1227</v>
      </c>
      <c r="V865" s="354">
        <v>1636</v>
      </c>
      <c r="W865" s="354">
        <v>1636</v>
      </c>
      <c r="X865" s="354">
        <v>2045</v>
      </c>
      <c r="Y865" s="354">
        <v>2454</v>
      </c>
      <c r="Z865" s="354">
        <v>2863</v>
      </c>
      <c r="AA865" s="354">
        <v>3272</v>
      </c>
      <c r="AB865" s="354">
        <v>3681</v>
      </c>
      <c r="AC865" s="354">
        <v>4090</v>
      </c>
      <c r="AD865" s="354">
        <v>4500</v>
      </c>
    </row>
    <row r="866" spans="1:30" x14ac:dyDescent="0.35">
      <c r="A866" t="s">
        <v>152</v>
      </c>
      <c r="B866" s="354" t="str">
        <f>VLOOKUP(A866,'Web Based Remittances'!$A$2:$C$70,3,0)</f>
        <v>443o470v</v>
      </c>
      <c r="C866" s="354" t="s">
        <v>75</v>
      </c>
      <c r="D866" s="354" t="s">
        <v>76</v>
      </c>
      <c r="E866" s="354">
        <v>6116610</v>
      </c>
      <c r="S866" s="354">
        <v>0</v>
      </c>
      <c r="T866" s="354">
        <v>0</v>
      </c>
      <c r="U866" s="354">
        <v>0</v>
      </c>
      <c r="V866" s="354">
        <v>0</v>
      </c>
      <c r="W866" s="354">
        <v>0</v>
      </c>
      <c r="X866" s="354">
        <v>0</v>
      </c>
      <c r="Y866" s="354">
        <v>0</v>
      </c>
      <c r="Z866" s="354">
        <v>0</v>
      </c>
      <c r="AA866" s="354">
        <v>0</v>
      </c>
      <c r="AB866" s="354">
        <v>0</v>
      </c>
      <c r="AC866" s="354">
        <v>0</v>
      </c>
      <c r="AD866" s="354">
        <v>0</v>
      </c>
    </row>
    <row r="867" spans="1:30" x14ac:dyDescent="0.35">
      <c r="A867" t="s">
        <v>152</v>
      </c>
      <c r="B867" s="354" t="str">
        <f>VLOOKUP(A867,'Web Based Remittances'!$A$2:$C$70,3,0)</f>
        <v>443o470v</v>
      </c>
      <c r="C867" s="354" t="s">
        <v>77</v>
      </c>
      <c r="D867" s="354" t="s">
        <v>78</v>
      </c>
      <c r="E867" s="354">
        <v>6116600</v>
      </c>
      <c r="F867" s="354">
        <v>9500</v>
      </c>
      <c r="R867" s="354">
        <v>9500</v>
      </c>
      <c r="S867" s="354">
        <v>0</v>
      </c>
      <c r="T867" s="354">
        <v>0</v>
      </c>
      <c r="U867" s="354">
        <v>0</v>
      </c>
      <c r="V867" s="354">
        <v>0</v>
      </c>
      <c r="W867" s="354">
        <v>0</v>
      </c>
      <c r="X867" s="354">
        <v>0</v>
      </c>
      <c r="Y867" s="354">
        <v>0</v>
      </c>
      <c r="Z867" s="354">
        <v>0</v>
      </c>
      <c r="AA867" s="354">
        <v>0</v>
      </c>
      <c r="AB867" s="354">
        <v>0</v>
      </c>
      <c r="AC867" s="354">
        <v>0</v>
      </c>
      <c r="AD867" s="354">
        <v>9500</v>
      </c>
    </row>
    <row r="868" spans="1:30" x14ac:dyDescent="0.35">
      <c r="A868" t="s">
        <v>152</v>
      </c>
      <c r="B868" s="354" t="str">
        <f>VLOOKUP(A868,'Web Based Remittances'!$A$2:$C$70,3,0)</f>
        <v>443o470v</v>
      </c>
      <c r="C868" s="354" t="s">
        <v>79</v>
      </c>
      <c r="D868" s="354" t="s">
        <v>80</v>
      </c>
      <c r="E868" s="354">
        <v>6121000</v>
      </c>
      <c r="F868" s="354">
        <v>22000</v>
      </c>
      <c r="H868" s="354">
        <v>1500</v>
      </c>
      <c r="I868" s="354">
        <v>1500</v>
      </c>
      <c r="J868" s="354">
        <v>1500</v>
      </c>
      <c r="L868" s="354">
        <v>1500</v>
      </c>
      <c r="M868" s="354">
        <v>1500</v>
      </c>
      <c r="N868" s="354">
        <v>1500</v>
      </c>
      <c r="O868" s="354">
        <v>1500</v>
      </c>
      <c r="P868" s="354">
        <v>1500</v>
      </c>
      <c r="Q868" s="354">
        <v>1500</v>
      </c>
      <c r="R868" s="354">
        <v>8500</v>
      </c>
      <c r="S868" s="354">
        <v>0</v>
      </c>
      <c r="T868" s="354">
        <v>1500</v>
      </c>
      <c r="U868" s="354">
        <v>3000</v>
      </c>
      <c r="V868" s="354">
        <v>4500</v>
      </c>
      <c r="W868" s="354">
        <v>4500</v>
      </c>
      <c r="X868" s="354">
        <v>6000</v>
      </c>
      <c r="Y868" s="354">
        <v>7500</v>
      </c>
      <c r="Z868" s="354">
        <v>9000</v>
      </c>
      <c r="AA868" s="354">
        <v>10500</v>
      </c>
      <c r="AB868" s="354">
        <v>12000</v>
      </c>
      <c r="AC868" s="354">
        <v>13500</v>
      </c>
      <c r="AD868" s="354">
        <v>22000</v>
      </c>
    </row>
    <row r="869" spans="1:30" x14ac:dyDescent="0.35">
      <c r="A869" t="s">
        <v>152</v>
      </c>
      <c r="B869" s="354" t="str">
        <f>VLOOKUP(A869,'Web Based Remittances'!$A$2:$C$70,3,0)</f>
        <v>443o470v</v>
      </c>
      <c r="C869" s="354" t="s">
        <v>81</v>
      </c>
      <c r="D869" s="354" t="s">
        <v>82</v>
      </c>
      <c r="E869" s="354">
        <v>6122310</v>
      </c>
      <c r="F869" s="354">
        <v>10816</v>
      </c>
      <c r="G869" s="354">
        <v>568</v>
      </c>
      <c r="H869" s="354">
        <v>568</v>
      </c>
      <c r="I869" s="354">
        <v>568</v>
      </c>
      <c r="J869" s="354">
        <v>568</v>
      </c>
      <c r="K869" s="354">
        <v>568</v>
      </c>
      <c r="L869" s="354">
        <v>2568</v>
      </c>
      <c r="M869" s="354">
        <v>568</v>
      </c>
      <c r="N869" s="354">
        <v>568</v>
      </c>
      <c r="O869" s="354">
        <v>568</v>
      </c>
      <c r="P869" s="354">
        <v>568</v>
      </c>
      <c r="Q869" s="354">
        <v>2568</v>
      </c>
      <c r="R869" s="354">
        <v>568</v>
      </c>
      <c r="S869" s="354">
        <v>568</v>
      </c>
      <c r="T869" s="354">
        <v>1136</v>
      </c>
      <c r="U869" s="354">
        <v>1704</v>
      </c>
      <c r="V869" s="354">
        <v>2272</v>
      </c>
      <c r="W869" s="354">
        <v>2840</v>
      </c>
      <c r="X869" s="354">
        <v>5408</v>
      </c>
      <c r="Y869" s="354">
        <v>5976</v>
      </c>
      <c r="Z869" s="354">
        <v>6544</v>
      </c>
      <c r="AA869" s="354">
        <v>7112</v>
      </c>
      <c r="AB869" s="354">
        <v>7680</v>
      </c>
      <c r="AC869" s="354">
        <v>10248</v>
      </c>
      <c r="AD869" s="354">
        <v>10816</v>
      </c>
    </row>
    <row r="870" spans="1:30" x14ac:dyDescent="0.35">
      <c r="A870" t="s">
        <v>152</v>
      </c>
      <c r="B870" s="354" t="str">
        <f>VLOOKUP(A870,'Web Based Remittances'!$A$2:$C$70,3,0)</f>
        <v>443o470v</v>
      </c>
      <c r="C870" s="354" t="s">
        <v>83</v>
      </c>
      <c r="D870" s="354" t="s">
        <v>84</v>
      </c>
      <c r="E870" s="354">
        <v>6122110</v>
      </c>
      <c r="F870" s="354">
        <v>29544</v>
      </c>
      <c r="G870" s="354">
        <v>2287</v>
      </c>
      <c r="H870" s="354">
        <v>2312</v>
      </c>
      <c r="I870" s="354">
        <v>2287</v>
      </c>
      <c r="J870" s="354">
        <v>2312</v>
      </c>
      <c r="K870" s="354">
        <v>2287</v>
      </c>
      <c r="L870" s="354">
        <v>4287</v>
      </c>
      <c r="M870" s="354">
        <v>2287</v>
      </c>
      <c r="N870" s="354">
        <v>2312</v>
      </c>
      <c r="O870" s="354">
        <v>2287</v>
      </c>
      <c r="P870" s="354">
        <v>2287</v>
      </c>
      <c r="Q870" s="354">
        <v>2312</v>
      </c>
      <c r="R870" s="354">
        <v>2287</v>
      </c>
      <c r="S870" s="354">
        <v>2287</v>
      </c>
      <c r="T870" s="354">
        <v>4599</v>
      </c>
      <c r="U870" s="354">
        <v>6886</v>
      </c>
      <c r="V870" s="354">
        <v>9198</v>
      </c>
      <c r="W870" s="354">
        <v>11485</v>
      </c>
      <c r="X870" s="354">
        <v>15772</v>
      </c>
      <c r="Y870" s="354">
        <v>18059</v>
      </c>
      <c r="Z870" s="354">
        <v>20371</v>
      </c>
      <c r="AA870" s="354">
        <v>22658</v>
      </c>
      <c r="AB870" s="354">
        <v>24945</v>
      </c>
      <c r="AC870" s="354">
        <v>27257</v>
      </c>
      <c r="AD870" s="354">
        <v>29544</v>
      </c>
    </row>
    <row r="871" spans="1:30" x14ac:dyDescent="0.35">
      <c r="A871" t="s">
        <v>152</v>
      </c>
      <c r="B871" s="354" t="str">
        <f>VLOOKUP(A871,'Web Based Remittances'!$A$2:$C$70,3,0)</f>
        <v>443o470v</v>
      </c>
      <c r="C871" s="354" t="s">
        <v>85</v>
      </c>
      <c r="D871" s="354" t="s">
        <v>86</v>
      </c>
      <c r="E871" s="354">
        <v>6120800</v>
      </c>
      <c r="F871" s="354">
        <v>4000</v>
      </c>
      <c r="G871" s="354">
        <v>333</v>
      </c>
      <c r="H871" s="354">
        <v>333</v>
      </c>
      <c r="I871" s="354">
        <v>333</v>
      </c>
      <c r="J871" s="354">
        <v>333</v>
      </c>
      <c r="K871" s="354">
        <v>337</v>
      </c>
      <c r="L871" s="354">
        <v>333</v>
      </c>
      <c r="M871" s="354">
        <v>333</v>
      </c>
      <c r="N871" s="354">
        <v>333</v>
      </c>
      <c r="O871" s="354">
        <v>333</v>
      </c>
      <c r="P871" s="354">
        <v>333</v>
      </c>
      <c r="Q871" s="354">
        <v>333</v>
      </c>
      <c r="R871" s="354">
        <v>333</v>
      </c>
      <c r="S871" s="354">
        <v>333</v>
      </c>
      <c r="T871" s="354">
        <v>666</v>
      </c>
      <c r="U871" s="354">
        <v>999</v>
      </c>
      <c r="V871" s="354">
        <v>1332</v>
      </c>
      <c r="W871" s="354">
        <v>1669</v>
      </c>
      <c r="X871" s="354">
        <v>2002</v>
      </c>
      <c r="Y871" s="354">
        <v>2335</v>
      </c>
      <c r="Z871" s="354">
        <v>2668</v>
      </c>
      <c r="AA871" s="354">
        <v>3001</v>
      </c>
      <c r="AB871" s="354">
        <v>3334</v>
      </c>
      <c r="AC871" s="354">
        <v>3667</v>
      </c>
      <c r="AD871" s="354">
        <v>4000</v>
      </c>
    </row>
    <row r="872" spans="1:30" x14ac:dyDescent="0.35">
      <c r="A872" t="s">
        <v>152</v>
      </c>
      <c r="B872" s="354" t="str">
        <f>VLOOKUP(A872,'Web Based Remittances'!$A$2:$C$70,3,0)</f>
        <v>443o470v</v>
      </c>
      <c r="C872" s="354" t="s">
        <v>87</v>
      </c>
      <c r="D872" s="354" t="s">
        <v>88</v>
      </c>
      <c r="E872" s="354">
        <v>6120220</v>
      </c>
      <c r="F872" s="354">
        <v>21324</v>
      </c>
      <c r="G872" s="354">
        <v>1777</v>
      </c>
      <c r="H872" s="354">
        <v>1777</v>
      </c>
      <c r="I872" s="354">
        <v>1777</v>
      </c>
      <c r="J872" s="354">
        <v>1777</v>
      </c>
      <c r="K872" s="354">
        <v>1777</v>
      </c>
      <c r="L872" s="354">
        <v>1777</v>
      </c>
      <c r="M872" s="354">
        <v>1777</v>
      </c>
      <c r="N872" s="354">
        <v>1777</v>
      </c>
      <c r="O872" s="354">
        <v>1777</v>
      </c>
      <c r="P872" s="354">
        <v>1777</v>
      </c>
      <c r="Q872" s="354">
        <v>1777</v>
      </c>
      <c r="R872" s="354">
        <v>1777</v>
      </c>
      <c r="S872" s="354">
        <v>1777</v>
      </c>
      <c r="T872" s="354">
        <v>3554</v>
      </c>
      <c r="U872" s="354">
        <v>5331</v>
      </c>
      <c r="V872" s="354">
        <v>7108</v>
      </c>
      <c r="W872" s="354">
        <v>8885</v>
      </c>
      <c r="X872" s="354">
        <v>10662</v>
      </c>
      <c r="Y872" s="354">
        <v>12439</v>
      </c>
      <c r="Z872" s="354">
        <v>14216</v>
      </c>
      <c r="AA872" s="354">
        <v>15993</v>
      </c>
      <c r="AB872" s="354">
        <v>17770</v>
      </c>
      <c r="AC872" s="354">
        <v>19547</v>
      </c>
      <c r="AD872" s="354">
        <v>21324</v>
      </c>
    </row>
    <row r="873" spans="1:30" x14ac:dyDescent="0.35">
      <c r="A873" t="s">
        <v>152</v>
      </c>
      <c r="B873" s="354" t="str">
        <f>VLOOKUP(A873,'Web Based Remittances'!$A$2:$C$70,3,0)</f>
        <v>443o470v</v>
      </c>
      <c r="C873" s="354" t="s">
        <v>89</v>
      </c>
      <c r="D873" s="354" t="s">
        <v>90</v>
      </c>
      <c r="E873" s="354">
        <v>6120600</v>
      </c>
      <c r="F873" s="354">
        <v>6811</v>
      </c>
      <c r="G873" s="354">
        <v>6811</v>
      </c>
      <c r="S873" s="354">
        <v>6811</v>
      </c>
      <c r="T873" s="354">
        <v>6811</v>
      </c>
      <c r="U873" s="354">
        <v>6811</v>
      </c>
      <c r="V873" s="354">
        <v>6811</v>
      </c>
      <c r="W873" s="354">
        <v>6811</v>
      </c>
      <c r="X873" s="354">
        <v>6811</v>
      </c>
      <c r="Y873" s="354">
        <v>6811</v>
      </c>
      <c r="Z873" s="354">
        <v>6811</v>
      </c>
      <c r="AA873" s="354">
        <v>6811</v>
      </c>
      <c r="AB873" s="354">
        <v>6811</v>
      </c>
      <c r="AC873" s="354">
        <v>6811</v>
      </c>
      <c r="AD873" s="354">
        <v>6811</v>
      </c>
    </row>
    <row r="874" spans="1:30" x14ac:dyDescent="0.35">
      <c r="A874" t="s">
        <v>152</v>
      </c>
      <c r="B874" s="354" t="str">
        <f>VLOOKUP(A874,'Web Based Remittances'!$A$2:$C$70,3,0)</f>
        <v>443o470v</v>
      </c>
      <c r="C874" s="354" t="s">
        <v>91</v>
      </c>
      <c r="D874" s="354" t="s">
        <v>92</v>
      </c>
      <c r="E874" s="354">
        <v>6120400</v>
      </c>
      <c r="F874" s="354">
        <v>10325</v>
      </c>
      <c r="G874" s="354">
        <v>2128</v>
      </c>
      <c r="H874" s="354">
        <v>558</v>
      </c>
      <c r="I874" s="354">
        <v>558</v>
      </c>
      <c r="J874" s="354">
        <v>833</v>
      </c>
      <c r="K874" s="354">
        <v>787</v>
      </c>
      <c r="L874" s="354">
        <v>808</v>
      </c>
      <c r="M874" s="354">
        <v>558</v>
      </c>
      <c r="N874" s="354">
        <v>558</v>
      </c>
      <c r="O874" s="354">
        <v>558</v>
      </c>
      <c r="P874" s="354">
        <v>558</v>
      </c>
      <c r="Q874" s="354">
        <v>1283</v>
      </c>
      <c r="R874" s="354">
        <v>1138</v>
      </c>
      <c r="S874" s="354">
        <v>2128</v>
      </c>
      <c r="T874" s="354">
        <v>2686</v>
      </c>
      <c r="U874" s="354">
        <v>3244</v>
      </c>
      <c r="V874" s="354">
        <v>4077</v>
      </c>
      <c r="W874" s="354">
        <v>4864</v>
      </c>
      <c r="X874" s="354">
        <v>5672</v>
      </c>
      <c r="Y874" s="354">
        <v>6230</v>
      </c>
      <c r="Z874" s="354">
        <v>6788</v>
      </c>
      <c r="AA874" s="354">
        <v>7346</v>
      </c>
      <c r="AB874" s="354">
        <v>7904</v>
      </c>
      <c r="AC874" s="354">
        <v>9187</v>
      </c>
      <c r="AD874" s="354">
        <v>10325</v>
      </c>
    </row>
    <row r="875" spans="1:30" x14ac:dyDescent="0.35">
      <c r="A875" t="s">
        <v>152</v>
      </c>
      <c r="B875" s="354" t="str">
        <f>VLOOKUP(A875,'Web Based Remittances'!$A$2:$C$70,3,0)</f>
        <v>443o470v</v>
      </c>
      <c r="C875" s="354" t="s">
        <v>93</v>
      </c>
      <c r="D875" s="354" t="s">
        <v>94</v>
      </c>
      <c r="E875" s="354">
        <v>6140130</v>
      </c>
      <c r="F875" s="354">
        <v>29805</v>
      </c>
      <c r="G875" s="354">
        <v>4040</v>
      </c>
      <c r="H875" s="354">
        <v>6784</v>
      </c>
      <c r="I875" s="354">
        <v>1854</v>
      </c>
      <c r="J875" s="354">
        <v>2109</v>
      </c>
      <c r="K875" s="354">
        <v>1163</v>
      </c>
      <c r="L875" s="354">
        <v>2967</v>
      </c>
      <c r="M875" s="354">
        <v>1784</v>
      </c>
      <c r="N875" s="354">
        <v>1784</v>
      </c>
      <c r="O875" s="354">
        <v>1784</v>
      </c>
      <c r="P875" s="354">
        <v>1968</v>
      </c>
      <c r="Q875" s="354">
        <v>1784</v>
      </c>
      <c r="R875" s="354">
        <v>1784</v>
      </c>
      <c r="S875" s="354">
        <v>4040</v>
      </c>
      <c r="T875" s="354">
        <v>10824</v>
      </c>
      <c r="U875" s="354">
        <v>12678</v>
      </c>
      <c r="V875" s="354">
        <v>14787</v>
      </c>
      <c r="W875" s="354">
        <v>15950</v>
      </c>
      <c r="X875" s="354">
        <v>18917</v>
      </c>
      <c r="Y875" s="354">
        <v>20701</v>
      </c>
      <c r="Z875" s="354">
        <v>22485</v>
      </c>
      <c r="AA875" s="354">
        <v>24269</v>
      </c>
      <c r="AB875" s="354">
        <v>26237</v>
      </c>
      <c r="AC875" s="354">
        <v>28021</v>
      </c>
      <c r="AD875" s="354">
        <v>29805</v>
      </c>
    </row>
    <row r="876" spans="1:30" x14ac:dyDescent="0.35">
      <c r="A876" t="s">
        <v>152</v>
      </c>
      <c r="B876" s="354" t="str">
        <f>VLOOKUP(A876,'Web Based Remittances'!$A$2:$C$70,3,0)</f>
        <v>443o470v</v>
      </c>
      <c r="C876" s="354" t="s">
        <v>95</v>
      </c>
      <c r="D876" s="354" t="s">
        <v>96</v>
      </c>
      <c r="E876" s="354">
        <v>6142430</v>
      </c>
      <c r="F876" s="354">
        <v>12450</v>
      </c>
      <c r="G876" s="354">
        <v>6369</v>
      </c>
      <c r="I876" s="354">
        <v>500</v>
      </c>
      <c r="L876" s="354">
        <v>1554</v>
      </c>
      <c r="O876" s="354">
        <v>250</v>
      </c>
      <c r="R876" s="354">
        <v>3777</v>
      </c>
      <c r="S876" s="354">
        <v>6369</v>
      </c>
      <c r="T876" s="354">
        <v>6369</v>
      </c>
      <c r="U876" s="354">
        <v>6869</v>
      </c>
      <c r="V876" s="354">
        <v>6869</v>
      </c>
      <c r="W876" s="354">
        <v>6869</v>
      </c>
      <c r="X876" s="354">
        <v>8423</v>
      </c>
      <c r="Y876" s="354">
        <v>8423</v>
      </c>
      <c r="Z876" s="354">
        <v>8423</v>
      </c>
      <c r="AA876" s="354">
        <v>8673</v>
      </c>
      <c r="AB876" s="354">
        <v>8673</v>
      </c>
      <c r="AC876" s="354">
        <v>8673</v>
      </c>
      <c r="AD876" s="354">
        <v>12450</v>
      </c>
    </row>
    <row r="877" spans="1:30" x14ac:dyDescent="0.35">
      <c r="A877" t="s">
        <v>152</v>
      </c>
      <c r="B877" s="354" t="str">
        <f>VLOOKUP(A877,'Web Based Remittances'!$A$2:$C$70,3,0)</f>
        <v>443o470v</v>
      </c>
      <c r="C877" s="354" t="s">
        <v>97</v>
      </c>
      <c r="D877" s="354" t="s">
        <v>98</v>
      </c>
      <c r="E877" s="354">
        <v>6146100</v>
      </c>
      <c r="S877" s="354">
        <v>0</v>
      </c>
      <c r="T877" s="354">
        <v>0</v>
      </c>
      <c r="U877" s="354">
        <v>0</v>
      </c>
      <c r="V877" s="354">
        <v>0</v>
      </c>
      <c r="W877" s="354">
        <v>0</v>
      </c>
      <c r="X877" s="354">
        <v>0</v>
      </c>
      <c r="Y877" s="354">
        <v>0</v>
      </c>
      <c r="Z877" s="354">
        <v>0</v>
      </c>
      <c r="AA877" s="354">
        <v>0</v>
      </c>
      <c r="AB877" s="354">
        <v>0</v>
      </c>
      <c r="AC877" s="354">
        <v>0</v>
      </c>
      <c r="AD877" s="354">
        <v>0</v>
      </c>
    </row>
    <row r="878" spans="1:30" x14ac:dyDescent="0.35">
      <c r="A878" t="s">
        <v>152</v>
      </c>
      <c r="B878" s="354" t="str">
        <f>VLOOKUP(A878,'Web Based Remittances'!$A$2:$C$70,3,0)</f>
        <v>443o470v</v>
      </c>
      <c r="C878" s="354" t="s">
        <v>99</v>
      </c>
      <c r="D878" s="354" t="s">
        <v>100</v>
      </c>
      <c r="E878" s="354">
        <v>6140000</v>
      </c>
      <c r="F878" s="354">
        <v>10239</v>
      </c>
      <c r="G878" s="354">
        <v>1139</v>
      </c>
      <c r="H878" s="354">
        <v>717</v>
      </c>
      <c r="I878" s="354">
        <v>582</v>
      </c>
      <c r="J878" s="354">
        <v>2429</v>
      </c>
      <c r="K878" s="354">
        <v>543</v>
      </c>
      <c r="L878" s="354">
        <v>1332</v>
      </c>
      <c r="M878" s="354">
        <v>584</v>
      </c>
      <c r="N878" s="354">
        <v>582</v>
      </c>
      <c r="O878" s="354">
        <v>584</v>
      </c>
      <c r="P878" s="354">
        <v>582</v>
      </c>
      <c r="Q878" s="354">
        <v>582</v>
      </c>
      <c r="R878" s="354">
        <v>583</v>
      </c>
      <c r="S878" s="354">
        <v>1139</v>
      </c>
      <c r="T878" s="354">
        <v>1856</v>
      </c>
      <c r="U878" s="354">
        <v>2438</v>
      </c>
      <c r="V878" s="354">
        <v>4867</v>
      </c>
      <c r="W878" s="354">
        <v>5410</v>
      </c>
      <c r="X878" s="354">
        <v>6742</v>
      </c>
      <c r="Y878" s="354">
        <v>7326</v>
      </c>
      <c r="Z878" s="354">
        <v>7908</v>
      </c>
      <c r="AA878" s="354">
        <v>8492</v>
      </c>
      <c r="AB878" s="354">
        <v>9074</v>
      </c>
      <c r="AC878" s="354">
        <v>9656</v>
      </c>
      <c r="AD878" s="354">
        <v>10239</v>
      </c>
    </row>
    <row r="879" spans="1:30" x14ac:dyDescent="0.35">
      <c r="A879" t="s">
        <v>152</v>
      </c>
      <c r="B879" s="354" t="str">
        <f>VLOOKUP(A879,'Web Based Remittances'!$A$2:$C$70,3,0)</f>
        <v>443o470v</v>
      </c>
      <c r="C879" s="354" t="s">
        <v>101</v>
      </c>
      <c r="D879" s="354" t="s">
        <v>102</v>
      </c>
      <c r="E879" s="354">
        <v>6121600</v>
      </c>
      <c r="F879" s="354">
        <v>5744</v>
      </c>
      <c r="G879" s="354">
        <v>5744</v>
      </c>
      <c r="S879" s="354">
        <v>5744</v>
      </c>
      <c r="T879" s="354">
        <v>5744</v>
      </c>
      <c r="U879" s="354">
        <v>5744</v>
      </c>
      <c r="V879" s="354">
        <v>5744</v>
      </c>
      <c r="W879" s="354">
        <v>5744</v>
      </c>
      <c r="X879" s="354">
        <v>5744</v>
      </c>
      <c r="Y879" s="354">
        <v>5744</v>
      </c>
      <c r="Z879" s="354">
        <v>5744</v>
      </c>
      <c r="AA879" s="354">
        <v>5744</v>
      </c>
      <c r="AB879" s="354">
        <v>5744</v>
      </c>
      <c r="AC879" s="354">
        <v>5744</v>
      </c>
      <c r="AD879" s="354">
        <v>5744</v>
      </c>
    </row>
    <row r="880" spans="1:30" x14ac:dyDescent="0.35">
      <c r="A880" t="s">
        <v>152</v>
      </c>
      <c r="B880" s="354" t="str">
        <f>VLOOKUP(A880,'Web Based Remittances'!$A$2:$C$70,3,0)</f>
        <v>443o470v</v>
      </c>
      <c r="C880" s="354" t="s">
        <v>103</v>
      </c>
      <c r="D880" s="354" t="s">
        <v>104</v>
      </c>
      <c r="E880" s="354">
        <v>6151110</v>
      </c>
      <c r="F880" s="354">
        <v>500</v>
      </c>
      <c r="G880" s="354">
        <v>50</v>
      </c>
      <c r="H880" s="354">
        <v>50</v>
      </c>
      <c r="I880" s="354">
        <v>50</v>
      </c>
      <c r="J880" s="354">
        <v>50</v>
      </c>
      <c r="L880" s="354">
        <v>50</v>
      </c>
      <c r="M880" s="354">
        <v>50</v>
      </c>
      <c r="N880" s="354">
        <v>50</v>
      </c>
      <c r="O880" s="354">
        <v>50</v>
      </c>
      <c r="P880" s="354">
        <v>50</v>
      </c>
      <c r="Q880" s="354">
        <v>50</v>
      </c>
      <c r="S880" s="354">
        <v>50</v>
      </c>
      <c r="T880" s="354">
        <v>100</v>
      </c>
      <c r="U880" s="354">
        <v>150</v>
      </c>
      <c r="V880" s="354">
        <v>200</v>
      </c>
      <c r="W880" s="354">
        <v>200</v>
      </c>
      <c r="X880" s="354">
        <v>250</v>
      </c>
      <c r="Y880" s="354">
        <v>300</v>
      </c>
      <c r="Z880" s="354">
        <v>350</v>
      </c>
      <c r="AA880" s="354">
        <v>400</v>
      </c>
      <c r="AB880" s="354">
        <v>450</v>
      </c>
      <c r="AC880" s="354">
        <v>500</v>
      </c>
      <c r="AD880" s="354">
        <v>500</v>
      </c>
    </row>
    <row r="881" spans="1:30" x14ac:dyDescent="0.35">
      <c r="A881" t="s">
        <v>152</v>
      </c>
      <c r="B881" s="354" t="str">
        <f>VLOOKUP(A881,'Web Based Remittances'!$A$2:$C$70,3,0)</f>
        <v>443o470v</v>
      </c>
      <c r="C881" s="354" t="s">
        <v>105</v>
      </c>
      <c r="D881" s="354" t="s">
        <v>106</v>
      </c>
      <c r="E881" s="354">
        <v>6140200</v>
      </c>
      <c r="F881" s="354">
        <v>51100</v>
      </c>
      <c r="G881" s="354">
        <v>4874</v>
      </c>
      <c r="H881" s="354">
        <v>4174</v>
      </c>
      <c r="I881" s="354">
        <v>4174</v>
      </c>
      <c r="J881" s="354">
        <v>4324</v>
      </c>
      <c r="K881" s="354">
        <v>4186</v>
      </c>
      <c r="L881" s="354">
        <v>4174</v>
      </c>
      <c r="M881" s="354">
        <v>4174</v>
      </c>
      <c r="N881" s="354">
        <v>4174</v>
      </c>
      <c r="O881" s="354">
        <v>4324</v>
      </c>
      <c r="P881" s="354">
        <v>4174</v>
      </c>
      <c r="Q881" s="354">
        <v>4174</v>
      </c>
      <c r="R881" s="354">
        <v>4174</v>
      </c>
      <c r="S881" s="354">
        <v>4874</v>
      </c>
      <c r="T881" s="354">
        <v>9048</v>
      </c>
      <c r="U881" s="354">
        <v>13222</v>
      </c>
      <c r="V881" s="354">
        <v>17546</v>
      </c>
      <c r="W881" s="354">
        <v>21732</v>
      </c>
      <c r="X881" s="354">
        <v>25906</v>
      </c>
      <c r="Y881" s="354">
        <v>30080</v>
      </c>
      <c r="Z881" s="354">
        <v>34254</v>
      </c>
      <c r="AA881" s="354">
        <v>38578</v>
      </c>
      <c r="AB881" s="354">
        <v>42752</v>
      </c>
      <c r="AC881" s="354">
        <v>46926</v>
      </c>
      <c r="AD881" s="354">
        <v>51100</v>
      </c>
    </row>
    <row r="882" spans="1:30" x14ac:dyDescent="0.35">
      <c r="A882" t="s">
        <v>152</v>
      </c>
      <c r="B882" s="354" t="str">
        <f>VLOOKUP(A882,'Web Based Remittances'!$A$2:$C$70,3,0)</f>
        <v>443o470v</v>
      </c>
      <c r="C882" s="354" t="s">
        <v>107</v>
      </c>
      <c r="D882" s="354" t="s">
        <v>108</v>
      </c>
      <c r="E882" s="354">
        <v>6111000</v>
      </c>
      <c r="S882" s="354">
        <v>0</v>
      </c>
      <c r="T882" s="354">
        <v>0</v>
      </c>
      <c r="U882" s="354">
        <v>0</v>
      </c>
      <c r="V882" s="354">
        <v>0</v>
      </c>
      <c r="W882" s="354">
        <v>0</v>
      </c>
      <c r="X882" s="354">
        <v>0</v>
      </c>
      <c r="Y882" s="354">
        <v>0</v>
      </c>
      <c r="Z882" s="354">
        <v>0</v>
      </c>
      <c r="AA882" s="354">
        <v>0</v>
      </c>
      <c r="AB882" s="354">
        <v>0</v>
      </c>
      <c r="AC882" s="354">
        <v>0</v>
      </c>
      <c r="AD882" s="354">
        <v>0</v>
      </c>
    </row>
    <row r="883" spans="1:30" x14ac:dyDescent="0.35">
      <c r="A883" t="s">
        <v>152</v>
      </c>
      <c r="B883" s="354" t="str">
        <f>VLOOKUP(A883,'Web Based Remittances'!$A$2:$C$70,3,0)</f>
        <v>443o470v</v>
      </c>
      <c r="C883" s="354" t="s">
        <v>109</v>
      </c>
      <c r="D883" s="354" t="s">
        <v>110</v>
      </c>
      <c r="E883" s="354">
        <v>6170100</v>
      </c>
      <c r="F883" s="354">
        <v>41845</v>
      </c>
      <c r="G883" s="354">
        <v>850</v>
      </c>
      <c r="H883" s="354">
        <v>12729</v>
      </c>
      <c r="I883" s="354">
        <v>318</v>
      </c>
      <c r="J883" s="354">
        <v>2253</v>
      </c>
      <c r="L883" s="354">
        <v>6657</v>
      </c>
      <c r="M883" s="354">
        <v>318</v>
      </c>
      <c r="N883" s="354">
        <v>2028</v>
      </c>
      <c r="O883" s="354">
        <v>318</v>
      </c>
      <c r="P883" s="354">
        <v>6736</v>
      </c>
      <c r="Q883" s="354">
        <v>318</v>
      </c>
      <c r="R883" s="354">
        <v>9320</v>
      </c>
      <c r="S883" s="354">
        <v>850</v>
      </c>
      <c r="T883" s="354">
        <v>13579</v>
      </c>
      <c r="U883" s="354">
        <v>13897</v>
      </c>
      <c r="V883" s="354">
        <v>16150</v>
      </c>
      <c r="W883" s="354">
        <v>16150</v>
      </c>
      <c r="X883" s="354">
        <v>22807</v>
      </c>
      <c r="Y883" s="354">
        <v>23125</v>
      </c>
      <c r="Z883" s="354">
        <v>25153</v>
      </c>
      <c r="AA883" s="354">
        <v>25471</v>
      </c>
      <c r="AB883" s="354">
        <v>32207</v>
      </c>
      <c r="AC883" s="354">
        <v>32525</v>
      </c>
      <c r="AD883" s="354">
        <v>41845</v>
      </c>
    </row>
    <row r="884" spans="1:30" x14ac:dyDescent="0.35">
      <c r="A884" t="s">
        <v>152</v>
      </c>
      <c r="B884" s="354" t="str">
        <f>VLOOKUP(A884,'Web Based Remittances'!$A$2:$C$70,3,0)</f>
        <v>443o470v</v>
      </c>
      <c r="C884" s="354" t="s">
        <v>111</v>
      </c>
      <c r="D884" s="354" t="s">
        <v>112</v>
      </c>
      <c r="E884" s="354">
        <v>6170110</v>
      </c>
      <c r="F884" s="354">
        <v>28079</v>
      </c>
      <c r="G884" s="354">
        <v>9073</v>
      </c>
      <c r="H884" s="354">
        <v>4726</v>
      </c>
      <c r="I884" s="354">
        <v>590</v>
      </c>
      <c r="J884" s="354">
        <v>590</v>
      </c>
      <c r="K884" s="354">
        <v>586</v>
      </c>
      <c r="L884" s="354">
        <v>7280</v>
      </c>
      <c r="M884" s="354">
        <v>590</v>
      </c>
      <c r="N884" s="354">
        <v>590</v>
      </c>
      <c r="O884" s="354">
        <v>2280</v>
      </c>
      <c r="P884" s="354">
        <v>590</v>
      </c>
      <c r="Q884" s="354">
        <v>590</v>
      </c>
      <c r="R884" s="354">
        <v>594</v>
      </c>
      <c r="S884" s="354">
        <v>9073</v>
      </c>
      <c r="T884" s="354">
        <v>13799</v>
      </c>
      <c r="U884" s="354">
        <v>14389</v>
      </c>
      <c r="V884" s="354">
        <v>14979</v>
      </c>
      <c r="W884" s="354">
        <v>15565</v>
      </c>
      <c r="X884" s="354">
        <v>22845</v>
      </c>
      <c r="Y884" s="354">
        <v>23435</v>
      </c>
      <c r="Z884" s="354">
        <v>24025</v>
      </c>
      <c r="AA884" s="354">
        <v>26305</v>
      </c>
      <c r="AB884" s="354">
        <v>26895</v>
      </c>
      <c r="AC884" s="354">
        <v>27485</v>
      </c>
      <c r="AD884" s="354">
        <v>28079</v>
      </c>
    </row>
    <row r="885" spans="1:30" x14ac:dyDescent="0.35">
      <c r="A885" t="s">
        <v>152</v>
      </c>
      <c r="B885" s="354" t="str">
        <f>VLOOKUP(A885,'Web Based Remittances'!$A$2:$C$70,3,0)</f>
        <v>443o470v</v>
      </c>
      <c r="C885" s="354" t="s">
        <v>113</v>
      </c>
      <c r="D885" s="354" t="s">
        <v>114</v>
      </c>
      <c r="E885" s="354">
        <v>6181400</v>
      </c>
      <c r="S885" s="354">
        <v>0</v>
      </c>
      <c r="T885" s="354">
        <v>0</v>
      </c>
      <c r="U885" s="354">
        <v>0</v>
      </c>
      <c r="V885" s="354">
        <v>0</v>
      </c>
      <c r="W885" s="354">
        <v>0</v>
      </c>
      <c r="X885" s="354">
        <v>0</v>
      </c>
      <c r="Y885" s="354">
        <v>0</v>
      </c>
      <c r="Z885" s="354">
        <v>0</v>
      </c>
      <c r="AA885" s="354">
        <v>0</v>
      </c>
      <c r="AB885" s="354">
        <v>0</v>
      </c>
      <c r="AC885" s="354">
        <v>0</v>
      </c>
      <c r="AD885" s="354">
        <v>0</v>
      </c>
    </row>
    <row r="886" spans="1:30" x14ac:dyDescent="0.35">
      <c r="A886" t="s">
        <v>152</v>
      </c>
      <c r="B886" s="354" t="str">
        <f>VLOOKUP(A886,'Web Based Remittances'!$A$2:$C$70,3,0)</f>
        <v>443o470v</v>
      </c>
      <c r="C886" s="354" t="s">
        <v>115</v>
      </c>
      <c r="D886" s="354" t="s">
        <v>116</v>
      </c>
      <c r="E886" s="354">
        <v>6181500</v>
      </c>
      <c r="F886" s="354">
        <v>5950</v>
      </c>
      <c r="J886" s="354">
        <v>5950</v>
      </c>
      <c r="S886" s="354">
        <v>0</v>
      </c>
      <c r="T886" s="354">
        <v>0</v>
      </c>
      <c r="U886" s="354">
        <v>0</v>
      </c>
      <c r="V886" s="354">
        <v>5950</v>
      </c>
      <c r="W886" s="354">
        <v>5950</v>
      </c>
      <c r="X886" s="354">
        <v>5950</v>
      </c>
      <c r="Y886" s="354">
        <v>5950</v>
      </c>
      <c r="Z886" s="354">
        <v>5950</v>
      </c>
      <c r="AA886" s="354">
        <v>5950</v>
      </c>
      <c r="AB886" s="354">
        <v>5950</v>
      </c>
      <c r="AC886" s="354">
        <v>5950</v>
      </c>
      <c r="AD886" s="354">
        <v>5950</v>
      </c>
    </row>
    <row r="887" spans="1:30" x14ac:dyDescent="0.35">
      <c r="A887" t="s">
        <v>152</v>
      </c>
      <c r="B887" s="354" t="str">
        <f>VLOOKUP(A887,'Web Based Remittances'!$A$2:$C$70,3,0)</f>
        <v>443o470v</v>
      </c>
      <c r="C887" s="354" t="s">
        <v>121</v>
      </c>
      <c r="D887" s="354" t="s">
        <v>122</v>
      </c>
      <c r="E887" s="354">
        <v>4190170</v>
      </c>
      <c r="F887" s="354">
        <v>-7476</v>
      </c>
      <c r="H887" s="354">
        <v>-7476</v>
      </c>
      <c r="S887" s="354">
        <v>0</v>
      </c>
      <c r="T887" s="354">
        <v>-7476</v>
      </c>
      <c r="U887" s="354">
        <v>-7476</v>
      </c>
      <c r="V887" s="354">
        <v>-7476</v>
      </c>
      <c r="W887" s="354">
        <v>-7476</v>
      </c>
      <c r="X887" s="354">
        <v>-7476</v>
      </c>
      <c r="Y887" s="354">
        <v>-7476</v>
      </c>
      <c r="Z887" s="354">
        <v>-7476</v>
      </c>
      <c r="AA887" s="354">
        <v>-7476</v>
      </c>
      <c r="AB887" s="354">
        <v>-7476</v>
      </c>
      <c r="AC887" s="354">
        <v>-7476</v>
      </c>
      <c r="AD887" s="354">
        <v>-7476</v>
      </c>
    </row>
    <row r="888" spans="1:30" x14ac:dyDescent="0.35">
      <c r="A888" t="s">
        <v>152</v>
      </c>
      <c r="B888" s="354" t="str">
        <f>VLOOKUP(A888,'Web Based Remittances'!$A$2:$C$70,3,0)</f>
        <v>443o470v</v>
      </c>
      <c r="C888" s="354" t="s">
        <v>123</v>
      </c>
      <c r="D888" s="354" t="s">
        <v>124</v>
      </c>
      <c r="E888" s="354">
        <v>4190430</v>
      </c>
      <c r="S888" s="354">
        <v>0</v>
      </c>
      <c r="T888" s="354">
        <v>0</v>
      </c>
      <c r="U888" s="354">
        <v>0</v>
      </c>
      <c r="V888" s="354">
        <v>0</v>
      </c>
      <c r="W888" s="354">
        <v>0</v>
      </c>
      <c r="X888" s="354">
        <v>0</v>
      </c>
      <c r="Y888" s="354">
        <v>0</v>
      </c>
      <c r="Z888" s="354">
        <v>0</v>
      </c>
      <c r="AA888" s="354">
        <v>0</v>
      </c>
      <c r="AB888" s="354">
        <v>0</v>
      </c>
      <c r="AC888" s="354">
        <v>0</v>
      </c>
      <c r="AD888" s="354">
        <v>0</v>
      </c>
    </row>
    <row r="889" spans="1:30" x14ac:dyDescent="0.35">
      <c r="A889" t="s">
        <v>152</v>
      </c>
      <c r="B889" s="354" t="str">
        <f>VLOOKUP(A889,'Web Based Remittances'!$A$2:$C$70,3,0)</f>
        <v>443o470v</v>
      </c>
      <c r="C889" s="354" t="s">
        <v>125</v>
      </c>
      <c r="D889" s="354" t="s">
        <v>126</v>
      </c>
      <c r="E889" s="354">
        <v>6181510</v>
      </c>
      <c r="F889" s="354">
        <v>-5950</v>
      </c>
      <c r="J889" s="354">
        <v>-5950</v>
      </c>
      <c r="S889" s="354">
        <v>0</v>
      </c>
      <c r="T889" s="354">
        <v>0</v>
      </c>
      <c r="U889" s="354">
        <v>0</v>
      </c>
      <c r="V889" s="354">
        <v>-5950</v>
      </c>
      <c r="W889" s="354">
        <v>-5950</v>
      </c>
      <c r="X889" s="354">
        <v>-5950</v>
      </c>
      <c r="Y889" s="354">
        <v>-5950</v>
      </c>
      <c r="Z889" s="354">
        <v>-5950</v>
      </c>
      <c r="AA889" s="354">
        <v>-5950</v>
      </c>
      <c r="AB889" s="354">
        <v>-5950</v>
      </c>
      <c r="AC889" s="354">
        <v>-5950</v>
      </c>
      <c r="AD889" s="354">
        <v>-5950</v>
      </c>
    </row>
    <row r="890" spans="1:30" x14ac:dyDescent="0.35">
      <c r="A890" t="s">
        <v>152</v>
      </c>
      <c r="B890" s="354" t="str">
        <f>VLOOKUP(A890,'Web Based Remittances'!$A$2:$C$70,3,0)</f>
        <v>443o470v</v>
      </c>
      <c r="C890" s="354" t="s">
        <v>136</v>
      </c>
      <c r="D890" s="354" t="s">
        <v>137</v>
      </c>
      <c r="E890" s="354">
        <v>6180260</v>
      </c>
      <c r="F890" s="354">
        <v>13426</v>
      </c>
      <c r="J890" s="354">
        <v>13426</v>
      </c>
      <c r="S890" s="354">
        <v>0</v>
      </c>
      <c r="T890" s="354">
        <v>0</v>
      </c>
      <c r="U890" s="354">
        <v>0</v>
      </c>
      <c r="V890" s="354">
        <v>13426</v>
      </c>
      <c r="W890" s="354">
        <v>13426</v>
      </c>
      <c r="X890" s="354">
        <v>13426</v>
      </c>
      <c r="Y890" s="354">
        <v>13426</v>
      </c>
      <c r="Z890" s="354">
        <v>13426</v>
      </c>
      <c r="AA890" s="354">
        <v>13426</v>
      </c>
      <c r="AB890" s="354">
        <v>13426</v>
      </c>
      <c r="AC890" s="354">
        <v>13426</v>
      </c>
      <c r="AD890" s="354">
        <v>13426</v>
      </c>
    </row>
    <row r="891" spans="1:30" x14ac:dyDescent="0.35">
      <c r="A891" t="s">
        <v>153</v>
      </c>
      <c r="B891" s="354" t="str">
        <f>VLOOKUP(A891,'Web Based Remittances'!$A$2:$C$70,3,0)</f>
        <v>450u970i</v>
      </c>
      <c r="C891" s="354" t="s">
        <v>19</v>
      </c>
      <c r="D891" s="354" t="s">
        <v>20</v>
      </c>
      <c r="E891" s="354">
        <v>4190105</v>
      </c>
      <c r="F891" s="354">
        <v>-733117</v>
      </c>
      <c r="G891" s="354">
        <v>-85429</v>
      </c>
      <c r="H891" s="354">
        <v>-54428</v>
      </c>
      <c r="I891" s="354">
        <v>-59326</v>
      </c>
      <c r="J891" s="354">
        <v>-59326</v>
      </c>
      <c r="K891" s="354">
        <v>-59326</v>
      </c>
      <c r="L891" s="354">
        <v>-59326</v>
      </c>
      <c r="M891" s="354">
        <v>-59326</v>
      </c>
      <c r="N891" s="354">
        <v>-59326</v>
      </c>
      <c r="O891" s="354">
        <v>-59326</v>
      </c>
      <c r="P891" s="354">
        <v>-59326</v>
      </c>
      <c r="Q891" s="354">
        <v>-59326</v>
      </c>
      <c r="R891" s="354">
        <v>-59326</v>
      </c>
      <c r="S891" s="354">
        <v>-85429</v>
      </c>
      <c r="T891" s="354">
        <v>-139857</v>
      </c>
      <c r="U891" s="354">
        <v>-199183</v>
      </c>
      <c r="V891" s="354">
        <v>-258509</v>
      </c>
      <c r="W891" s="354">
        <v>-317835</v>
      </c>
      <c r="X891" s="354">
        <v>-377161</v>
      </c>
      <c r="Y891" s="354">
        <v>-436487</v>
      </c>
      <c r="Z891" s="354">
        <v>-495813</v>
      </c>
      <c r="AA891" s="354">
        <v>-555139</v>
      </c>
      <c r="AB891" s="354">
        <v>-614465</v>
      </c>
      <c r="AC891" s="354">
        <v>-673791</v>
      </c>
      <c r="AD891" s="354">
        <v>-733117</v>
      </c>
    </row>
    <row r="892" spans="1:30" x14ac:dyDescent="0.35">
      <c r="A892" t="s">
        <v>153</v>
      </c>
      <c r="B892" s="354" t="str">
        <f>VLOOKUP(A892,'Web Based Remittances'!$A$2:$C$70,3,0)</f>
        <v>450u970i</v>
      </c>
      <c r="C892" s="354" t="s">
        <v>21</v>
      </c>
      <c r="D892" s="354" t="s">
        <v>22</v>
      </c>
      <c r="E892" s="354">
        <v>4190110</v>
      </c>
      <c r="S892" s="354">
        <v>0</v>
      </c>
      <c r="T892" s="354">
        <v>0</v>
      </c>
      <c r="U892" s="354">
        <v>0</v>
      </c>
      <c r="V892" s="354">
        <v>0</v>
      </c>
      <c r="W892" s="354">
        <v>0</v>
      </c>
      <c r="X892" s="354">
        <v>0</v>
      </c>
      <c r="Y892" s="354">
        <v>0</v>
      </c>
      <c r="Z892" s="354">
        <v>0</v>
      </c>
      <c r="AA892" s="354">
        <v>0</v>
      </c>
      <c r="AB892" s="354">
        <v>0</v>
      </c>
      <c r="AC892" s="354">
        <v>0</v>
      </c>
      <c r="AD892" s="354">
        <v>0</v>
      </c>
    </row>
    <row r="893" spans="1:30" x14ac:dyDescent="0.35">
      <c r="A893" t="s">
        <v>153</v>
      </c>
      <c r="B893" s="354" t="str">
        <f>VLOOKUP(A893,'Web Based Remittances'!$A$2:$C$70,3,0)</f>
        <v>450u970i</v>
      </c>
      <c r="C893" s="354" t="s">
        <v>23</v>
      </c>
      <c r="D893" s="354" t="s">
        <v>24</v>
      </c>
      <c r="E893" s="354">
        <v>4190120</v>
      </c>
      <c r="F893" s="354">
        <v>-23332</v>
      </c>
      <c r="G893" s="354">
        <v>-1944</v>
      </c>
      <c r="H893" s="354">
        <v>-1944</v>
      </c>
      <c r="I893" s="354">
        <v>-1944</v>
      </c>
      <c r="J893" s="354">
        <v>-1944</v>
      </c>
      <c r="K893" s="354">
        <v>-1944</v>
      </c>
      <c r="L893" s="354">
        <v>-1944</v>
      </c>
      <c r="M893" s="354">
        <v>-1944</v>
      </c>
      <c r="N893" s="354">
        <v>-1944</v>
      </c>
      <c r="O893" s="354">
        <v>-1944</v>
      </c>
      <c r="P893" s="354">
        <v>-1944</v>
      </c>
      <c r="Q893" s="354">
        <v>-1944</v>
      </c>
      <c r="R893" s="354">
        <v>-1948</v>
      </c>
      <c r="S893" s="354">
        <v>-1944</v>
      </c>
      <c r="T893" s="354">
        <v>-3888</v>
      </c>
      <c r="U893" s="354">
        <v>-5832</v>
      </c>
      <c r="V893" s="354">
        <v>-7776</v>
      </c>
      <c r="W893" s="354">
        <v>-9720</v>
      </c>
      <c r="X893" s="354">
        <v>-11664</v>
      </c>
      <c r="Y893" s="354">
        <v>-13608</v>
      </c>
      <c r="Z893" s="354">
        <v>-15552</v>
      </c>
      <c r="AA893" s="354">
        <v>-17496</v>
      </c>
      <c r="AB893" s="354">
        <v>-19440</v>
      </c>
      <c r="AC893" s="354">
        <v>-21384</v>
      </c>
      <c r="AD893" s="354">
        <v>-23332</v>
      </c>
    </row>
    <row r="894" spans="1:30" x14ac:dyDescent="0.35">
      <c r="A894" t="s">
        <v>153</v>
      </c>
      <c r="B894" s="354" t="str">
        <f>VLOOKUP(A894,'Web Based Remittances'!$A$2:$C$70,3,0)</f>
        <v>450u970i</v>
      </c>
      <c r="C894" s="354" t="s">
        <v>25</v>
      </c>
      <c r="D894" s="354" t="s">
        <v>26</v>
      </c>
      <c r="E894" s="354">
        <v>4190140</v>
      </c>
      <c r="F894" s="354">
        <v>-83100</v>
      </c>
      <c r="I894" s="354">
        <v>-20775</v>
      </c>
      <c r="L894" s="354">
        <v>-20775</v>
      </c>
      <c r="O894" s="354">
        <v>-20775</v>
      </c>
      <c r="R894" s="354">
        <v>-20775</v>
      </c>
      <c r="S894" s="354">
        <v>0</v>
      </c>
      <c r="T894" s="354">
        <v>0</v>
      </c>
      <c r="U894" s="354">
        <v>-20775</v>
      </c>
      <c r="V894" s="354">
        <v>-20775</v>
      </c>
      <c r="W894" s="354">
        <v>-20775</v>
      </c>
      <c r="X894" s="354">
        <v>-41550</v>
      </c>
      <c r="Y894" s="354">
        <v>-41550</v>
      </c>
      <c r="Z894" s="354">
        <v>-41550</v>
      </c>
      <c r="AA894" s="354">
        <v>-62325</v>
      </c>
      <c r="AB894" s="354">
        <v>-62325</v>
      </c>
      <c r="AC894" s="354">
        <v>-62325</v>
      </c>
      <c r="AD894" s="354">
        <v>-83100</v>
      </c>
    </row>
    <row r="895" spans="1:30" x14ac:dyDescent="0.35">
      <c r="A895" t="s">
        <v>153</v>
      </c>
      <c r="B895" s="354" t="str">
        <f>VLOOKUP(A895,'Web Based Remittances'!$A$2:$C$70,3,0)</f>
        <v>450u970i</v>
      </c>
      <c r="C895" s="354" t="s">
        <v>27</v>
      </c>
      <c r="D895" s="354" t="s">
        <v>28</v>
      </c>
      <c r="E895" s="354">
        <v>4190160</v>
      </c>
      <c r="S895" s="354">
        <v>0</v>
      </c>
      <c r="T895" s="354">
        <v>0</v>
      </c>
      <c r="U895" s="354">
        <v>0</v>
      </c>
      <c r="V895" s="354">
        <v>0</v>
      </c>
      <c r="W895" s="354">
        <v>0</v>
      </c>
      <c r="X895" s="354">
        <v>0</v>
      </c>
      <c r="Y895" s="354">
        <v>0</v>
      </c>
      <c r="Z895" s="354">
        <v>0</v>
      </c>
      <c r="AA895" s="354">
        <v>0</v>
      </c>
      <c r="AB895" s="354">
        <v>0</v>
      </c>
      <c r="AC895" s="354">
        <v>0</v>
      </c>
      <c r="AD895" s="354">
        <v>0</v>
      </c>
    </row>
    <row r="896" spans="1:30" x14ac:dyDescent="0.35">
      <c r="A896" t="s">
        <v>153</v>
      </c>
      <c r="B896" s="354" t="str">
        <f>VLOOKUP(A896,'Web Based Remittances'!$A$2:$C$70,3,0)</f>
        <v>450u970i</v>
      </c>
      <c r="C896" s="354" t="s">
        <v>29</v>
      </c>
      <c r="D896" s="354" t="s">
        <v>30</v>
      </c>
      <c r="E896" s="354">
        <v>4190390</v>
      </c>
      <c r="S896" s="354">
        <v>0</v>
      </c>
      <c r="T896" s="354">
        <v>0</v>
      </c>
      <c r="U896" s="354">
        <v>0</v>
      </c>
      <c r="V896" s="354">
        <v>0</v>
      </c>
      <c r="W896" s="354">
        <v>0</v>
      </c>
      <c r="X896" s="354">
        <v>0</v>
      </c>
      <c r="Y896" s="354">
        <v>0</v>
      </c>
      <c r="Z896" s="354">
        <v>0</v>
      </c>
      <c r="AA896" s="354">
        <v>0</v>
      </c>
      <c r="AB896" s="354">
        <v>0</v>
      </c>
      <c r="AC896" s="354">
        <v>0</v>
      </c>
      <c r="AD896" s="354">
        <v>0</v>
      </c>
    </row>
    <row r="897" spans="1:30" x14ac:dyDescent="0.35">
      <c r="A897" t="s">
        <v>153</v>
      </c>
      <c r="B897" s="354" t="str">
        <f>VLOOKUP(A897,'Web Based Remittances'!$A$2:$C$70,3,0)</f>
        <v>450u970i</v>
      </c>
      <c r="C897" s="354" t="s">
        <v>31</v>
      </c>
      <c r="D897" s="354" t="s">
        <v>32</v>
      </c>
      <c r="E897" s="354">
        <v>4191900</v>
      </c>
      <c r="S897" s="354">
        <v>0</v>
      </c>
      <c r="T897" s="354">
        <v>0</v>
      </c>
      <c r="U897" s="354">
        <v>0</v>
      </c>
      <c r="V897" s="354">
        <v>0</v>
      </c>
      <c r="W897" s="354">
        <v>0</v>
      </c>
      <c r="X897" s="354">
        <v>0</v>
      </c>
      <c r="Y897" s="354">
        <v>0</v>
      </c>
      <c r="Z897" s="354">
        <v>0</v>
      </c>
      <c r="AA897" s="354">
        <v>0</v>
      </c>
      <c r="AB897" s="354">
        <v>0</v>
      </c>
      <c r="AC897" s="354">
        <v>0</v>
      </c>
      <c r="AD897" s="354">
        <v>0</v>
      </c>
    </row>
    <row r="898" spans="1:30" x14ac:dyDescent="0.35">
      <c r="A898" t="s">
        <v>153</v>
      </c>
      <c r="B898" s="354" t="str">
        <f>VLOOKUP(A898,'Web Based Remittances'!$A$2:$C$70,3,0)</f>
        <v>450u970i</v>
      </c>
      <c r="C898" s="354" t="s">
        <v>33</v>
      </c>
      <c r="D898" s="354" t="s">
        <v>34</v>
      </c>
      <c r="E898" s="354">
        <v>4191100</v>
      </c>
      <c r="F898" s="354">
        <v>-400</v>
      </c>
      <c r="H898" s="354">
        <v>-100</v>
      </c>
      <c r="L898" s="354">
        <v>-100</v>
      </c>
      <c r="O898" s="354">
        <v>-100</v>
      </c>
      <c r="R898" s="354">
        <v>-100</v>
      </c>
      <c r="S898" s="354">
        <v>0</v>
      </c>
      <c r="T898" s="354">
        <v>-100</v>
      </c>
      <c r="U898" s="354">
        <v>-100</v>
      </c>
      <c r="V898" s="354">
        <v>-100</v>
      </c>
      <c r="W898" s="354">
        <v>-100</v>
      </c>
      <c r="X898" s="354">
        <v>-200</v>
      </c>
      <c r="Y898" s="354">
        <v>-200</v>
      </c>
      <c r="Z898" s="354">
        <v>-200</v>
      </c>
      <c r="AA898" s="354">
        <v>-300</v>
      </c>
      <c r="AB898" s="354">
        <v>-300</v>
      </c>
      <c r="AC898" s="354">
        <v>-300</v>
      </c>
      <c r="AD898" s="354">
        <v>-400</v>
      </c>
    </row>
    <row r="899" spans="1:30" x14ac:dyDescent="0.35">
      <c r="A899" t="s">
        <v>153</v>
      </c>
      <c r="B899" s="354" t="str">
        <f>VLOOKUP(A899,'Web Based Remittances'!$A$2:$C$70,3,0)</f>
        <v>450u970i</v>
      </c>
      <c r="C899" s="354" t="s">
        <v>35</v>
      </c>
      <c r="D899" s="354" t="s">
        <v>36</v>
      </c>
      <c r="E899" s="354">
        <v>4191110</v>
      </c>
      <c r="S899" s="354">
        <v>0</v>
      </c>
      <c r="T899" s="354">
        <v>0</v>
      </c>
      <c r="U899" s="354">
        <v>0</v>
      </c>
      <c r="V899" s="354">
        <v>0</v>
      </c>
      <c r="W899" s="354">
        <v>0</v>
      </c>
      <c r="X899" s="354">
        <v>0</v>
      </c>
      <c r="Y899" s="354">
        <v>0</v>
      </c>
      <c r="Z899" s="354">
        <v>0</v>
      </c>
      <c r="AA899" s="354">
        <v>0</v>
      </c>
      <c r="AB899" s="354">
        <v>0</v>
      </c>
      <c r="AC899" s="354">
        <v>0</v>
      </c>
      <c r="AD899" s="354">
        <v>0</v>
      </c>
    </row>
    <row r="900" spans="1:30" x14ac:dyDescent="0.35">
      <c r="A900" t="s">
        <v>153</v>
      </c>
      <c r="B900" s="354" t="str">
        <f>VLOOKUP(A900,'Web Based Remittances'!$A$2:$C$70,3,0)</f>
        <v>450u970i</v>
      </c>
      <c r="C900" s="354" t="s">
        <v>37</v>
      </c>
      <c r="D900" s="354" t="s">
        <v>38</v>
      </c>
      <c r="E900" s="354">
        <v>4191600</v>
      </c>
      <c r="S900" s="354">
        <v>0</v>
      </c>
      <c r="T900" s="354">
        <v>0</v>
      </c>
      <c r="U900" s="354">
        <v>0</v>
      </c>
      <c r="V900" s="354">
        <v>0</v>
      </c>
      <c r="W900" s="354">
        <v>0</v>
      </c>
      <c r="X900" s="354">
        <v>0</v>
      </c>
      <c r="Y900" s="354">
        <v>0</v>
      </c>
      <c r="Z900" s="354">
        <v>0</v>
      </c>
      <c r="AA900" s="354">
        <v>0</v>
      </c>
      <c r="AB900" s="354">
        <v>0</v>
      </c>
      <c r="AC900" s="354">
        <v>0</v>
      </c>
      <c r="AD900" s="354">
        <v>0</v>
      </c>
    </row>
    <row r="901" spans="1:30" x14ac:dyDescent="0.35">
      <c r="A901" t="s">
        <v>153</v>
      </c>
      <c r="B901" s="354" t="str">
        <f>VLOOKUP(A901,'Web Based Remittances'!$A$2:$C$70,3,0)</f>
        <v>450u970i</v>
      </c>
      <c r="C901" s="354" t="s">
        <v>39</v>
      </c>
      <c r="D901" s="354" t="s">
        <v>40</v>
      </c>
      <c r="E901" s="354">
        <v>4191610</v>
      </c>
      <c r="F901" s="354">
        <v>-450</v>
      </c>
      <c r="G901" s="354">
        <v>-450</v>
      </c>
      <c r="S901" s="354">
        <v>-450</v>
      </c>
      <c r="T901" s="354">
        <v>-450</v>
      </c>
      <c r="U901" s="354">
        <v>-450</v>
      </c>
      <c r="V901" s="354">
        <v>-450</v>
      </c>
      <c r="W901" s="354">
        <v>-450</v>
      </c>
      <c r="X901" s="354">
        <v>-450</v>
      </c>
      <c r="Y901" s="354">
        <v>-450</v>
      </c>
      <c r="Z901" s="354">
        <v>-450</v>
      </c>
      <c r="AA901" s="354">
        <v>-450</v>
      </c>
      <c r="AB901" s="354">
        <v>-450</v>
      </c>
      <c r="AC901" s="354">
        <v>-450</v>
      </c>
      <c r="AD901" s="354">
        <v>-450</v>
      </c>
    </row>
    <row r="902" spans="1:30" x14ac:dyDescent="0.35">
      <c r="A902" t="s">
        <v>153</v>
      </c>
      <c r="B902" s="354" t="str">
        <f>VLOOKUP(A902,'Web Based Remittances'!$A$2:$C$70,3,0)</f>
        <v>450u970i</v>
      </c>
      <c r="C902" s="354" t="s">
        <v>41</v>
      </c>
      <c r="D902" s="354" t="s">
        <v>42</v>
      </c>
      <c r="E902" s="354">
        <v>4190410</v>
      </c>
      <c r="S902" s="354">
        <v>0</v>
      </c>
      <c r="T902" s="354">
        <v>0</v>
      </c>
      <c r="U902" s="354">
        <v>0</v>
      </c>
      <c r="V902" s="354">
        <v>0</v>
      </c>
      <c r="W902" s="354">
        <v>0</v>
      </c>
      <c r="X902" s="354">
        <v>0</v>
      </c>
      <c r="Y902" s="354">
        <v>0</v>
      </c>
      <c r="Z902" s="354">
        <v>0</v>
      </c>
      <c r="AA902" s="354">
        <v>0</v>
      </c>
      <c r="AB902" s="354">
        <v>0</v>
      </c>
      <c r="AC902" s="354">
        <v>0</v>
      </c>
      <c r="AD902" s="354">
        <v>0</v>
      </c>
    </row>
    <row r="903" spans="1:30" x14ac:dyDescent="0.35">
      <c r="A903" t="s">
        <v>153</v>
      </c>
      <c r="B903" s="354" t="str">
        <f>VLOOKUP(A903,'Web Based Remittances'!$A$2:$C$70,3,0)</f>
        <v>450u970i</v>
      </c>
      <c r="C903" s="354" t="s">
        <v>43</v>
      </c>
      <c r="D903" s="354" t="s">
        <v>44</v>
      </c>
      <c r="E903" s="354">
        <v>4190420</v>
      </c>
      <c r="S903" s="354">
        <v>0</v>
      </c>
      <c r="T903" s="354">
        <v>0</v>
      </c>
      <c r="U903" s="354">
        <v>0</v>
      </c>
      <c r="V903" s="354">
        <v>0</v>
      </c>
      <c r="W903" s="354">
        <v>0</v>
      </c>
      <c r="X903" s="354">
        <v>0</v>
      </c>
      <c r="Y903" s="354">
        <v>0</v>
      </c>
      <c r="Z903" s="354">
        <v>0</v>
      </c>
      <c r="AA903" s="354">
        <v>0</v>
      </c>
      <c r="AB903" s="354">
        <v>0</v>
      </c>
      <c r="AC903" s="354">
        <v>0</v>
      </c>
      <c r="AD903" s="354">
        <v>0</v>
      </c>
    </row>
    <row r="904" spans="1:30" x14ac:dyDescent="0.35">
      <c r="A904" t="s">
        <v>153</v>
      </c>
      <c r="B904" s="354" t="str">
        <f>VLOOKUP(A904,'Web Based Remittances'!$A$2:$C$70,3,0)</f>
        <v>450u970i</v>
      </c>
      <c r="C904" s="354" t="s">
        <v>45</v>
      </c>
      <c r="D904" s="354" t="s">
        <v>46</v>
      </c>
      <c r="E904" s="354">
        <v>4190200</v>
      </c>
      <c r="F904" s="354">
        <v>-1500</v>
      </c>
      <c r="H904" s="354">
        <v>-500</v>
      </c>
      <c r="L904" s="354">
        <v>-500</v>
      </c>
      <c r="P904" s="354">
        <v>-500</v>
      </c>
      <c r="S904" s="354">
        <v>0</v>
      </c>
      <c r="T904" s="354">
        <v>-500</v>
      </c>
      <c r="U904" s="354">
        <v>-500</v>
      </c>
      <c r="V904" s="354">
        <v>-500</v>
      </c>
      <c r="W904" s="354">
        <v>-500</v>
      </c>
      <c r="X904" s="354">
        <v>-1000</v>
      </c>
      <c r="Y904" s="354">
        <v>-1000</v>
      </c>
      <c r="Z904" s="354">
        <v>-1000</v>
      </c>
      <c r="AA904" s="354">
        <v>-1000</v>
      </c>
      <c r="AB904" s="354">
        <v>-1500</v>
      </c>
      <c r="AC904" s="354">
        <v>-1500</v>
      </c>
      <c r="AD904" s="354">
        <v>-1500</v>
      </c>
    </row>
    <row r="905" spans="1:30" x14ac:dyDescent="0.35">
      <c r="A905" t="s">
        <v>153</v>
      </c>
      <c r="B905" s="354" t="str">
        <f>VLOOKUP(A905,'Web Based Remittances'!$A$2:$C$70,3,0)</f>
        <v>450u970i</v>
      </c>
      <c r="C905" s="354" t="s">
        <v>47</v>
      </c>
      <c r="D905" s="354" t="s">
        <v>48</v>
      </c>
      <c r="E905" s="354">
        <v>4190386</v>
      </c>
      <c r="S905" s="354">
        <v>0</v>
      </c>
      <c r="T905" s="354">
        <v>0</v>
      </c>
      <c r="U905" s="354">
        <v>0</v>
      </c>
      <c r="V905" s="354">
        <v>0</v>
      </c>
      <c r="W905" s="354">
        <v>0</v>
      </c>
      <c r="X905" s="354">
        <v>0</v>
      </c>
      <c r="Y905" s="354">
        <v>0</v>
      </c>
      <c r="Z905" s="354">
        <v>0</v>
      </c>
      <c r="AA905" s="354">
        <v>0</v>
      </c>
      <c r="AB905" s="354">
        <v>0</v>
      </c>
      <c r="AC905" s="354">
        <v>0</v>
      </c>
      <c r="AD905" s="354">
        <v>0</v>
      </c>
    </row>
    <row r="906" spans="1:30" x14ac:dyDescent="0.35">
      <c r="A906" t="s">
        <v>153</v>
      </c>
      <c r="B906" s="354" t="str">
        <f>VLOOKUP(A906,'Web Based Remittances'!$A$2:$C$70,3,0)</f>
        <v>450u970i</v>
      </c>
      <c r="C906" s="354" t="s">
        <v>49</v>
      </c>
      <c r="D906" s="354" t="s">
        <v>50</v>
      </c>
      <c r="E906" s="354">
        <v>4190387</v>
      </c>
      <c r="S906" s="354">
        <v>0</v>
      </c>
      <c r="T906" s="354">
        <v>0</v>
      </c>
      <c r="U906" s="354">
        <v>0</v>
      </c>
      <c r="V906" s="354">
        <v>0</v>
      </c>
      <c r="W906" s="354">
        <v>0</v>
      </c>
      <c r="X906" s="354">
        <v>0</v>
      </c>
      <c r="Y906" s="354">
        <v>0</v>
      </c>
      <c r="Z906" s="354">
        <v>0</v>
      </c>
      <c r="AA906" s="354">
        <v>0</v>
      </c>
      <c r="AB906" s="354">
        <v>0</v>
      </c>
      <c r="AC906" s="354">
        <v>0</v>
      </c>
      <c r="AD906" s="354">
        <v>0</v>
      </c>
    </row>
    <row r="907" spans="1:30" x14ac:dyDescent="0.35">
      <c r="A907" t="s">
        <v>153</v>
      </c>
      <c r="B907" s="354" t="str">
        <f>VLOOKUP(A907,'Web Based Remittances'!$A$2:$C$70,3,0)</f>
        <v>450u970i</v>
      </c>
      <c r="C907" s="354" t="s">
        <v>51</v>
      </c>
      <c r="D907" s="354" t="s">
        <v>52</v>
      </c>
      <c r="E907" s="354">
        <v>4190388</v>
      </c>
      <c r="F907" s="354">
        <v>-7813</v>
      </c>
      <c r="G907" s="354">
        <v>-2682.5</v>
      </c>
      <c r="H907" s="354">
        <v>-2448</v>
      </c>
      <c r="I907" s="354">
        <v>-2682.5</v>
      </c>
      <c r="S907" s="354">
        <v>-2682.5</v>
      </c>
      <c r="T907" s="354">
        <v>-5130.5</v>
      </c>
      <c r="U907" s="354">
        <v>-7813</v>
      </c>
      <c r="V907" s="354">
        <v>-7813</v>
      </c>
      <c r="W907" s="354">
        <v>-7813</v>
      </c>
      <c r="X907" s="354">
        <v>-7813</v>
      </c>
      <c r="Y907" s="354">
        <v>-7813</v>
      </c>
      <c r="Z907" s="354">
        <v>-7813</v>
      </c>
      <c r="AA907" s="354">
        <v>-7813</v>
      </c>
      <c r="AB907" s="354">
        <v>-7813</v>
      </c>
      <c r="AC907" s="354">
        <v>-7813</v>
      </c>
      <c r="AD907" s="354">
        <v>-7813</v>
      </c>
    </row>
    <row r="908" spans="1:30" x14ac:dyDescent="0.35">
      <c r="A908" t="s">
        <v>153</v>
      </c>
      <c r="B908" s="354" t="str">
        <f>VLOOKUP(A908,'Web Based Remittances'!$A$2:$C$70,3,0)</f>
        <v>450u970i</v>
      </c>
      <c r="C908" s="354" t="s">
        <v>53</v>
      </c>
      <c r="D908" s="354" t="s">
        <v>54</v>
      </c>
      <c r="E908" s="354">
        <v>4190380</v>
      </c>
      <c r="F908" s="354">
        <v>-38431</v>
      </c>
      <c r="H908" s="354">
        <v>-7175</v>
      </c>
      <c r="J908" s="354">
        <v>-21211</v>
      </c>
      <c r="N908" s="354">
        <v>-10045</v>
      </c>
      <c r="S908" s="354">
        <v>0</v>
      </c>
      <c r="T908" s="354">
        <v>-7175</v>
      </c>
      <c r="U908" s="354">
        <v>-7175</v>
      </c>
      <c r="V908" s="354">
        <v>-28386</v>
      </c>
      <c r="W908" s="354">
        <v>-28386</v>
      </c>
      <c r="X908" s="354">
        <v>-28386</v>
      </c>
      <c r="Y908" s="354">
        <v>-28386</v>
      </c>
      <c r="Z908" s="354">
        <v>-38431</v>
      </c>
      <c r="AA908" s="354">
        <v>-38431</v>
      </c>
      <c r="AB908" s="354">
        <v>-38431</v>
      </c>
      <c r="AC908" s="354">
        <v>-38431</v>
      </c>
      <c r="AD908" s="354">
        <v>-38431</v>
      </c>
    </row>
    <row r="909" spans="1:30" x14ac:dyDescent="0.35">
      <c r="A909" t="s">
        <v>153</v>
      </c>
      <c r="B909" s="354" t="str">
        <f>VLOOKUP(A909,'Web Based Remittances'!$A$2:$C$70,3,0)</f>
        <v>450u970i</v>
      </c>
      <c r="C909" s="354" t="s">
        <v>57</v>
      </c>
      <c r="D909" s="354" t="s">
        <v>58</v>
      </c>
      <c r="E909" s="354">
        <v>6110000</v>
      </c>
      <c r="F909" s="354">
        <v>448846</v>
      </c>
      <c r="G909" s="354">
        <v>38037</v>
      </c>
      <c r="H909" s="354">
        <v>38037</v>
      </c>
      <c r="I909" s="354">
        <v>38037</v>
      </c>
      <c r="J909" s="354">
        <v>38037</v>
      </c>
      <c r="K909" s="354">
        <v>38037</v>
      </c>
      <c r="L909" s="354">
        <v>36951</v>
      </c>
      <c r="M909" s="354">
        <v>36951</v>
      </c>
      <c r="N909" s="354">
        <v>36951</v>
      </c>
      <c r="O909" s="354">
        <v>36951</v>
      </c>
      <c r="P909" s="354">
        <v>36951</v>
      </c>
      <c r="Q909" s="354">
        <v>36951</v>
      </c>
      <c r="R909" s="354">
        <v>36955</v>
      </c>
      <c r="S909" s="354">
        <v>38037</v>
      </c>
      <c r="T909" s="354">
        <v>76074</v>
      </c>
      <c r="U909" s="354">
        <v>114111</v>
      </c>
      <c r="V909" s="354">
        <v>152148</v>
      </c>
      <c r="W909" s="354">
        <v>190185</v>
      </c>
      <c r="X909" s="354">
        <v>227136</v>
      </c>
      <c r="Y909" s="354">
        <v>264087</v>
      </c>
      <c r="Z909" s="354">
        <v>301038</v>
      </c>
      <c r="AA909" s="354">
        <v>337989</v>
      </c>
      <c r="AB909" s="354">
        <v>374940</v>
      </c>
      <c r="AC909" s="354">
        <v>411891</v>
      </c>
      <c r="AD909" s="354">
        <v>448846</v>
      </c>
    </row>
    <row r="910" spans="1:30" x14ac:dyDescent="0.35">
      <c r="A910" t="s">
        <v>153</v>
      </c>
      <c r="B910" s="354" t="str">
        <f>VLOOKUP(A910,'Web Based Remittances'!$A$2:$C$70,3,0)</f>
        <v>450u970i</v>
      </c>
      <c r="C910" s="354" t="s">
        <v>59</v>
      </c>
      <c r="D910" s="354" t="s">
        <v>60</v>
      </c>
      <c r="E910" s="354">
        <v>6110020</v>
      </c>
      <c r="F910" s="354">
        <v>0</v>
      </c>
      <c r="S910" s="354">
        <v>0</v>
      </c>
      <c r="T910" s="354">
        <v>0</v>
      </c>
      <c r="U910" s="354">
        <v>0</v>
      </c>
      <c r="V910" s="354">
        <v>0</v>
      </c>
      <c r="W910" s="354">
        <v>0</v>
      </c>
      <c r="X910" s="354">
        <v>0</v>
      </c>
      <c r="Y910" s="354">
        <v>0</v>
      </c>
      <c r="Z910" s="354">
        <v>0</v>
      </c>
      <c r="AA910" s="354">
        <v>0</v>
      </c>
      <c r="AB910" s="354">
        <v>0</v>
      </c>
      <c r="AC910" s="354">
        <v>0</v>
      </c>
      <c r="AD910" s="354">
        <v>0</v>
      </c>
    </row>
    <row r="911" spans="1:30" x14ac:dyDescent="0.35">
      <c r="A911" t="s">
        <v>153</v>
      </c>
      <c r="B911" s="354" t="str">
        <f>VLOOKUP(A911,'Web Based Remittances'!$A$2:$C$70,3,0)</f>
        <v>450u970i</v>
      </c>
      <c r="C911" s="354" t="s">
        <v>61</v>
      </c>
      <c r="D911" s="354" t="s">
        <v>62</v>
      </c>
      <c r="E911" s="354">
        <v>6110600</v>
      </c>
      <c r="F911" s="354">
        <v>247050</v>
      </c>
      <c r="G911" s="354">
        <v>21357</v>
      </c>
      <c r="H911" s="354">
        <v>21357</v>
      </c>
      <c r="I911" s="354">
        <v>21357</v>
      </c>
      <c r="J911" s="354">
        <v>21357</v>
      </c>
      <c r="K911" s="354">
        <v>21357</v>
      </c>
      <c r="L911" s="354">
        <v>19159</v>
      </c>
      <c r="M911" s="354">
        <v>20184</v>
      </c>
      <c r="N911" s="354">
        <v>20184</v>
      </c>
      <c r="O911" s="354">
        <v>20184</v>
      </c>
      <c r="P911" s="354">
        <v>20184</v>
      </c>
      <c r="Q911" s="354">
        <v>20184</v>
      </c>
      <c r="R911" s="354">
        <v>20186</v>
      </c>
      <c r="S911" s="354">
        <v>21357</v>
      </c>
      <c r="T911" s="354">
        <v>42714</v>
      </c>
      <c r="U911" s="354">
        <v>64071</v>
      </c>
      <c r="V911" s="354">
        <v>85428</v>
      </c>
      <c r="W911" s="354">
        <v>106785</v>
      </c>
      <c r="X911" s="354">
        <v>125944</v>
      </c>
      <c r="Y911" s="354">
        <v>146128</v>
      </c>
      <c r="Z911" s="354">
        <v>166312</v>
      </c>
      <c r="AA911" s="354">
        <v>186496</v>
      </c>
      <c r="AB911" s="354">
        <v>206680</v>
      </c>
      <c r="AC911" s="354">
        <v>226864</v>
      </c>
      <c r="AD911" s="354">
        <v>247050</v>
      </c>
    </row>
    <row r="912" spans="1:30" x14ac:dyDescent="0.35">
      <c r="A912" t="s">
        <v>153</v>
      </c>
      <c r="B912" s="354" t="str">
        <f>VLOOKUP(A912,'Web Based Remittances'!$A$2:$C$70,3,0)</f>
        <v>450u970i</v>
      </c>
      <c r="C912" s="354" t="s">
        <v>63</v>
      </c>
      <c r="D912" s="354" t="s">
        <v>64</v>
      </c>
      <c r="E912" s="354">
        <v>6110720</v>
      </c>
      <c r="F912" s="354">
        <v>47094</v>
      </c>
      <c r="G912" s="354">
        <v>3924</v>
      </c>
      <c r="H912" s="354">
        <v>3924</v>
      </c>
      <c r="I912" s="354">
        <v>3924</v>
      </c>
      <c r="J912" s="354">
        <v>3924</v>
      </c>
      <c r="K912" s="354">
        <v>3924</v>
      </c>
      <c r="L912" s="354">
        <v>3924</v>
      </c>
      <c r="M912" s="354">
        <v>3924</v>
      </c>
      <c r="N912" s="354">
        <v>3924</v>
      </c>
      <c r="O912" s="354">
        <v>3924</v>
      </c>
      <c r="P912" s="354">
        <v>3924</v>
      </c>
      <c r="Q912" s="354">
        <v>3924</v>
      </c>
      <c r="R912" s="354">
        <v>3930</v>
      </c>
      <c r="S912" s="354">
        <v>3924</v>
      </c>
      <c r="T912" s="354">
        <v>7848</v>
      </c>
      <c r="U912" s="354">
        <v>11772</v>
      </c>
      <c r="V912" s="354">
        <v>15696</v>
      </c>
      <c r="W912" s="354">
        <v>19620</v>
      </c>
      <c r="X912" s="354">
        <v>23544</v>
      </c>
      <c r="Y912" s="354">
        <v>27468</v>
      </c>
      <c r="Z912" s="354">
        <v>31392</v>
      </c>
      <c r="AA912" s="354">
        <v>35316</v>
      </c>
      <c r="AB912" s="354">
        <v>39240</v>
      </c>
      <c r="AC912" s="354">
        <v>43164</v>
      </c>
      <c r="AD912" s="354">
        <v>47094</v>
      </c>
    </row>
    <row r="913" spans="1:30" x14ac:dyDescent="0.35">
      <c r="A913" t="s">
        <v>153</v>
      </c>
      <c r="B913" s="354" t="str">
        <f>VLOOKUP(A913,'Web Based Remittances'!$A$2:$C$70,3,0)</f>
        <v>450u970i</v>
      </c>
      <c r="C913" s="354" t="s">
        <v>65</v>
      </c>
      <c r="D913" s="354" t="s">
        <v>66</v>
      </c>
      <c r="E913" s="354">
        <v>6110860</v>
      </c>
      <c r="F913" s="354">
        <v>29097</v>
      </c>
      <c r="G913" s="354">
        <v>2400</v>
      </c>
      <c r="H913" s="354">
        <v>2400</v>
      </c>
      <c r="I913" s="354">
        <v>2400</v>
      </c>
      <c r="J913" s="354">
        <v>2400</v>
      </c>
      <c r="K913" s="354">
        <v>2400</v>
      </c>
      <c r="L913" s="354">
        <v>2400</v>
      </c>
      <c r="M913" s="354">
        <v>2449</v>
      </c>
      <c r="N913" s="354">
        <v>2449</v>
      </c>
      <c r="O913" s="354">
        <v>2449</v>
      </c>
      <c r="P913" s="354">
        <v>2449</v>
      </c>
      <c r="Q913" s="354">
        <v>2449</v>
      </c>
      <c r="R913" s="354">
        <v>2452</v>
      </c>
      <c r="S913" s="354">
        <v>2400</v>
      </c>
      <c r="T913" s="354">
        <v>4800</v>
      </c>
      <c r="U913" s="354">
        <v>7200</v>
      </c>
      <c r="V913" s="354">
        <v>9600</v>
      </c>
      <c r="W913" s="354">
        <v>12000</v>
      </c>
      <c r="X913" s="354">
        <v>14400</v>
      </c>
      <c r="Y913" s="354">
        <v>16849</v>
      </c>
      <c r="Z913" s="354">
        <v>19298</v>
      </c>
      <c r="AA913" s="354">
        <v>21747</v>
      </c>
      <c r="AB913" s="354">
        <v>24196</v>
      </c>
      <c r="AC913" s="354">
        <v>26645</v>
      </c>
      <c r="AD913" s="354">
        <v>29097</v>
      </c>
    </row>
    <row r="914" spans="1:30" x14ac:dyDescent="0.35">
      <c r="A914" t="s">
        <v>153</v>
      </c>
      <c r="B914" s="354" t="str">
        <f>VLOOKUP(A914,'Web Based Remittances'!$A$2:$C$70,3,0)</f>
        <v>450u970i</v>
      </c>
      <c r="C914" s="354" t="s">
        <v>67</v>
      </c>
      <c r="D914" s="354" t="s">
        <v>68</v>
      </c>
      <c r="E914" s="354">
        <v>6110800</v>
      </c>
      <c r="F914" s="354">
        <v>0</v>
      </c>
      <c r="S914" s="354">
        <v>0</v>
      </c>
      <c r="T914" s="354">
        <v>0</v>
      </c>
      <c r="U914" s="354">
        <v>0</v>
      </c>
      <c r="V914" s="354">
        <v>0</v>
      </c>
      <c r="W914" s="354">
        <v>0</v>
      </c>
      <c r="X914" s="354">
        <v>0</v>
      </c>
      <c r="Y914" s="354">
        <v>0</v>
      </c>
      <c r="Z914" s="354">
        <v>0</v>
      </c>
      <c r="AA914" s="354">
        <v>0</v>
      </c>
      <c r="AB914" s="354">
        <v>0</v>
      </c>
      <c r="AC914" s="354">
        <v>0</v>
      </c>
      <c r="AD914" s="354">
        <v>0</v>
      </c>
    </row>
    <row r="915" spans="1:30" x14ac:dyDescent="0.35">
      <c r="A915" t="s">
        <v>153</v>
      </c>
      <c r="B915" s="354" t="str">
        <f>VLOOKUP(A915,'Web Based Remittances'!$A$2:$C$70,3,0)</f>
        <v>450u970i</v>
      </c>
      <c r="C915" s="354" t="s">
        <v>69</v>
      </c>
      <c r="D915" s="354" t="s">
        <v>70</v>
      </c>
      <c r="E915" s="354">
        <v>6110640</v>
      </c>
      <c r="F915" s="354">
        <v>36498</v>
      </c>
      <c r="G915" s="354">
        <v>3041</v>
      </c>
      <c r="H915" s="354">
        <v>3041</v>
      </c>
      <c r="I915" s="354">
        <v>3041</v>
      </c>
      <c r="J915" s="354">
        <v>3041</v>
      </c>
      <c r="K915" s="354">
        <v>3041</v>
      </c>
      <c r="L915" s="354">
        <v>3041</v>
      </c>
      <c r="M915" s="354">
        <v>3041</v>
      </c>
      <c r="N915" s="354">
        <v>3041</v>
      </c>
      <c r="O915" s="354">
        <v>3041</v>
      </c>
      <c r="P915" s="354">
        <v>3041</v>
      </c>
      <c r="Q915" s="354">
        <v>3041</v>
      </c>
      <c r="R915" s="354">
        <v>3047</v>
      </c>
      <c r="S915" s="354">
        <v>3041</v>
      </c>
      <c r="T915" s="354">
        <v>6082</v>
      </c>
      <c r="U915" s="354">
        <v>9123</v>
      </c>
      <c r="V915" s="354">
        <v>12164</v>
      </c>
      <c r="W915" s="354">
        <v>15205</v>
      </c>
      <c r="X915" s="354">
        <v>18246</v>
      </c>
      <c r="Y915" s="354">
        <v>21287</v>
      </c>
      <c r="Z915" s="354">
        <v>24328</v>
      </c>
      <c r="AA915" s="354">
        <v>27369</v>
      </c>
      <c r="AB915" s="354">
        <v>30410</v>
      </c>
      <c r="AC915" s="354">
        <v>33451</v>
      </c>
      <c r="AD915" s="354">
        <v>36498</v>
      </c>
    </row>
    <row r="916" spans="1:30" x14ac:dyDescent="0.35">
      <c r="A916" t="s">
        <v>153</v>
      </c>
      <c r="B916" s="354" t="str">
        <f>VLOOKUP(A916,'Web Based Remittances'!$A$2:$C$70,3,0)</f>
        <v>450u970i</v>
      </c>
      <c r="C916" s="354" t="s">
        <v>71</v>
      </c>
      <c r="D916" s="354" t="s">
        <v>72</v>
      </c>
      <c r="E916" s="354">
        <v>6116300</v>
      </c>
      <c r="F916" s="354">
        <v>4104</v>
      </c>
      <c r="G916" s="354">
        <v>250</v>
      </c>
      <c r="H916" s="354">
        <v>550</v>
      </c>
      <c r="I916" s="354">
        <v>250</v>
      </c>
      <c r="J916" s="354">
        <v>550</v>
      </c>
      <c r="K916" s="354">
        <v>250</v>
      </c>
      <c r="L916" s="354">
        <v>250</v>
      </c>
      <c r="M916" s="354">
        <v>750</v>
      </c>
      <c r="N916" s="354">
        <v>250</v>
      </c>
      <c r="O916" s="354">
        <v>250</v>
      </c>
      <c r="P916" s="354">
        <v>250</v>
      </c>
      <c r="Q916" s="354">
        <v>250</v>
      </c>
      <c r="R916" s="354">
        <v>254</v>
      </c>
      <c r="S916" s="354">
        <v>250</v>
      </c>
      <c r="T916" s="354">
        <v>800</v>
      </c>
      <c r="U916" s="354">
        <v>1050</v>
      </c>
      <c r="V916" s="354">
        <v>1600</v>
      </c>
      <c r="W916" s="354">
        <v>1850</v>
      </c>
      <c r="X916" s="354">
        <v>2100</v>
      </c>
      <c r="Y916" s="354">
        <v>2850</v>
      </c>
      <c r="Z916" s="354">
        <v>3100</v>
      </c>
      <c r="AA916" s="354">
        <v>3350</v>
      </c>
      <c r="AB916" s="354">
        <v>3600</v>
      </c>
      <c r="AC916" s="354">
        <v>3850</v>
      </c>
      <c r="AD916" s="354">
        <v>4104</v>
      </c>
    </row>
    <row r="917" spans="1:30" x14ac:dyDescent="0.35">
      <c r="A917" t="s">
        <v>153</v>
      </c>
      <c r="B917" s="354" t="str">
        <f>VLOOKUP(A917,'Web Based Remittances'!$A$2:$C$70,3,0)</f>
        <v>450u970i</v>
      </c>
      <c r="C917" s="354" t="s">
        <v>73</v>
      </c>
      <c r="D917" s="354" t="s">
        <v>74</v>
      </c>
      <c r="E917" s="354">
        <v>6116200</v>
      </c>
      <c r="F917" s="354">
        <v>4000</v>
      </c>
      <c r="H917" s="354">
        <v>1000</v>
      </c>
      <c r="J917" s="354">
        <v>1000</v>
      </c>
      <c r="M917" s="354">
        <v>1000</v>
      </c>
      <c r="P917" s="354">
        <v>1000</v>
      </c>
      <c r="S917" s="354">
        <v>0</v>
      </c>
      <c r="T917" s="354">
        <v>1000</v>
      </c>
      <c r="U917" s="354">
        <v>1000</v>
      </c>
      <c r="V917" s="354">
        <v>2000</v>
      </c>
      <c r="W917" s="354">
        <v>2000</v>
      </c>
      <c r="X917" s="354">
        <v>2000</v>
      </c>
      <c r="Y917" s="354">
        <v>3000</v>
      </c>
      <c r="Z917" s="354">
        <v>3000</v>
      </c>
      <c r="AA917" s="354">
        <v>3000</v>
      </c>
      <c r="AB917" s="354">
        <v>4000</v>
      </c>
      <c r="AC917" s="354">
        <v>4000</v>
      </c>
      <c r="AD917" s="354">
        <v>4000</v>
      </c>
    </row>
    <row r="918" spans="1:30" x14ac:dyDescent="0.35">
      <c r="A918" t="s">
        <v>153</v>
      </c>
      <c r="B918" s="354" t="str">
        <f>VLOOKUP(A918,'Web Based Remittances'!$A$2:$C$70,3,0)</f>
        <v>450u970i</v>
      </c>
      <c r="C918" s="354" t="s">
        <v>75</v>
      </c>
      <c r="D918" s="354" t="s">
        <v>76</v>
      </c>
      <c r="E918" s="354">
        <v>6116610</v>
      </c>
      <c r="F918" s="354">
        <v>6107</v>
      </c>
      <c r="G918" s="354">
        <v>6107</v>
      </c>
      <c r="S918" s="354">
        <v>6107</v>
      </c>
      <c r="T918" s="354">
        <v>6107</v>
      </c>
      <c r="U918" s="354">
        <v>6107</v>
      </c>
      <c r="V918" s="354">
        <v>6107</v>
      </c>
      <c r="W918" s="354">
        <v>6107</v>
      </c>
      <c r="X918" s="354">
        <v>6107</v>
      </c>
      <c r="Y918" s="354">
        <v>6107</v>
      </c>
      <c r="Z918" s="354">
        <v>6107</v>
      </c>
      <c r="AA918" s="354">
        <v>6107</v>
      </c>
      <c r="AB918" s="354">
        <v>6107</v>
      </c>
      <c r="AC918" s="354">
        <v>6107</v>
      </c>
      <c r="AD918" s="354">
        <v>6107</v>
      </c>
    </row>
    <row r="919" spans="1:30" x14ac:dyDescent="0.35">
      <c r="A919" t="s">
        <v>153</v>
      </c>
      <c r="B919" s="354" t="str">
        <f>VLOOKUP(A919,'Web Based Remittances'!$A$2:$C$70,3,0)</f>
        <v>450u970i</v>
      </c>
      <c r="C919" s="354" t="s">
        <v>77</v>
      </c>
      <c r="D919" s="354" t="s">
        <v>78</v>
      </c>
      <c r="E919" s="354">
        <v>6116600</v>
      </c>
      <c r="F919" s="354">
        <v>275</v>
      </c>
      <c r="G919" s="354">
        <v>275</v>
      </c>
      <c r="S919" s="354">
        <v>275</v>
      </c>
      <c r="T919" s="354">
        <v>275</v>
      </c>
      <c r="U919" s="354">
        <v>275</v>
      </c>
      <c r="V919" s="354">
        <v>275</v>
      </c>
      <c r="W919" s="354">
        <v>275</v>
      </c>
      <c r="X919" s="354">
        <v>275</v>
      </c>
      <c r="Y919" s="354">
        <v>275</v>
      </c>
      <c r="Z919" s="354">
        <v>275</v>
      </c>
      <c r="AA919" s="354">
        <v>275</v>
      </c>
      <c r="AB919" s="354">
        <v>275</v>
      </c>
      <c r="AC919" s="354">
        <v>275</v>
      </c>
      <c r="AD919" s="354">
        <v>275</v>
      </c>
    </row>
    <row r="920" spans="1:30" x14ac:dyDescent="0.35">
      <c r="A920" t="s">
        <v>153</v>
      </c>
      <c r="B920" s="354" t="str">
        <f>VLOOKUP(A920,'Web Based Remittances'!$A$2:$C$70,3,0)</f>
        <v>450u970i</v>
      </c>
      <c r="C920" s="354" t="s">
        <v>79</v>
      </c>
      <c r="D920" s="354" t="s">
        <v>80</v>
      </c>
      <c r="E920" s="354">
        <v>6121000</v>
      </c>
      <c r="F920" s="354">
        <v>4000</v>
      </c>
      <c r="G920" s="354">
        <v>363</v>
      </c>
      <c r="H920" s="354">
        <v>363</v>
      </c>
      <c r="I920" s="354">
        <v>363</v>
      </c>
      <c r="J920" s="354">
        <v>363</v>
      </c>
      <c r="L920" s="354">
        <v>363</v>
      </c>
      <c r="M920" s="354">
        <v>363</v>
      </c>
      <c r="N920" s="354">
        <v>363</v>
      </c>
      <c r="O920" s="354">
        <v>363</v>
      </c>
      <c r="P920" s="354">
        <v>363</v>
      </c>
      <c r="Q920" s="354">
        <v>363</v>
      </c>
      <c r="R920" s="354">
        <v>370</v>
      </c>
      <c r="S920" s="354">
        <v>363</v>
      </c>
      <c r="T920" s="354">
        <v>726</v>
      </c>
      <c r="U920" s="354">
        <v>1089</v>
      </c>
      <c r="V920" s="354">
        <v>1452</v>
      </c>
      <c r="W920" s="354">
        <v>1452</v>
      </c>
      <c r="X920" s="354">
        <v>1815</v>
      </c>
      <c r="Y920" s="354">
        <v>2178</v>
      </c>
      <c r="Z920" s="354">
        <v>2541</v>
      </c>
      <c r="AA920" s="354">
        <v>2904</v>
      </c>
      <c r="AB920" s="354">
        <v>3267</v>
      </c>
      <c r="AC920" s="354">
        <v>3630</v>
      </c>
      <c r="AD920" s="354">
        <v>4000</v>
      </c>
    </row>
    <row r="921" spans="1:30" x14ac:dyDescent="0.35">
      <c r="A921" t="s">
        <v>153</v>
      </c>
      <c r="B921" s="354" t="str">
        <f>VLOOKUP(A921,'Web Based Remittances'!$A$2:$C$70,3,0)</f>
        <v>450u970i</v>
      </c>
      <c r="C921" s="354" t="s">
        <v>81</v>
      </c>
      <c r="D921" s="354" t="s">
        <v>82</v>
      </c>
      <c r="E921" s="354">
        <v>6122310</v>
      </c>
      <c r="F921" s="354">
        <v>2300</v>
      </c>
      <c r="G921" s="354">
        <v>166</v>
      </c>
      <c r="H921" s="354">
        <v>166</v>
      </c>
      <c r="I921" s="354">
        <v>466</v>
      </c>
      <c r="J921" s="354">
        <v>166</v>
      </c>
      <c r="L921" s="354">
        <v>332</v>
      </c>
      <c r="M921" s="354">
        <v>166</v>
      </c>
      <c r="N921" s="354">
        <v>166</v>
      </c>
      <c r="O921" s="354">
        <v>166</v>
      </c>
      <c r="P921" s="354">
        <v>166</v>
      </c>
      <c r="Q921" s="354">
        <v>166</v>
      </c>
      <c r="R921" s="354">
        <v>174</v>
      </c>
      <c r="S921" s="354">
        <v>166</v>
      </c>
      <c r="T921" s="354">
        <v>332</v>
      </c>
      <c r="U921" s="354">
        <v>798</v>
      </c>
      <c r="V921" s="354">
        <v>964</v>
      </c>
      <c r="W921" s="354">
        <v>964</v>
      </c>
      <c r="X921" s="354">
        <v>1296</v>
      </c>
      <c r="Y921" s="354">
        <v>1462</v>
      </c>
      <c r="Z921" s="354">
        <v>1628</v>
      </c>
      <c r="AA921" s="354">
        <v>1794</v>
      </c>
      <c r="AB921" s="354">
        <v>1960</v>
      </c>
      <c r="AC921" s="354">
        <v>2126</v>
      </c>
      <c r="AD921" s="354">
        <v>2300</v>
      </c>
    </row>
    <row r="922" spans="1:30" x14ac:dyDescent="0.35">
      <c r="A922" t="s">
        <v>153</v>
      </c>
      <c r="B922" s="354" t="str">
        <f>VLOOKUP(A922,'Web Based Remittances'!$A$2:$C$70,3,0)</f>
        <v>450u970i</v>
      </c>
      <c r="C922" s="354" t="s">
        <v>83</v>
      </c>
      <c r="D922" s="354" t="s">
        <v>84</v>
      </c>
      <c r="E922" s="354">
        <v>6122110</v>
      </c>
      <c r="F922" s="354">
        <v>2500</v>
      </c>
      <c r="G922" s="354">
        <v>625</v>
      </c>
      <c r="J922" s="354">
        <v>625</v>
      </c>
      <c r="N922" s="354">
        <v>625</v>
      </c>
      <c r="Q922" s="354">
        <v>625</v>
      </c>
      <c r="S922" s="354">
        <v>625</v>
      </c>
      <c r="T922" s="354">
        <v>625</v>
      </c>
      <c r="U922" s="354">
        <v>625</v>
      </c>
      <c r="V922" s="354">
        <v>1250</v>
      </c>
      <c r="W922" s="354">
        <v>1250</v>
      </c>
      <c r="X922" s="354">
        <v>1250</v>
      </c>
      <c r="Y922" s="354">
        <v>1250</v>
      </c>
      <c r="Z922" s="354">
        <v>1875</v>
      </c>
      <c r="AA922" s="354">
        <v>1875</v>
      </c>
      <c r="AB922" s="354">
        <v>1875</v>
      </c>
      <c r="AC922" s="354">
        <v>2500</v>
      </c>
      <c r="AD922" s="354">
        <v>2500</v>
      </c>
    </row>
    <row r="923" spans="1:30" x14ac:dyDescent="0.35">
      <c r="A923" t="s">
        <v>153</v>
      </c>
      <c r="B923" s="354" t="str">
        <f>VLOOKUP(A923,'Web Based Remittances'!$A$2:$C$70,3,0)</f>
        <v>450u970i</v>
      </c>
      <c r="C923" s="354" t="s">
        <v>85</v>
      </c>
      <c r="D923" s="354" t="s">
        <v>86</v>
      </c>
      <c r="E923" s="354">
        <v>6120800</v>
      </c>
      <c r="F923" s="354">
        <v>2314</v>
      </c>
      <c r="I923" s="354">
        <v>578</v>
      </c>
      <c r="L923" s="354">
        <v>578</v>
      </c>
      <c r="O923" s="354">
        <v>579</v>
      </c>
      <c r="R923" s="354">
        <v>579</v>
      </c>
      <c r="S923" s="354">
        <v>0</v>
      </c>
      <c r="T923" s="354">
        <v>0</v>
      </c>
      <c r="U923" s="354">
        <v>578</v>
      </c>
      <c r="V923" s="354">
        <v>578</v>
      </c>
      <c r="W923" s="354">
        <v>578</v>
      </c>
      <c r="X923" s="354">
        <v>1156</v>
      </c>
      <c r="Y923" s="354">
        <v>1156</v>
      </c>
      <c r="Z923" s="354">
        <v>1156</v>
      </c>
      <c r="AA923" s="354">
        <v>1735</v>
      </c>
      <c r="AB923" s="354">
        <v>1735</v>
      </c>
      <c r="AC923" s="354">
        <v>1735</v>
      </c>
      <c r="AD923" s="354">
        <v>2314</v>
      </c>
    </row>
    <row r="924" spans="1:30" x14ac:dyDescent="0.35">
      <c r="A924" t="s">
        <v>153</v>
      </c>
      <c r="B924" s="354" t="str">
        <f>VLOOKUP(A924,'Web Based Remittances'!$A$2:$C$70,3,0)</f>
        <v>450u970i</v>
      </c>
      <c r="C924" s="354" t="s">
        <v>87</v>
      </c>
      <c r="D924" s="354" t="s">
        <v>88</v>
      </c>
      <c r="E924" s="354">
        <v>6120220</v>
      </c>
      <c r="F924" s="354">
        <v>13931</v>
      </c>
      <c r="G924" s="354">
        <v>1160</v>
      </c>
      <c r="H924" s="354">
        <v>1160</v>
      </c>
      <c r="I924" s="354">
        <v>1160</v>
      </c>
      <c r="J924" s="354">
        <v>1160</v>
      </c>
      <c r="L924" s="354">
        <v>2320</v>
      </c>
      <c r="M924" s="354">
        <v>1160</v>
      </c>
      <c r="N924" s="354">
        <v>1160</v>
      </c>
      <c r="O924" s="354">
        <v>1160</v>
      </c>
      <c r="P924" s="354">
        <v>1160</v>
      </c>
      <c r="Q924" s="354">
        <v>1160</v>
      </c>
      <c r="R924" s="354">
        <v>1171</v>
      </c>
      <c r="S924" s="354">
        <v>1160</v>
      </c>
      <c r="T924" s="354">
        <v>2320</v>
      </c>
      <c r="U924" s="354">
        <v>3480</v>
      </c>
      <c r="V924" s="354">
        <v>4640</v>
      </c>
      <c r="W924" s="354">
        <v>4640</v>
      </c>
      <c r="X924" s="354">
        <v>6960</v>
      </c>
      <c r="Y924" s="354">
        <v>8120</v>
      </c>
      <c r="Z924" s="354">
        <v>9280</v>
      </c>
      <c r="AA924" s="354">
        <v>10440</v>
      </c>
      <c r="AB924" s="354">
        <v>11600</v>
      </c>
      <c r="AC924" s="354">
        <v>12760</v>
      </c>
      <c r="AD924" s="354">
        <v>13931</v>
      </c>
    </row>
    <row r="925" spans="1:30" x14ac:dyDescent="0.35">
      <c r="A925" t="s">
        <v>153</v>
      </c>
      <c r="B925" s="354" t="str">
        <f>VLOOKUP(A925,'Web Based Remittances'!$A$2:$C$70,3,0)</f>
        <v>450u970i</v>
      </c>
      <c r="C925" s="354" t="s">
        <v>89</v>
      </c>
      <c r="D925" s="354" t="s">
        <v>90</v>
      </c>
      <c r="E925" s="354">
        <v>6120600</v>
      </c>
      <c r="F925" s="354">
        <v>19955</v>
      </c>
      <c r="G925" s="354">
        <v>19955</v>
      </c>
      <c r="S925" s="354">
        <v>19955</v>
      </c>
      <c r="T925" s="354">
        <v>19955</v>
      </c>
      <c r="U925" s="354">
        <v>19955</v>
      </c>
      <c r="V925" s="354">
        <v>19955</v>
      </c>
      <c r="W925" s="354">
        <v>19955</v>
      </c>
      <c r="X925" s="354">
        <v>19955</v>
      </c>
      <c r="Y925" s="354">
        <v>19955</v>
      </c>
      <c r="Z925" s="354">
        <v>19955</v>
      </c>
      <c r="AA925" s="354">
        <v>19955</v>
      </c>
      <c r="AB925" s="354">
        <v>19955</v>
      </c>
      <c r="AC925" s="354">
        <v>19955</v>
      </c>
      <c r="AD925" s="354">
        <v>19955</v>
      </c>
    </row>
    <row r="926" spans="1:30" x14ac:dyDescent="0.35">
      <c r="A926" t="s">
        <v>153</v>
      </c>
      <c r="B926" s="354" t="str">
        <f>VLOOKUP(A926,'Web Based Remittances'!$A$2:$C$70,3,0)</f>
        <v>450u970i</v>
      </c>
      <c r="C926" s="354" t="s">
        <v>91</v>
      </c>
      <c r="D926" s="354" t="s">
        <v>92</v>
      </c>
      <c r="E926" s="354">
        <v>6120400</v>
      </c>
      <c r="F926" s="354">
        <v>6196</v>
      </c>
      <c r="G926" s="354">
        <v>1550</v>
      </c>
      <c r="J926" s="354">
        <v>1550</v>
      </c>
      <c r="M926" s="354">
        <v>1550</v>
      </c>
      <c r="P926" s="354">
        <v>1546</v>
      </c>
      <c r="S926" s="354">
        <v>1550</v>
      </c>
      <c r="T926" s="354">
        <v>1550</v>
      </c>
      <c r="U926" s="354">
        <v>1550</v>
      </c>
      <c r="V926" s="354">
        <v>3100</v>
      </c>
      <c r="W926" s="354">
        <v>3100</v>
      </c>
      <c r="X926" s="354">
        <v>3100</v>
      </c>
      <c r="Y926" s="354">
        <v>4650</v>
      </c>
      <c r="Z926" s="354">
        <v>4650</v>
      </c>
      <c r="AA926" s="354">
        <v>4650</v>
      </c>
      <c r="AB926" s="354">
        <v>6196</v>
      </c>
      <c r="AC926" s="354">
        <v>6196</v>
      </c>
      <c r="AD926" s="354">
        <v>6196</v>
      </c>
    </row>
    <row r="927" spans="1:30" x14ac:dyDescent="0.35">
      <c r="A927" t="s">
        <v>153</v>
      </c>
      <c r="B927" s="354" t="str">
        <f>VLOOKUP(A927,'Web Based Remittances'!$A$2:$C$70,3,0)</f>
        <v>450u970i</v>
      </c>
      <c r="C927" s="354" t="s">
        <v>93</v>
      </c>
      <c r="D927" s="354" t="s">
        <v>94</v>
      </c>
      <c r="E927" s="354">
        <v>6140130</v>
      </c>
      <c r="F927" s="354">
        <v>20000</v>
      </c>
      <c r="G927" s="354">
        <v>1666</v>
      </c>
      <c r="H927" s="354">
        <v>1666</v>
      </c>
      <c r="I927" s="354">
        <v>1666</v>
      </c>
      <c r="J927" s="354">
        <v>1666</v>
      </c>
      <c r="L927" s="354">
        <v>3340</v>
      </c>
      <c r="M927" s="354">
        <v>1666</v>
      </c>
      <c r="N927" s="354">
        <v>1666</v>
      </c>
      <c r="O927" s="354">
        <v>1666</v>
      </c>
      <c r="P927" s="354">
        <v>1666</v>
      </c>
      <c r="Q927" s="354">
        <v>1666</v>
      </c>
      <c r="R927" s="354">
        <v>1666</v>
      </c>
      <c r="S927" s="354">
        <v>1666</v>
      </c>
      <c r="T927" s="354">
        <v>3332</v>
      </c>
      <c r="U927" s="354">
        <v>4998</v>
      </c>
      <c r="V927" s="354">
        <v>6664</v>
      </c>
      <c r="W927" s="354">
        <v>6664</v>
      </c>
      <c r="X927" s="354">
        <v>10004</v>
      </c>
      <c r="Y927" s="354">
        <v>11670</v>
      </c>
      <c r="Z927" s="354">
        <v>13336</v>
      </c>
      <c r="AA927" s="354">
        <v>15002</v>
      </c>
      <c r="AB927" s="354">
        <v>16668</v>
      </c>
      <c r="AC927" s="354">
        <v>18334</v>
      </c>
      <c r="AD927" s="354">
        <v>20000</v>
      </c>
    </row>
    <row r="928" spans="1:30" x14ac:dyDescent="0.35">
      <c r="A928" t="s">
        <v>153</v>
      </c>
      <c r="B928" s="354" t="str">
        <f>VLOOKUP(A928,'Web Based Remittances'!$A$2:$C$70,3,0)</f>
        <v>450u970i</v>
      </c>
      <c r="C928" s="354" t="s">
        <v>95</v>
      </c>
      <c r="D928" s="354" t="s">
        <v>96</v>
      </c>
      <c r="E928" s="354">
        <v>6142430</v>
      </c>
      <c r="F928" s="354">
        <v>15678</v>
      </c>
      <c r="G928" s="354">
        <v>877</v>
      </c>
      <c r="H928" s="354">
        <v>50</v>
      </c>
      <c r="I928" s="354">
        <v>1680</v>
      </c>
      <c r="J928" s="354">
        <v>527</v>
      </c>
      <c r="L928" s="354">
        <v>7038</v>
      </c>
      <c r="M928" s="354">
        <v>2610</v>
      </c>
      <c r="P928" s="354">
        <v>237</v>
      </c>
      <c r="Q928" s="354">
        <v>450</v>
      </c>
      <c r="R928" s="354">
        <v>2209</v>
      </c>
      <c r="S928" s="354">
        <v>877</v>
      </c>
      <c r="T928" s="354">
        <v>927</v>
      </c>
      <c r="U928" s="354">
        <v>2607</v>
      </c>
      <c r="V928" s="354">
        <v>3134</v>
      </c>
      <c r="W928" s="354">
        <v>3134</v>
      </c>
      <c r="X928" s="354">
        <v>10172</v>
      </c>
      <c r="Y928" s="354">
        <v>12782</v>
      </c>
      <c r="Z928" s="354">
        <v>12782</v>
      </c>
      <c r="AA928" s="354">
        <v>12782</v>
      </c>
      <c r="AB928" s="354">
        <v>13019</v>
      </c>
      <c r="AC928" s="354">
        <v>13469</v>
      </c>
      <c r="AD928" s="354">
        <v>15678</v>
      </c>
    </row>
    <row r="929" spans="1:30" x14ac:dyDescent="0.35">
      <c r="A929" t="s">
        <v>153</v>
      </c>
      <c r="B929" s="354" t="str">
        <f>VLOOKUP(A929,'Web Based Remittances'!$A$2:$C$70,3,0)</f>
        <v>450u970i</v>
      </c>
      <c r="C929" s="354" t="s">
        <v>97</v>
      </c>
      <c r="D929" s="354" t="s">
        <v>98</v>
      </c>
      <c r="E929" s="354">
        <v>6146100</v>
      </c>
      <c r="F929" s="354">
        <v>0</v>
      </c>
      <c r="S929" s="354">
        <v>0</v>
      </c>
      <c r="T929" s="354">
        <v>0</v>
      </c>
      <c r="U929" s="354">
        <v>0</v>
      </c>
      <c r="V929" s="354">
        <v>0</v>
      </c>
      <c r="W929" s="354">
        <v>0</v>
      </c>
      <c r="X929" s="354">
        <v>0</v>
      </c>
      <c r="Y929" s="354">
        <v>0</v>
      </c>
      <c r="Z929" s="354">
        <v>0</v>
      </c>
      <c r="AA929" s="354">
        <v>0</v>
      </c>
      <c r="AB929" s="354">
        <v>0</v>
      </c>
      <c r="AC929" s="354">
        <v>0</v>
      </c>
      <c r="AD929" s="354">
        <v>0</v>
      </c>
    </row>
    <row r="930" spans="1:30" x14ac:dyDescent="0.35">
      <c r="A930" t="s">
        <v>153</v>
      </c>
      <c r="B930" s="354" t="str">
        <f>VLOOKUP(A930,'Web Based Remittances'!$A$2:$C$70,3,0)</f>
        <v>450u970i</v>
      </c>
      <c r="C930" s="354" t="s">
        <v>99</v>
      </c>
      <c r="D930" s="354" t="s">
        <v>100</v>
      </c>
      <c r="E930" s="354">
        <v>6140000</v>
      </c>
      <c r="F930" s="354">
        <v>7155</v>
      </c>
      <c r="G930" s="354">
        <v>1192</v>
      </c>
      <c r="I930" s="354">
        <v>1192</v>
      </c>
      <c r="L930" s="354">
        <v>1192</v>
      </c>
      <c r="N930" s="354">
        <v>1192</v>
      </c>
      <c r="P930" s="354">
        <v>1192</v>
      </c>
      <c r="R930" s="354">
        <v>1195</v>
      </c>
      <c r="S930" s="354">
        <v>1192</v>
      </c>
      <c r="T930" s="354">
        <v>1192</v>
      </c>
      <c r="U930" s="354">
        <v>2384</v>
      </c>
      <c r="V930" s="354">
        <v>2384</v>
      </c>
      <c r="W930" s="354">
        <v>2384</v>
      </c>
      <c r="X930" s="354">
        <v>3576</v>
      </c>
      <c r="Y930" s="354">
        <v>3576</v>
      </c>
      <c r="Z930" s="354">
        <v>4768</v>
      </c>
      <c r="AA930" s="354">
        <v>4768</v>
      </c>
      <c r="AB930" s="354">
        <v>5960</v>
      </c>
      <c r="AC930" s="354">
        <v>5960</v>
      </c>
      <c r="AD930" s="354">
        <v>7155</v>
      </c>
    </row>
    <row r="931" spans="1:30" x14ac:dyDescent="0.35">
      <c r="A931" t="s">
        <v>153</v>
      </c>
      <c r="B931" s="354" t="str">
        <f>VLOOKUP(A931,'Web Based Remittances'!$A$2:$C$70,3,0)</f>
        <v>450u970i</v>
      </c>
      <c r="C931" s="354" t="s">
        <v>101</v>
      </c>
      <c r="D931" s="354" t="s">
        <v>102</v>
      </c>
      <c r="E931" s="354">
        <v>6121600</v>
      </c>
      <c r="F931" s="354">
        <v>2391</v>
      </c>
      <c r="G931" s="354">
        <v>2391</v>
      </c>
      <c r="S931" s="354">
        <v>2391</v>
      </c>
      <c r="T931" s="354">
        <v>2391</v>
      </c>
      <c r="U931" s="354">
        <v>2391</v>
      </c>
      <c r="V931" s="354">
        <v>2391</v>
      </c>
      <c r="W931" s="354">
        <v>2391</v>
      </c>
      <c r="X931" s="354">
        <v>2391</v>
      </c>
      <c r="Y931" s="354">
        <v>2391</v>
      </c>
      <c r="Z931" s="354">
        <v>2391</v>
      </c>
      <c r="AA931" s="354">
        <v>2391</v>
      </c>
      <c r="AB931" s="354">
        <v>2391</v>
      </c>
      <c r="AC931" s="354">
        <v>2391</v>
      </c>
      <c r="AD931" s="354">
        <v>2391</v>
      </c>
    </row>
    <row r="932" spans="1:30" x14ac:dyDescent="0.35">
      <c r="A932" t="s">
        <v>153</v>
      </c>
      <c r="B932" s="354" t="str">
        <f>VLOOKUP(A932,'Web Based Remittances'!$A$2:$C$70,3,0)</f>
        <v>450u970i</v>
      </c>
      <c r="C932" s="354" t="s">
        <v>103</v>
      </c>
      <c r="D932" s="354" t="s">
        <v>104</v>
      </c>
      <c r="E932" s="354">
        <v>6151110</v>
      </c>
      <c r="F932" s="354">
        <v>0</v>
      </c>
      <c r="S932" s="354">
        <v>0</v>
      </c>
      <c r="T932" s="354">
        <v>0</v>
      </c>
      <c r="U932" s="354">
        <v>0</v>
      </c>
      <c r="V932" s="354">
        <v>0</v>
      </c>
      <c r="W932" s="354">
        <v>0</v>
      </c>
      <c r="X932" s="354">
        <v>0</v>
      </c>
      <c r="Y932" s="354">
        <v>0</v>
      </c>
      <c r="Z932" s="354">
        <v>0</v>
      </c>
      <c r="AA932" s="354">
        <v>0</v>
      </c>
      <c r="AB932" s="354">
        <v>0</v>
      </c>
      <c r="AC932" s="354">
        <v>0</v>
      </c>
      <c r="AD932" s="354">
        <v>0</v>
      </c>
    </row>
    <row r="933" spans="1:30" x14ac:dyDescent="0.35">
      <c r="A933" t="s">
        <v>153</v>
      </c>
      <c r="B933" s="354" t="str">
        <f>VLOOKUP(A933,'Web Based Remittances'!$A$2:$C$70,3,0)</f>
        <v>450u970i</v>
      </c>
      <c r="C933" s="354" t="s">
        <v>105</v>
      </c>
      <c r="D933" s="354" t="s">
        <v>106</v>
      </c>
      <c r="E933" s="354">
        <v>6140200</v>
      </c>
      <c r="F933" s="354">
        <v>51007</v>
      </c>
      <c r="G933" s="354">
        <v>4637</v>
      </c>
      <c r="H933" s="354">
        <v>4637</v>
      </c>
      <c r="I933" s="354">
        <v>4637</v>
      </c>
      <c r="J933" s="354">
        <v>4637</v>
      </c>
      <c r="L933" s="354">
        <v>4637</v>
      </c>
      <c r="M933" s="354">
        <v>4637</v>
      </c>
      <c r="N933" s="354">
        <v>4637</v>
      </c>
      <c r="O933" s="354">
        <v>4637</v>
      </c>
      <c r="P933" s="354">
        <v>4637</v>
      </c>
      <c r="Q933" s="354">
        <v>4637</v>
      </c>
      <c r="R933" s="354">
        <v>4637</v>
      </c>
      <c r="S933" s="354">
        <v>4637</v>
      </c>
      <c r="T933" s="354">
        <v>9274</v>
      </c>
      <c r="U933" s="354">
        <v>13911</v>
      </c>
      <c r="V933" s="354">
        <v>18548</v>
      </c>
      <c r="W933" s="354">
        <v>18548</v>
      </c>
      <c r="X933" s="354">
        <v>23185</v>
      </c>
      <c r="Y933" s="354">
        <v>27822</v>
      </c>
      <c r="Z933" s="354">
        <v>32459</v>
      </c>
      <c r="AA933" s="354">
        <v>37096</v>
      </c>
      <c r="AB933" s="354">
        <v>41733</v>
      </c>
      <c r="AC933" s="354">
        <v>46370</v>
      </c>
      <c r="AD933" s="354">
        <v>51007</v>
      </c>
    </row>
    <row r="934" spans="1:30" x14ac:dyDescent="0.35">
      <c r="A934" t="s">
        <v>153</v>
      </c>
      <c r="B934" s="354" t="str">
        <f>VLOOKUP(A934,'Web Based Remittances'!$A$2:$C$70,3,0)</f>
        <v>450u970i</v>
      </c>
      <c r="C934" s="354" t="s">
        <v>107</v>
      </c>
      <c r="D934" s="354" t="s">
        <v>108</v>
      </c>
      <c r="E934" s="354">
        <v>6111000</v>
      </c>
      <c r="F934" s="354">
        <v>0</v>
      </c>
      <c r="S934" s="354">
        <v>0</v>
      </c>
      <c r="T934" s="354">
        <v>0</v>
      </c>
      <c r="U934" s="354">
        <v>0</v>
      </c>
      <c r="V934" s="354">
        <v>0</v>
      </c>
      <c r="W934" s="354">
        <v>0</v>
      </c>
      <c r="X934" s="354">
        <v>0</v>
      </c>
      <c r="Y934" s="354">
        <v>0</v>
      </c>
      <c r="Z934" s="354">
        <v>0</v>
      </c>
      <c r="AA934" s="354">
        <v>0</v>
      </c>
      <c r="AB934" s="354">
        <v>0</v>
      </c>
      <c r="AC934" s="354">
        <v>0</v>
      </c>
      <c r="AD934" s="354">
        <v>0</v>
      </c>
    </row>
    <row r="935" spans="1:30" x14ac:dyDescent="0.35">
      <c r="A935" t="s">
        <v>153</v>
      </c>
      <c r="B935" s="354" t="str">
        <f>VLOOKUP(A935,'Web Based Remittances'!$A$2:$C$70,3,0)</f>
        <v>450u970i</v>
      </c>
      <c r="C935" s="354" t="s">
        <v>109</v>
      </c>
      <c r="D935" s="354" t="s">
        <v>110</v>
      </c>
      <c r="E935" s="354">
        <v>6170100</v>
      </c>
      <c r="F935" s="354">
        <v>11572</v>
      </c>
      <c r="G935" s="354">
        <v>400</v>
      </c>
      <c r="H935" s="354">
        <v>711</v>
      </c>
      <c r="I935" s="354">
        <v>850</v>
      </c>
      <c r="J935" s="354">
        <v>3711</v>
      </c>
      <c r="L935" s="354">
        <v>820</v>
      </c>
      <c r="M935" s="354">
        <v>400</v>
      </c>
      <c r="N935" s="354">
        <v>800</v>
      </c>
      <c r="O935" s="354">
        <v>450</v>
      </c>
      <c r="P935" s="354">
        <v>0</v>
      </c>
      <c r="Q935" s="354">
        <v>2980</v>
      </c>
      <c r="R935" s="354">
        <v>450</v>
      </c>
      <c r="S935" s="354">
        <v>400</v>
      </c>
      <c r="T935" s="354">
        <v>1111</v>
      </c>
      <c r="U935" s="354">
        <v>1961</v>
      </c>
      <c r="V935" s="354">
        <v>5672</v>
      </c>
      <c r="W935" s="354">
        <v>5672</v>
      </c>
      <c r="X935" s="354">
        <v>6492</v>
      </c>
      <c r="Y935" s="354">
        <v>6892</v>
      </c>
      <c r="Z935" s="354">
        <v>7692</v>
      </c>
      <c r="AA935" s="354">
        <v>8142</v>
      </c>
      <c r="AB935" s="354">
        <v>8142</v>
      </c>
      <c r="AC935" s="354">
        <v>11122</v>
      </c>
      <c r="AD935" s="354">
        <v>11572</v>
      </c>
    </row>
    <row r="936" spans="1:30" x14ac:dyDescent="0.35">
      <c r="A936" t="s">
        <v>153</v>
      </c>
      <c r="B936" s="354" t="str">
        <f>VLOOKUP(A936,'Web Based Remittances'!$A$2:$C$70,3,0)</f>
        <v>450u970i</v>
      </c>
      <c r="C936" s="354" t="s">
        <v>111</v>
      </c>
      <c r="D936" s="354" t="s">
        <v>112</v>
      </c>
      <c r="E936" s="354">
        <v>6170110</v>
      </c>
      <c r="F936" s="354">
        <v>32015</v>
      </c>
      <c r="G936" s="354">
        <v>6436</v>
      </c>
      <c r="H936" s="354">
        <v>2000</v>
      </c>
      <c r="I936" s="354">
        <v>2000</v>
      </c>
      <c r="J936" s="354">
        <v>5010</v>
      </c>
      <c r="L936" s="354">
        <v>1200</v>
      </c>
      <c r="M936" s="354">
        <v>1200</v>
      </c>
      <c r="N936" s="354">
        <v>4637</v>
      </c>
      <c r="O936" s="354">
        <v>2100</v>
      </c>
      <c r="P936" s="354">
        <v>3432</v>
      </c>
      <c r="Q936" s="354">
        <v>2000</v>
      </c>
      <c r="R936" s="354">
        <v>2000</v>
      </c>
      <c r="S936" s="354">
        <v>6436</v>
      </c>
      <c r="T936" s="354">
        <v>8436</v>
      </c>
      <c r="U936" s="354">
        <v>10436</v>
      </c>
      <c r="V936" s="354">
        <v>15446</v>
      </c>
      <c r="W936" s="354">
        <v>15446</v>
      </c>
      <c r="X936" s="354">
        <v>16646</v>
      </c>
      <c r="Y936" s="354">
        <v>17846</v>
      </c>
      <c r="Z936" s="354">
        <v>22483</v>
      </c>
      <c r="AA936" s="354">
        <v>24583</v>
      </c>
      <c r="AB936" s="354">
        <v>28015</v>
      </c>
      <c r="AC936" s="354">
        <v>30015</v>
      </c>
      <c r="AD936" s="354">
        <v>32015</v>
      </c>
    </row>
    <row r="937" spans="1:30" x14ac:dyDescent="0.35">
      <c r="A937" t="s">
        <v>153</v>
      </c>
      <c r="B937" s="354" t="str">
        <f>VLOOKUP(A937,'Web Based Remittances'!$A$2:$C$70,3,0)</f>
        <v>450u970i</v>
      </c>
      <c r="C937" s="354" t="s">
        <v>121</v>
      </c>
      <c r="D937" s="354" t="s">
        <v>122</v>
      </c>
      <c r="E937" s="354">
        <v>4190170</v>
      </c>
      <c r="F937" s="354">
        <v>-5721.25</v>
      </c>
      <c r="H937" s="354">
        <v>-5721.25</v>
      </c>
      <c r="S937" s="354">
        <v>0</v>
      </c>
      <c r="T937" s="354">
        <v>-5721.25</v>
      </c>
      <c r="U937" s="354">
        <v>-5721.25</v>
      </c>
      <c r="V937" s="354">
        <v>-5721.25</v>
      </c>
      <c r="W937" s="354">
        <v>-5721.25</v>
      </c>
      <c r="X937" s="354">
        <v>-5721.25</v>
      </c>
      <c r="Y937" s="354">
        <v>-5721.25</v>
      </c>
      <c r="Z937" s="354">
        <v>-5721.25</v>
      </c>
      <c r="AA937" s="354">
        <v>-5721.25</v>
      </c>
      <c r="AB937" s="354">
        <v>-5721.25</v>
      </c>
      <c r="AC937" s="354">
        <v>-5721.25</v>
      </c>
      <c r="AD937" s="354">
        <v>-5721.25</v>
      </c>
    </row>
    <row r="938" spans="1:30" x14ac:dyDescent="0.35">
      <c r="A938" t="s">
        <v>153</v>
      </c>
      <c r="B938" s="354" t="str">
        <f>VLOOKUP(A938,'Web Based Remittances'!$A$2:$C$70,3,0)</f>
        <v>450u970i</v>
      </c>
      <c r="C938" s="354" t="s">
        <v>127</v>
      </c>
      <c r="D938" s="354" t="s">
        <v>128</v>
      </c>
      <c r="E938" s="354">
        <v>6180200</v>
      </c>
      <c r="F938" s="354">
        <v>5721.25</v>
      </c>
      <c r="J938" s="354">
        <v>5721.25</v>
      </c>
      <c r="S938" s="354">
        <v>0</v>
      </c>
      <c r="T938" s="354">
        <v>0</v>
      </c>
      <c r="U938" s="354">
        <v>0</v>
      </c>
      <c r="V938" s="354">
        <v>5721.25</v>
      </c>
      <c r="W938" s="354">
        <v>5721.25</v>
      </c>
      <c r="X938" s="354">
        <v>5721.25</v>
      </c>
      <c r="Y938" s="354">
        <v>5721.25</v>
      </c>
      <c r="Z938" s="354">
        <v>5721.25</v>
      </c>
      <c r="AA938" s="354">
        <v>5721.25</v>
      </c>
      <c r="AB938" s="354">
        <v>5721.25</v>
      </c>
      <c r="AC938" s="354">
        <v>5721.25</v>
      </c>
      <c r="AD938" s="354">
        <v>5721.25</v>
      </c>
    </row>
    <row r="939" spans="1:30" x14ac:dyDescent="0.35">
      <c r="A939" t="s">
        <v>154</v>
      </c>
      <c r="B939" s="354" t="str">
        <f>VLOOKUP(A939,'Web Based Remittances'!$A$2:$C$70,3,0)</f>
        <v>643y979t</v>
      </c>
      <c r="C939" s="354" t="s">
        <v>19</v>
      </c>
      <c r="D939" s="354" t="s">
        <v>20</v>
      </c>
      <c r="E939" s="354">
        <v>4190105</v>
      </c>
      <c r="F939" s="354">
        <v>-1182410</v>
      </c>
      <c r="G939" s="354">
        <v>-137767</v>
      </c>
      <c r="H939" s="354">
        <v>-91845</v>
      </c>
      <c r="I939" s="354">
        <v>-109020</v>
      </c>
      <c r="J939" s="354">
        <v>-91845</v>
      </c>
      <c r="K939" s="354">
        <v>-91845</v>
      </c>
      <c r="L939" s="354">
        <v>-91845</v>
      </c>
      <c r="M939" s="354">
        <v>-91845</v>
      </c>
      <c r="N939" s="354">
        <v>-109018</v>
      </c>
      <c r="O939" s="354">
        <v>-91845</v>
      </c>
      <c r="P939" s="354">
        <v>-91845</v>
      </c>
      <c r="Q939" s="354">
        <v>-91845</v>
      </c>
      <c r="R939" s="354">
        <v>-91845</v>
      </c>
      <c r="S939" s="354">
        <v>-137767</v>
      </c>
      <c r="T939" s="354">
        <v>-229612</v>
      </c>
      <c r="U939" s="354">
        <v>-338632</v>
      </c>
      <c r="V939" s="354">
        <v>-430477</v>
      </c>
      <c r="W939" s="354">
        <v>-522322</v>
      </c>
      <c r="X939" s="354">
        <v>-614167</v>
      </c>
      <c r="Y939" s="354">
        <v>-706012</v>
      </c>
      <c r="Z939" s="354">
        <v>-815030</v>
      </c>
      <c r="AA939" s="354">
        <v>-906875</v>
      </c>
      <c r="AB939" s="354">
        <v>-998720</v>
      </c>
      <c r="AC939" s="354">
        <v>-1090565</v>
      </c>
      <c r="AD939" s="354">
        <v>-1182410</v>
      </c>
    </row>
    <row r="940" spans="1:30" x14ac:dyDescent="0.35">
      <c r="A940" t="s">
        <v>154</v>
      </c>
      <c r="B940" s="354" t="str">
        <f>VLOOKUP(A940,'Web Based Remittances'!$A$2:$C$70,3,0)</f>
        <v>643y979t</v>
      </c>
      <c r="C940" s="354" t="s">
        <v>21</v>
      </c>
      <c r="D940" s="354" t="s">
        <v>22</v>
      </c>
      <c r="E940" s="354">
        <v>4190110</v>
      </c>
      <c r="S940" s="354">
        <v>0</v>
      </c>
      <c r="T940" s="354">
        <v>0</v>
      </c>
      <c r="U940" s="354">
        <v>0</v>
      </c>
      <c r="V940" s="354">
        <v>0</v>
      </c>
      <c r="W940" s="354">
        <v>0</v>
      </c>
      <c r="X940" s="354">
        <v>0</v>
      </c>
      <c r="Y940" s="354">
        <v>0</v>
      </c>
      <c r="Z940" s="354">
        <v>0</v>
      </c>
      <c r="AA940" s="354">
        <v>0</v>
      </c>
      <c r="AB940" s="354">
        <v>0</v>
      </c>
      <c r="AC940" s="354">
        <v>0</v>
      </c>
      <c r="AD940" s="354">
        <v>0</v>
      </c>
    </row>
    <row r="941" spans="1:30" x14ac:dyDescent="0.35">
      <c r="A941" t="s">
        <v>154</v>
      </c>
      <c r="B941" s="354" t="str">
        <f>VLOOKUP(A941,'Web Based Remittances'!$A$2:$C$70,3,0)</f>
        <v>643y979t</v>
      </c>
      <c r="C941" s="354" t="s">
        <v>23</v>
      </c>
      <c r="D941" s="354" t="s">
        <v>24</v>
      </c>
      <c r="E941" s="354">
        <v>4190120</v>
      </c>
      <c r="F941" s="354">
        <v>-33035</v>
      </c>
      <c r="G941" s="354">
        <v>-2753</v>
      </c>
      <c r="H941" s="354">
        <v>-2753</v>
      </c>
      <c r="I941" s="354">
        <v>-2753</v>
      </c>
      <c r="J941" s="354">
        <v>-2753</v>
      </c>
      <c r="K941" s="354">
        <v>-2753</v>
      </c>
      <c r="L941" s="354">
        <v>-2753</v>
      </c>
      <c r="M941" s="354">
        <v>-2753</v>
      </c>
      <c r="N941" s="354">
        <v>-2753</v>
      </c>
      <c r="O941" s="354">
        <v>-2753</v>
      </c>
      <c r="P941" s="354">
        <v>-2753</v>
      </c>
      <c r="Q941" s="354">
        <v>-2753</v>
      </c>
      <c r="R941" s="354">
        <v>-2752</v>
      </c>
      <c r="S941" s="354">
        <v>-2753</v>
      </c>
      <c r="T941" s="354">
        <v>-5506</v>
      </c>
      <c r="U941" s="354">
        <v>-8259</v>
      </c>
      <c r="V941" s="354">
        <v>-11012</v>
      </c>
      <c r="W941" s="354">
        <v>-13765</v>
      </c>
      <c r="X941" s="354">
        <v>-16518</v>
      </c>
      <c r="Y941" s="354">
        <v>-19271</v>
      </c>
      <c r="Z941" s="354">
        <v>-22024</v>
      </c>
      <c r="AA941" s="354">
        <v>-24777</v>
      </c>
      <c r="AB941" s="354">
        <v>-27530</v>
      </c>
      <c r="AC941" s="354">
        <v>-30283</v>
      </c>
      <c r="AD941" s="354">
        <v>-33035</v>
      </c>
    </row>
    <row r="942" spans="1:30" x14ac:dyDescent="0.35">
      <c r="A942" t="s">
        <v>154</v>
      </c>
      <c r="B942" s="354" t="str">
        <f>VLOOKUP(A942,'Web Based Remittances'!$A$2:$C$70,3,0)</f>
        <v>643y979t</v>
      </c>
      <c r="C942" s="354" t="s">
        <v>25</v>
      </c>
      <c r="D942" s="354" t="s">
        <v>26</v>
      </c>
      <c r="E942" s="354">
        <v>4190140</v>
      </c>
      <c r="F942" s="354">
        <v>-174720</v>
      </c>
      <c r="I942" s="354">
        <v>-43680</v>
      </c>
      <c r="L942" s="354">
        <v>-43680</v>
      </c>
      <c r="O942" s="354">
        <v>-43680</v>
      </c>
      <c r="R942" s="354">
        <v>-43680</v>
      </c>
      <c r="S942" s="354">
        <v>0</v>
      </c>
      <c r="T942" s="354">
        <v>0</v>
      </c>
      <c r="U942" s="354">
        <v>-43680</v>
      </c>
      <c r="V942" s="354">
        <v>-43680</v>
      </c>
      <c r="W942" s="354">
        <v>-43680</v>
      </c>
      <c r="X942" s="354">
        <v>-87360</v>
      </c>
      <c r="Y942" s="354">
        <v>-87360</v>
      </c>
      <c r="Z942" s="354">
        <v>-87360</v>
      </c>
      <c r="AA942" s="354">
        <v>-131040</v>
      </c>
      <c r="AB942" s="354">
        <v>-131040</v>
      </c>
      <c r="AC942" s="354">
        <v>-131040</v>
      </c>
      <c r="AD942" s="354">
        <v>-174720</v>
      </c>
    </row>
    <row r="943" spans="1:30" x14ac:dyDescent="0.35">
      <c r="A943" t="s">
        <v>154</v>
      </c>
      <c r="B943" s="354" t="str">
        <f>VLOOKUP(A943,'Web Based Remittances'!$A$2:$C$70,3,0)</f>
        <v>643y979t</v>
      </c>
      <c r="C943" s="354" t="s">
        <v>27</v>
      </c>
      <c r="D943" s="354" t="s">
        <v>28</v>
      </c>
      <c r="E943" s="354">
        <v>4190160</v>
      </c>
      <c r="S943" s="354">
        <v>0</v>
      </c>
      <c r="T943" s="354">
        <v>0</v>
      </c>
      <c r="U943" s="354">
        <v>0</v>
      </c>
      <c r="V943" s="354">
        <v>0</v>
      </c>
      <c r="W943" s="354">
        <v>0</v>
      </c>
      <c r="X943" s="354">
        <v>0</v>
      </c>
      <c r="Y943" s="354">
        <v>0</v>
      </c>
      <c r="Z943" s="354">
        <v>0</v>
      </c>
      <c r="AA943" s="354">
        <v>0</v>
      </c>
      <c r="AB943" s="354">
        <v>0</v>
      </c>
      <c r="AC943" s="354">
        <v>0</v>
      </c>
      <c r="AD943" s="354">
        <v>0</v>
      </c>
    </row>
    <row r="944" spans="1:30" x14ac:dyDescent="0.35">
      <c r="A944" t="s">
        <v>154</v>
      </c>
      <c r="B944" s="354" t="str">
        <f>VLOOKUP(A944,'Web Based Remittances'!$A$2:$C$70,3,0)</f>
        <v>643y979t</v>
      </c>
      <c r="C944" s="354" t="s">
        <v>29</v>
      </c>
      <c r="D944" s="354" t="s">
        <v>30</v>
      </c>
      <c r="E944" s="354">
        <v>4190390</v>
      </c>
      <c r="F944" s="354">
        <v>-2500</v>
      </c>
      <c r="H944" s="354">
        <v>-833</v>
      </c>
      <c r="L944" s="354">
        <v>-833</v>
      </c>
      <c r="P944" s="354">
        <v>-834</v>
      </c>
      <c r="S944" s="354">
        <v>0</v>
      </c>
      <c r="T944" s="354">
        <v>-833</v>
      </c>
      <c r="U944" s="354">
        <v>-833</v>
      </c>
      <c r="V944" s="354">
        <v>-833</v>
      </c>
      <c r="W944" s="354">
        <v>-833</v>
      </c>
      <c r="X944" s="354">
        <v>-1666</v>
      </c>
      <c r="Y944" s="354">
        <v>-1666</v>
      </c>
      <c r="Z944" s="354">
        <v>-1666</v>
      </c>
      <c r="AA944" s="354">
        <v>-1666</v>
      </c>
      <c r="AB944" s="354">
        <v>-2500</v>
      </c>
      <c r="AC944" s="354">
        <v>-2500</v>
      </c>
      <c r="AD944" s="354">
        <v>-2500</v>
      </c>
    </row>
    <row r="945" spans="1:30" x14ac:dyDescent="0.35">
      <c r="A945" t="s">
        <v>154</v>
      </c>
      <c r="B945" s="354" t="str">
        <f>VLOOKUP(A945,'Web Based Remittances'!$A$2:$C$70,3,0)</f>
        <v>643y979t</v>
      </c>
      <c r="C945" s="354" t="s">
        <v>31</v>
      </c>
      <c r="D945" s="354" t="s">
        <v>32</v>
      </c>
      <c r="E945" s="354">
        <v>4191900</v>
      </c>
      <c r="S945" s="354">
        <v>0</v>
      </c>
      <c r="T945" s="354">
        <v>0</v>
      </c>
      <c r="U945" s="354">
        <v>0</v>
      </c>
      <c r="V945" s="354">
        <v>0</v>
      </c>
      <c r="W945" s="354">
        <v>0</v>
      </c>
      <c r="X945" s="354">
        <v>0</v>
      </c>
      <c r="Y945" s="354">
        <v>0</v>
      </c>
      <c r="Z945" s="354">
        <v>0</v>
      </c>
      <c r="AA945" s="354">
        <v>0</v>
      </c>
      <c r="AB945" s="354">
        <v>0</v>
      </c>
      <c r="AC945" s="354">
        <v>0</v>
      </c>
      <c r="AD945" s="354">
        <v>0</v>
      </c>
    </row>
    <row r="946" spans="1:30" x14ac:dyDescent="0.35">
      <c r="A946" t="s">
        <v>154</v>
      </c>
      <c r="B946" s="354" t="str">
        <f>VLOOKUP(A946,'Web Based Remittances'!$A$2:$C$70,3,0)</f>
        <v>643y979t</v>
      </c>
      <c r="C946" s="354" t="s">
        <v>33</v>
      </c>
      <c r="D946" s="354" t="s">
        <v>34</v>
      </c>
      <c r="E946" s="354">
        <v>4191100</v>
      </c>
      <c r="F946" s="354">
        <v>-300</v>
      </c>
      <c r="I946" s="354">
        <v>-75</v>
      </c>
      <c r="L946" s="354">
        <v>-75</v>
      </c>
      <c r="O946" s="354">
        <v>-75</v>
      </c>
      <c r="R946" s="354">
        <v>-75</v>
      </c>
      <c r="S946" s="354">
        <v>0</v>
      </c>
      <c r="T946" s="354">
        <v>0</v>
      </c>
      <c r="U946" s="354">
        <v>-75</v>
      </c>
      <c r="V946" s="354">
        <v>-75</v>
      </c>
      <c r="W946" s="354">
        <v>-75</v>
      </c>
      <c r="X946" s="354">
        <v>-150</v>
      </c>
      <c r="Y946" s="354">
        <v>-150</v>
      </c>
      <c r="Z946" s="354">
        <v>-150</v>
      </c>
      <c r="AA946" s="354">
        <v>-225</v>
      </c>
      <c r="AB946" s="354">
        <v>-225</v>
      </c>
      <c r="AC946" s="354">
        <v>-225</v>
      </c>
      <c r="AD946" s="354">
        <v>-300</v>
      </c>
    </row>
    <row r="947" spans="1:30" x14ac:dyDescent="0.35">
      <c r="A947" t="s">
        <v>154</v>
      </c>
      <c r="B947" s="354" t="str">
        <f>VLOOKUP(A947,'Web Based Remittances'!$A$2:$C$70,3,0)</f>
        <v>643y979t</v>
      </c>
      <c r="C947" s="354" t="s">
        <v>35</v>
      </c>
      <c r="D947" s="354" t="s">
        <v>36</v>
      </c>
      <c r="E947" s="354">
        <v>4191110</v>
      </c>
      <c r="F947" s="354">
        <v>-18000</v>
      </c>
      <c r="J947" s="354">
        <v>-6000</v>
      </c>
      <c r="O947" s="354">
        <v>-6000</v>
      </c>
      <c r="R947" s="354">
        <v>-6000</v>
      </c>
      <c r="S947" s="354">
        <v>0</v>
      </c>
      <c r="T947" s="354">
        <v>0</v>
      </c>
      <c r="U947" s="354">
        <v>0</v>
      </c>
      <c r="V947" s="354">
        <v>-6000</v>
      </c>
      <c r="W947" s="354">
        <v>-6000</v>
      </c>
      <c r="X947" s="354">
        <v>-6000</v>
      </c>
      <c r="Y947" s="354">
        <v>-6000</v>
      </c>
      <c r="Z947" s="354">
        <v>-6000</v>
      </c>
      <c r="AA947" s="354">
        <v>-12000</v>
      </c>
      <c r="AB947" s="354">
        <v>-12000</v>
      </c>
      <c r="AC947" s="354">
        <v>-12000</v>
      </c>
      <c r="AD947" s="354">
        <v>-18000</v>
      </c>
    </row>
    <row r="948" spans="1:30" x14ac:dyDescent="0.35">
      <c r="A948" t="s">
        <v>154</v>
      </c>
      <c r="B948" s="354" t="str">
        <f>VLOOKUP(A948,'Web Based Remittances'!$A$2:$C$70,3,0)</f>
        <v>643y979t</v>
      </c>
      <c r="C948" s="354" t="s">
        <v>37</v>
      </c>
      <c r="D948" s="354" t="s">
        <v>38</v>
      </c>
      <c r="E948" s="354">
        <v>4191600</v>
      </c>
      <c r="S948" s="354">
        <v>0</v>
      </c>
      <c r="T948" s="354">
        <v>0</v>
      </c>
      <c r="U948" s="354">
        <v>0</v>
      </c>
      <c r="V948" s="354">
        <v>0</v>
      </c>
      <c r="W948" s="354">
        <v>0</v>
      </c>
      <c r="X948" s="354">
        <v>0</v>
      </c>
      <c r="Y948" s="354">
        <v>0</v>
      </c>
      <c r="Z948" s="354">
        <v>0</v>
      </c>
      <c r="AA948" s="354">
        <v>0</v>
      </c>
      <c r="AB948" s="354">
        <v>0</v>
      </c>
      <c r="AC948" s="354">
        <v>0</v>
      </c>
      <c r="AD948" s="354">
        <v>0</v>
      </c>
    </row>
    <row r="949" spans="1:30" x14ac:dyDescent="0.35">
      <c r="A949" t="s">
        <v>154</v>
      </c>
      <c r="B949" s="354" t="str">
        <f>VLOOKUP(A949,'Web Based Remittances'!$A$2:$C$70,3,0)</f>
        <v>643y979t</v>
      </c>
      <c r="C949" s="354" t="s">
        <v>39</v>
      </c>
      <c r="D949" s="354" t="s">
        <v>40</v>
      </c>
      <c r="E949" s="354">
        <v>4191610</v>
      </c>
      <c r="S949" s="354">
        <v>0</v>
      </c>
      <c r="T949" s="354">
        <v>0</v>
      </c>
      <c r="U949" s="354">
        <v>0</v>
      </c>
      <c r="V949" s="354">
        <v>0</v>
      </c>
      <c r="W949" s="354">
        <v>0</v>
      </c>
      <c r="X949" s="354">
        <v>0</v>
      </c>
      <c r="Y949" s="354">
        <v>0</v>
      </c>
      <c r="Z949" s="354">
        <v>0</v>
      </c>
      <c r="AA949" s="354">
        <v>0</v>
      </c>
      <c r="AB949" s="354">
        <v>0</v>
      </c>
      <c r="AC949" s="354">
        <v>0</v>
      </c>
      <c r="AD949" s="354">
        <v>0</v>
      </c>
    </row>
    <row r="950" spans="1:30" x14ac:dyDescent="0.35">
      <c r="A950" t="s">
        <v>154</v>
      </c>
      <c r="B950" s="354" t="str">
        <f>VLOOKUP(A950,'Web Based Remittances'!$A$2:$C$70,3,0)</f>
        <v>643y979t</v>
      </c>
      <c r="C950" s="354" t="s">
        <v>41</v>
      </c>
      <c r="D950" s="354" t="s">
        <v>42</v>
      </c>
      <c r="E950" s="354">
        <v>4190410</v>
      </c>
      <c r="F950" s="354">
        <v>-17000</v>
      </c>
      <c r="G950" s="354">
        <v>-4250</v>
      </c>
      <c r="J950" s="354">
        <v>-4250</v>
      </c>
      <c r="N950" s="354">
        <v>-4250</v>
      </c>
      <c r="R950" s="354">
        <v>-4250</v>
      </c>
      <c r="S950" s="354">
        <v>-4250</v>
      </c>
      <c r="T950" s="354">
        <v>-4250</v>
      </c>
      <c r="U950" s="354">
        <v>-4250</v>
      </c>
      <c r="V950" s="354">
        <v>-8500</v>
      </c>
      <c r="W950" s="354">
        <v>-8500</v>
      </c>
      <c r="X950" s="354">
        <v>-8500</v>
      </c>
      <c r="Y950" s="354">
        <v>-8500</v>
      </c>
      <c r="Z950" s="354">
        <v>-12750</v>
      </c>
      <c r="AA950" s="354">
        <v>-12750</v>
      </c>
      <c r="AB950" s="354">
        <v>-12750</v>
      </c>
      <c r="AC950" s="354">
        <v>-12750</v>
      </c>
      <c r="AD950" s="354">
        <v>-17000</v>
      </c>
    </row>
    <row r="951" spans="1:30" x14ac:dyDescent="0.35">
      <c r="A951" t="s">
        <v>154</v>
      </c>
      <c r="B951" s="354" t="str">
        <f>VLOOKUP(A951,'Web Based Remittances'!$A$2:$C$70,3,0)</f>
        <v>643y979t</v>
      </c>
      <c r="C951" s="354" t="s">
        <v>43</v>
      </c>
      <c r="D951" s="354" t="s">
        <v>44</v>
      </c>
      <c r="E951" s="354">
        <v>4190420</v>
      </c>
      <c r="S951" s="354">
        <v>0</v>
      </c>
      <c r="T951" s="354">
        <v>0</v>
      </c>
      <c r="U951" s="354">
        <v>0</v>
      </c>
      <c r="V951" s="354">
        <v>0</v>
      </c>
      <c r="W951" s="354">
        <v>0</v>
      </c>
      <c r="X951" s="354">
        <v>0</v>
      </c>
      <c r="Y951" s="354">
        <v>0</v>
      </c>
      <c r="Z951" s="354">
        <v>0</v>
      </c>
      <c r="AA951" s="354">
        <v>0</v>
      </c>
      <c r="AB951" s="354">
        <v>0</v>
      </c>
      <c r="AC951" s="354">
        <v>0</v>
      </c>
      <c r="AD951" s="354">
        <v>0</v>
      </c>
    </row>
    <row r="952" spans="1:30" x14ac:dyDescent="0.35">
      <c r="A952" t="s">
        <v>154</v>
      </c>
      <c r="B952" s="354" t="str">
        <f>VLOOKUP(A952,'Web Based Remittances'!$A$2:$C$70,3,0)</f>
        <v>643y979t</v>
      </c>
      <c r="C952" s="354" t="s">
        <v>45</v>
      </c>
      <c r="D952" s="354" t="s">
        <v>46</v>
      </c>
      <c r="E952" s="354">
        <v>4190200</v>
      </c>
      <c r="S952" s="354">
        <v>0</v>
      </c>
      <c r="T952" s="354">
        <v>0</v>
      </c>
      <c r="U952" s="354">
        <v>0</v>
      </c>
      <c r="V952" s="354">
        <v>0</v>
      </c>
      <c r="W952" s="354">
        <v>0</v>
      </c>
      <c r="X952" s="354">
        <v>0</v>
      </c>
      <c r="Y952" s="354">
        <v>0</v>
      </c>
      <c r="Z952" s="354">
        <v>0</v>
      </c>
      <c r="AA952" s="354">
        <v>0</v>
      </c>
      <c r="AB952" s="354">
        <v>0</v>
      </c>
      <c r="AC952" s="354">
        <v>0</v>
      </c>
      <c r="AD952" s="354">
        <v>0</v>
      </c>
    </row>
    <row r="953" spans="1:30" x14ac:dyDescent="0.35">
      <c r="A953" t="s">
        <v>154</v>
      </c>
      <c r="B953" s="354" t="str">
        <f>VLOOKUP(A953,'Web Based Remittances'!$A$2:$C$70,3,0)</f>
        <v>643y979t</v>
      </c>
      <c r="C953" s="354" t="s">
        <v>47</v>
      </c>
      <c r="D953" s="354" t="s">
        <v>48</v>
      </c>
      <c r="E953" s="354">
        <v>4190386</v>
      </c>
      <c r="S953" s="354">
        <v>0</v>
      </c>
      <c r="T953" s="354">
        <v>0</v>
      </c>
      <c r="U953" s="354">
        <v>0</v>
      </c>
      <c r="V953" s="354">
        <v>0</v>
      </c>
      <c r="W953" s="354">
        <v>0</v>
      </c>
      <c r="X953" s="354">
        <v>0</v>
      </c>
      <c r="Y953" s="354">
        <v>0</v>
      </c>
      <c r="Z953" s="354">
        <v>0</v>
      </c>
      <c r="AA953" s="354">
        <v>0</v>
      </c>
      <c r="AB953" s="354">
        <v>0</v>
      </c>
      <c r="AC953" s="354">
        <v>0</v>
      </c>
      <c r="AD953" s="354">
        <v>0</v>
      </c>
    </row>
    <row r="954" spans="1:30" x14ac:dyDescent="0.35">
      <c r="A954" t="s">
        <v>154</v>
      </c>
      <c r="B954" s="354" t="str">
        <f>VLOOKUP(A954,'Web Based Remittances'!$A$2:$C$70,3,0)</f>
        <v>643y979t</v>
      </c>
      <c r="C954" s="354" t="s">
        <v>49</v>
      </c>
      <c r="D954" s="354" t="s">
        <v>50</v>
      </c>
      <c r="E954" s="354">
        <v>4190387</v>
      </c>
      <c r="F954" s="354">
        <v>-20754</v>
      </c>
      <c r="G954" s="354">
        <v>-7551</v>
      </c>
      <c r="H954" s="354">
        <v>-5652</v>
      </c>
      <c r="I954" s="354">
        <v>-7551</v>
      </c>
      <c r="S954" s="354">
        <v>-7551</v>
      </c>
      <c r="T954" s="354">
        <v>-13203</v>
      </c>
      <c r="U954" s="354">
        <v>-20754</v>
      </c>
      <c r="V954" s="354">
        <v>-20754</v>
      </c>
      <c r="W954" s="354">
        <v>-20754</v>
      </c>
      <c r="X954" s="354">
        <v>-20754</v>
      </c>
      <c r="Y954" s="354">
        <v>-20754</v>
      </c>
      <c r="Z954" s="354">
        <v>-20754</v>
      </c>
      <c r="AA954" s="354">
        <v>-20754</v>
      </c>
      <c r="AB954" s="354">
        <v>-20754</v>
      </c>
      <c r="AC954" s="354">
        <v>-20754</v>
      </c>
      <c r="AD954" s="354">
        <v>-20754</v>
      </c>
    </row>
    <row r="955" spans="1:30" x14ac:dyDescent="0.35">
      <c r="A955" t="s">
        <v>154</v>
      </c>
      <c r="B955" s="354" t="str">
        <f>VLOOKUP(A955,'Web Based Remittances'!$A$2:$C$70,3,0)</f>
        <v>643y979t</v>
      </c>
      <c r="C955" s="354" t="s">
        <v>51</v>
      </c>
      <c r="D955" s="354" t="s">
        <v>52</v>
      </c>
      <c r="E955" s="354">
        <v>4190388</v>
      </c>
      <c r="S955" s="354">
        <v>0</v>
      </c>
      <c r="T955" s="354">
        <v>0</v>
      </c>
      <c r="U955" s="354">
        <v>0</v>
      </c>
      <c r="V955" s="354">
        <v>0</v>
      </c>
      <c r="W955" s="354">
        <v>0</v>
      </c>
      <c r="X955" s="354">
        <v>0</v>
      </c>
      <c r="Y955" s="354">
        <v>0</v>
      </c>
      <c r="Z955" s="354">
        <v>0</v>
      </c>
      <c r="AA955" s="354">
        <v>0</v>
      </c>
      <c r="AB955" s="354">
        <v>0</v>
      </c>
      <c r="AC955" s="354">
        <v>0</v>
      </c>
      <c r="AD955" s="354">
        <v>0</v>
      </c>
    </row>
    <row r="956" spans="1:30" x14ac:dyDescent="0.35">
      <c r="A956" t="s">
        <v>154</v>
      </c>
      <c r="B956" s="354" t="str">
        <f>VLOOKUP(A956,'Web Based Remittances'!$A$2:$C$70,3,0)</f>
        <v>643y979t</v>
      </c>
      <c r="C956" s="354" t="s">
        <v>53</v>
      </c>
      <c r="D956" s="354" t="s">
        <v>54</v>
      </c>
      <c r="E956" s="354">
        <v>4190380</v>
      </c>
      <c r="F956" s="354">
        <v>-18210</v>
      </c>
      <c r="H956" s="354">
        <v>-7587</v>
      </c>
      <c r="N956" s="354">
        <v>-10623</v>
      </c>
      <c r="S956" s="354">
        <v>0</v>
      </c>
      <c r="T956" s="354">
        <v>-7587</v>
      </c>
      <c r="U956" s="354">
        <v>-7587</v>
      </c>
      <c r="V956" s="354">
        <v>-7587</v>
      </c>
      <c r="W956" s="354">
        <v>-7587</v>
      </c>
      <c r="X956" s="354">
        <v>-7587</v>
      </c>
      <c r="Y956" s="354">
        <v>-7587</v>
      </c>
      <c r="Z956" s="354">
        <v>-18210</v>
      </c>
      <c r="AA956" s="354">
        <v>-18210</v>
      </c>
      <c r="AB956" s="354">
        <v>-18210</v>
      </c>
      <c r="AC956" s="354">
        <v>-18210</v>
      </c>
      <c r="AD956" s="354">
        <v>-18210</v>
      </c>
    </row>
    <row r="957" spans="1:30" x14ac:dyDescent="0.35">
      <c r="A957" t="s">
        <v>154</v>
      </c>
      <c r="B957" s="354" t="str">
        <f>VLOOKUP(A957,'Web Based Remittances'!$A$2:$C$70,3,0)</f>
        <v>643y979t</v>
      </c>
      <c r="C957" s="354" t="s">
        <v>57</v>
      </c>
      <c r="D957" s="354" t="s">
        <v>58</v>
      </c>
      <c r="E957" s="354">
        <v>6110000</v>
      </c>
      <c r="F957" s="354">
        <v>754222</v>
      </c>
      <c r="G957" s="354">
        <v>62793</v>
      </c>
      <c r="H957" s="354">
        <v>62793</v>
      </c>
      <c r="I957" s="354">
        <v>62793</v>
      </c>
      <c r="J957" s="354">
        <v>62793</v>
      </c>
      <c r="K957" s="354">
        <v>62793</v>
      </c>
      <c r="L957" s="354">
        <v>62893</v>
      </c>
      <c r="M957" s="354">
        <v>62893</v>
      </c>
      <c r="N957" s="354">
        <v>62893</v>
      </c>
      <c r="O957" s="354">
        <v>62893</v>
      </c>
      <c r="P957" s="354">
        <v>62893</v>
      </c>
      <c r="Q957" s="354">
        <v>62893</v>
      </c>
      <c r="R957" s="354">
        <v>62899</v>
      </c>
      <c r="S957" s="354">
        <v>62793</v>
      </c>
      <c r="T957" s="354">
        <v>125586</v>
      </c>
      <c r="U957" s="354">
        <v>188379</v>
      </c>
      <c r="V957" s="354">
        <v>251172</v>
      </c>
      <c r="W957" s="354">
        <v>313965</v>
      </c>
      <c r="X957" s="354">
        <v>376858</v>
      </c>
      <c r="Y957" s="354">
        <v>439751</v>
      </c>
      <c r="Z957" s="354">
        <v>502644</v>
      </c>
      <c r="AA957" s="354">
        <v>565537</v>
      </c>
      <c r="AB957" s="354">
        <v>628430</v>
      </c>
      <c r="AC957" s="354">
        <v>691323</v>
      </c>
      <c r="AD957" s="354">
        <v>754222</v>
      </c>
    </row>
    <row r="958" spans="1:30" x14ac:dyDescent="0.35">
      <c r="A958" t="s">
        <v>154</v>
      </c>
      <c r="B958" s="354" t="str">
        <f>VLOOKUP(A958,'Web Based Remittances'!$A$2:$C$70,3,0)</f>
        <v>643y979t</v>
      </c>
      <c r="C958" s="354" t="s">
        <v>59</v>
      </c>
      <c r="D958" s="354" t="s">
        <v>60</v>
      </c>
      <c r="E958" s="354">
        <v>6110020</v>
      </c>
      <c r="F958" s="354">
        <v>0</v>
      </c>
      <c r="S958" s="354">
        <v>0</v>
      </c>
      <c r="T958" s="354">
        <v>0</v>
      </c>
      <c r="U958" s="354">
        <v>0</v>
      </c>
      <c r="V958" s="354">
        <v>0</v>
      </c>
      <c r="W958" s="354">
        <v>0</v>
      </c>
      <c r="X958" s="354">
        <v>0</v>
      </c>
      <c r="Y958" s="354">
        <v>0</v>
      </c>
      <c r="Z958" s="354">
        <v>0</v>
      </c>
      <c r="AA958" s="354">
        <v>0</v>
      </c>
      <c r="AB958" s="354">
        <v>0</v>
      </c>
      <c r="AC958" s="354">
        <v>0</v>
      </c>
      <c r="AD958" s="354">
        <v>0</v>
      </c>
    </row>
    <row r="959" spans="1:30" x14ac:dyDescent="0.35">
      <c r="A959" t="s">
        <v>154</v>
      </c>
      <c r="B959" s="354" t="str">
        <f>VLOOKUP(A959,'Web Based Remittances'!$A$2:$C$70,3,0)</f>
        <v>643y979t</v>
      </c>
      <c r="C959" s="354" t="s">
        <v>61</v>
      </c>
      <c r="D959" s="354" t="s">
        <v>62</v>
      </c>
      <c r="E959" s="354">
        <v>6110600</v>
      </c>
      <c r="F959" s="354">
        <v>168596</v>
      </c>
      <c r="G959" s="354">
        <v>14050</v>
      </c>
      <c r="H959" s="354">
        <v>14050</v>
      </c>
      <c r="I959" s="354">
        <v>14050</v>
      </c>
      <c r="J959" s="354">
        <v>14050</v>
      </c>
      <c r="K959" s="354">
        <v>14050</v>
      </c>
      <c r="L959" s="354">
        <v>14050</v>
      </c>
      <c r="M959" s="354">
        <v>14050</v>
      </c>
      <c r="N959" s="354">
        <v>14050</v>
      </c>
      <c r="O959" s="354">
        <v>14050</v>
      </c>
      <c r="P959" s="354">
        <v>14050</v>
      </c>
      <c r="Q959" s="354">
        <v>14050</v>
      </c>
      <c r="R959" s="354">
        <v>14046</v>
      </c>
      <c r="S959" s="354">
        <v>14050</v>
      </c>
      <c r="T959" s="354">
        <v>28100</v>
      </c>
      <c r="U959" s="354">
        <v>42150</v>
      </c>
      <c r="V959" s="354">
        <v>56200</v>
      </c>
      <c r="W959" s="354">
        <v>70250</v>
      </c>
      <c r="X959" s="354">
        <v>84300</v>
      </c>
      <c r="Y959" s="354">
        <v>98350</v>
      </c>
      <c r="Z959" s="354">
        <v>112400</v>
      </c>
      <c r="AA959" s="354">
        <v>126450</v>
      </c>
      <c r="AB959" s="354">
        <v>140500</v>
      </c>
      <c r="AC959" s="354">
        <v>154550</v>
      </c>
      <c r="AD959" s="354">
        <v>168596</v>
      </c>
    </row>
    <row r="960" spans="1:30" x14ac:dyDescent="0.35">
      <c r="A960" t="s">
        <v>154</v>
      </c>
      <c r="B960" s="354" t="str">
        <f>VLOOKUP(A960,'Web Based Remittances'!$A$2:$C$70,3,0)</f>
        <v>643y979t</v>
      </c>
      <c r="C960" s="354" t="s">
        <v>63</v>
      </c>
      <c r="D960" s="354" t="s">
        <v>64</v>
      </c>
      <c r="E960" s="354">
        <v>6110720</v>
      </c>
      <c r="F960" s="354">
        <v>62919</v>
      </c>
      <c r="G960" s="354">
        <v>5146</v>
      </c>
      <c r="H960" s="354">
        <v>5146</v>
      </c>
      <c r="I960" s="354">
        <v>5146</v>
      </c>
      <c r="J960" s="354">
        <v>5146</v>
      </c>
      <c r="K960" s="354">
        <v>5146</v>
      </c>
      <c r="L960" s="354">
        <v>5146</v>
      </c>
      <c r="M960" s="354">
        <v>5340</v>
      </c>
      <c r="N960" s="354">
        <v>5340</v>
      </c>
      <c r="O960" s="354">
        <v>5340</v>
      </c>
      <c r="P960" s="354">
        <v>5340</v>
      </c>
      <c r="Q960" s="354">
        <v>5340</v>
      </c>
      <c r="R960" s="354">
        <v>5343</v>
      </c>
      <c r="S960" s="354">
        <v>5146</v>
      </c>
      <c r="T960" s="354">
        <v>10292</v>
      </c>
      <c r="U960" s="354">
        <v>15438</v>
      </c>
      <c r="V960" s="354">
        <v>20584</v>
      </c>
      <c r="W960" s="354">
        <v>25730</v>
      </c>
      <c r="X960" s="354">
        <v>30876</v>
      </c>
      <c r="Y960" s="354">
        <v>36216</v>
      </c>
      <c r="Z960" s="354">
        <v>41556</v>
      </c>
      <c r="AA960" s="354">
        <v>46896</v>
      </c>
      <c r="AB960" s="354">
        <v>52236</v>
      </c>
      <c r="AC960" s="354">
        <v>57576</v>
      </c>
      <c r="AD960" s="354">
        <v>62919</v>
      </c>
    </row>
    <row r="961" spans="1:30" x14ac:dyDescent="0.35">
      <c r="A961" t="s">
        <v>154</v>
      </c>
      <c r="B961" s="354" t="str">
        <f>VLOOKUP(A961,'Web Based Remittances'!$A$2:$C$70,3,0)</f>
        <v>643y979t</v>
      </c>
      <c r="C961" s="354" t="s">
        <v>65</v>
      </c>
      <c r="D961" s="354" t="s">
        <v>66</v>
      </c>
      <c r="E961" s="354">
        <v>6110860</v>
      </c>
      <c r="F961" s="354">
        <v>64000</v>
      </c>
      <c r="G961" s="354">
        <v>4979</v>
      </c>
      <c r="H961" s="354">
        <v>4979</v>
      </c>
      <c r="I961" s="354">
        <v>4979</v>
      </c>
      <c r="J961" s="354">
        <v>4979</v>
      </c>
      <c r="K961" s="354">
        <v>4979</v>
      </c>
      <c r="L961" s="354">
        <v>4979</v>
      </c>
      <c r="M961" s="354">
        <v>5687</v>
      </c>
      <c r="N961" s="354">
        <v>5687</v>
      </c>
      <c r="O961" s="354">
        <v>5687</v>
      </c>
      <c r="P961" s="354">
        <v>5687</v>
      </c>
      <c r="Q961" s="354">
        <v>5687</v>
      </c>
      <c r="R961" s="354">
        <v>5691</v>
      </c>
      <c r="S961" s="354">
        <v>4979</v>
      </c>
      <c r="T961" s="354">
        <v>9958</v>
      </c>
      <c r="U961" s="354">
        <v>14937</v>
      </c>
      <c r="V961" s="354">
        <v>19916</v>
      </c>
      <c r="W961" s="354">
        <v>24895</v>
      </c>
      <c r="X961" s="354">
        <v>29874</v>
      </c>
      <c r="Y961" s="354">
        <v>35561</v>
      </c>
      <c r="Z961" s="354">
        <v>41248</v>
      </c>
      <c r="AA961" s="354">
        <v>46935</v>
      </c>
      <c r="AB961" s="354">
        <v>52622</v>
      </c>
      <c r="AC961" s="354">
        <v>58309</v>
      </c>
      <c r="AD961" s="354">
        <v>64000</v>
      </c>
    </row>
    <row r="962" spans="1:30" x14ac:dyDescent="0.35">
      <c r="A962" t="s">
        <v>154</v>
      </c>
      <c r="B962" s="354" t="str">
        <f>VLOOKUP(A962,'Web Based Remittances'!$A$2:$C$70,3,0)</f>
        <v>643y979t</v>
      </c>
      <c r="C962" s="354" t="s">
        <v>67</v>
      </c>
      <c r="D962" s="354" t="s">
        <v>68</v>
      </c>
      <c r="E962" s="354">
        <v>6110800</v>
      </c>
      <c r="F962" s="354">
        <v>56715</v>
      </c>
      <c r="G962" s="354">
        <v>4655</v>
      </c>
      <c r="H962" s="354">
        <v>4655</v>
      </c>
      <c r="I962" s="354">
        <v>4655</v>
      </c>
      <c r="J962" s="354">
        <v>4655</v>
      </c>
      <c r="K962" s="354">
        <v>4655</v>
      </c>
      <c r="L962" s="354">
        <v>4655</v>
      </c>
      <c r="M962" s="354">
        <v>4797</v>
      </c>
      <c r="N962" s="354">
        <v>4797</v>
      </c>
      <c r="O962" s="354">
        <v>4797</v>
      </c>
      <c r="P962" s="354">
        <v>4797</v>
      </c>
      <c r="Q962" s="354">
        <v>4797</v>
      </c>
      <c r="R962" s="354">
        <v>4800</v>
      </c>
      <c r="S962" s="354">
        <v>4655</v>
      </c>
      <c r="T962" s="354">
        <v>9310</v>
      </c>
      <c r="U962" s="354">
        <v>13965</v>
      </c>
      <c r="V962" s="354">
        <v>18620</v>
      </c>
      <c r="W962" s="354">
        <v>23275</v>
      </c>
      <c r="X962" s="354">
        <v>27930</v>
      </c>
      <c r="Y962" s="354">
        <v>32727</v>
      </c>
      <c r="Z962" s="354">
        <v>37524</v>
      </c>
      <c r="AA962" s="354">
        <v>42321</v>
      </c>
      <c r="AB962" s="354">
        <v>47118</v>
      </c>
      <c r="AC962" s="354">
        <v>51915</v>
      </c>
      <c r="AD962" s="354">
        <v>56715</v>
      </c>
    </row>
    <row r="963" spans="1:30" x14ac:dyDescent="0.35">
      <c r="A963" t="s">
        <v>154</v>
      </c>
      <c r="B963" s="354" t="str">
        <f>VLOOKUP(A963,'Web Based Remittances'!$A$2:$C$70,3,0)</f>
        <v>643y979t</v>
      </c>
      <c r="C963" s="354" t="s">
        <v>69</v>
      </c>
      <c r="D963" s="354" t="s">
        <v>70</v>
      </c>
      <c r="E963" s="354">
        <v>6110640</v>
      </c>
      <c r="F963" s="354">
        <v>21739</v>
      </c>
      <c r="G963" s="354">
        <v>1811</v>
      </c>
      <c r="H963" s="354">
        <v>1811</v>
      </c>
      <c r="I963" s="354">
        <v>1811</v>
      </c>
      <c r="J963" s="354">
        <v>1811</v>
      </c>
      <c r="K963" s="354">
        <v>1811</v>
      </c>
      <c r="L963" s="354">
        <v>1811</v>
      </c>
      <c r="M963" s="354">
        <v>1811</v>
      </c>
      <c r="N963" s="354">
        <v>1811</v>
      </c>
      <c r="O963" s="354">
        <v>1811</v>
      </c>
      <c r="P963" s="354">
        <v>1811</v>
      </c>
      <c r="Q963" s="354">
        <v>1811</v>
      </c>
      <c r="R963" s="354">
        <v>1818</v>
      </c>
      <c r="S963" s="354">
        <v>1811</v>
      </c>
      <c r="T963" s="354">
        <v>3622</v>
      </c>
      <c r="U963" s="354">
        <v>5433</v>
      </c>
      <c r="V963" s="354">
        <v>7244</v>
      </c>
      <c r="W963" s="354">
        <v>9055</v>
      </c>
      <c r="X963" s="354">
        <v>10866</v>
      </c>
      <c r="Y963" s="354">
        <v>12677</v>
      </c>
      <c r="Z963" s="354">
        <v>14488</v>
      </c>
      <c r="AA963" s="354">
        <v>16299</v>
      </c>
      <c r="AB963" s="354">
        <v>18110</v>
      </c>
      <c r="AC963" s="354">
        <v>19921</v>
      </c>
      <c r="AD963" s="354">
        <v>21739</v>
      </c>
    </row>
    <row r="964" spans="1:30" x14ac:dyDescent="0.35">
      <c r="A964" t="s">
        <v>154</v>
      </c>
      <c r="B964" s="354" t="str">
        <f>VLOOKUP(A964,'Web Based Remittances'!$A$2:$C$70,3,0)</f>
        <v>643y979t</v>
      </c>
      <c r="C964" s="354" t="s">
        <v>71</v>
      </c>
      <c r="D964" s="354" t="s">
        <v>72</v>
      </c>
      <c r="E964" s="354">
        <v>6116300</v>
      </c>
      <c r="F964" s="354">
        <v>7170</v>
      </c>
      <c r="H964" s="354">
        <v>1792</v>
      </c>
      <c r="J964" s="354">
        <v>1792</v>
      </c>
      <c r="N964" s="354">
        <v>1792</v>
      </c>
      <c r="R964" s="354">
        <v>1794</v>
      </c>
      <c r="S964" s="354">
        <v>0</v>
      </c>
      <c r="T964" s="354">
        <v>1792</v>
      </c>
      <c r="U964" s="354">
        <v>1792</v>
      </c>
      <c r="V964" s="354">
        <v>3584</v>
      </c>
      <c r="W964" s="354">
        <v>3584</v>
      </c>
      <c r="X964" s="354">
        <v>3584</v>
      </c>
      <c r="Y964" s="354">
        <v>3584</v>
      </c>
      <c r="Z964" s="354">
        <v>5376</v>
      </c>
      <c r="AA964" s="354">
        <v>5376</v>
      </c>
      <c r="AB964" s="354">
        <v>5376</v>
      </c>
      <c r="AC964" s="354">
        <v>5376</v>
      </c>
      <c r="AD964" s="354">
        <v>7170</v>
      </c>
    </row>
    <row r="965" spans="1:30" x14ac:dyDescent="0.35">
      <c r="A965" t="s">
        <v>154</v>
      </c>
      <c r="B965" s="354" t="str">
        <f>VLOOKUP(A965,'Web Based Remittances'!$A$2:$C$70,3,0)</f>
        <v>643y979t</v>
      </c>
      <c r="C965" s="354" t="s">
        <v>73</v>
      </c>
      <c r="D965" s="354" t="s">
        <v>74</v>
      </c>
      <c r="E965" s="354">
        <v>6116200</v>
      </c>
      <c r="F965" s="354">
        <v>8990</v>
      </c>
      <c r="I965" s="354">
        <v>2996</v>
      </c>
      <c r="M965" s="354">
        <v>2996</v>
      </c>
      <c r="Q965" s="354">
        <v>2998</v>
      </c>
      <c r="S965" s="354">
        <v>0</v>
      </c>
      <c r="T965" s="354">
        <v>0</v>
      </c>
      <c r="U965" s="354">
        <v>2996</v>
      </c>
      <c r="V965" s="354">
        <v>2996</v>
      </c>
      <c r="W965" s="354">
        <v>2996</v>
      </c>
      <c r="X965" s="354">
        <v>2996</v>
      </c>
      <c r="Y965" s="354">
        <v>5992</v>
      </c>
      <c r="Z965" s="354">
        <v>5992</v>
      </c>
      <c r="AA965" s="354">
        <v>5992</v>
      </c>
      <c r="AB965" s="354">
        <v>5992</v>
      </c>
      <c r="AC965" s="354">
        <v>8990</v>
      </c>
      <c r="AD965" s="354">
        <v>8990</v>
      </c>
    </row>
    <row r="966" spans="1:30" x14ac:dyDescent="0.35">
      <c r="A966" t="s">
        <v>154</v>
      </c>
      <c r="B966" s="354" t="str">
        <f>VLOOKUP(A966,'Web Based Remittances'!$A$2:$C$70,3,0)</f>
        <v>643y979t</v>
      </c>
      <c r="C966" s="354" t="s">
        <v>75</v>
      </c>
      <c r="D966" s="354" t="s">
        <v>76</v>
      </c>
      <c r="E966" s="354">
        <v>6116610</v>
      </c>
      <c r="F966" s="354">
        <v>0</v>
      </c>
      <c r="S966" s="354">
        <v>0</v>
      </c>
      <c r="T966" s="354">
        <v>0</v>
      </c>
      <c r="U966" s="354">
        <v>0</v>
      </c>
      <c r="V966" s="354">
        <v>0</v>
      </c>
      <c r="W966" s="354">
        <v>0</v>
      </c>
      <c r="X966" s="354">
        <v>0</v>
      </c>
      <c r="Y966" s="354">
        <v>0</v>
      </c>
      <c r="Z966" s="354">
        <v>0</v>
      </c>
      <c r="AA966" s="354">
        <v>0</v>
      </c>
      <c r="AB966" s="354">
        <v>0</v>
      </c>
      <c r="AC966" s="354">
        <v>0</v>
      </c>
      <c r="AD966" s="354">
        <v>0</v>
      </c>
    </row>
    <row r="967" spans="1:30" x14ac:dyDescent="0.35">
      <c r="A967" t="s">
        <v>154</v>
      </c>
      <c r="B967" s="354" t="str">
        <f>VLOOKUP(A967,'Web Based Remittances'!$A$2:$C$70,3,0)</f>
        <v>643y979t</v>
      </c>
      <c r="C967" s="354" t="s">
        <v>77</v>
      </c>
      <c r="D967" s="354" t="s">
        <v>78</v>
      </c>
      <c r="E967" s="354">
        <v>6116600</v>
      </c>
      <c r="F967" s="354">
        <v>0</v>
      </c>
      <c r="S967" s="354">
        <v>0</v>
      </c>
      <c r="T967" s="354">
        <v>0</v>
      </c>
      <c r="U967" s="354">
        <v>0</v>
      </c>
      <c r="V967" s="354">
        <v>0</v>
      </c>
      <c r="W967" s="354">
        <v>0</v>
      </c>
      <c r="X967" s="354">
        <v>0</v>
      </c>
      <c r="Y967" s="354">
        <v>0</v>
      </c>
      <c r="Z967" s="354">
        <v>0</v>
      </c>
      <c r="AA967" s="354">
        <v>0</v>
      </c>
      <c r="AB967" s="354">
        <v>0</v>
      </c>
      <c r="AC967" s="354">
        <v>0</v>
      </c>
      <c r="AD967" s="354">
        <v>0</v>
      </c>
    </row>
    <row r="968" spans="1:30" x14ac:dyDescent="0.35">
      <c r="A968" t="s">
        <v>154</v>
      </c>
      <c r="B968" s="354" t="str">
        <f>VLOOKUP(A968,'Web Based Remittances'!$A$2:$C$70,3,0)</f>
        <v>643y979t</v>
      </c>
      <c r="C968" s="354" t="s">
        <v>79</v>
      </c>
      <c r="D968" s="354" t="s">
        <v>80</v>
      </c>
      <c r="E968" s="354">
        <v>6121000</v>
      </c>
      <c r="F968" s="354">
        <v>18702</v>
      </c>
      <c r="G968" s="354">
        <v>4675</v>
      </c>
      <c r="J968" s="354">
        <v>4675</v>
      </c>
      <c r="M968" s="354">
        <v>4675</v>
      </c>
      <c r="Q968" s="354">
        <v>4677</v>
      </c>
      <c r="S968" s="354">
        <v>4675</v>
      </c>
      <c r="T968" s="354">
        <v>4675</v>
      </c>
      <c r="U968" s="354">
        <v>4675</v>
      </c>
      <c r="V968" s="354">
        <v>9350</v>
      </c>
      <c r="W968" s="354">
        <v>9350</v>
      </c>
      <c r="X968" s="354">
        <v>9350</v>
      </c>
      <c r="Y968" s="354">
        <v>14025</v>
      </c>
      <c r="Z968" s="354">
        <v>14025</v>
      </c>
      <c r="AA968" s="354">
        <v>14025</v>
      </c>
      <c r="AB968" s="354">
        <v>14025</v>
      </c>
      <c r="AC968" s="354">
        <v>18702</v>
      </c>
      <c r="AD968" s="354">
        <v>18702</v>
      </c>
    </row>
    <row r="969" spans="1:30" x14ac:dyDescent="0.35">
      <c r="A969" t="s">
        <v>154</v>
      </c>
      <c r="B969" s="354" t="str">
        <f>VLOOKUP(A969,'Web Based Remittances'!$A$2:$C$70,3,0)</f>
        <v>643y979t</v>
      </c>
      <c r="C969" s="354" t="s">
        <v>81</v>
      </c>
      <c r="D969" s="354" t="s">
        <v>82</v>
      </c>
      <c r="E969" s="354">
        <v>6122310</v>
      </c>
      <c r="F969" s="354">
        <v>3870</v>
      </c>
      <c r="G969" s="354">
        <v>322</v>
      </c>
      <c r="H969" s="354">
        <v>322</v>
      </c>
      <c r="I969" s="354">
        <v>322</v>
      </c>
      <c r="J969" s="354">
        <v>322</v>
      </c>
      <c r="L969" s="354">
        <v>650</v>
      </c>
      <c r="M969" s="354">
        <v>322</v>
      </c>
      <c r="N969" s="354">
        <v>322</v>
      </c>
      <c r="O969" s="354">
        <v>322</v>
      </c>
      <c r="P969" s="354">
        <v>322</v>
      </c>
      <c r="Q969" s="354">
        <v>322</v>
      </c>
      <c r="R969" s="354">
        <v>322</v>
      </c>
      <c r="S969" s="354">
        <v>322</v>
      </c>
      <c r="T969" s="354">
        <v>644</v>
      </c>
      <c r="U969" s="354">
        <v>966</v>
      </c>
      <c r="V969" s="354">
        <v>1288</v>
      </c>
      <c r="W969" s="354">
        <v>1288</v>
      </c>
      <c r="X969" s="354">
        <v>1938</v>
      </c>
      <c r="Y969" s="354">
        <v>2260</v>
      </c>
      <c r="Z969" s="354">
        <v>2582</v>
      </c>
      <c r="AA969" s="354">
        <v>2904</v>
      </c>
      <c r="AB969" s="354">
        <v>3226</v>
      </c>
      <c r="AC969" s="354">
        <v>3548</v>
      </c>
      <c r="AD969" s="354">
        <v>3870</v>
      </c>
    </row>
    <row r="970" spans="1:30" x14ac:dyDescent="0.35">
      <c r="A970" t="s">
        <v>154</v>
      </c>
      <c r="B970" s="354" t="str">
        <f>VLOOKUP(A970,'Web Based Remittances'!$A$2:$C$70,3,0)</f>
        <v>643y979t</v>
      </c>
      <c r="C970" s="354" t="s">
        <v>83</v>
      </c>
      <c r="D970" s="354" t="s">
        <v>84</v>
      </c>
      <c r="E970" s="354">
        <v>6122110</v>
      </c>
      <c r="F970" s="354">
        <v>2650</v>
      </c>
      <c r="G970" s="354">
        <v>220</v>
      </c>
      <c r="H970" s="354">
        <v>220</v>
      </c>
      <c r="I970" s="354">
        <v>220</v>
      </c>
      <c r="J970" s="354">
        <v>220</v>
      </c>
      <c r="L970" s="354">
        <v>450</v>
      </c>
      <c r="M970" s="354">
        <v>220</v>
      </c>
      <c r="N970" s="354">
        <v>220</v>
      </c>
      <c r="O970" s="354">
        <v>220</v>
      </c>
      <c r="P970" s="354">
        <v>220</v>
      </c>
      <c r="Q970" s="354">
        <v>220</v>
      </c>
      <c r="R970" s="354">
        <v>220</v>
      </c>
      <c r="S970" s="354">
        <v>220</v>
      </c>
      <c r="T970" s="354">
        <v>440</v>
      </c>
      <c r="U970" s="354">
        <v>660</v>
      </c>
      <c r="V970" s="354">
        <v>880</v>
      </c>
      <c r="W970" s="354">
        <v>880</v>
      </c>
      <c r="X970" s="354">
        <v>1330</v>
      </c>
      <c r="Y970" s="354">
        <v>1550</v>
      </c>
      <c r="Z970" s="354">
        <v>1770</v>
      </c>
      <c r="AA970" s="354">
        <v>1990</v>
      </c>
      <c r="AB970" s="354">
        <v>2210</v>
      </c>
      <c r="AC970" s="354">
        <v>2430</v>
      </c>
      <c r="AD970" s="354">
        <v>2650</v>
      </c>
    </row>
    <row r="971" spans="1:30" x14ac:dyDescent="0.35">
      <c r="A971" t="s">
        <v>154</v>
      </c>
      <c r="B971" s="354" t="str">
        <f>VLOOKUP(A971,'Web Based Remittances'!$A$2:$C$70,3,0)</f>
        <v>643y979t</v>
      </c>
      <c r="C971" s="354" t="s">
        <v>85</v>
      </c>
      <c r="D971" s="354" t="s">
        <v>86</v>
      </c>
      <c r="E971" s="354">
        <v>6120800</v>
      </c>
      <c r="F971" s="354">
        <v>900</v>
      </c>
      <c r="G971" s="354">
        <v>225</v>
      </c>
      <c r="J971" s="354">
        <v>225</v>
      </c>
      <c r="L971" s="354">
        <v>225</v>
      </c>
      <c r="P971" s="354">
        <v>225</v>
      </c>
      <c r="S971" s="354">
        <v>225</v>
      </c>
      <c r="T971" s="354">
        <v>225</v>
      </c>
      <c r="U971" s="354">
        <v>225</v>
      </c>
      <c r="V971" s="354">
        <v>450</v>
      </c>
      <c r="W971" s="354">
        <v>450</v>
      </c>
      <c r="X971" s="354">
        <v>675</v>
      </c>
      <c r="Y971" s="354">
        <v>675</v>
      </c>
      <c r="Z971" s="354">
        <v>675</v>
      </c>
      <c r="AA971" s="354">
        <v>675</v>
      </c>
      <c r="AB971" s="354">
        <v>900</v>
      </c>
      <c r="AC971" s="354">
        <v>900</v>
      </c>
      <c r="AD971" s="354">
        <v>900</v>
      </c>
    </row>
    <row r="972" spans="1:30" x14ac:dyDescent="0.35">
      <c r="A972" t="s">
        <v>154</v>
      </c>
      <c r="B972" s="354" t="str">
        <f>VLOOKUP(A972,'Web Based Remittances'!$A$2:$C$70,3,0)</f>
        <v>643y979t</v>
      </c>
      <c r="C972" s="354" t="s">
        <v>87</v>
      </c>
      <c r="D972" s="354" t="s">
        <v>88</v>
      </c>
      <c r="E972" s="354">
        <v>6120220</v>
      </c>
      <c r="F972" s="354">
        <v>27000</v>
      </c>
      <c r="G972" s="354">
        <v>2250</v>
      </c>
      <c r="H972" s="354">
        <v>2250</v>
      </c>
      <c r="I972" s="354">
        <v>2250</v>
      </c>
      <c r="J972" s="354">
        <v>2250</v>
      </c>
      <c r="L972" s="354">
        <v>4500</v>
      </c>
      <c r="M972" s="354">
        <v>2250</v>
      </c>
      <c r="N972" s="354">
        <v>2250</v>
      </c>
      <c r="O972" s="354">
        <v>2250</v>
      </c>
      <c r="P972" s="354">
        <v>2250</v>
      </c>
      <c r="Q972" s="354">
        <v>2250</v>
      </c>
      <c r="R972" s="354">
        <v>2250</v>
      </c>
      <c r="S972" s="354">
        <v>2250</v>
      </c>
      <c r="T972" s="354">
        <v>4500</v>
      </c>
      <c r="U972" s="354">
        <v>6750</v>
      </c>
      <c r="V972" s="354">
        <v>9000</v>
      </c>
      <c r="W972" s="354">
        <v>9000</v>
      </c>
      <c r="X972" s="354">
        <v>13500</v>
      </c>
      <c r="Y972" s="354">
        <v>15750</v>
      </c>
      <c r="Z972" s="354">
        <v>18000</v>
      </c>
      <c r="AA972" s="354">
        <v>20250</v>
      </c>
      <c r="AB972" s="354">
        <v>22500</v>
      </c>
      <c r="AC972" s="354">
        <v>24750</v>
      </c>
      <c r="AD972" s="354">
        <v>27000</v>
      </c>
    </row>
    <row r="973" spans="1:30" x14ac:dyDescent="0.35">
      <c r="A973" t="s">
        <v>154</v>
      </c>
      <c r="B973" s="354" t="str">
        <f>VLOOKUP(A973,'Web Based Remittances'!$A$2:$C$70,3,0)</f>
        <v>643y979t</v>
      </c>
      <c r="C973" s="354" t="s">
        <v>89</v>
      </c>
      <c r="D973" s="354" t="s">
        <v>90</v>
      </c>
      <c r="E973" s="354">
        <v>6120600</v>
      </c>
      <c r="F973" s="354">
        <v>0</v>
      </c>
      <c r="S973" s="354">
        <v>0</v>
      </c>
      <c r="T973" s="354">
        <v>0</v>
      </c>
      <c r="U973" s="354">
        <v>0</v>
      </c>
      <c r="V973" s="354">
        <v>0</v>
      </c>
      <c r="W973" s="354">
        <v>0</v>
      </c>
      <c r="X973" s="354">
        <v>0</v>
      </c>
      <c r="Y973" s="354">
        <v>0</v>
      </c>
      <c r="Z973" s="354">
        <v>0</v>
      </c>
      <c r="AA973" s="354">
        <v>0</v>
      </c>
      <c r="AB973" s="354">
        <v>0</v>
      </c>
      <c r="AC973" s="354">
        <v>0</v>
      </c>
      <c r="AD973" s="354">
        <v>0</v>
      </c>
    </row>
    <row r="974" spans="1:30" x14ac:dyDescent="0.35">
      <c r="A974" t="s">
        <v>154</v>
      </c>
      <c r="B974" s="354" t="str">
        <f>VLOOKUP(A974,'Web Based Remittances'!$A$2:$C$70,3,0)</f>
        <v>643y979t</v>
      </c>
      <c r="C974" s="354" t="s">
        <v>91</v>
      </c>
      <c r="D974" s="354" t="s">
        <v>92</v>
      </c>
      <c r="E974" s="354">
        <v>6120400</v>
      </c>
      <c r="F974" s="354">
        <v>595</v>
      </c>
      <c r="H974" s="354">
        <v>300</v>
      </c>
      <c r="L974" s="354">
        <v>95</v>
      </c>
      <c r="O974" s="354">
        <v>95</v>
      </c>
      <c r="R974" s="354">
        <v>105</v>
      </c>
      <c r="S974" s="354">
        <v>0</v>
      </c>
      <c r="T974" s="354">
        <v>300</v>
      </c>
      <c r="U974" s="354">
        <v>300</v>
      </c>
      <c r="V974" s="354">
        <v>300</v>
      </c>
      <c r="W974" s="354">
        <v>300</v>
      </c>
      <c r="X974" s="354">
        <v>395</v>
      </c>
      <c r="Y974" s="354">
        <v>395</v>
      </c>
      <c r="Z974" s="354">
        <v>395</v>
      </c>
      <c r="AA974" s="354">
        <v>490</v>
      </c>
      <c r="AB974" s="354">
        <v>490</v>
      </c>
      <c r="AC974" s="354">
        <v>490</v>
      </c>
      <c r="AD974" s="354">
        <v>595</v>
      </c>
    </row>
    <row r="975" spans="1:30" x14ac:dyDescent="0.35">
      <c r="A975" t="s">
        <v>154</v>
      </c>
      <c r="B975" s="354" t="str">
        <f>VLOOKUP(A975,'Web Based Remittances'!$A$2:$C$70,3,0)</f>
        <v>643y979t</v>
      </c>
      <c r="C975" s="354" t="s">
        <v>93</v>
      </c>
      <c r="D975" s="354" t="s">
        <v>94</v>
      </c>
      <c r="E975" s="354">
        <v>6140130</v>
      </c>
      <c r="F975" s="354">
        <v>39654</v>
      </c>
      <c r="G975" s="354">
        <v>3605</v>
      </c>
      <c r="H975" s="354">
        <v>3605</v>
      </c>
      <c r="I975" s="354">
        <v>3605</v>
      </c>
      <c r="J975" s="354">
        <v>3605</v>
      </c>
      <c r="L975" s="354">
        <v>3605</v>
      </c>
      <c r="M975" s="354">
        <v>3605</v>
      </c>
      <c r="N975" s="354">
        <v>3605</v>
      </c>
      <c r="O975" s="354">
        <v>3605</v>
      </c>
      <c r="P975" s="354">
        <v>3605</v>
      </c>
      <c r="Q975" s="354">
        <v>3605</v>
      </c>
      <c r="R975" s="354">
        <v>3604</v>
      </c>
      <c r="S975" s="354">
        <v>3605</v>
      </c>
      <c r="T975" s="354">
        <v>7210</v>
      </c>
      <c r="U975" s="354">
        <v>10815</v>
      </c>
      <c r="V975" s="354">
        <v>14420</v>
      </c>
      <c r="W975" s="354">
        <v>14420</v>
      </c>
      <c r="X975" s="354">
        <v>18025</v>
      </c>
      <c r="Y975" s="354">
        <v>21630</v>
      </c>
      <c r="Z975" s="354">
        <v>25235</v>
      </c>
      <c r="AA975" s="354">
        <v>28840</v>
      </c>
      <c r="AB975" s="354">
        <v>32445</v>
      </c>
      <c r="AC975" s="354">
        <v>36050</v>
      </c>
      <c r="AD975" s="354">
        <v>39654</v>
      </c>
    </row>
    <row r="976" spans="1:30" x14ac:dyDescent="0.35">
      <c r="A976" t="s">
        <v>154</v>
      </c>
      <c r="B976" s="354" t="str">
        <f>VLOOKUP(A976,'Web Based Remittances'!$A$2:$C$70,3,0)</f>
        <v>643y979t</v>
      </c>
      <c r="C976" s="354" t="s">
        <v>95</v>
      </c>
      <c r="D976" s="354" t="s">
        <v>96</v>
      </c>
      <c r="E976" s="354">
        <v>6142430</v>
      </c>
      <c r="F976" s="354">
        <v>34259</v>
      </c>
      <c r="G976" s="354">
        <v>13186</v>
      </c>
      <c r="H976" s="354">
        <v>2179</v>
      </c>
      <c r="I976" s="354">
        <v>3499</v>
      </c>
      <c r="J976" s="354">
        <v>2179</v>
      </c>
      <c r="L976" s="354">
        <v>2500</v>
      </c>
      <c r="M976" s="354">
        <v>2179</v>
      </c>
      <c r="O976" s="354">
        <v>2000</v>
      </c>
      <c r="P976" s="354">
        <v>2179</v>
      </c>
      <c r="R976" s="354">
        <v>4358</v>
      </c>
      <c r="S976" s="354">
        <v>13186</v>
      </c>
      <c r="T976" s="354">
        <v>15365</v>
      </c>
      <c r="U976" s="354">
        <v>18864</v>
      </c>
      <c r="V976" s="354">
        <v>21043</v>
      </c>
      <c r="W976" s="354">
        <v>21043</v>
      </c>
      <c r="X976" s="354">
        <v>23543</v>
      </c>
      <c r="Y976" s="354">
        <v>25722</v>
      </c>
      <c r="Z976" s="354">
        <v>25722</v>
      </c>
      <c r="AA976" s="354">
        <v>27722</v>
      </c>
      <c r="AB976" s="354">
        <v>29901</v>
      </c>
      <c r="AC976" s="354">
        <v>29901</v>
      </c>
      <c r="AD976" s="354">
        <v>34259</v>
      </c>
    </row>
    <row r="977" spans="1:30" x14ac:dyDescent="0.35">
      <c r="A977" t="s">
        <v>154</v>
      </c>
      <c r="B977" s="354" t="str">
        <f>VLOOKUP(A977,'Web Based Remittances'!$A$2:$C$70,3,0)</f>
        <v>643y979t</v>
      </c>
      <c r="C977" s="354" t="s">
        <v>97</v>
      </c>
      <c r="D977" s="354" t="s">
        <v>98</v>
      </c>
      <c r="E977" s="354">
        <v>6146100</v>
      </c>
      <c r="F977" s="354">
        <v>0</v>
      </c>
      <c r="S977" s="354">
        <v>0</v>
      </c>
      <c r="T977" s="354">
        <v>0</v>
      </c>
      <c r="U977" s="354">
        <v>0</v>
      </c>
      <c r="V977" s="354">
        <v>0</v>
      </c>
      <c r="W977" s="354">
        <v>0</v>
      </c>
      <c r="X977" s="354">
        <v>0</v>
      </c>
      <c r="Y977" s="354">
        <v>0</v>
      </c>
      <c r="Z977" s="354">
        <v>0</v>
      </c>
      <c r="AA977" s="354">
        <v>0</v>
      </c>
      <c r="AB977" s="354">
        <v>0</v>
      </c>
      <c r="AC977" s="354">
        <v>0</v>
      </c>
      <c r="AD977" s="354">
        <v>0</v>
      </c>
    </row>
    <row r="978" spans="1:30" x14ac:dyDescent="0.35">
      <c r="A978" t="s">
        <v>154</v>
      </c>
      <c r="B978" s="354" t="str">
        <f>VLOOKUP(A978,'Web Based Remittances'!$A$2:$C$70,3,0)</f>
        <v>643y979t</v>
      </c>
      <c r="C978" s="354" t="s">
        <v>99</v>
      </c>
      <c r="D978" s="354" t="s">
        <v>100</v>
      </c>
      <c r="E978" s="354">
        <v>6140000</v>
      </c>
      <c r="F978" s="354">
        <v>14108</v>
      </c>
      <c r="G978" s="354">
        <v>2351</v>
      </c>
      <c r="I978" s="354">
        <v>2351</v>
      </c>
      <c r="L978" s="354">
        <v>2351</v>
      </c>
      <c r="N978" s="354">
        <v>2351</v>
      </c>
      <c r="P978" s="354">
        <v>2351</v>
      </c>
      <c r="R978" s="354">
        <v>2353</v>
      </c>
      <c r="S978" s="354">
        <v>2351</v>
      </c>
      <c r="T978" s="354">
        <v>2351</v>
      </c>
      <c r="U978" s="354">
        <v>4702</v>
      </c>
      <c r="V978" s="354">
        <v>4702</v>
      </c>
      <c r="W978" s="354">
        <v>4702</v>
      </c>
      <c r="X978" s="354">
        <v>7053</v>
      </c>
      <c r="Y978" s="354">
        <v>7053</v>
      </c>
      <c r="Z978" s="354">
        <v>9404</v>
      </c>
      <c r="AA978" s="354">
        <v>9404</v>
      </c>
      <c r="AB978" s="354">
        <v>11755</v>
      </c>
      <c r="AC978" s="354">
        <v>11755</v>
      </c>
      <c r="AD978" s="354">
        <v>14108</v>
      </c>
    </row>
    <row r="979" spans="1:30" x14ac:dyDescent="0.35">
      <c r="A979" t="s">
        <v>154</v>
      </c>
      <c r="B979" s="354" t="str">
        <f>VLOOKUP(A979,'Web Based Remittances'!$A$2:$C$70,3,0)</f>
        <v>643y979t</v>
      </c>
      <c r="C979" s="354" t="s">
        <v>101</v>
      </c>
      <c r="D979" s="354" t="s">
        <v>102</v>
      </c>
      <c r="E979" s="354">
        <v>6121600</v>
      </c>
      <c r="F979" s="354">
        <v>4359</v>
      </c>
      <c r="G979" s="354">
        <v>4359</v>
      </c>
      <c r="S979" s="354">
        <v>4359</v>
      </c>
      <c r="T979" s="354">
        <v>4359</v>
      </c>
      <c r="U979" s="354">
        <v>4359</v>
      </c>
      <c r="V979" s="354">
        <v>4359</v>
      </c>
      <c r="W979" s="354">
        <v>4359</v>
      </c>
      <c r="X979" s="354">
        <v>4359</v>
      </c>
      <c r="Y979" s="354">
        <v>4359</v>
      </c>
      <c r="Z979" s="354">
        <v>4359</v>
      </c>
      <c r="AA979" s="354">
        <v>4359</v>
      </c>
      <c r="AB979" s="354">
        <v>4359</v>
      </c>
      <c r="AC979" s="354">
        <v>4359</v>
      </c>
      <c r="AD979" s="354">
        <v>4359</v>
      </c>
    </row>
    <row r="980" spans="1:30" x14ac:dyDescent="0.35">
      <c r="A980" t="s">
        <v>154</v>
      </c>
      <c r="B980" s="354" t="str">
        <f>VLOOKUP(A980,'Web Based Remittances'!$A$2:$C$70,3,0)</f>
        <v>643y979t</v>
      </c>
      <c r="C980" s="354" t="s">
        <v>103</v>
      </c>
      <c r="D980" s="354" t="s">
        <v>104</v>
      </c>
      <c r="E980" s="354">
        <v>6151110</v>
      </c>
      <c r="S980" s="354">
        <v>0</v>
      </c>
      <c r="T980" s="354">
        <v>0</v>
      </c>
      <c r="U980" s="354">
        <v>0</v>
      </c>
      <c r="V980" s="354">
        <v>0</v>
      </c>
      <c r="W980" s="354">
        <v>0</v>
      </c>
      <c r="X980" s="354">
        <v>0</v>
      </c>
      <c r="Y980" s="354">
        <v>0</v>
      </c>
      <c r="Z980" s="354">
        <v>0</v>
      </c>
      <c r="AA980" s="354">
        <v>0</v>
      </c>
      <c r="AB980" s="354">
        <v>0</v>
      </c>
      <c r="AC980" s="354">
        <v>0</v>
      </c>
      <c r="AD980" s="354">
        <v>0</v>
      </c>
    </row>
    <row r="981" spans="1:30" x14ac:dyDescent="0.35">
      <c r="A981" t="s">
        <v>154</v>
      </c>
      <c r="B981" s="354" t="str">
        <f>VLOOKUP(A981,'Web Based Remittances'!$A$2:$C$70,3,0)</f>
        <v>643y979t</v>
      </c>
      <c r="C981" s="354" t="s">
        <v>105</v>
      </c>
      <c r="D981" s="354" t="s">
        <v>106</v>
      </c>
      <c r="E981" s="354">
        <v>6140200</v>
      </c>
      <c r="F981" s="354">
        <v>25400</v>
      </c>
      <c r="G981" s="354">
        <v>2300</v>
      </c>
      <c r="H981" s="354">
        <v>2300</v>
      </c>
      <c r="I981" s="354">
        <v>2300</v>
      </c>
      <c r="J981" s="354">
        <v>2300</v>
      </c>
      <c r="L981" s="354">
        <v>2400</v>
      </c>
      <c r="M981" s="354">
        <v>2300</v>
      </c>
      <c r="N981" s="354">
        <v>2300</v>
      </c>
      <c r="O981" s="354">
        <v>2300</v>
      </c>
      <c r="P981" s="354">
        <v>2300</v>
      </c>
      <c r="Q981" s="354">
        <v>2300</v>
      </c>
      <c r="R981" s="354">
        <v>2300</v>
      </c>
      <c r="S981" s="354">
        <v>2300</v>
      </c>
      <c r="T981" s="354">
        <v>4600</v>
      </c>
      <c r="U981" s="354">
        <v>6900</v>
      </c>
      <c r="V981" s="354">
        <v>9200</v>
      </c>
      <c r="W981" s="354">
        <v>9200</v>
      </c>
      <c r="X981" s="354">
        <v>11600</v>
      </c>
      <c r="Y981" s="354">
        <v>13900</v>
      </c>
      <c r="Z981" s="354">
        <v>16200</v>
      </c>
      <c r="AA981" s="354">
        <v>18500</v>
      </c>
      <c r="AB981" s="354">
        <v>20800</v>
      </c>
      <c r="AC981" s="354">
        <v>23100</v>
      </c>
      <c r="AD981" s="354">
        <v>25400</v>
      </c>
    </row>
    <row r="982" spans="1:30" x14ac:dyDescent="0.35">
      <c r="A982" t="s">
        <v>154</v>
      </c>
      <c r="B982" s="354" t="str">
        <f>VLOOKUP(A982,'Web Based Remittances'!$A$2:$C$70,3,0)</f>
        <v>643y979t</v>
      </c>
      <c r="C982" s="354" t="s">
        <v>107</v>
      </c>
      <c r="D982" s="354" t="s">
        <v>108</v>
      </c>
      <c r="E982" s="354">
        <v>6111000</v>
      </c>
      <c r="F982" s="354">
        <v>36000</v>
      </c>
      <c r="G982" s="354">
        <v>3272</v>
      </c>
      <c r="H982" s="354">
        <v>3272</v>
      </c>
      <c r="I982" s="354">
        <v>3272</v>
      </c>
      <c r="J982" s="354">
        <v>3272</v>
      </c>
      <c r="L982" s="354">
        <v>3272</v>
      </c>
      <c r="M982" s="354">
        <v>3272</v>
      </c>
      <c r="N982" s="354">
        <v>3272</v>
      </c>
      <c r="O982" s="354">
        <v>3272</v>
      </c>
      <c r="P982" s="354">
        <v>3272</v>
      </c>
      <c r="Q982" s="354">
        <v>3272</v>
      </c>
      <c r="R982" s="354">
        <v>3280</v>
      </c>
      <c r="S982" s="354">
        <v>3272</v>
      </c>
      <c r="T982" s="354">
        <v>6544</v>
      </c>
      <c r="U982" s="354">
        <v>9816</v>
      </c>
      <c r="V982" s="354">
        <v>13088</v>
      </c>
      <c r="W982" s="354">
        <v>13088</v>
      </c>
      <c r="X982" s="354">
        <v>16360</v>
      </c>
      <c r="Y982" s="354">
        <v>19632</v>
      </c>
      <c r="Z982" s="354">
        <v>22904</v>
      </c>
      <c r="AA982" s="354">
        <v>26176</v>
      </c>
      <c r="AB982" s="354">
        <v>29448</v>
      </c>
      <c r="AC982" s="354">
        <v>32720</v>
      </c>
      <c r="AD982" s="354">
        <v>36000</v>
      </c>
    </row>
    <row r="983" spans="1:30" x14ac:dyDescent="0.35">
      <c r="A983" t="s">
        <v>154</v>
      </c>
      <c r="B983" s="354" t="str">
        <f>VLOOKUP(A983,'Web Based Remittances'!$A$2:$C$70,3,0)</f>
        <v>643y979t</v>
      </c>
      <c r="C983" s="354" t="s">
        <v>109</v>
      </c>
      <c r="D983" s="354" t="s">
        <v>110</v>
      </c>
      <c r="E983" s="354">
        <v>6170100</v>
      </c>
      <c r="F983" s="354">
        <v>25620</v>
      </c>
      <c r="G983" s="354">
        <v>6405</v>
      </c>
      <c r="J983" s="354">
        <v>6405</v>
      </c>
      <c r="M983" s="354">
        <v>6405</v>
      </c>
      <c r="P983" s="354">
        <v>6405</v>
      </c>
      <c r="S983" s="354">
        <v>6405</v>
      </c>
      <c r="T983" s="354">
        <v>6405</v>
      </c>
      <c r="U983" s="354">
        <v>6405</v>
      </c>
      <c r="V983" s="354">
        <v>12810</v>
      </c>
      <c r="W983" s="354">
        <v>12810</v>
      </c>
      <c r="X983" s="354">
        <v>12810</v>
      </c>
      <c r="Y983" s="354">
        <v>19215</v>
      </c>
      <c r="Z983" s="354">
        <v>19215</v>
      </c>
      <c r="AA983" s="354">
        <v>19215</v>
      </c>
      <c r="AB983" s="354">
        <v>25620</v>
      </c>
      <c r="AC983" s="354">
        <v>25620</v>
      </c>
      <c r="AD983" s="354">
        <v>25620</v>
      </c>
    </row>
    <row r="984" spans="1:30" x14ac:dyDescent="0.35">
      <c r="A984" t="s">
        <v>154</v>
      </c>
      <c r="B984" s="354" t="str">
        <f>VLOOKUP(A984,'Web Based Remittances'!$A$2:$C$70,3,0)</f>
        <v>643y979t</v>
      </c>
      <c r="C984" s="354" t="s">
        <v>111</v>
      </c>
      <c r="D984" s="354" t="s">
        <v>112</v>
      </c>
      <c r="E984" s="354">
        <v>6170110</v>
      </c>
      <c r="F984" s="354">
        <v>32026</v>
      </c>
      <c r="G984" s="354">
        <v>5699</v>
      </c>
      <c r="H984" s="354">
        <v>4224</v>
      </c>
      <c r="I984" s="354">
        <v>4389</v>
      </c>
      <c r="J984" s="354">
        <v>3189</v>
      </c>
      <c r="L984" s="354">
        <v>4389</v>
      </c>
      <c r="M984" s="354">
        <v>1689</v>
      </c>
      <c r="N984" s="354">
        <v>1689</v>
      </c>
      <c r="O984" s="354">
        <v>1689</v>
      </c>
      <c r="P984" s="354">
        <v>1689</v>
      </c>
      <c r="Q984" s="354">
        <v>1689</v>
      </c>
      <c r="R984" s="354">
        <v>1691</v>
      </c>
      <c r="S984" s="354">
        <v>5699</v>
      </c>
      <c r="T984" s="354">
        <v>9923</v>
      </c>
      <c r="U984" s="354">
        <v>14312</v>
      </c>
      <c r="V984" s="354">
        <v>17501</v>
      </c>
      <c r="W984" s="354">
        <v>17501</v>
      </c>
      <c r="X984" s="354">
        <v>21890</v>
      </c>
      <c r="Y984" s="354">
        <v>23579</v>
      </c>
      <c r="Z984" s="354">
        <v>25268</v>
      </c>
      <c r="AA984" s="354">
        <v>26957</v>
      </c>
      <c r="AB984" s="354">
        <v>28646</v>
      </c>
      <c r="AC984" s="354">
        <v>30335</v>
      </c>
      <c r="AD984" s="354">
        <v>32026</v>
      </c>
    </row>
    <row r="985" spans="1:30" x14ac:dyDescent="0.35">
      <c r="A985" t="s">
        <v>154</v>
      </c>
      <c r="B985" s="354" t="str">
        <f>VLOOKUP(A985,'Web Based Remittances'!$A$2:$C$70,3,0)</f>
        <v>643y979t</v>
      </c>
      <c r="C985" s="354" t="s">
        <v>121</v>
      </c>
      <c r="D985" s="354" t="s">
        <v>122</v>
      </c>
      <c r="E985" s="354">
        <v>4190170</v>
      </c>
      <c r="F985" s="354">
        <v>-6610</v>
      </c>
      <c r="H985" s="354">
        <v>-6610</v>
      </c>
      <c r="S985" s="354">
        <v>0</v>
      </c>
      <c r="T985" s="354">
        <v>-6610</v>
      </c>
      <c r="U985" s="354">
        <v>-6610</v>
      </c>
      <c r="V985" s="354">
        <v>-6610</v>
      </c>
      <c r="W985" s="354">
        <v>-6610</v>
      </c>
      <c r="X985" s="354">
        <v>-6610</v>
      </c>
      <c r="Y985" s="354">
        <v>-6610</v>
      </c>
      <c r="Z985" s="354">
        <v>-6610</v>
      </c>
      <c r="AA985" s="354">
        <v>-6610</v>
      </c>
      <c r="AB985" s="354">
        <v>-6610</v>
      </c>
      <c r="AC985" s="354">
        <v>-6610</v>
      </c>
      <c r="AD985" s="354">
        <v>-6610</v>
      </c>
    </row>
    <row r="986" spans="1:30" x14ac:dyDescent="0.35">
      <c r="A986" t="s">
        <v>154</v>
      </c>
      <c r="B986" s="354" t="str">
        <f>VLOOKUP(A986,'Web Based Remittances'!$A$2:$C$70,3,0)</f>
        <v>643y979t</v>
      </c>
      <c r="C986" s="354" t="s">
        <v>127</v>
      </c>
      <c r="D986" s="354" t="s">
        <v>128</v>
      </c>
      <c r="E986" s="354">
        <v>6180200</v>
      </c>
      <c r="F986" s="354">
        <v>7346.25</v>
      </c>
      <c r="J986" s="354">
        <v>7346.25</v>
      </c>
      <c r="S986" s="354">
        <v>0</v>
      </c>
      <c r="T986" s="354">
        <v>0</v>
      </c>
      <c r="U986" s="354">
        <v>0</v>
      </c>
      <c r="V986" s="354">
        <v>7346.25</v>
      </c>
      <c r="W986" s="354">
        <v>7346.25</v>
      </c>
      <c r="X986" s="354">
        <v>7346.25</v>
      </c>
      <c r="Y986" s="354">
        <v>7346.25</v>
      </c>
      <c r="Z986" s="354">
        <v>7346.25</v>
      </c>
      <c r="AA986" s="354">
        <v>7346.25</v>
      </c>
      <c r="AB986" s="354">
        <v>7346.25</v>
      </c>
      <c r="AC986" s="354">
        <v>7346.25</v>
      </c>
      <c r="AD986" s="354">
        <v>7346.25</v>
      </c>
    </row>
    <row r="987" spans="1:30" x14ac:dyDescent="0.35">
      <c r="A987" t="s">
        <v>155</v>
      </c>
      <c r="B987" s="354" t="str">
        <f>VLOOKUP(A987,'Web Based Remittances'!$A$2:$C$70,3,0)</f>
        <v>274t686m</v>
      </c>
      <c r="C987" s="354" t="s">
        <v>19</v>
      </c>
      <c r="D987" s="354" t="s">
        <v>20</v>
      </c>
      <c r="E987" s="354">
        <v>4190105</v>
      </c>
      <c r="F987" s="354">
        <v>-754571</v>
      </c>
      <c r="G987" s="354">
        <v>-88306.22</v>
      </c>
      <c r="H987" s="354">
        <v>-56694.82</v>
      </c>
      <c r="I987" s="354">
        <v>-56694.82</v>
      </c>
      <c r="J987" s="354">
        <v>-56694.82</v>
      </c>
      <c r="K987" s="354">
        <v>-56694.82</v>
      </c>
      <c r="L987" s="354">
        <v>-76599.820000000007</v>
      </c>
      <c r="M987" s="354">
        <v>-56694.82</v>
      </c>
      <c r="N987" s="354">
        <v>-56694.82</v>
      </c>
      <c r="O987" s="354">
        <v>-56694.82</v>
      </c>
      <c r="P987" s="354">
        <v>-56694.82</v>
      </c>
      <c r="Q987" s="354">
        <v>-56694.82</v>
      </c>
      <c r="R987" s="354">
        <v>-79411.58</v>
      </c>
      <c r="S987" s="354">
        <v>-88306.22</v>
      </c>
      <c r="T987" s="354">
        <v>-145001.04</v>
      </c>
      <c r="U987" s="354">
        <v>-201695.86000000002</v>
      </c>
      <c r="V987" s="354">
        <v>-258390.68000000002</v>
      </c>
      <c r="W987" s="354">
        <v>-315085.5</v>
      </c>
      <c r="X987" s="354">
        <v>-391685.32</v>
      </c>
      <c r="Y987" s="354">
        <v>-448380.14</v>
      </c>
      <c r="Z987" s="354">
        <v>-505074.96</v>
      </c>
      <c r="AA987" s="354">
        <v>-561769.78</v>
      </c>
      <c r="AB987" s="354">
        <v>-618464.6</v>
      </c>
      <c r="AC987" s="354">
        <v>-675159.41999999993</v>
      </c>
      <c r="AD987" s="354">
        <v>-754570.99999999988</v>
      </c>
    </row>
    <row r="988" spans="1:30" x14ac:dyDescent="0.35">
      <c r="A988" t="s">
        <v>155</v>
      </c>
      <c r="B988" s="354" t="str">
        <f>VLOOKUP(A988,'Web Based Remittances'!$A$2:$C$70,3,0)</f>
        <v>274t686m</v>
      </c>
      <c r="C988" s="354" t="s">
        <v>21</v>
      </c>
      <c r="D988" s="354" t="s">
        <v>22</v>
      </c>
      <c r="E988" s="354">
        <v>4190110</v>
      </c>
      <c r="F988" s="354">
        <v>0</v>
      </c>
      <c r="S988" s="354">
        <v>0</v>
      </c>
      <c r="T988" s="354">
        <v>0</v>
      </c>
      <c r="U988" s="354">
        <v>0</v>
      </c>
      <c r="V988" s="354">
        <v>0</v>
      </c>
      <c r="W988" s="354">
        <v>0</v>
      </c>
      <c r="X988" s="354">
        <v>0</v>
      </c>
      <c r="Y988" s="354">
        <v>0</v>
      </c>
      <c r="Z988" s="354">
        <v>0</v>
      </c>
      <c r="AA988" s="354">
        <v>0</v>
      </c>
      <c r="AB988" s="354">
        <v>0</v>
      </c>
      <c r="AC988" s="354">
        <v>0</v>
      </c>
      <c r="AD988" s="354">
        <v>0</v>
      </c>
    </row>
    <row r="989" spans="1:30" x14ac:dyDescent="0.35">
      <c r="A989" t="s">
        <v>155</v>
      </c>
      <c r="B989" s="354" t="str">
        <f>VLOOKUP(A989,'Web Based Remittances'!$A$2:$C$70,3,0)</f>
        <v>274t686m</v>
      </c>
      <c r="C989" s="354" t="s">
        <v>23</v>
      </c>
      <c r="D989" s="354" t="s">
        <v>24</v>
      </c>
      <c r="E989" s="354">
        <v>4190120</v>
      </c>
      <c r="F989" s="354">
        <v>-2521</v>
      </c>
      <c r="G989" s="354">
        <v>-504</v>
      </c>
      <c r="H989" s="354">
        <v>-504</v>
      </c>
      <c r="I989" s="354">
        <v>-504</v>
      </c>
      <c r="J989" s="354">
        <v>-504.5</v>
      </c>
      <c r="K989" s="354">
        <v>-504.5</v>
      </c>
      <c r="S989" s="354">
        <v>-504</v>
      </c>
      <c r="T989" s="354">
        <v>-1008</v>
      </c>
      <c r="U989" s="354">
        <v>-1512</v>
      </c>
      <c r="V989" s="354">
        <v>-2016.5</v>
      </c>
      <c r="W989" s="354">
        <v>-2521</v>
      </c>
      <c r="X989" s="354">
        <v>-2521</v>
      </c>
      <c r="Y989" s="354">
        <v>-2521</v>
      </c>
      <c r="Z989" s="354">
        <v>-2521</v>
      </c>
      <c r="AA989" s="354">
        <v>-2521</v>
      </c>
      <c r="AB989" s="354">
        <v>-2521</v>
      </c>
      <c r="AC989" s="354">
        <v>-2521</v>
      </c>
      <c r="AD989" s="354">
        <v>-2521</v>
      </c>
    </row>
    <row r="990" spans="1:30" x14ac:dyDescent="0.35">
      <c r="A990" t="s">
        <v>155</v>
      </c>
      <c r="B990" s="354" t="str">
        <f>VLOOKUP(A990,'Web Based Remittances'!$A$2:$C$70,3,0)</f>
        <v>274t686m</v>
      </c>
      <c r="C990" s="354" t="s">
        <v>25</v>
      </c>
      <c r="D990" s="354" t="s">
        <v>26</v>
      </c>
      <c r="E990" s="354">
        <v>4190140</v>
      </c>
      <c r="F990" s="354">
        <v>-24400</v>
      </c>
      <c r="J990" s="354">
        <v>-6100</v>
      </c>
      <c r="M990" s="354">
        <v>-6100</v>
      </c>
      <c r="O990" s="354">
        <v>-6100</v>
      </c>
      <c r="R990" s="354">
        <v>-6100</v>
      </c>
      <c r="S990" s="354">
        <v>0</v>
      </c>
      <c r="T990" s="354">
        <v>0</v>
      </c>
      <c r="U990" s="354">
        <v>0</v>
      </c>
      <c r="V990" s="354">
        <v>-6100</v>
      </c>
      <c r="W990" s="354">
        <v>-6100</v>
      </c>
      <c r="X990" s="354">
        <v>-6100</v>
      </c>
      <c r="Y990" s="354">
        <v>-12200</v>
      </c>
      <c r="Z990" s="354">
        <v>-12200</v>
      </c>
      <c r="AA990" s="354">
        <v>-18300</v>
      </c>
      <c r="AB990" s="354">
        <v>-18300</v>
      </c>
      <c r="AC990" s="354">
        <v>-18300</v>
      </c>
      <c r="AD990" s="354">
        <v>-24400</v>
      </c>
    </row>
    <row r="991" spans="1:30" x14ac:dyDescent="0.35">
      <c r="A991" t="s">
        <v>155</v>
      </c>
      <c r="B991" s="354" t="str">
        <f>VLOOKUP(A991,'Web Based Remittances'!$A$2:$C$70,3,0)</f>
        <v>274t686m</v>
      </c>
      <c r="C991" s="354" t="s">
        <v>27</v>
      </c>
      <c r="D991" s="354" t="s">
        <v>28</v>
      </c>
      <c r="E991" s="354">
        <v>4190160</v>
      </c>
      <c r="F991" s="354">
        <v>0</v>
      </c>
      <c r="S991" s="354">
        <v>0</v>
      </c>
      <c r="T991" s="354">
        <v>0</v>
      </c>
      <c r="U991" s="354">
        <v>0</v>
      </c>
      <c r="V991" s="354">
        <v>0</v>
      </c>
      <c r="W991" s="354">
        <v>0</v>
      </c>
      <c r="X991" s="354">
        <v>0</v>
      </c>
      <c r="Y991" s="354">
        <v>0</v>
      </c>
      <c r="Z991" s="354">
        <v>0</v>
      </c>
      <c r="AA991" s="354">
        <v>0</v>
      </c>
      <c r="AB991" s="354">
        <v>0</v>
      </c>
      <c r="AC991" s="354">
        <v>0</v>
      </c>
      <c r="AD991" s="354">
        <v>0</v>
      </c>
    </row>
    <row r="992" spans="1:30" x14ac:dyDescent="0.35">
      <c r="A992" t="s">
        <v>155</v>
      </c>
      <c r="B992" s="354" t="str">
        <f>VLOOKUP(A992,'Web Based Remittances'!$A$2:$C$70,3,0)</f>
        <v>274t686m</v>
      </c>
      <c r="C992" s="354" t="s">
        <v>29</v>
      </c>
      <c r="D992" s="354" t="s">
        <v>30</v>
      </c>
      <c r="E992" s="354">
        <v>4190390</v>
      </c>
      <c r="F992" s="354">
        <v>0</v>
      </c>
      <c r="S992" s="354">
        <v>0</v>
      </c>
      <c r="T992" s="354">
        <v>0</v>
      </c>
      <c r="U992" s="354">
        <v>0</v>
      </c>
      <c r="V992" s="354">
        <v>0</v>
      </c>
      <c r="W992" s="354">
        <v>0</v>
      </c>
      <c r="X992" s="354">
        <v>0</v>
      </c>
      <c r="Y992" s="354">
        <v>0</v>
      </c>
      <c r="Z992" s="354">
        <v>0</v>
      </c>
      <c r="AA992" s="354">
        <v>0</v>
      </c>
      <c r="AB992" s="354">
        <v>0</v>
      </c>
      <c r="AC992" s="354">
        <v>0</v>
      </c>
      <c r="AD992" s="354">
        <v>0</v>
      </c>
    </row>
    <row r="993" spans="1:30" x14ac:dyDescent="0.35">
      <c r="A993" t="s">
        <v>155</v>
      </c>
      <c r="B993" s="354" t="str">
        <f>VLOOKUP(A993,'Web Based Remittances'!$A$2:$C$70,3,0)</f>
        <v>274t686m</v>
      </c>
      <c r="C993" s="354" t="s">
        <v>31</v>
      </c>
      <c r="D993" s="354" t="s">
        <v>32</v>
      </c>
      <c r="E993" s="354">
        <v>4191900</v>
      </c>
      <c r="F993" s="354">
        <v>0</v>
      </c>
      <c r="S993" s="354">
        <v>0</v>
      </c>
      <c r="T993" s="354">
        <v>0</v>
      </c>
      <c r="U993" s="354">
        <v>0</v>
      </c>
      <c r="V993" s="354">
        <v>0</v>
      </c>
      <c r="W993" s="354">
        <v>0</v>
      </c>
      <c r="X993" s="354">
        <v>0</v>
      </c>
      <c r="Y993" s="354">
        <v>0</v>
      </c>
      <c r="Z993" s="354">
        <v>0</v>
      </c>
      <c r="AA993" s="354">
        <v>0</v>
      </c>
      <c r="AB993" s="354">
        <v>0</v>
      </c>
      <c r="AC993" s="354">
        <v>0</v>
      </c>
      <c r="AD993" s="354">
        <v>0</v>
      </c>
    </row>
    <row r="994" spans="1:30" x14ac:dyDescent="0.35">
      <c r="A994" t="s">
        <v>155</v>
      </c>
      <c r="B994" s="354" t="str">
        <f>VLOOKUP(A994,'Web Based Remittances'!$A$2:$C$70,3,0)</f>
        <v>274t686m</v>
      </c>
      <c r="C994" s="354" t="s">
        <v>33</v>
      </c>
      <c r="D994" s="354" t="s">
        <v>34</v>
      </c>
      <c r="E994" s="354">
        <v>4191100</v>
      </c>
      <c r="F994" s="354">
        <v>-40000</v>
      </c>
      <c r="G994" s="354">
        <v>-3000</v>
      </c>
      <c r="H994" s="354">
        <v>-3000</v>
      </c>
      <c r="I994" s="354">
        <v>-3000</v>
      </c>
      <c r="J994" s="354">
        <v>-3000</v>
      </c>
      <c r="L994" s="354">
        <v>-4000</v>
      </c>
      <c r="M994" s="354">
        <v>-4000</v>
      </c>
      <c r="N994" s="354">
        <v>-4000</v>
      </c>
      <c r="O994" s="354">
        <v>-4000</v>
      </c>
      <c r="P994" s="354">
        <v>-4000</v>
      </c>
      <c r="Q994" s="354">
        <v>-4000</v>
      </c>
      <c r="R994" s="354">
        <v>-4000</v>
      </c>
      <c r="S994" s="354">
        <v>-3000</v>
      </c>
      <c r="T994" s="354">
        <v>-6000</v>
      </c>
      <c r="U994" s="354">
        <v>-9000</v>
      </c>
      <c r="V994" s="354">
        <v>-12000</v>
      </c>
      <c r="W994" s="354">
        <v>-12000</v>
      </c>
      <c r="X994" s="354">
        <v>-16000</v>
      </c>
      <c r="Y994" s="354">
        <v>-20000</v>
      </c>
      <c r="Z994" s="354">
        <v>-24000</v>
      </c>
      <c r="AA994" s="354">
        <v>-28000</v>
      </c>
      <c r="AB994" s="354">
        <v>-32000</v>
      </c>
      <c r="AC994" s="354">
        <v>-36000</v>
      </c>
      <c r="AD994" s="354">
        <v>-40000</v>
      </c>
    </row>
    <row r="995" spans="1:30" x14ac:dyDescent="0.35">
      <c r="A995" t="s">
        <v>155</v>
      </c>
      <c r="B995" s="354" t="str">
        <f>VLOOKUP(A995,'Web Based Remittances'!$A$2:$C$70,3,0)</f>
        <v>274t686m</v>
      </c>
      <c r="C995" s="354" t="s">
        <v>35</v>
      </c>
      <c r="D995" s="354" t="s">
        <v>36</v>
      </c>
      <c r="E995" s="354">
        <v>4191110</v>
      </c>
      <c r="F995" s="354">
        <v>0</v>
      </c>
      <c r="S995" s="354">
        <v>0</v>
      </c>
      <c r="T995" s="354">
        <v>0</v>
      </c>
      <c r="U995" s="354">
        <v>0</v>
      </c>
      <c r="V995" s="354">
        <v>0</v>
      </c>
      <c r="W995" s="354">
        <v>0</v>
      </c>
      <c r="X995" s="354">
        <v>0</v>
      </c>
      <c r="Y995" s="354">
        <v>0</v>
      </c>
      <c r="Z995" s="354">
        <v>0</v>
      </c>
      <c r="AA995" s="354">
        <v>0</v>
      </c>
      <c r="AB995" s="354">
        <v>0</v>
      </c>
      <c r="AC995" s="354">
        <v>0</v>
      </c>
      <c r="AD995" s="354">
        <v>0</v>
      </c>
    </row>
    <row r="996" spans="1:30" x14ac:dyDescent="0.35">
      <c r="A996" t="s">
        <v>155</v>
      </c>
      <c r="B996" s="354" t="str">
        <f>VLOOKUP(A996,'Web Based Remittances'!$A$2:$C$70,3,0)</f>
        <v>274t686m</v>
      </c>
      <c r="C996" s="354" t="s">
        <v>37</v>
      </c>
      <c r="D996" s="354" t="s">
        <v>38</v>
      </c>
      <c r="E996" s="354">
        <v>4191600</v>
      </c>
      <c r="F996" s="354">
        <v>0</v>
      </c>
      <c r="S996" s="354">
        <v>0</v>
      </c>
      <c r="T996" s="354">
        <v>0</v>
      </c>
      <c r="U996" s="354">
        <v>0</v>
      </c>
      <c r="V996" s="354">
        <v>0</v>
      </c>
      <c r="W996" s="354">
        <v>0</v>
      </c>
      <c r="X996" s="354">
        <v>0</v>
      </c>
      <c r="Y996" s="354">
        <v>0</v>
      </c>
      <c r="Z996" s="354">
        <v>0</v>
      </c>
      <c r="AA996" s="354">
        <v>0</v>
      </c>
      <c r="AB996" s="354">
        <v>0</v>
      </c>
      <c r="AC996" s="354">
        <v>0</v>
      </c>
      <c r="AD996" s="354">
        <v>0</v>
      </c>
    </row>
    <row r="997" spans="1:30" x14ac:dyDescent="0.35">
      <c r="A997" t="s">
        <v>155</v>
      </c>
      <c r="B997" s="354" t="str">
        <f>VLOOKUP(A997,'Web Based Remittances'!$A$2:$C$70,3,0)</f>
        <v>274t686m</v>
      </c>
      <c r="C997" s="354" t="s">
        <v>39</v>
      </c>
      <c r="D997" s="354" t="s">
        <v>40</v>
      </c>
      <c r="E997" s="354">
        <v>4191610</v>
      </c>
      <c r="F997" s="354">
        <v>0</v>
      </c>
      <c r="S997" s="354">
        <v>0</v>
      </c>
      <c r="T997" s="354">
        <v>0</v>
      </c>
      <c r="U997" s="354">
        <v>0</v>
      </c>
      <c r="V997" s="354">
        <v>0</v>
      </c>
      <c r="W997" s="354">
        <v>0</v>
      </c>
      <c r="X997" s="354">
        <v>0</v>
      </c>
      <c r="Y997" s="354">
        <v>0</v>
      </c>
      <c r="Z997" s="354">
        <v>0</v>
      </c>
      <c r="AA997" s="354">
        <v>0</v>
      </c>
      <c r="AB997" s="354">
        <v>0</v>
      </c>
      <c r="AC997" s="354">
        <v>0</v>
      </c>
      <c r="AD997" s="354">
        <v>0</v>
      </c>
    </row>
    <row r="998" spans="1:30" x14ac:dyDescent="0.35">
      <c r="A998" t="s">
        <v>155</v>
      </c>
      <c r="B998" s="354" t="str">
        <f>VLOOKUP(A998,'Web Based Remittances'!$A$2:$C$70,3,0)</f>
        <v>274t686m</v>
      </c>
      <c r="C998" s="354" t="s">
        <v>41</v>
      </c>
      <c r="D998" s="354" t="s">
        <v>42</v>
      </c>
      <c r="E998" s="354">
        <v>4190410</v>
      </c>
      <c r="F998" s="354">
        <v>-9000</v>
      </c>
      <c r="G998" s="354">
        <v>-1000</v>
      </c>
      <c r="H998" s="354">
        <v>-2000</v>
      </c>
      <c r="I998" s="354">
        <v>-2000</v>
      </c>
      <c r="J998" s="354">
        <v>-2000</v>
      </c>
      <c r="L998" s="354">
        <v>-1000</v>
      </c>
      <c r="M998" s="354">
        <v>-1000</v>
      </c>
      <c r="S998" s="354">
        <v>-1000</v>
      </c>
      <c r="T998" s="354">
        <v>-3000</v>
      </c>
      <c r="U998" s="354">
        <v>-5000</v>
      </c>
      <c r="V998" s="354">
        <v>-7000</v>
      </c>
      <c r="W998" s="354">
        <v>-7000</v>
      </c>
      <c r="X998" s="354">
        <v>-8000</v>
      </c>
      <c r="Y998" s="354">
        <v>-9000</v>
      </c>
      <c r="Z998" s="354">
        <v>-9000</v>
      </c>
      <c r="AA998" s="354">
        <v>-9000</v>
      </c>
      <c r="AB998" s="354">
        <v>-9000</v>
      </c>
      <c r="AC998" s="354">
        <v>-9000</v>
      </c>
      <c r="AD998" s="354">
        <v>-9000</v>
      </c>
    </row>
    <row r="999" spans="1:30" x14ac:dyDescent="0.35">
      <c r="A999" t="s">
        <v>155</v>
      </c>
      <c r="B999" s="354" t="str">
        <f>VLOOKUP(A999,'Web Based Remittances'!$A$2:$C$70,3,0)</f>
        <v>274t686m</v>
      </c>
      <c r="C999" s="354" t="s">
        <v>43</v>
      </c>
      <c r="D999" s="354" t="s">
        <v>44</v>
      </c>
      <c r="E999" s="354">
        <v>4190420</v>
      </c>
      <c r="F999" s="354">
        <v>-1000</v>
      </c>
      <c r="L999" s="354">
        <v>-1000</v>
      </c>
      <c r="S999" s="354">
        <v>0</v>
      </c>
      <c r="T999" s="354">
        <v>0</v>
      </c>
      <c r="U999" s="354">
        <v>0</v>
      </c>
      <c r="V999" s="354">
        <v>0</v>
      </c>
      <c r="W999" s="354">
        <v>0</v>
      </c>
      <c r="X999" s="354">
        <v>-1000</v>
      </c>
      <c r="Y999" s="354">
        <v>-1000</v>
      </c>
      <c r="Z999" s="354">
        <v>-1000</v>
      </c>
      <c r="AA999" s="354">
        <v>-1000</v>
      </c>
      <c r="AB999" s="354">
        <v>-1000</v>
      </c>
      <c r="AC999" s="354">
        <v>-1000</v>
      </c>
      <c r="AD999" s="354">
        <v>-1000</v>
      </c>
    </row>
    <row r="1000" spans="1:30" x14ac:dyDescent="0.35">
      <c r="A1000" t="s">
        <v>155</v>
      </c>
      <c r="B1000" s="354" t="str">
        <f>VLOOKUP(A1000,'Web Based Remittances'!$A$2:$C$70,3,0)</f>
        <v>274t686m</v>
      </c>
      <c r="C1000" s="354" t="s">
        <v>45</v>
      </c>
      <c r="D1000" s="354" t="s">
        <v>46</v>
      </c>
      <c r="E1000" s="354">
        <v>4190200</v>
      </c>
      <c r="F1000" s="354">
        <v>0</v>
      </c>
      <c r="S1000" s="354">
        <v>0</v>
      </c>
      <c r="T1000" s="354">
        <v>0</v>
      </c>
      <c r="U1000" s="354">
        <v>0</v>
      </c>
      <c r="V1000" s="354">
        <v>0</v>
      </c>
      <c r="W1000" s="354">
        <v>0</v>
      </c>
      <c r="X1000" s="354">
        <v>0</v>
      </c>
      <c r="Y1000" s="354">
        <v>0</v>
      </c>
      <c r="Z1000" s="354">
        <v>0</v>
      </c>
      <c r="AA1000" s="354">
        <v>0</v>
      </c>
      <c r="AB1000" s="354">
        <v>0</v>
      </c>
      <c r="AC1000" s="354">
        <v>0</v>
      </c>
      <c r="AD1000" s="354">
        <v>0</v>
      </c>
    </row>
    <row r="1001" spans="1:30" x14ac:dyDescent="0.35">
      <c r="A1001" t="s">
        <v>155</v>
      </c>
      <c r="B1001" s="354" t="str">
        <f>VLOOKUP(A1001,'Web Based Remittances'!$A$2:$C$70,3,0)</f>
        <v>274t686m</v>
      </c>
      <c r="C1001" s="354" t="s">
        <v>47</v>
      </c>
      <c r="D1001" s="354" t="s">
        <v>48</v>
      </c>
      <c r="E1001" s="354">
        <v>4190386</v>
      </c>
      <c r="F1001" s="354">
        <v>0</v>
      </c>
      <c r="S1001" s="354">
        <v>0</v>
      </c>
      <c r="T1001" s="354">
        <v>0</v>
      </c>
      <c r="U1001" s="354">
        <v>0</v>
      </c>
      <c r="V1001" s="354">
        <v>0</v>
      </c>
      <c r="W1001" s="354">
        <v>0</v>
      </c>
      <c r="X1001" s="354">
        <v>0</v>
      </c>
      <c r="Y1001" s="354">
        <v>0</v>
      </c>
      <c r="Z1001" s="354">
        <v>0</v>
      </c>
      <c r="AA1001" s="354">
        <v>0</v>
      </c>
      <c r="AB1001" s="354">
        <v>0</v>
      </c>
      <c r="AC1001" s="354">
        <v>0</v>
      </c>
      <c r="AD1001" s="354">
        <v>0</v>
      </c>
    </row>
    <row r="1002" spans="1:30" x14ac:dyDescent="0.35">
      <c r="A1002" t="s">
        <v>155</v>
      </c>
      <c r="B1002" s="354" t="str">
        <f>VLOOKUP(A1002,'Web Based Remittances'!$A$2:$C$70,3,0)</f>
        <v>274t686m</v>
      </c>
      <c r="C1002" s="354" t="s">
        <v>49</v>
      </c>
      <c r="D1002" s="354" t="s">
        <v>50</v>
      </c>
      <c r="E1002" s="354">
        <v>4190387</v>
      </c>
      <c r="F1002" s="354">
        <v>0</v>
      </c>
      <c r="S1002" s="354">
        <v>0</v>
      </c>
      <c r="T1002" s="354">
        <v>0</v>
      </c>
      <c r="U1002" s="354">
        <v>0</v>
      </c>
      <c r="V1002" s="354">
        <v>0</v>
      </c>
      <c r="W1002" s="354">
        <v>0</v>
      </c>
      <c r="X1002" s="354">
        <v>0</v>
      </c>
      <c r="Y1002" s="354">
        <v>0</v>
      </c>
      <c r="Z1002" s="354">
        <v>0</v>
      </c>
      <c r="AA1002" s="354">
        <v>0</v>
      </c>
      <c r="AB1002" s="354">
        <v>0</v>
      </c>
      <c r="AC1002" s="354">
        <v>0</v>
      </c>
      <c r="AD1002" s="354">
        <v>0</v>
      </c>
    </row>
    <row r="1003" spans="1:30" x14ac:dyDescent="0.35">
      <c r="A1003" t="s">
        <v>155</v>
      </c>
      <c r="B1003" s="354" t="str">
        <f>VLOOKUP(A1003,'Web Based Remittances'!$A$2:$C$70,3,0)</f>
        <v>274t686m</v>
      </c>
      <c r="C1003" s="354" t="s">
        <v>51</v>
      </c>
      <c r="D1003" s="354" t="s">
        <v>52</v>
      </c>
      <c r="E1003" s="354">
        <v>4190388</v>
      </c>
      <c r="F1003" s="354">
        <v>-1000</v>
      </c>
      <c r="H1003" s="354">
        <v>-500</v>
      </c>
      <c r="J1003" s="354">
        <v>-500</v>
      </c>
      <c r="S1003" s="354">
        <v>0</v>
      </c>
      <c r="T1003" s="354">
        <v>-500</v>
      </c>
      <c r="U1003" s="354">
        <v>-500</v>
      </c>
      <c r="V1003" s="354">
        <v>-1000</v>
      </c>
      <c r="W1003" s="354">
        <v>-1000</v>
      </c>
      <c r="X1003" s="354">
        <v>-1000</v>
      </c>
      <c r="Y1003" s="354">
        <v>-1000</v>
      </c>
      <c r="Z1003" s="354">
        <v>-1000</v>
      </c>
      <c r="AA1003" s="354">
        <v>-1000</v>
      </c>
      <c r="AB1003" s="354">
        <v>-1000</v>
      </c>
      <c r="AC1003" s="354">
        <v>-1000</v>
      </c>
      <c r="AD1003" s="354">
        <v>-1000</v>
      </c>
    </row>
    <row r="1004" spans="1:30" x14ac:dyDescent="0.35">
      <c r="A1004" t="s">
        <v>155</v>
      </c>
      <c r="B1004" s="354" t="str">
        <f>VLOOKUP(A1004,'Web Based Remittances'!$A$2:$C$70,3,0)</f>
        <v>274t686m</v>
      </c>
      <c r="C1004" s="354" t="s">
        <v>53</v>
      </c>
      <c r="D1004" s="354" t="s">
        <v>54</v>
      </c>
      <c r="E1004" s="354">
        <v>4190380</v>
      </c>
      <c r="F1004" s="354">
        <v>-45668</v>
      </c>
      <c r="H1004" s="354">
        <v>-7033</v>
      </c>
      <c r="L1004" s="354">
        <v>-28677</v>
      </c>
      <c r="N1004" s="354">
        <v>-9958</v>
      </c>
      <c r="S1004" s="354">
        <v>0</v>
      </c>
      <c r="T1004" s="354">
        <v>-7033</v>
      </c>
      <c r="U1004" s="354">
        <v>-7033</v>
      </c>
      <c r="V1004" s="354">
        <v>-7033</v>
      </c>
      <c r="W1004" s="354">
        <v>-7033</v>
      </c>
      <c r="X1004" s="354">
        <v>-35710</v>
      </c>
      <c r="Y1004" s="354">
        <v>-35710</v>
      </c>
      <c r="Z1004" s="354">
        <v>-45668</v>
      </c>
      <c r="AA1004" s="354">
        <v>-45668</v>
      </c>
      <c r="AB1004" s="354">
        <v>-45668</v>
      </c>
      <c r="AC1004" s="354">
        <v>-45668</v>
      </c>
      <c r="AD1004" s="354">
        <v>-45668</v>
      </c>
    </row>
    <row r="1005" spans="1:30" x14ac:dyDescent="0.35">
      <c r="A1005" t="s">
        <v>155</v>
      </c>
      <c r="B1005" s="354" t="str">
        <f>VLOOKUP(A1005,'Web Based Remittances'!$A$2:$C$70,3,0)</f>
        <v>274t686m</v>
      </c>
      <c r="C1005" s="354" t="s">
        <v>57</v>
      </c>
      <c r="D1005" s="354" t="s">
        <v>58</v>
      </c>
      <c r="E1005" s="354">
        <v>6110000</v>
      </c>
      <c r="F1005" s="354">
        <v>414000</v>
      </c>
      <c r="G1005" s="354">
        <v>34000</v>
      </c>
      <c r="H1005" s="354">
        <v>34000</v>
      </c>
      <c r="I1005" s="354">
        <v>34000</v>
      </c>
      <c r="J1005" s="354">
        <v>34000</v>
      </c>
      <c r="K1005" s="354">
        <v>34000</v>
      </c>
      <c r="L1005" s="354">
        <v>34000</v>
      </c>
      <c r="M1005" s="354">
        <v>35000</v>
      </c>
      <c r="N1005" s="354">
        <v>35000</v>
      </c>
      <c r="O1005" s="354">
        <v>35000</v>
      </c>
      <c r="P1005" s="354">
        <v>35000</v>
      </c>
      <c r="Q1005" s="354">
        <v>35000</v>
      </c>
      <c r="R1005" s="354">
        <v>35000</v>
      </c>
      <c r="S1005" s="354">
        <v>34000</v>
      </c>
      <c r="T1005" s="354">
        <v>68000</v>
      </c>
      <c r="U1005" s="354">
        <v>102000</v>
      </c>
      <c r="V1005" s="354">
        <v>136000</v>
      </c>
      <c r="W1005" s="354">
        <v>170000</v>
      </c>
      <c r="X1005" s="354">
        <v>204000</v>
      </c>
      <c r="Y1005" s="354">
        <v>239000</v>
      </c>
      <c r="Z1005" s="354">
        <v>274000</v>
      </c>
      <c r="AA1005" s="354">
        <v>309000</v>
      </c>
      <c r="AB1005" s="354">
        <v>344000</v>
      </c>
      <c r="AC1005" s="354">
        <v>379000</v>
      </c>
      <c r="AD1005" s="354">
        <v>414000</v>
      </c>
    </row>
    <row r="1006" spans="1:30" x14ac:dyDescent="0.35">
      <c r="A1006" t="s">
        <v>155</v>
      </c>
      <c r="B1006" s="354" t="str">
        <f>VLOOKUP(A1006,'Web Based Remittances'!$A$2:$C$70,3,0)</f>
        <v>274t686m</v>
      </c>
      <c r="C1006" s="354" t="s">
        <v>59</v>
      </c>
      <c r="D1006" s="354" t="s">
        <v>60</v>
      </c>
      <c r="E1006" s="354">
        <v>6110020</v>
      </c>
      <c r="F1006" s="354">
        <v>4000</v>
      </c>
      <c r="G1006" s="354">
        <v>400</v>
      </c>
      <c r="H1006" s="354">
        <v>400</v>
      </c>
      <c r="I1006" s="354">
        <v>400</v>
      </c>
      <c r="J1006" s="354">
        <v>400</v>
      </c>
      <c r="L1006" s="354">
        <v>400</v>
      </c>
      <c r="M1006" s="354">
        <v>400</v>
      </c>
      <c r="N1006" s="354">
        <v>400</v>
      </c>
      <c r="O1006" s="354">
        <v>400</v>
      </c>
      <c r="P1006" s="354">
        <v>400</v>
      </c>
      <c r="Q1006" s="354">
        <v>400</v>
      </c>
      <c r="S1006" s="354">
        <v>400</v>
      </c>
      <c r="T1006" s="354">
        <v>800</v>
      </c>
      <c r="U1006" s="354">
        <v>1200</v>
      </c>
      <c r="V1006" s="354">
        <v>1600</v>
      </c>
      <c r="W1006" s="354">
        <v>1600</v>
      </c>
      <c r="X1006" s="354">
        <v>2000</v>
      </c>
      <c r="Y1006" s="354">
        <v>2400</v>
      </c>
      <c r="Z1006" s="354">
        <v>2800</v>
      </c>
      <c r="AA1006" s="354">
        <v>3200</v>
      </c>
      <c r="AB1006" s="354">
        <v>3600</v>
      </c>
      <c r="AC1006" s="354">
        <v>4000</v>
      </c>
      <c r="AD1006" s="354">
        <v>4000</v>
      </c>
    </row>
    <row r="1007" spans="1:30" x14ac:dyDescent="0.35">
      <c r="A1007" t="s">
        <v>155</v>
      </c>
      <c r="B1007" s="354" t="str">
        <f>VLOOKUP(A1007,'Web Based Remittances'!$A$2:$C$70,3,0)</f>
        <v>274t686m</v>
      </c>
      <c r="C1007" s="354" t="s">
        <v>61</v>
      </c>
      <c r="D1007" s="354" t="s">
        <v>62</v>
      </c>
      <c r="E1007" s="354">
        <v>6110600</v>
      </c>
      <c r="F1007" s="354">
        <v>208000</v>
      </c>
      <c r="G1007" s="354">
        <v>17300</v>
      </c>
      <c r="H1007" s="354">
        <v>17300</v>
      </c>
      <c r="I1007" s="354">
        <v>17300</v>
      </c>
      <c r="J1007" s="354">
        <v>17300</v>
      </c>
      <c r="K1007" s="354">
        <v>17300</v>
      </c>
      <c r="L1007" s="354">
        <v>17300</v>
      </c>
      <c r="M1007" s="354">
        <v>17300</v>
      </c>
      <c r="N1007" s="354">
        <v>17300</v>
      </c>
      <c r="O1007" s="354">
        <v>17400</v>
      </c>
      <c r="P1007" s="354">
        <v>17400</v>
      </c>
      <c r="Q1007" s="354">
        <v>17400</v>
      </c>
      <c r="R1007" s="354">
        <v>17400</v>
      </c>
      <c r="S1007" s="354">
        <v>17300</v>
      </c>
      <c r="T1007" s="354">
        <v>34600</v>
      </c>
      <c r="U1007" s="354">
        <v>51900</v>
      </c>
      <c r="V1007" s="354">
        <v>69200</v>
      </c>
      <c r="W1007" s="354">
        <v>86500</v>
      </c>
      <c r="X1007" s="354">
        <v>103800</v>
      </c>
      <c r="Y1007" s="354">
        <v>121100</v>
      </c>
      <c r="Z1007" s="354">
        <v>138400</v>
      </c>
      <c r="AA1007" s="354">
        <v>155800</v>
      </c>
      <c r="AB1007" s="354">
        <v>173200</v>
      </c>
      <c r="AC1007" s="354">
        <v>190600</v>
      </c>
      <c r="AD1007" s="354">
        <v>208000</v>
      </c>
    </row>
    <row r="1008" spans="1:30" x14ac:dyDescent="0.35">
      <c r="A1008" t="s">
        <v>155</v>
      </c>
      <c r="B1008" s="354" t="str">
        <f>VLOOKUP(A1008,'Web Based Remittances'!$A$2:$C$70,3,0)</f>
        <v>274t686m</v>
      </c>
      <c r="C1008" s="354" t="s">
        <v>63</v>
      </c>
      <c r="D1008" s="354" t="s">
        <v>64</v>
      </c>
      <c r="E1008" s="354">
        <v>6110720</v>
      </c>
      <c r="F1008" s="354">
        <v>31000</v>
      </c>
      <c r="G1008" s="354">
        <v>2500</v>
      </c>
      <c r="H1008" s="354">
        <v>2500</v>
      </c>
      <c r="I1008" s="354">
        <v>2600</v>
      </c>
      <c r="J1008" s="354">
        <v>2600</v>
      </c>
      <c r="K1008" s="354">
        <v>2600</v>
      </c>
      <c r="L1008" s="354">
        <v>2600</v>
      </c>
      <c r="M1008" s="354">
        <v>2600</v>
      </c>
      <c r="N1008" s="354">
        <v>2600</v>
      </c>
      <c r="O1008" s="354">
        <v>2600</v>
      </c>
      <c r="P1008" s="354">
        <v>2600</v>
      </c>
      <c r="Q1008" s="354">
        <v>2600</v>
      </c>
      <c r="R1008" s="354">
        <v>2600</v>
      </c>
      <c r="S1008" s="354">
        <v>2500</v>
      </c>
      <c r="T1008" s="354">
        <v>5000</v>
      </c>
      <c r="U1008" s="354">
        <v>7600</v>
      </c>
      <c r="V1008" s="354">
        <v>10200</v>
      </c>
      <c r="W1008" s="354">
        <v>12800</v>
      </c>
      <c r="X1008" s="354">
        <v>15400</v>
      </c>
      <c r="Y1008" s="354">
        <v>18000</v>
      </c>
      <c r="Z1008" s="354">
        <v>20600</v>
      </c>
      <c r="AA1008" s="354">
        <v>23200</v>
      </c>
      <c r="AB1008" s="354">
        <v>25800</v>
      </c>
      <c r="AC1008" s="354">
        <v>28400</v>
      </c>
      <c r="AD1008" s="354">
        <v>31000</v>
      </c>
    </row>
    <row r="1009" spans="1:30" x14ac:dyDescent="0.35">
      <c r="A1009" t="s">
        <v>155</v>
      </c>
      <c r="B1009" s="354" t="str">
        <f>VLOOKUP(A1009,'Web Based Remittances'!$A$2:$C$70,3,0)</f>
        <v>274t686m</v>
      </c>
      <c r="C1009" s="354" t="s">
        <v>65</v>
      </c>
      <c r="D1009" s="354" t="s">
        <v>66</v>
      </c>
      <c r="E1009" s="354">
        <v>6110860</v>
      </c>
      <c r="F1009" s="354">
        <v>31000</v>
      </c>
      <c r="G1009" s="354">
        <v>2500</v>
      </c>
      <c r="H1009" s="354">
        <v>2500</v>
      </c>
      <c r="I1009" s="354">
        <v>2600</v>
      </c>
      <c r="J1009" s="354">
        <v>2600</v>
      </c>
      <c r="K1009" s="354">
        <v>2600</v>
      </c>
      <c r="L1009" s="354">
        <v>2600</v>
      </c>
      <c r="M1009" s="354">
        <v>2600</v>
      </c>
      <c r="N1009" s="354">
        <v>2600</v>
      </c>
      <c r="O1009" s="354">
        <v>2600</v>
      </c>
      <c r="P1009" s="354">
        <v>2600</v>
      </c>
      <c r="Q1009" s="354">
        <v>2600</v>
      </c>
      <c r="R1009" s="354">
        <v>2600</v>
      </c>
      <c r="S1009" s="354">
        <v>2500</v>
      </c>
      <c r="T1009" s="354">
        <v>5000</v>
      </c>
      <c r="U1009" s="354">
        <v>7600</v>
      </c>
      <c r="V1009" s="354">
        <v>10200</v>
      </c>
      <c r="W1009" s="354">
        <v>12800</v>
      </c>
      <c r="X1009" s="354">
        <v>15400</v>
      </c>
      <c r="Y1009" s="354">
        <v>18000</v>
      </c>
      <c r="Z1009" s="354">
        <v>20600</v>
      </c>
      <c r="AA1009" s="354">
        <v>23200</v>
      </c>
      <c r="AB1009" s="354">
        <v>25800</v>
      </c>
      <c r="AC1009" s="354">
        <v>28400</v>
      </c>
      <c r="AD1009" s="354">
        <v>31000</v>
      </c>
    </row>
    <row r="1010" spans="1:30" x14ac:dyDescent="0.35">
      <c r="A1010" t="s">
        <v>155</v>
      </c>
      <c r="B1010" s="354" t="str">
        <f>VLOOKUP(A1010,'Web Based Remittances'!$A$2:$C$70,3,0)</f>
        <v>274t686m</v>
      </c>
      <c r="C1010" s="354" t="s">
        <v>67</v>
      </c>
      <c r="D1010" s="354" t="s">
        <v>68</v>
      </c>
      <c r="E1010" s="354">
        <v>6110800</v>
      </c>
      <c r="F1010" s="354">
        <v>0</v>
      </c>
      <c r="S1010" s="354">
        <v>0</v>
      </c>
      <c r="T1010" s="354">
        <v>0</v>
      </c>
      <c r="U1010" s="354">
        <v>0</v>
      </c>
      <c r="V1010" s="354">
        <v>0</v>
      </c>
      <c r="W1010" s="354">
        <v>0</v>
      </c>
      <c r="X1010" s="354">
        <v>0</v>
      </c>
      <c r="Y1010" s="354">
        <v>0</v>
      </c>
      <c r="Z1010" s="354">
        <v>0</v>
      </c>
      <c r="AA1010" s="354">
        <v>0</v>
      </c>
      <c r="AB1010" s="354">
        <v>0</v>
      </c>
      <c r="AC1010" s="354">
        <v>0</v>
      </c>
      <c r="AD1010" s="354">
        <v>0</v>
      </c>
    </row>
    <row r="1011" spans="1:30" x14ac:dyDescent="0.35">
      <c r="A1011" t="s">
        <v>155</v>
      </c>
      <c r="B1011" s="354" t="str">
        <f>VLOOKUP(A1011,'Web Based Remittances'!$A$2:$C$70,3,0)</f>
        <v>274t686m</v>
      </c>
      <c r="C1011" s="354" t="s">
        <v>69</v>
      </c>
      <c r="D1011" s="354" t="s">
        <v>70</v>
      </c>
      <c r="E1011" s="354">
        <v>6110640</v>
      </c>
      <c r="F1011" s="354">
        <v>20500</v>
      </c>
      <c r="G1011" s="354">
        <v>1700</v>
      </c>
      <c r="H1011" s="354">
        <v>1700</v>
      </c>
      <c r="I1011" s="354">
        <v>1700</v>
      </c>
      <c r="J1011" s="354">
        <v>1700</v>
      </c>
      <c r="K1011" s="354">
        <v>1700</v>
      </c>
      <c r="L1011" s="354">
        <v>1700</v>
      </c>
      <c r="M1011" s="354">
        <v>1700</v>
      </c>
      <c r="N1011" s="354">
        <v>1700</v>
      </c>
      <c r="O1011" s="354">
        <v>1700</v>
      </c>
      <c r="P1011" s="354">
        <v>1700</v>
      </c>
      <c r="Q1011" s="354">
        <v>1700</v>
      </c>
      <c r="R1011" s="354">
        <v>1800</v>
      </c>
      <c r="S1011" s="354">
        <v>1700</v>
      </c>
      <c r="T1011" s="354">
        <v>3400</v>
      </c>
      <c r="U1011" s="354">
        <v>5100</v>
      </c>
      <c r="V1011" s="354">
        <v>6800</v>
      </c>
      <c r="W1011" s="354">
        <v>8500</v>
      </c>
      <c r="X1011" s="354">
        <v>10200</v>
      </c>
      <c r="Y1011" s="354">
        <v>11900</v>
      </c>
      <c r="Z1011" s="354">
        <v>13600</v>
      </c>
      <c r="AA1011" s="354">
        <v>15300</v>
      </c>
      <c r="AB1011" s="354">
        <v>17000</v>
      </c>
      <c r="AC1011" s="354">
        <v>18700</v>
      </c>
      <c r="AD1011" s="354">
        <v>20500</v>
      </c>
    </row>
    <row r="1012" spans="1:30" x14ac:dyDescent="0.35">
      <c r="A1012" t="s">
        <v>155</v>
      </c>
      <c r="B1012" s="354" t="str">
        <f>VLOOKUP(A1012,'Web Based Remittances'!$A$2:$C$70,3,0)</f>
        <v>274t686m</v>
      </c>
      <c r="C1012" s="354" t="s">
        <v>71</v>
      </c>
      <c r="D1012" s="354" t="s">
        <v>72</v>
      </c>
      <c r="E1012" s="354">
        <v>6116300</v>
      </c>
      <c r="F1012" s="354">
        <v>3500</v>
      </c>
      <c r="G1012" s="354">
        <v>200</v>
      </c>
      <c r="H1012" s="354">
        <v>300</v>
      </c>
      <c r="I1012" s="354">
        <v>300</v>
      </c>
      <c r="J1012" s="354">
        <v>300</v>
      </c>
      <c r="K1012" s="354">
        <v>300</v>
      </c>
      <c r="L1012" s="354">
        <v>300</v>
      </c>
      <c r="M1012" s="354">
        <v>300</v>
      </c>
      <c r="N1012" s="354">
        <v>300</v>
      </c>
      <c r="O1012" s="354">
        <v>300</v>
      </c>
      <c r="P1012" s="354">
        <v>300</v>
      </c>
      <c r="Q1012" s="354">
        <v>300</v>
      </c>
      <c r="R1012" s="354">
        <v>300</v>
      </c>
      <c r="S1012" s="354">
        <v>200</v>
      </c>
      <c r="T1012" s="354">
        <v>500</v>
      </c>
      <c r="U1012" s="354">
        <v>800</v>
      </c>
      <c r="V1012" s="354">
        <v>1100</v>
      </c>
      <c r="W1012" s="354">
        <v>1400</v>
      </c>
      <c r="X1012" s="354">
        <v>1700</v>
      </c>
      <c r="Y1012" s="354">
        <v>2000</v>
      </c>
      <c r="Z1012" s="354">
        <v>2300</v>
      </c>
      <c r="AA1012" s="354">
        <v>2600</v>
      </c>
      <c r="AB1012" s="354">
        <v>2900</v>
      </c>
      <c r="AC1012" s="354">
        <v>3200</v>
      </c>
      <c r="AD1012" s="354">
        <v>3500</v>
      </c>
    </row>
    <row r="1013" spans="1:30" x14ac:dyDescent="0.35">
      <c r="A1013" t="s">
        <v>155</v>
      </c>
      <c r="B1013" s="354" t="str">
        <f>VLOOKUP(A1013,'Web Based Remittances'!$A$2:$C$70,3,0)</f>
        <v>274t686m</v>
      </c>
      <c r="C1013" s="354" t="s">
        <v>73</v>
      </c>
      <c r="D1013" s="354" t="s">
        <v>74</v>
      </c>
      <c r="E1013" s="354">
        <v>6116200</v>
      </c>
      <c r="F1013" s="354">
        <v>2000</v>
      </c>
      <c r="G1013" s="354">
        <v>100</v>
      </c>
      <c r="H1013" s="354">
        <v>200</v>
      </c>
      <c r="I1013" s="354">
        <v>200</v>
      </c>
      <c r="J1013" s="354">
        <v>200</v>
      </c>
      <c r="L1013" s="354">
        <v>200</v>
      </c>
      <c r="M1013" s="354">
        <v>200</v>
      </c>
      <c r="N1013" s="354">
        <v>200</v>
      </c>
      <c r="O1013" s="354">
        <v>200</v>
      </c>
      <c r="P1013" s="354">
        <v>200</v>
      </c>
      <c r="Q1013" s="354">
        <v>200</v>
      </c>
      <c r="R1013" s="354">
        <v>100</v>
      </c>
      <c r="S1013" s="354">
        <v>100</v>
      </c>
      <c r="T1013" s="354">
        <v>300</v>
      </c>
      <c r="U1013" s="354">
        <v>500</v>
      </c>
      <c r="V1013" s="354">
        <v>700</v>
      </c>
      <c r="W1013" s="354">
        <v>700</v>
      </c>
      <c r="X1013" s="354">
        <v>900</v>
      </c>
      <c r="Y1013" s="354">
        <v>1100</v>
      </c>
      <c r="Z1013" s="354">
        <v>1300</v>
      </c>
      <c r="AA1013" s="354">
        <v>1500</v>
      </c>
      <c r="AB1013" s="354">
        <v>1700</v>
      </c>
      <c r="AC1013" s="354">
        <v>1900</v>
      </c>
      <c r="AD1013" s="354">
        <v>2000</v>
      </c>
    </row>
    <row r="1014" spans="1:30" x14ac:dyDescent="0.35">
      <c r="A1014" t="s">
        <v>155</v>
      </c>
      <c r="B1014" s="354" t="str">
        <f>VLOOKUP(A1014,'Web Based Remittances'!$A$2:$C$70,3,0)</f>
        <v>274t686m</v>
      </c>
      <c r="C1014" s="354" t="s">
        <v>75</v>
      </c>
      <c r="D1014" s="354" t="s">
        <v>76</v>
      </c>
      <c r="E1014" s="354">
        <v>6116610</v>
      </c>
      <c r="F1014" s="354">
        <v>0</v>
      </c>
      <c r="S1014" s="354">
        <v>0</v>
      </c>
      <c r="T1014" s="354">
        <v>0</v>
      </c>
      <c r="U1014" s="354">
        <v>0</v>
      </c>
      <c r="V1014" s="354">
        <v>0</v>
      </c>
      <c r="W1014" s="354">
        <v>0</v>
      </c>
      <c r="X1014" s="354">
        <v>0</v>
      </c>
      <c r="Y1014" s="354">
        <v>0</v>
      </c>
      <c r="Z1014" s="354">
        <v>0</v>
      </c>
      <c r="AA1014" s="354">
        <v>0</v>
      </c>
      <c r="AB1014" s="354">
        <v>0</v>
      </c>
      <c r="AC1014" s="354">
        <v>0</v>
      </c>
      <c r="AD1014" s="354">
        <v>0</v>
      </c>
    </row>
    <row r="1015" spans="1:30" x14ac:dyDescent="0.35">
      <c r="A1015" t="s">
        <v>155</v>
      </c>
      <c r="B1015" s="354" t="str">
        <f>VLOOKUP(A1015,'Web Based Remittances'!$A$2:$C$70,3,0)</f>
        <v>274t686m</v>
      </c>
      <c r="C1015" s="354" t="s">
        <v>77</v>
      </c>
      <c r="D1015" s="354" t="s">
        <v>78</v>
      </c>
      <c r="E1015" s="354">
        <v>6116600</v>
      </c>
      <c r="F1015" s="354">
        <v>3700</v>
      </c>
      <c r="G1015" s="354">
        <v>3700</v>
      </c>
      <c r="S1015" s="354">
        <v>3700</v>
      </c>
      <c r="T1015" s="354">
        <v>3700</v>
      </c>
      <c r="U1015" s="354">
        <v>3700</v>
      </c>
      <c r="V1015" s="354">
        <v>3700</v>
      </c>
      <c r="W1015" s="354">
        <v>3700</v>
      </c>
      <c r="X1015" s="354">
        <v>3700</v>
      </c>
      <c r="Y1015" s="354">
        <v>3700</v>
      </c>
      <c r="Z1015" s="354">
        <v>3700</v>
      </c>
      <c r="AA1015" s="354">
        <v>3700</v>
      </c>
      <c r="AB1015" s="354">
        <v>3700</v>
      </c>
      <c r="AC1015" s="354">
        <v>3700</v>
      </c>
      <c r="AD1015" s="354">
        <v>3700</v>
      </c>
    </row>
    <row r="1016" spans="1:30" x14ac:dyDescent="0.35">
      <c r="A1016" t="s">
        <v>155</v>
      </c>
      <c r="B1016" s="354" t="str">
        <f>VLOOKUP(A1016,'Web Based Remittances'!$A$2:$C$70,3,0)</f>
        <v>274t686m</v>
      </c>
      <c r="C1016" s="354" t="s">
        <v>79</v>
      </c>
      <c r="D1016" s="354" t="s">
        <v>80</v>
      </c>
      <c r="E1016" s="354">
        <v>6121000</v>
      </c>
      <c r="F1016" s="354">
        <v>6500</v>
      </c>
      <c r="I1016" s="354">
        <v>2000</v>
      </c>
      <c r="L1016" s="354">
        <v>2500</v>
      </c>
      <c r="P1016" s="354">
        <v>2000</v>
      </c>
      <c r="S1016" s="354">
        <v>0</v>
      </c>
      <c r="T1016" s="354">
        <v>0</v>
      </c>
      <c r="U1016" s="354">
        <v>2000</v>
      </c>
      <c r="V1016" s="354">
        <v>2000</v>
      </c>
      <c r="W1016" s="354">
        <v>2000</v>
      </c>
      <c r="X1016" s="354">
        <v>4500</v>
      </c>
      <c r="Y1016" s="354">
        <v>4500</v>
      </c>
      <c r="Z1016" s="354">
        <v>4500</v>
      </c>
      <c r="AA1016" s="354">
        <v>4500</v>
      </c>
      <c r="AB1016" s="354">
        <v>6500</v>
      </c>
      <c r="AC1016" s="354">
        <v>6500</v>
      </c>
      <c r="AD1016" s="354">
        <v>6500</v>
      </c>
    </row>
    <row r="1017" spans="1:30" x14ac:dyDescent="0.35">
      <c r="A1017" t="s">
        <v>155</v>
      </c>
      <c r="B1017" s="354" t="str">
        <f>VLOOKUP(A1017,'Web Based Remittances'!$A$2:$C$70,3,0)</f>
        <v>274t686m</v>
      </c>
      <c r="C1017" s="354" t="s">
        <v>81</v>
      </c>
      <c r="D1017" s="354" t="s">
        <v>82</v>
      </c>
      <c r="E1017" s="354">
        <v>6122310</v>
      </c>
      <c r="F1017" s="354">
        <v>4000</v>
      </c>
      <c r="G1017" s="354">
        <v>250</v>
      </c>
      <c r="H1017" s="354">
        <v>250</v>
      </c>
      <c r="I1017" s="354">
        <v>750</v>
      </c>
      <c r="J1017" s="354">
        <v>250</v>
      </c>
      <c r="K1017" s="354">
        <v>250</v>
      </c>
      <c r="L1017" s="354">
        <v>750</v>
      </c>
      <c r="M1017" s="354">
        <v>250</v>
      </c>
      <c r="N1017" s="354">
        <v>250</v>
      </c>
      <c r="O1017" s="354">
        <v>250</v>
      </c>
      <c r="P1017" s="354">
        <v>250</v>
      </c>
      <c r="Q1017" s="354">
        <v>250</v>
      </c>
      <c r="R1017" s="354">
        <v>250</v>
      </c>
      <c r="S1017" s="354">
        <v>250</v>
      </c>
      <c r="T1017" s="354">
        <v>500</v>
      </c>
      <c r="U1017" s="354">
        <v>1250</v>
      </c>
      <c r="V1017" s="354">
        <v>1500</v>
      </c>
      <c r="W1017" s="354">
        <v>1750</v>
      </c>
      <c r="X1017" s="354">
        <v>2500</v>
      </c>
      <c r="Y1017" s="354">
        <v>2750</v>
      </c>
      <c r="Z1017" s="354">
        <v>3000</v>
      </c>
      <c r="AA1017" s="354">
        <v>3250</v>
      </c>
      <c r="AB1017" s="354">
        <v>3500</v>
      </c>
      <c r="AC1017" s="354">
        <v>3750</v>
      </c>
      <c r="AD1017" s="354">
        <v>4000</v>
      </c>
    </row>
    <row r="1018" spans="1:30" x14ac:dyDescent="0.35">
      <c r="A1018" t="s">
        <v>155</v>
      </c>
      <c r="B1018" s="354" t="str">
        <f>VLOOKUP(A1018,'Web Based Remittances'!$A$2:$C$70,3,0)</f>
        <v>274t686m</v>
      </c>
      <c r="C1018" s="354" t="s">
        <v>83</v>
      </c>
      <c r="D1018" s="354" t="s">
        <v>84</v>
      </c>
      <c r="E1018" s="354">
        <v>6122110</v>
      </c>
      <c r="F1018" s="354">
        <v>3000</v>
      </c>
      <c r="G1018" s="354">
        <v>250</v>
      </c>
      <c r="H1018" s="354">
        <v>250</v>
      </c>
      <c r="I1018" s="354">
        <v>250</v>
      </c>
      <c r="J1018" s="354">
        <v>250</v>
      </c>
      <c r="K1018" s="354">
        <v>250</v>
      </c>
      <c r="L1018" s="354">
        <v>250</v>
      </c>
      <c r="M1018" s="354">
        <v>250</v>
      </c>
      <c r="N1018" s="354">
        <v>250</v>
      </c>
      <c r="O1018" s="354">
        <v>250</v>
      </c>
      <c r="P1018" s="354">
        <v>250</v>
      </c>
      <c r="Q1018" s="354">
        <v>250</v>
      </c>
      <c r="R1018" s="354">
        <v>250</v>
      </c>
      <c r="S1018" s="354">
        <v>250</v>
      </c>
      <c r="T1018" s="354">
        <v>500</v>
      </c>
      <c r="U1018" s="354">
        <v>750</v>
      </c>
      <c r="V1018" s="354">
        <v>1000</v>
      </c>
      <c r="W1018" s="354">
        <v>1250</v>
      </c>
      <c r="X1018" s="354">
        <v>1500</v>
      </c>
      <c r="Y1018" s="354">
        <v>1750</v>
      </c>
      <c r="Z1018" s="354">
        <v>2000</v>
      </c>
      <c r="AA1018" s="354">
        <v>2250</v>
      </c>
      <c r="AB1018" s="354">
        <v>2500</v>
      </c>
      <c r="AC1018" s="354">
        <v>2750</v>
      </c>
      <c r="AD1018" s="354">
        <v>3000</v>
      </c>
    </row>
    <row r="1019" spans="1:30" x14ac:dyDescent="0.35">
      <c r="A1019" t="s">
        <v>155</v>
      </c>
      <c r="B1019" s="354" t="str">
        <f>VLOOKUP(A1019,'Web Based Remittances'!$A$2:$C$70,3,0)</f>
        <v>274t686m</v>
      </c>
      <c r="C1019" s="354" t="s">
        <v>85</v>
      </c>
      <c r="D1019" s="354" t="s">
        <v>86</v>
      </c>
      <c r="E1019" s="354">
        <v>6120800</v>
      </c>
      <c r="F1019" s="354">
        <v>2500</v>
      </c>
      <c r="H1019" s="354">
        <v>625</v>
      </c>
      <c r="K1019" s="354">
        <v>625</v>
      </c>
      <c r="N1019" s="354">
        <v>625</v>
      </c>
      <c r="Q1019" s="354">
        <v>625</v>
      </c>
      <c r="S1019" s="354">
        <v>0</v>
      </c>
      <c r="T1019" s="354">
        <v>625</v>
      </c>
      <c r="U1019" s="354">
        <v>625</v>
      </c>
      <c r="V1019" s="354">
        <v>625</v>
      </c>
      <c r="W1019" s="354">
        <v>1250</v>
      </c>
      <c r="X1019" s="354">
        <v>1250</v>
      </c>
      <c r="Y1019" s="354">
        <v>1250</v>
      </c>
      <c r="Z1019" s="354">
        <v>1875</v>
      </c>
      <c r="AA1019" s="354">
        <v>1875</v>
      </c>
      <c r="AB1019" s="354">
        <v>1875</v>
      </c>
      <c r="AC1019" s="354">
        <v>2500</v>
      </c>
      <c r="AD1019" s="354">
        <v>2500</v>
      </c>
    </row>
    <row r="1020" spans="1:30" x14ac:dyDescent="0.35">
      <c r="A1020" t="s">
        <v>155</v>
      </c>
      <c r="B1020" s="354" t="str">
        <f>VLOOKUP(A1020,'Web Based Remittances'!$A$2:$C$70,3,0)</f>
        <v>274t686m</v>
      </c>
      <c r="C1020" s="354" t="s">
        <v>87</v>
      </c>
      <c r="D1020" s="354" t="s">
        <v>88</v>
      </c>
      <c r="E1020" s="354">
        <v>6120220</v>
      </c>
      <c r="F1020" s="354">
        <v>12600</v>
      </c>
      <c r="G1020" s="354">
        <v>800</v>
      </c>
      <c r="H1020" s="354">
        <v>800</v>
      </c>
      <c r="I1020" s="354">
        <v>800</v>
      </c>
      <c r="J1020" s="354">
        <v>800</v>
      </c>
      <c r="K1020" s="354">
        <v>800</v>
      </c>
      <c r="L1020" s="354">
        <v>800</v>
      </c>
      <c r="M1020" s="354">
        <v>800</v>
      </c>
      <c r="N1020" s="354">
        <v>1500</v>
      </c>
      <c r="O1020" s="354">
        <v>1500</v>
      </c>
      <c r="P1020" s="354">
        <v>1600</v>
      </c>
      <c r="Q1020" s="354">
        <v>1600</v>
      </c>
      <c r="R1020" s="354">
        <v>800</v>
      </c>
      <c r="S1020" s="354">
        <v>800</v>
      </c>
      <c r="T1020" s="354">
        <v>1600</v>
      </c>
      <c r="U1020" s="354">
        <v>2400</v>
      </c>
      <c r="V1020" s="354">
        <v>3200</v>
      </c>
      <c r="W1020" s="354">
        <v>4000</v>
      </c>
      <c r="X1020" s="354">
        <v>4800</v>
      </c>
      <c r="Y1020" s="354">
        <v>5600</v>
      </c>
      <c r="Z1020" s="354">
        <v>7100</v>
      </c>
      <c r="AA1020" s="354">
        <v>8600</v>
      </c>
      <c r="AB1020" s="354">
        <v>10200</v>
      </c>
      <c r="AC1020" s="354">
        <v>11800</v>
      </c>
      <c r="AD1020" s="354">
        <v>12600</v>
      </c>
    </row>
    <row r="1021" spans="1:30" x14ac:dyDescent="0.35">
      <c r="A1021" t="s">
        <v>155</v>
      </c>
      <c r="B1021" s="354" t="str">
        <f>VLOOKUP(A1021,'Web Based Remittances'!$A$2:$C$70,3,0)</f>
        <v>274t686m</v>
      </c>
      <c r="C1021" s="354" t="s">
        <v>89</v>
      </c>
      <c r="D1021" s="354" t="s">
        <v>90</v>
      </c>
      <c r="E1021" s="354">
        <v>6120600</v>
      </c>
      <c r="F1021" s="354">
        <v>22716</v>
      </c>
      <c r="R1021" s="354">
        <v>22716</v>
      </c>
      <c r="S1021" s="354">
        <v>0</v>
      </c>
      <c r="T1021" s="354">
        <v>0</v>
      </c>
      <c r="U1021" s="354">
        <v>0</v>
      </c>
      <c r="V1021" s="354">
        <v>0</v>
      </c>
      <c r="W1021" s="354">
        <v>0</v>
      </c>
      <c r="X1021" s="354">
        <v>0</v>
      </c>
      <c r="Y1021" s="354">
        <v>0</v>
      </c>
      <c r="Z1021" s="354">
        <v>0</v>
      </c>
      <c r="AA1021" s="354">
        <v>0</v>
      </c>
      <c r="AB1021" s="354">
        <v>0</v>
      </c>
      <c r="AC1021" s="354">
        <v>0</v>
      </c>
      <c r="AD1021" s="354">
        <v>22716</v>
      </c>
    </row>
    <row r="1022" spans="1:30" x14ac:dyDescent="0.35">
      <c r="A1022" t="s">
        <v>155</v>
      </c>
      <c r="B1022" s="354" t="str">
        <f>VLOOKUP(A1022,'Web Based Remittances'!$A$2:$C$70,3,0)</f>
        <v>274t686m</v>
      </c>
      <c r="C1022" s="354" t="s">
        <v>91</v>
      </c>
      <c r="D1022" s="354" t="s">
        <v>92</v>
      </c>
      <c r="E1022" s="354">
        <v>6120400</v>
      </c>
      <c r="F1022" s="354">
        <v>1200</v>
      </c>
      <c r="H1022" s="354">
        <v>300</v>
      </c>
      <c r="J1022" s="354">
        <v>200</v>
      </c>
      <c r="L1022" s="354">
        <v>300</v>
      </c>
      <c r="N1022" s="354">
        <v>200</v>
      </c>
      <c r="P1022" s="354">
        <v>200</v>
      </c>
      <c r="S1022" s="354">
        <v>0</v>
      </c>
      <c r="T1022" s="354">
        <v>300</v>
      </c>
      <c r="U1022" s="354">
        <v>300</v>
      </c>
      <c r="V1022" s="354">
        <v>500</v>
      </c>
      <c r="W1022" s="354">
        <v>500</v>
      </c>
      <c r="X1022" s="354">
        <v>800</v>
      </c>
      <c r="Y1022" s="354">
        <v>800</v>
      </c>
      <c r="Z1022" s="354">
        <v>1000</v>
      </c>
      <c r="AA1022" s="354">
        <v>1000</v>
      </c>
      <c r="AB1022" s="354">
        <v>1200</v>
      </c>
      <c r="AC1022" s="354">
        <v>1200</v>
      </c>
      <c r="AD1022" s="354">
        <v>1200</v>
      </c>
    </row>
    <row r="1023" spans="1:30" x14ac:dyDescent="0.35">
      <c r="A1023" t="s">
        <v>155</v>
      </c>
      <c r="B1023" s="354" t="str">
        <f>VLOOKUP(A1023,'Web Based Remittances'!$A$2:$C$70,3,0)</f>
        <v>274t686m</v>
      </c>
      <c r="C1023" s="354" t="s">
        <v>93</v>
      </c>
      <c r="D1023" s="354" t="s">
        <v>94</v>
      </c>
      <c r="E1023" s="354">
        <v>6140130</v>
      </c>
      <c r="F1023" s="354">
        <v>30000</v>
      </c>
      <c r="G1023" s="354">
        <v>1500</v>
      </c>
      <c r="H1023" s="354">
        <v>3000</v>
      </c>
      <c r="I1023" s="354">
        <v>3000</v>
      </c>
      <c r="J1023" s="354">
        <v>3000</v>
      </c>
      <c r="L1023" s="354">
        <v>3000</v>
      </c>
      <c r="M1023" s="354">
        <v>3000</v>
      </c>
      <c r="N1023" s="354">
        <v>3000</v>
      </c>
      <c r="O1023" s="354">
        <v>3000</v>
      </c>
      <c r="P1023" s="354">
        <v>3000</v>
      </c>
      <c r="Q1023" s="354">
        <v>3000</v>
      </c>
      <c r="R1023" s="354">
        <v>1500</v>
      </c>
      <c r="S1023" s="354">
        <v>1500</v>
      </c>
      <c r="T1023" s="354">
        <v>4500</v>
      </c>
      <c r="U1023" s="354">
        <v>7500</v>
      </c>
      <c r="V1023" s="354">
        <v>10500</v>
      </c>
      <c r="W1023" s="354">
        <v>10500</v>
      </c>
      <c r="X1023" s="354">
        <v>13500</v>
      </c>
      <c r="Y1023" s="354">
        <v>16500</v>
      </c>
      <c r="Z1023" s="354">
        <v>19500</v>
      </c>
      <c r="AA1023" s="354">
        <v>22500</v>
      </c>
      <c r="AB1023" s="354">
        <v>25500</v>
      </c>
      <c r="AC1023" s="354">
        <v>28500</v>
      </c>
      <c r="AD1023" s="354">
        <v>30000</v>
      </c>
    </row>
    <row r="1024" spans="1:30" x14ac:dyDescent="0.35">
      <c r="A1024" t="s">
        <v>155</v>
      </c>
      <c r="B1024" s="354" t="str">
        <f>VLOOKUP(A1024,'Web Based Remittances'!$A$2:$C$70,3,0)</f>
        <v>274t686m</v>
      </c>
      <c r="C1024" s="354" t="s">
        <v>95</v>
      </c>
      <c r="D1024" s="354" t="s">
        <v>96</v>
      </c>
      <c r="E1024" s="354">
        <v>6142430</v>
      </c>
      <c r="F1024" s="354">
        <v>5000</v>
      </c>
      <c r="G1024" s="354">
        <v>2200</v>
      </c>
      <c r="H1024" s="354">
        <v>600</v>
      </c>
      <c r="J1024" s="354">
        <v>200</v>
      </c>
      <c r="L1024" s="354">
        <v>200</v>
      </c>
      <c r="M1024" s="354">
        <v>200</v>
      </c>
      <c r="R1024" s="354">
        <v>1600</v>
      </c>
      <c r="S1024" s="354">
        <v>2200</v>
      </c>
      <c r="T1024" s="354">
        <v>2800</v>
      </c>
      <c r="U1024" s="354">
        <v>2800</v>
      </c>
      <c r="V1024" s="354">
        <v>3000</v>
      </c>
      <c r="W1024" s="354">
        <v>3000</v>
      </c>
      <c r="X1024" s="354">
        <v>3200</v>
      </c>
      <c r="Y1024" s="354">
        <v>3400</v>
      </c>
      <c r="Z1024" s="354">
        <v>3400</v>
      </c>
      <c r="AA1024" s="354">
        <v>3400</v>
      </c>
      <c r="AB1024" s="354">
        <v>3400</v>
      </c>
      <c r="AC1024" s="354">
        <v>3400</v>
      </c>
      <c r="AD1024" s="354">
        <v>5000</v>
      </c>
    </row>
    <row r="1025" spans="1:30" x14ac:dyDescent="0.35">
      <c r="A1025" t="s">
        <v>155</v>
      </c>
      <c r="B1025" s="354" t="str">
        <f>VLOOKUP(A1025,'Web Based Remittances'!$A$2:$C$70,3,0)</f>
        <v>274t686m</v>
      </c>
      <c r="C1025" s="354" t="s">
        <v>97</v>
      </c>
      <c r="D1025" s="354" t="s">
        <v>98</v>
      </c>
      <c r="E1025" s="354">
        <v>6146100</v>
      </c>
      <c r="F1025" s="354">
        <v>0</v>
      </c>
      <c r="S1025" s="354">
        <v>0</v>
      </c>
      <c r="T1025" s="354">
        <v>0</v>
      </c>
      <c r="U1025" s="354">
        <v>0</v>
      </c>
      <c r="V1025" s="354">
        <v>0</v>
      </c>
      <c r="W1025" s="354">
        <v>0</v>
      </c>
      <c r="X1025" s="354">
        <v>0</v>
      </c>
      <c r="Y1025" s="354">
        <v>0</v>
      </c>
      <c r="Z1025" s="354">
        <v>0</v>
      </c>
      <c r="AA1025" s="354">
        <v>0</v>
      </c>
      <c r="AB1025" s="354">
        <v>0</v>
      </c>
      <c r="AC1025" s="354">
        <v>0</v>
      </c>
      <c r="AD1025" s="354">
        <v>0</v>
      </c>
    </row>
    <row r="1026" spans="1:30" x14ac:dyDescent="0.35">
      <c r="A1026" t="s">
        <v>155</v>
      </c>
      <c r="B1026" s="354" t="str">
        <f>VLOOKUP(A1026,'Web Based Remittances'!$A$2:$C$70,3,0)</f>
        <v>274t686m</v>
      </c>
      <c r="C1026" s="354" t="s">
        <v>99</v>
      </c>
      <c r="D1026" s="354" t="s">
        <v>100</v>
      </c>
      <c r="E1026" s="354">
        <v>6140000</v>
      </c>
      <c r="F1026" s="354">
        <v>8000</v>
      </c>
      <c r="G1026" s="354">
        <v>250</v>
      </c>
      <c r="H1026" s="354">
        <v>1500</v>
      </c>
      <c r="I1026" s="354">
        <v>250</v>
      </c>
      <c r="J1026" s="354">
        <v>250</v>
      </c>
      <c r="K1026" s="354">
        <v>1500</v>
      </c>
      <c r="L1026" s="354">
        <v>250</v>
      </c>
      <c r="M1026" s="354">
        <v>1500</v>
      </c>
      <c r="N1026" s="354">
        <v>250</v>
      </c>
      <c r="O1026" s="354">
        <v>250</v>
      </c>
      <c r="P1026" s="354">
        <v>250</v>
      </c>
      <c r="Q1026" s="354">
        <v>1500</v>
      </c>
      <c r="R1026" s="354">
        <v>250</v>
      </c>
      <c r="S1026" s="354">
        <v>250</v>
      </c>
      <c r="T1026" s="354">
        <v>1750</v>
      </c>
      <c r="U1026" s="354">
        <v>2000</v>
      </c>
      <c r="V1026" s="354">
        <v>2250</v>
      </c>
      <c r="W1026" s="354">
        <v>3750</v>
      </c>
      <c r="X1026" s="354">
        <v>4000</v>
      </c>
      <c r="Y1026" s="354">
        <v>5500</v>
      </c>
      <c r="Z1026" s="354">
        <v>5750</v>
      </c>
      <c r="AA1026" s="354">
        <v>6000</v>
      </c>
      <c r="AB1026" s="354">
        <v>6250</v>
      </c>
      <c r="AC1026" s="354">
        <v>7750</v>
      </c>
      <c r="AD1026" s="354">
        <v>8000</v>
      </c>
    </row>
    <row r="1027" spans="1:30" x14ac:dyDescent="0.35">
      <c r="A1027" t="s">
        <v>155</v>
      </c>
      <c r="B1027" s="354" t="str">
        <f>VLOOKUP(A1027,'Web Based Remittances'!$A$2:$C$70,3,0)</f>
        <v>274t686m</v>
      </c>
      <c r="C1027" s="354" t="s">
        <v>101</v>
      </c>
      <c r="D1027" s="354" t="s">
        <v>102</v>
      </c>
      <c r="E1027" s="354">
        <v>6121600</v>
      </c>
      <c r="F1027" s="354">
        <v>2800</v>
      </c>
      <c r="G1027" s="354">
        <v>2800</v>
      </c>
      <c r="S1027" s="354">
        <v>2800</v>
      </c>
      <c r="T1027" s="354">
        <v>2800</v>
      </c>
      <c r="U1027" s="354">
        <v>2800</v>
      </c>
      <c r="V1027" s="354">
        <v>2800</v>
      </c>
      <c r="W1027" s="354">
        <v>2800</v>
      </c>
      <c r="X1027" s="354">
        <v>2800</v>
      </c>
      <c r="Y1027" s="354">
        <v>2800</v>
      </c>
      <c r="Z1027" s="354">
        <v>2800</v>
      </c>
      <c r="AA1027" s="354">
        <v>2800</v>
      </c>
      <c r="AB1027" s="354">
        <v>2800</v>
      </c>
      <c r="AC1027" s="354">
        <v>2800</v>
      </c>
      <c r="AD1027" s="354">
        <v>2800</v>
      </c>
    </row>
    <row r="1028" spans="1:30" x14ac:dyDescent="0.35">
      <c r="A1028" t="s">
        <v>155</v>
      </c>
      <c r="B1028" s="354" t="str">
        <f>VLOOKUP(A1028,'Web Based Remittances'!$A$2:$C$70,3,0)</f>
        <v>274t686m</v>
      </c>
      <c r="C1028" s="354" t="s">
        <v>103</v>
      </c>
      <c r="D1028" s="354" t="s">
        <v>104</v>
      </c>
      <c r="E1028" s="354">
        <v>6151110</v>
      </c>
      <c r="F1028" s="354">
        <v>0</v>
      </c>
      <c r="S1028" s="354">
        <v>0</v>
      </c>
      <c r="T1028" s="354">
        <v>0</v>
      </c>
      <c r="U1028" s="354">
        <v>0</v>
      </c>
      <c r="V1028" s="354">
        <v>0</v>
      </c>
      <c r="W1028" s="354">
        <v>0</v>
      </c>
      <c r="X1028" s="354">
        <v>0</v>
      </c>
      <c r="Y1028" s="354">
        <v>0</v>
      </c>
      <c r="Z1028" s="354">
        <v>0</v>
      </c>
      <c r="AA1028" s="354">
        <v>0</v>
      </c>
      <c r="AB1028" s="354">
        <v>0</v>
      </c>
      <c r="AC1028" s="354">
        <v>0</v>
      </c>
      <c r="AD1028" s="354">
        <v>0</v>
      </c>
    </row>
    <row r="1029" spans="1:30" x14ac:dyDescent="0.35">
      <c r="A1029" t="s">
        <v>155</v>
      </c>
      <c r="B1029" s="354" t="str">
        <f>VLOOKUP(A1029,'Web Based Remittances'!$A$2:$C$70,3,0)</f>
        <v>274t686m</v>
      </c>
      <c r="C1029" s="354" t="s">
        <v>105</v>
      </c>
      <c r="D1029" s="354" t="s">
        <v>106</v>
      </c>
      <c r="E1029" s="354">
        <v>6140200</v>
      </c>
      <c r="F1029" s="354">
        <v>30500</v>
      </c>
      <c r="G1029" s="354">
        <v>2500</v>
      </c>
      <c r="H1029" s="354">
        <v>3000</v>
      </c>
      <c r="I1029" s="354">
        <v>3000</v>
      </c>
      <c r="J1029" s="354">
        <v>2500</v>
      </c>
      <c r="L1029" s="354">
        <v>3000</v>
      </c>
      <c r="M1029" s="354">
        <v>3000</v>
      </c>
      <c r="N1029" s="354">
        <v>3000</v>
      </c>
      <c r="O1029" s="354">
        <v>2500</v>
      </c>
      <c r="P1029" s="354">
        <v>3000</v>
      </c>
      <c r="Q1029" s="354">
        <v>2500</v>
      </c>
      <c r="R1029" s="354">
        <v>2500</v>
      </c>
      <c r="S1029" s="354">
        <v>2500</v>
      </c>
      <c r="T1029" s="354">
        <v>5500</v>
      </c>
      <c r="U1029" s="354">
        <v>8500</v>
      </c>
      <c r="V1029" s="354">
        <v>11000</v>
      </c>
      <c r="W1029" s="354">
        <v>11000</v>
      </c>
      <c r="X1029" s="354">
        <v>14000</v>
      </c>
      <c r="Y1029" s="354">
        <v>17000</v>
      </c>
      <c r="Z1029" s="354">
        <v>20000</v>
      </c>
      <c r="AA1029" s="354">
        <v>22500</v>
      </c>
      <c r="AB1029" s="354">
        <v>25500</v>
      </c>
      <c r="AC1029" s="354">
        <v>28000</v>
      </c>
      <c r="AD1029" s="354">
        <v>30500</v>
      </c>
    </row>
    <row r="1030" spans="1:30" x14ac:dyDescent="0.35">
      <c r="A1030" t="s">
        <v>155</v>
      </c>
      <c r="B1030" s="354" t="str">
        <f>VLOOKUP(A1030,'Web Based Remittances'!$A$2:$C$70,3,0)</f>
        <v>274t686m</v>
      </c>
      <c r="C1030" s="354" t="s">
        <v>107</v>
      </c>
      <c r="D1030" s="354" t="s">
        <v>108</v>
      </c>
      <c r="E1030" s="354">
        <v>6111000</v>
      </c>
      <c r="F1030" s="354">
        <v>5000</v>
      </c>
      <c r="G1030" s="354">
        <v>250</v>
      </c>
      <c r="H1030" s="354">
        <v>500</v>
      </c>
      <c r="I1030" s="354">
        <v>500</v>
      </c>
      <c r="J1030" s="354">
        <v>500</v>
      </c>
      <c r="L1030" s="354">
        <v>500</v>
      </c>
      <c r="M1030" s="354">
        <v>500</v>
      </c>
      <c r="N1030" s="354">
        <v>500</v>
      </c>
      <c r="O1030" s="354">
        <v>500</v>
      </c>
      <c r="P1030" s="354">
        <v>500</v>
      </c>
      <c r="Q1030" s="354">
        <v>500</v>
      </c>
      <c r="R1030" s="354">
        <v>250</v>
      </c>
      <c r="S1030" s="354">
        <v>250</v>
      </c>
      <c r="T1030" s="354">
        <v>750</v>
      </c>
      <c r="U1030" s="354">
        <v>1250</v>
      </c>
      <c r="V1030" s="354">
        <v>1750</v>
      </c>
      <c r="W1030" s="354">
        <v>1750</v>
      </c>
      <c r="X1030" s="354">
        <v>2250</v>
      </c>
      <c r="Y1030" s="354">
        <v>2750</v>
      </c>
      <c r="Z1030" s="354">
        <v>3250</v>
      </c>
      <c r="AA1030" s="354">
        <v>3750</v>
      </c>
      <c r="AB1030" s="354">
        <v>4250</v>
      </c>
      <c r="AC1030" s="354">
        <v>4750</v>
      </c>
      <c r="AD1030" s="354">
        <v>5000</v>
      </c>
    </row>
    <row r="1031" spans="1:30" x14ac:dyDescent="0.35">
      <c r="A1031" t="s">
        <v>155</v>
      </c>
      <c r="B1031" s="354" t="str">
        <f>VLOOKUP(A1031,'Web Based Remittances'!$A$2:$C$70,3,0)</f>
        <v>274t686m</v>
      </c>
      <c r="C1031" s="354" t="s">
        <v>109</v>
      </c>
      <c r="D1031" s="354" t="s">
        <v>110</v>
      </c>
      <c r="E1031" s="354">
        <v>6170100</v>
      </c>
      <c r="F1031" s="354">
        <v>8000</v>
      </c>
      <c r="G1031" s="354">
        <v>2000</v>
      </c>
      <c r="L1031" s="354">
        <v>4000</v>
      </c>
      <c r="P1031" s="354">
        <v>2000</v>
      </c>
      <c r="S1031" s="354">
        <v>2000</v>
      </c>
      <c r="T1031" s="354">
        <v>2000</v>
      </c>
      <c r="U1031" s="354">
        <v>2000</v>
      </c>
      <c r="V1031" s="354">
        <v>2000</v>
      </c>
      <c r="W1031" s="354">
        <v>2000</v>
      </c>
      <c r="X1031" s="354">
        <v>6000</v>
      </c>
      <c r="Y1031" s="354">
        <v>6000</v>
      </c>
      <c r="Z1031" s="354">
        <v>6000</v>
      </c>
      <c r="AA1031" s="354">
        <v>6000</v>
      </c>
      <c r="AB1031" s="354">
        <v>8000</v>
      </c>
      <c r="AC1031" s="354">
        <v>8000</v>
      </c>
      <c r="AD1031" s="354">
        <v>8000</v>
      </c>
    </row>
    <row r="1032" spans="1:30" x14ac:dyDescent="0.35">
      <c r="A1032" t="s">
        <v>155</v>
      </c>
      <c r="B1032" s="354" t="str">
        <f>VLOOKUP(A1032,'Web Based Remittances'!$A$2:$C$70,3,0)</f>
        <v>274t686m</v>
      </c>
      <c r="C1032" s="354" t="s">
        <v>111</v>
      </c>
      <c r="D1032" s="354" t="s">
        <v>112</v>
      </c>
      <c r="E1032" s="354">
        <v>6170110</v>
      </c>
      <c r="F1032" s="354">
        <v>27000</v>
      </c>
      <c r="G1032" s="354">
        <v>9000</v>
      </c>
      <c r="H1032" s="354">
        <v>2000</v>
      </c>
      <c r="I1032" s="354">
        <v>5000</v>
      </c>
      <c r="J1032" s="354">
        <v>2000</v>
      </c>
      <c r="L1032" s="354">
        <v>500</v>
      </c>
      <c r="M1032" s="354">
        <v>1500</v>
      </c>
      <c r="N1032" s="354">
        <v>2000</v>
      </c>
      <c r="O1032" s="354">
        <v>500</v>
      </c>
      <c r="P1032" s="354">
        <v>2000</v>
      </c>
      <c r="Q1032" s="354">
        <v>500</v>
      </c>
      <c r="R1032" s="354">
        <v>2000</v>
      </c>
      <c r="S1032" s="354">
        <v>9000</v>
      </c>
      <c r="T1032" s="354">
        <v>11000</v>
      </c>
      <c r="U1032" s="354">
        <v>16000</v>
      </c>
      <c r="V1032" s="354">
        <v>18000</v>
      </c>
      <c r="W1032" s="354">
        <v>18000</v>
      </c>
      <c r="X1032" s="354">
        <v>18500</v>
      </c>
      <c r="Y1032" s="354">
        <v>20000</v>
      </c>
      <c r="Z1032" s="354">
        <v>22000</v>
      </c>
      <c r="AA1032" s="354">
        <v>22500</v>
      </c>
      <c r="AB1032" s="354">
        <v>24500</v>
      </c>
      <c r="AC1032" s="354">
        <v>25000</v>
      </c>
      <c r="AD1032" s="354">
        <v>27000</v>
      </c>
    </row>
    <row r="1033" spans="1:30" x14ac:dyDescent="0.35">
      <c r="A1033" t="s">
        <v>155</v>
      </c>
      <c r="B1033" s="354" t="str">
        <f>VLOOKUP(A1033,'Web Based Remittances'!$A$2:$C$70,3,0)</f>
        <v>274t686m</v>
      </c>
      <c r="C1033" s="354" t="s">
        <v>121</v>
      </c>
      <c r="D1033" s="354" t="s">
        <v>122</v>
      </c>
      <c r="E1033" s="354">
        <v>4190170</v>
      </c>
      <c r="F1033" s="354">
        <v>-5270</v>
      </c>
      <c r="H1033" s="354">
        <v>-5270</v>
      </c>
      <c r="S1033" s="354">
        <v>0</v>
      </c>
      <c r="T1033" s="354">
        <v>-5270</v>
      </c>
      <c r="U1033" s="354">
        <v>-5270</v>
      </c>
      <c r="V1033" s="354">
        <v>-5270</v>
      </c>
      <c r="W1033" s="354">
        <v>-5270</v>
      </c>
      <c r="X1033" s="354">
        <v>-5270</v>
      </c>
      <c r="Y1033" s="354">
        <v>-5270</v>
      </c>
      <c r="Z1033" s="354">
        <v>-5270</v>
      </c>
      <c r="AA1033" s="354">
        <v>-5270</v>
      </c>
      <c r="AB1033" s="354">
        <v>-5270</v>
      </c>
      <c r="AC1033" s="354">
        <v>-5270</v>
      </c>
      <c r="AD1033" s="354">
        <v>-5270</v>
      </c>
    </row>
    <row r="1034" spans="1:30" x14ac:dyDescent="0.35">
      <c r="A1034" t="s">
        <v>155</v>
      </c>
      <c r="B1034" s="354" t="str">
        <f>VLOOKUP(A1034,'Web Based Remittances'!$A$2:$C$70,3,0)</f>
        <v>274t686m</v>
      </c>
      <c r="C1034" s="354" t="s">
        <v>127</v>
      </c>
      <c r="D1034" s="354" t="s">
        <v>128</v>
      </c>
      <c r="E1034" s="354">
        <v>6180200</v>
      </c>
      <c r="F1034" s="354">
        <v>9676.25</v>
      </c>
      <c r="J1034" s="354">
        <v>4000</v>
      </c>
      <c r="L1034" s="354">
        <v>5676.25</v>
      </c>
      <c r="S1034" s="354">
        <v>0</v>
      </c>
      <c r="T1034" s="354">
        <v>0</v>
      </c>
      <c r="U1034" s="354">
        <v>0</v>
      </c>
      <c r="V1034" s="354">
        <v>4000</v>
      </c>
      <c r="W1034" s="354">
        <v>4000</v>
      </c>
      <c r="X1034" s="354">
        <v>9676.25</v>
      </c>
      <c r="Y1034" s="354">
        <v>9676.25</v>
      </c>
      <c r="Z1034" s="354">
        <v>9676.25</v>
      </c>
      <c r="AA1034" s="354">
        <v>9676.25</v>
      </c>
      <c r="AB1034" s="354">
        <v>9676.25</v>
      </c>
      <c r="AC1034" s="354">
        <v>9676.25</v>
      </c>
      <c r="AD1034" s="354">
        <v>9676.25</v>
      </c>
    </row>
    <row r="1035" spans="1:30" x14ac:dyDescent="0.35">
      <c r="A1035" t="s">
        <v>156</v>
      </c>
      <c r="B1035" s="354" t="str">
        <f>VLOOKUP(A1035,'Web Based Remittances'!$A$2:$C$70,3,0)</f>
        <v>39b257j</v>
      </c>
      <c r="C1035" s="354" t="s">
        <v>19</v>
      </c>
      <c r="D1035" s="354" t="s">
        <v>20</v>
      </c>
      <c r="E1035" s="354">
        <v>4190105</v>
      </c>
      <c r="F1035" s="354">
        <v>-646312</v>
      </c>
      <c r="G1035" s="354">
        <v>-54106.66</v>
      </c>
      <c r="H1035" s="354">
        <v>-58974.5</v>
      </c>
      <c r="I1035" s="354">
        <v>-52695.16</v>
      </c>
      <c r="J1035" s="354">
        <v>-52695.16</v>
      </c>
      <c r="K1035" s="354">
        <v>-52695.16</v>
      </c>
      <c r="L1035" s="354">
        <v>-52695.16</v>
      </c>
      <c r="M1035" s="354">
        <v>-58974.400000000001</v>
      </c>
      <c r="N1035" s="354">
        <v>-52695.16</v>
      </c>
      <c r="O1035" s="354">
        <v>-52695.16</v>
      </c>
      <c r="P1035" s="354">
        <v>-52695.16</v>
      </c>
      <c r="Q1035" s="354">
        <v>-52695.16</v>
      </c>
      <c r="R1035" s="354">
        <v>-52695.16</v>
      </c>
      <c r="S1035" s="354">
        <v>-54106.66</v>
      </c>
      <c r="T1035" s="354">
        <v>-113081.16</v>
      </c>
      <c r="U1035" s="354">
        <v>-165776.32000000001</v>
      </c>
      <c r="V1035" s="354">
        <v>-218471.48</v>
      </c>
      <c r="W1035" s="354">
        <v>-271166.64</v>
      </c>
      <c r="X1035" s="354">
        <v>-323861.80000000005</v>
      </c>
      <c r="Y1035" s="354">
        <v>-382836.20000000007</v>
      </c>
      <c r="Z1035" s="354">
        <v>-435531.3600000001</v>
      </c>
      <c r="AA1035" s="354">
        <v>-488226.52000000014</v>
      </c>
      <c r="AB1035" s="354">
        <v>-540921.68000000017</v>
      </c>
      <c r="AC1035" s="354">
        <v>-593616.8400000002</v>
      </c>
      <c r="AD1035" s="354">
        <v>-646312.00000000023</v>
      </c>
    </row>
    <row r="1036" spans="1:30" x14ac:dyDescent="0.35">
      <c r="A1036" t="s">
        <v>156</v>
      </c>
      <c r="B1036" s="354" t="str">
        <f>VLOOKUP(A1036,'Web Based Remittances'!$A$2:$C$70,3,0)</f>
        <v>39b257j</v>
      </c>
      <c r="C1036" s="354" t="s">
        <v>21</v>
      </c>
      <c r="D1036" s="354" t="s">
        <v>22</v>
      </c>
      <c r="E1036" s="354">
        <v>4190110</v>
      </c>
      <c r="S1036" s="354">
        <v>0</v>
      </c>
      <c r="T1036" s="354">
        <v>0</v>
      </c>
      <c r="U1036" s="354">
        <v>0</v>
      </c>
      <c r="V1036" s="354">
        <v>0</v>
      </c>
      <c r="W1036" s="354">
        <v>0</v>
      </c>
      <c r="X1036" s="354">
        <v>0</v>
      </c>
      <c r="Y1036" s="354">
        <v>0</v>
      </c>
      <c r="Z1036" s="354">
        <v>0</v>
      </c>
      <c r="AA1036" s="354">
        <v>0</v>
      </c>
      <c r="AB1036" s="354">
        <v>0</v>
      </c>
      <c r="AC1036" s="354">
        <v>0</v>
      </c>
      <c r="AD1036" s="354">
        <v>0</v>
      </c>
    </row>
    <row r="1037" spans="1:30" x14ac:dyDescent="0.35">
      <c r="A1037" t="s">
        <v>156</v>
      </c>
      <c r="B1037" s="354" t="str">
        <f>VLOOKUP(A1037,'Web Based Remittances'!$A$2:$C$70,3,0)</f>
        <v>39b257j</v>
      </c>
      <c r="C1037" s="354" t="s">
        <v>23</v>
      </c>
      <c r="D1037" s="354" t="s">
        <v>24</v>
      </c>
      <c r="E1037" s="354">
        <v>4190120</v>
      </c>
      <c r="F1037" s="354">
        <v>-50477</v>
      </c>
      <c r="G1037" s="354">
        <v>-9740</v>
      </c>
      <c r="H1037" s="354">
        <v>-6340.56</v>
      </c>
      <c r="I1037" s="354">
        <v>-6340.56</v>
      </c>
      <c r="J1037" s="354">
        <v>-6340.56</v>
      </c>
      <c r="K1037" s="354">
        <v>-6340.56</v>
      </c>
      <c r="L1037" s="354">
        <v>-2196.41</v>
      </c>
      <c r="M1037" s="354">
        <v>-2196.41</v>
      </c>
      <c r="N1037" s="354">
        <v>-2196.41</v>
      </c>
      <c r="O1037" s="354">
        <v>-2196.41</v>
      </c>
      <c r="P1037" s="354">
        <v>-2196.38</v>
      </c>
      <c r="Q1037" s="354">
        <v>-2196.5100000000002</v>
      </c>
      <c r="R1037" s="354">
        <v>-2196.23</v>
      </c>
      <c r="S1037" s="354">
        <v>-9740</v>
      </c>
      <c r="T1037" s="354">
        <v>-16080.560000000001</v>
      </c>
      <c r="U1037" s="354">
        <v>-22421.120000000003</v>
      </c>
      <c r="V1037" s="354">
        <v>-28761.680000000004</v>
      </c>
      <c r="W1037" s="354">
        <v>-35102.240000000005</v>
      </c>
      <c r="X1037" s="354">
        <v>-37298.650000000009</v>
      </c>
      <c r="Y1037" s="354">
        <v>-39495.060000000012</v>
      </c>
      <c r="Z1037" s="354">
        <v>-41691.470000000016</v>
      </c>
      <c r="AA1037" s="354">
        <v>-43887.880000000019</v>
      </c>
      <c r="AB1037" s="354">
        <v>-46084.260000000017</v>
      </c>
      <c r="AC1037" s="354">
        <v>-48280.770000000019</v>
      </c>
      <c r="AD1037" s="354">
        <v>-50477.000000000022</v>
      </c>
    </row>
    <row r="1038" spans="1:30" x14ac:dyDescent="0.35">
      <c r="A1038" t="s">
        <v>156</v>
      </c>
      <c r="B1038" s="354" t="str">
        <f>VLOOKUP(A1038,'Web Based Remittances'!$A$2:$C$70,3,0)</f>
        <v>39b257j</v>
      </c>
      <c r="C1038" s="354" t="s">
        <v>25</v>
      </c>
      <c r="D1038" s="354" t="s">
        <v>26</v>
      </c>
      <c r="E1038" s="354">
        <v>4190140</v>
      </c>
      <c r="F1038" s="354">
        <v>-42056</v>
      </c>
      <c r="I1038" s="354">
        <v>-10514</v>
      </c>
      <c r="L1038" s="354">
        <v>-10514</v>
      </c>
      <c r="O1038" s="354">
        <v>-10514</v>
      </c>
      <c r="R1038" s="354">
        <v>-10514</v>
      </c>
      <c r="S1038" s="354">
        <v>0</v>
      </c>
      <c r="T1038" s="354">
        <v>0</v>
      </c>
      <c r="U1038" s="354">
        <v>-10514</v>
      </c>
      <c r="V1038" s="354">
        <v>-10514</v>
      </c>
      <c r="W1038" s="354">
        <v>-10514</v>
      </c>
      <c r="X1038" s="354">
        <v>-21028</v>
      </c>
      <c r="Y1038" s="354">
        <v>-21028</v>
      </c>
      <c r="Z1038" s="354">
        <v>-21028</v>
      </c>
      <c r="AA1038" s="354">
        <v>-31542</v>
      </c>
      <c r="AB1038" s="354">
        <v>-31542</v>
      </c>
      <c r="AC1038" s="354">
        <v>-31542</v>
      </c>
      <c r="AD1038" s="354">
        <v>-42056</v>
      </c>
    </row>
    <row r="1039" spans="1:30" x14ac:dyDescent="0.35">
      <c r="A1039" t="s">
        <v>156</v>
      </c>
      <c r="B1039" s="354" t="str">
        <f>VLOOKUP(A1039,'Web Based Remittances'!$A$2:$C$70,3,0)</f>
        <v>39b257j</v>
      </c>
      <c r="C1039" s="354" t="s">
        <v>27</v>
      </c>
      <c r="D1039" s="354" t="s">
        <v>28</v>
      </c>
      <c r="E1039" s="354">
        <v>4190160</v>
      </c>
      <c r="S1039" s="354">
        <v>0</v>
      </c>
      <c r="T1039" s="354">
        <v>0</v>
      </c>
      <c r="U1039" s="354">
        <v>0</v>
      </c>
      <c r="V1039" s="354">
        <v>0</v>
      </c>
      <c r="W1039" s="354">
        <v>0</v>
      </c>
      <c r="X1039" s="354">
        <v>0</v>
      </c>
      <c r="Y1039" s="354">
        <v>0</v>
      </c>
      <c r="Z1039" s="354">
        <v>0</v>
      </c>
      <c r="AA1039" s="354">
        <v>0</v>
      </c>
      <c r="AB1039" s="354">
        <v>0</v>
      </c>
      <c r="AC1039" s="354">
        <v>0</v>
      </c>
      <c r="AD1039" s="354">
        <v>0</v>
      </c>
    </row>
    <row r="1040" spans="1:30" x14ac:dyDescent="0.35">
      <c r="A1040" t="s">
        <v>156</v>
      </c>
      <c r="B1040" s="354" t="str">
        <f>VLOOKUP(A1040,'Web Based Remittances'!$A$2:$C$70,3,0)</f>
        <v>39b257j</v>
      </c>
      <c r="C1040" s="354" t="s">
        <v>29</v>
      </c>
      <c r="D1040" s="354" t="s">
        <v>30</v>
      </c>
      <c r="E1040" s="354">
        <v>4190390</v>
      </c>
      <c r="F1040" s="354">
        <v>-7000</v>
      </c>
      <c r="G1040" s="354">
        <v>-7000</v>
      </c>
      <c r="S1040" s="354">
        <v>-7000</v>
      </c>
      <c r="T1040" s="354">
        <v>-7000</v>
      </c>
      <c r="U1040" s="354">
        <v>-7000</v>
      </c>
      <c r="V1040" s="354">
        <v>-7000</v>
      </c>
      <c r="W1040" s="354">
        <v>-7000</v>
      </c>
      <c r="X1040" s="354">
        <v>-7000</v>
      </c>
      <c r="Y1040" s="354">
        <v>-7000</v>
      </c>
      <c r="Z1040" s="354">
        <v>-7000</v>
      </c>
      <c r="AA1040" s="354">
        <v>-7000</v>
      </c>
      <c r="AB1040" s="354">
        <v>-7000</v>
      </c>
      <c r="AC1040" s="354">
        <v>-7000</v>
      </c>
      <c r="AD1040" s="354">
        <v>-7000</v>
      </c>
    </row>
    <row r="1041" spans="1:30" x14ac:dyDescent="0.35">
      <c r="A1041" t="s">
        <v>156</v>
      </c>
      <c r="B1041" s="354" t="str">
        <f>VLOOKUP(A1041,'Web Based Remittances'!$A$2:$C$70,3,0)</f>
        <v>39b257j</v>
      </c>
      <c r="C1041" s="354" t="s">
        <v>31</v>
      </c>
      <c r="D1041" s="354" t="s">
        <v>32</v>
      </c>
      <c r="E1041" s="354">
        <v>4191900</v>
      </c>
      <c r="S1041" s="354">
        <v>0</v>
      </c>
      <c r="T1041" s="354">
        <v>0</v>
      </c>
      <c r="U1041" s="354">
        <v>0</v>
      </c>
      <c r="V1041" s="354">
        <v>0</v>
      </c>
      <c r="W1041" s="354">
        <v>0</v>
      </c>
      <c r="X1041" s="354">
        <v>0</v>
      </c>
      <c r="Y1041" s="354">
        <v>0</v>
      </c>
      <c r="Z1041" s="354">
        <v>0</v>
      </c>
      <c r="AA1041" s="354">
        <v>0</v>
      </c>
      <c r="AB1041" s="354">
        <v>0</v>
      </c>
      <c r="AC1041" s="354">
        <v>0</v>
      </c>
      <c r="AD1041" s="354">
        <v>0</v>
      </c>
    </row>
    <row r="1042" spans="1:30" x14ac:dyDescent="0.35">
      <c r="A1042" t="s">
        <v>156</v>
      </c>
      <c r="B1042" s="354" t="str">
        <f>VLOOKUP(A1042,'Web Based Remittances'!$A$2:$C$70,3,0)</f>
        <v>39b257j</v>
      </c>
      <c r="C1042" s="354" t="s">
        <v>33</v>
      </c>
      <c r="D1042" s="354" t="s">
        <v>34</v>
      </c>
      <c r="E1042" s="354">
        <v>4191100</v>
      </c>
      <c r="F1042" s="354">
        <v>-13094</v>
      </c>
      <c r="G1042" s="354">
        <v>-4455</v>
      </c>
      <c r="J1042" s="354">
        <v>-4455</v>
      </c>
      <c r="O1042" s="354">
        <v>-4184</v>
      </c>
      <c r="S1042" s="354">
        <v>-4455</v>
      </c>
      <c r="T1042" s="354">
        <v>-4455</v>
      </c>
      <c r="U1042" s="354">
        <v>-4455</v>
      </c>
      <c r="V1042" s="354">
        <v>-8910</v>
      </c>
      <c r="W1042" s="354">
        <v>-8910</v>
      </c>
      <c r="X1042" s="354">
        <v>-8910</v>
      </c>
      <c r="Y1042" s="354">
        <v>-8910</v>
      </c>
      <c r="Z1042" s="354">
        <v>-8910</v>
      </c>
      <c r="AA1042" s="354">
        <v>-13094</v>
      </c>
      <c r="AB1042" s="354">
        <v>-13094</v>
      </c>
      <c r="AC1042" s="354">
        <v>-13094</v>
      </c>
      <c r="AD1042" s="354">
        <v>-13094</v>
      </c>
    </row>
    <row r="1043" spans="1:30" x14ac:dyDescent="0.35">
      <c r="A1043" t="s">
        <v>156</v>
      </c>
      <c r="B1043" s="354" t="str">
        <f>VLOOKUP(A1043,'Web Based Remittances'!$A$2:$C$70,3,0)</f>
        <v>39b257j</v>
      </c>
      <c r="C1043" s="354" t="s">
        <v>35</v>
      </c>
      <c r="D1043" s="354" t="s">
        <v>36</v>
      </c>
      <c r="E1043" s="354">
        <v>4191110</v>
      </c>
      <c r="S1043" s="354">
        <v>0</v>
      </c>
      <c r="T1043" s="354">
        <v>0</v>
      </c>
      <c r="U1043" s="354">
        <v>0</v>
      </c>
      <c r="V1043" s="354">
        <v>0</v>
      </c>
      <c r="W1043" s="354">
        <v>0</v>
      </c>
      <c r="X1043" s="354">
        <v>0</v>
      </c>
      <c r="Y1043" s="354">
        <v>0</v>
      </c>
      <c r="Z1043" s="354">
        <v>0</v>
      </c>
      <c r="AA1043" s="354">
        <v>0</v>
      </c>
      <c r="AB1043" s="354">
        <v>0</v>
      </c>
      <c r="AC1043" s="354">
        <v>0</v>
      </c>
      <c r="AD1043" s="354">
        <v>0</v>
      </c>
    </row>
    <row r="1044" spans="1:30" x14ac:dyDescent="0.35">
      <c r="A1044" t="s">
        <v>156</v>
      </c>
      <c r="B1044" s="354" t="str">
        <f>VLOOKUP(A1044,'Web Based Remittances'!$A$2:$C$70,3,0)</f>
        <v>39b257j</v>
      </c>
      <c r="C1044" s="354" t="s">
        <v>37</v>
      </c>
      <c r="D1044" s="354" t="s">
        <v>38</v>
      </c>
      <c r="E1044" s="354">
        <v>4191600</v>
      </c>
      <c r="S1044" s="354">
        <v>0</v>
      </c>
      <c r="T1044" s="354">
        <v>0</v>
      </c>
      <c r="U1044" s="354">
        <v>0</v>
      </c>
      <c r="V1044" s="354">
        <v>0</v>
      </c>
      <c r="W1044" s="354">
        <v>0</v>
      </c>
      <c r="X1044" s="354">
        <v>0</v>
      </c>
      <c r="Y1044" s="354">
        <v>0</v>
      </c>
      <c r="Z1044" s="354">
        <v>0</v>
      </c>
      <c r="AA1044" s="354">
        <v>0</v>
      </c>
      <c r="AB1044" s="354">
        <v>0</v>
      </c>
      <c r="AC1044" s="354">
        <v>0</v>
      </c>
      <c r="AD1044" s="354">
        <v>0</v>
      </c>
    </row>
    <row r="1045" spans="1:30" x14ac:dyDescent="0.35">
      <c r="A1045" t="s">
        <v>156</v>
      </c>
      <c r="B1045" s="354" t="str">
        <f>VLOOKUP(A1045,'Web Based Remittances'!$A$2:$C$70,3,0)</f>
        <v>39b257j</v>
      </c>
      <c r="C1045" s="354" t="s">
        <v>39</v>
      </c>
      <c r="D1045" s="354" t="s">
        <v>40</v>
      </c>
      <c r="E1045" s="354">
        <v>4191610</v>
      </c>
      <c r="F1045" s="354">
        <v>-7590</v>
      </c>
      <c r="L1045" s="354">
        <v>-5130</v>
      </c>
      <c r="O1045" s="354">
        <v>-2460</v>
      </c>
      <c r="S1045" s="354">
        <v>0</v>
      </c>
      <c r="T1045" s="354">
        <v>0</v>
      </c>
      <c r="U1045" s="354">
        <v>0</v>
      </c>
      <c r="V1045" s="354">
        <v>0</v>
      </c>
      <c r="W1045" s="354">
        <v>0</v>
      </c>
      <c r="X1045" s="354">
        <v>-5130</v>
      </c>
      <c r="Y1045" s="354">
        <v>-5130</v>
      </c>
      <c r="Z1045" s="354">
        <v>-5130</v>
      </c>
      <c r="AA1045" s="354">
        <v>-7590</v>
      </c>
      <c r="AB1045" s="354">
        <v>-7590</v>
      </c>
      <c r="AC1045" s="354">
        <v>-7590</v>
      </c>
      <c r="AD1045" s="354">
        <v>-7590</v>
      </c>
    </row>
    <row r="1046" spans="1:30" x14ac:dyDescent="0.35">
      <c r="A1046" t="s">
        <v>156</v>
      </c>
      <c r="B1046" s="354" t="str">
        <f>VLOOKUP(A1046,'Web Based Remittances'!$A$2:$C$70,3,0)</f>
        <v>39b257j</v>
      </c>
      <c r="C1046" s="354" t="s">
        <v>41</v>
      </c>
      <c r="D1046" s="354" t="s">
        <v>42</v>
      </c>
      <c r="E1046" s="354">
        <v>4190410</v>
      </c>
      <c r="F1046" s="354">
        <v>-800</v>
      </c>
      <c r="G1046" s="354">
        <v>-200</v>
      </c>
      <c r="J1046" s="354">
        <v>-200</v>
      </c>
      <c r="O1046" s="354">
        <v>-200</v>
      </c>
      <c r="R1046" s="354">
        <v>-200</v>
      </c>
      <c r="S1046" s="354">
        <v>-200</v>
      </c>
      <c r="T1046" s="354">
        <v>-200</v>
      </c>
      <c r="U1046" s="354">
        <v>-200</v>
      </c>
      <c r="V1046" s="354">
        <v>-400</v>
      </c>
      <c r="W1046" s="354">
        <v>-400</v>
      </c>
      <c r="X1046" s="354">
        <v>-400</v>
      </c>
      <c r="Y1046" s="354">
        <v>-400</v>
      </c>
      <c r="Z1046" s="354">
        <v>-400</v>
      </c>
      <c r="AA1046" s="354">
        <v>-600</v>
      </c>
      <c r="AB1046" s="354">
        <v>-600</v>
      </c>
      <c r="AC1046" s="354">
        <v>-600</v>
      </c>
      <c r="AD1046" s="354">
        <v>-800</v>
      </c>
    </row>
    <row r="1047" spans="1:30" x14ac:dyDescent="0.35">
      <c r="A1047" t="s">
        <v>156</v>
      </c>
      <c r="B1047" s="354" t="str">
        <f>VLOOKUP(A1047,'Web Based Remittances'!$A$2:$C$70,3,0)</f>
        <v>39b257j</v>
      </c>
      <c r="C1047" s="354" t="s">
        <v>43</v>
      </c>
      <c r="D1047" s="354" t="s">
        <v>44</v>
      </c>
      <c r="E1047" s="354">
        <v>4190420</v>
      </c>
      <c r="S1047" s="354">
        <v>0</v>
      </c>
      <c r="T1047" s="354">
        <v>0</v>
      </c>
      <c r="U1047" s="354">
        <v>0</v>
      </c>
      <c r="V1047" s="354">
        <v>0</v>
      </c>
      <c r="W1047" s="354">
        <v>0</v>
      </c>
      <c r="X1047" s="354">
        <v>0</v>
      </c>
      <c r="Y1047" s="354">
        <v>0</v>
      </c>
      <c r="Z1047" s="354">
        <v>0</v>
      </c>
      <c r="AA1047" s="354">
        <v>0</v>
      </c>
      <c r="AB1047" s="354">
        <v>0</v>
      </c>
      <c r="AC1047" s="354">
        <v>0</v>
      </c>
      <c r="AD1047" s="354">
        <v>0</v>
      </c>
    </row>
    <row r="1048" spans="1:30" x14ac:dyDescent="0.35">
      <c r="A1048" t="s">
        <v>156</v>
      </c>
      <c r="B1048" s="354" t="str">
        <f>VLOOKUP(A1048,'Web Based Remittances'!$A$2:$C$70,3,0)</f>
        <v>39b257j</v>
      </c>
      <c r="C1048" s="354" t="s">
        <v>45</v>
      </c>
      <c r="D1048" s="354" t="s">
        <v>46</v>
      </c>
      <c r="E1048" s="354">
        <v>4190200</v>
      </c>
      <c r="S1048" s="354">
        <v>0</v>
      </c>
      <c r="T1048" s="354">
        <v>0</v>
      </c>
      <c r="U1048" s="354">
        <v>0</v>
      </c>
      <c r="V1048" s="354">
        <v>0</v>
      </c>
      <c r="W1048" s="354">
        <v>0</v>
      </c>
      <c r="X1048" s="354">
        <v>0</v>
      </c>
      <c r="Y1048" s="354">
        <v>0</v>
      </c>
      <c r="Z1048" s="354">
        <v>0</v>
      </c>
      <c r="AA1048" s="354">
        <v>0</v>
      </c>
      <c r="AB1048" s="354">
        <v>0</v>
      </c>
      <c r="AC1048" s="354">
        <v>0</v>
      </c>
      <c r="AD1048" s="354">
        <v>0</v>
      </c>
    </row>
    <row r="1049" spans="1:30" x14ac:dyDescent="0.35">
      <c r="A1049" t="s">
        <v>156</v>
      </c>
      <c r="B1049" s="354" t="str">
        <f>VLOOKUP(A1049,'Web Based Remittances'!$A$2:$C$70,3,0)</f>
        <v>39b257j</v>
      </c>
      <c r="C1049" s="354" t="s">
        <v>47</v>
      </c>
      <c r="D1049" s="354" t="s">
        <v>48</v>
      </c>
      <c r="E1049" s="354">
        <v>4190386</v>
      </c>
      <c r="S1049" s="354">
        <v>0</v>
      </c>
      <c r="T1049" s="354">
        <v>0</v>
      </c>
      <c r="U1049" s="354">
        <v>0</v>
      </c>
      <c r="V1049" s="354">
        <v>0</v>
      </c>
      <c r="W1049" s="354">
        <v>0</v>
      </c>
      <c r="X1049" s="354">
        <v>0</v>
      </c>
      <c r="Y1049" s="354">
        <v>0</v>
      </c>
      <c r="Z1049" s="354">
        <v>0</v>
      </c>
      <c r="AA1049" s="354">
        <v>0</v>
      </c>
      <c r="AB1049" s="354">
        <v>0</v>
      </c>
      <c r="AC1049" s="354">
        <v>0</v>
      </c>
      <c r="AD1049" s="354">
        <v>0</v>
      </c>
    </row>
    <row r="1050" spans="1:30" x14ac:dyDescent="0.35">
      <c r="A1050" t="s">
        <v>156</v>
      </c>
      <c r="B1050" s="354" t="str">
        <f>VLOOKUP(A1050,'Web Based Remittances'!$A$2:$C$70,3,0)</f>
        <v>39b257j</v>
      </c>
      <c r="C1050" s="354" t="s">
        <v>49</v>
      </c>
      <c r="D1050" s="354" t="s">
        <v>50</v>
      </c>
      <c r="E1050" s="354">
        <v>4190387</v>
      </c>
      <c r="S1050" s="354">
        <v>0</v>
      </c>
      <c r="T1050" s="354">
        <v>0</v>
      </c>
      <c r="U1050" s="354">
        <v>0</v>
      </c>
      <c r="V1050" s="354">
        <v>0</v>
      </c>
      <c r="W1050" s="354">
        <v>0</v>
      </c>
      <c r="X1050" s="354">
        <v>0</v>
      </c>
      <c r="Y1050" s="354">
        <v>0</v>
      </c>
      <c r="Z1050" s="354">
        <v>0</v>
      </c>
      <c r="AA1050" s="354">
        <v>0</v>
      </c>
      <c r="AB1050" s="354">
        <v>0</v>
      </c>
      <c r="AC1050" s="354">
        <v>0</v>
      </c>
      <c r="AD1050" s="354">
        <v>0</v>
      </c>
    </row>
    <row r="1051" spans="1:30" x14ac:dyDescent="0.35">
      <c r="A1051" t="s">
        <v>156</v>
      </c>
      <c r="B1051" s="354" t="str">
        <f>VLOOKUP(A1051,'Web Based Remittances'!$A$2:$C$70,3,0)</f>
        <v>39b257j</v>
      </c>
      <c r="C1051" s="354" t="s">
        <v>51</v>
      </c>
      <c r="D1051" s="354" t="s">
        <v>52</v>
      </c>
      <c r="E1051" s="354">
        <v>4190388</v>
      </c>
      <c r="F1051" s="354">
        <v>-18048</v>
      </c>
      <c r="G1051" s="354">
        <v>-1504</v>
      </c>
      <c r="H1051" s="354">
        <v>-1504</v>
      </c>
      <c r="I1051" s="354">
        <v>-1504</v>
      </c>
      <c r="J1051" s="354">
        <v>-1504</v>
      </c>
      <c r="K1051" s="354">
        <v>-1504</v>
      </c>
      <c r="L1051" s="354">
        <v>-1504</v>
      </c>
      <c r="M1051" s="354">
        <v>-1504</v>
      </c>
      <c r="N1051" s="354">
        <v>-1504</v>
      </c>
      <c r="O1051" s="354">
        <v>-1504</v>
      </c>
      <c r="P1051" s="354">
        <v>-1504</v>
      </c>
      <c r="Q1051" s="354">
        <v>-1504</v>
      </c>
      <c r="R1051" s="354">
        <v>-1504</v>
      </c>
      <c r="S1051" s="354">
        <v>-1504</v>
      </c>
      <c r="T1051" s="354">
        <v>-3008</v>
      </c>
      <c r="U1051" s="354">
        <v>-4512</v>
      </c>
      <c r="V1051" s="354">
        <v>-6016</v>
      </c>
      <c r="W1051" s="354">
        <v>-7520</v>
      </c>
      <c r="X1051" s="354">
        <v>-9024</v>
      </c>
      <c r="Y1051" s="354">
        <v>-10528</v>
      </c>
      <c r="Z1051" s="354">
        <v>-12032</v>
      </c>
      <c r="AA1051" s="354">
        <v>-13536</v>
      </c>
      <c r="AB1051" s="354">
        <v>-15040</v>
      </c>
      <c r="AC1051" s="354">
        <v>-16544</v>
      </c>
      <c r="AD1051" s="354">
        <v>-18048</v>
      </c>
    </row>
    <row r="1052" spans="1:30" x14ac:dyDescent="0.35">
      <c r="A1052" t="s">
        <v>156</v>
      </c>
      <c r="B1052" s="354" t="str">
        <f>VLOOKUP(A1052,'Web Based Remittances'!$A$2:$C$70,3,0)</f>
        <v>39b257j</v>
      </c>
      <c r="C1052" s="354" t="s">
        <v>53</v>
      </c>
      <c r="D1052" s="354" t="s">
        <v>54</v>
      </c>
      <c r="E1052" s="354">
        <v>4190380</v>
      </c>
      <c r="F1052" s="354">
        <v>-32009</v>
      </c>
      <c r="H1052" s="354">
        <v>-8335</v>
      </c>
      <c r="J1052" s="354">
        <v>-15339</v>
      </c>
      <c r="N1052" s="354">
        <v>-8335</v>
      </c>
      <c r="S1052" s="354">
        <v>0</v>
      </c>
      <c r="T1052" s="354">
        <v>-8335</v>
      </c>
      <c r="U1052" s="354">
        <v>-8335</v>
      </c>
      <c r="V1052" s="354">
        <v>-23674</v>
      </c>
      <c r="W1052" s="354">
        <v>-23674</v>
      </c>
      <c r="X1052" s="354">
        <v>-23674</v>
      </c>
      <c r="Y1052" s="354">
        <v>-23674</v>
      </c>
      <c r="Z1052" s="354">
        <v>-32009</v>
      </c>
      <c r="AA1052" s="354">
        <v>-32009</v>
      </c>
      <c r="AB1052" s="354">
        <v>-32009</v>
      </c>
      <c r="AC1052" s="354">
        <v>-32009</v>
      </c>
      <c r="AD1052" s="354">
        <v>-32009</v>
      </c>
    </row>
    <row r="1053" spans="1:30" x14ac:dyDescent="0.35">
      <c r="A1053" t="s">
        <v>156</v>
      </c>
      <c r="B1053" s="354" t="str">
        <f>VLOOKUP(A1053,'Web Based Remittances'!$A$2:$C$70,3,0)</f>
        <v>39b257j</v>
      </c>
      <c r="C1053" s="354" t="s">
        <v>157</v>
      </c>
      <c r="D1053" s="354" t="s">
        <v>158</v>
      </c>
      <c r="E1053" s="354">
        <v>4190205</v>
      </c>
      <c r="F1053" s="354">
        <v>-10000</v>
      </c>
      <c r="G1053" s="354">
        <v>-10000</v>
      </c>
      <c r="S1053" s="354">
        <v>-10000</v>
      </c>
      <c r="T1053" s="354">
        <v>-10000</v>
      </c>
      <c r="U1053" s="354">
        <v>-10000</v>
      </c>
      <c r="V1053" s="354">
        <v>-10000</v>
      </c>
      <c r="W1053" s="354">
        <v>-10000</v>
      </c>
      <c r="X1053" s="354">
        <v>-10000</v>
      </c>
      <c r="Y1053" s="354">
        <v>-10000</v>
      </c>
      <c r="Z1053" s="354">
        <v>-10000</v>
      </c>
      <c r="AA1053" s="354">
        <v>-10000</v>
      </c>
      <c r="AB1053" s="354">
        <v>-10000</v>
      </c>
      <c r="AC1053" s="354">
        <v>-10000</v>
      </c>
      <c r="AD1053" s="354">
        <v>-10000</v>
      </c>
    </row>
    <row r="1054" spans="1:30" x14ac:dyDescent="0.35">
      <c r="A1054" t="s">
        <v>156</v>
      </c>
      <c r="B1054" s="354" t="str">
        <f>VLOOKUP(A1054,'Web Based Remittances'!$A$2:$C$70,3,0)</f>
        <v>39b257j</v>
      </c>
      <c r="C1054" s="354" t="s">
        <v>55</v>
      </c>
      <c r="D1054" s="354" t="s">
        <v>56</v>
      </c>
      <c r="E1054" s="354">
        <v>4190210</v>
      </c>
      <c r="S1054" s="354">
        <v>0</v>
      </c>
      <c r="T1054" s="354">
        <v>0</v>
      </c>
      <c r="U1054" s="354">
        <v>0</v>
      </c>
      <c r="V1054" s="354">
        <v>0</v>
      </c>
      <c r="W1054" s="354">
        <v>0</v>
      </c>
      <c r="X1054" s="354">
        <v>0</v>
      </c>
      <c r="Y1054" s="354">
        <v>0</v>
      </c>
      <c r="Z1054" s="354">
        <v>0</v>
      </c>
      <c r="AA1054" s="354">
        <v>0</v>
      </c>
      <c r="AB1054" s="354">
        <v>0</v>
      </c>
      <c r="AC1054" s="354">
        <v>0</v>
      </c>
      <c r="AD1054" s="354">
        <v>0</v>
      </c>
    </row>
    <row r="1055" spans="1:30" x14ac:dyDescent="0.35">
      <c r="A1055" t="s">
        <v>156</v>
      </c>
      <c r="B1055" s="354" t="str">
        <f>VLOOKUP(A1055,'Web Based Remittances'!$A$2:$C$70,3,0)</f>
        <v>39b257j</v>
      </c>
      <c r="C1055" s="354" t="s">
        <v>57</v>
      </c>
      <c r="D1055" s="354" t="s">
        <v>58</v>
      </c>
      <c r="E1055" s="354">
        <v>6110000</v>
      </c>
      <c r="F1055" s="354">
        <v>277832</v>
      </c>
      <c r="G1055" s="354">
        <v>23152.66</v>
      </c>
      <c r="H1055" s="354">
        <v>23152.66</v>
      </c>
      <c r="I1055" s="354">
        <v>23152.66</v>
      </c>
      <c r="J1055" s="354">
        <v>23152.66</v>
      </c>
      <c r="K1055" s="354">
        <v>23152.66</v>
      </c>
      <c r="L1055" s="354">
        <v>23152.66</v>
      </c>
      <c r="M1055" s="354">
        <v>23152.66</v>
      </c>
      <c r="N1055" s="354">
        <v>23152.66</v>
      </c>
      <c r="O1055" s="354">
        <v>23152.66</v>
      </c>
      <c r="P1055" s="354">
        <v>23152.66</v>
      </c>
      <c r="Q1055" s="354">
        <v>23152.66</v>
      </c>
      <c r="R1055" s="354">
        <v>23152.74</v>
      </c>
      <c r="S1055" s="354">
        <v>23152.66</v>
      </c>
      <c r="T1055" s="354">
        <v>46305.32</v>
      </c>
      <c r="U1055" s="354">
        <v>69457.98</v>
      </c>
      <c r="V1055" s="354">
        <v>92610.64</v>
      </c>
      <c r="W1055" s="354">
        <v>115763.3</v>
      </c>
      <c r="X1055" s="354">
        <v>138915.96</v>
      </c>
      <c r="Y1055" s="354">
        <v>162068.62</v>
      </c>
      <c r="Z1055" s="354">
        <v>185221.28</v>
      </c>
      <c r="AA1055" s="354">
        <v>208373.94</v>
      </c>
      <c r="AB1055" s="354">
        <v>231526.6</v>
      </c>
      <c r="AC1055" s="354">
        <v>254679.26</v>
      </c>
      <c r="AD1055" s="354">
        <v>277832</v>
      </c>
    </row>
    <row r="1056" spans="1:30" x14ac:dyDescent="0.35">
      <c r="A1056" t="s">
        <v>156</v>
      </c>
      <c r="B1056" s="354" t="str">
        <f>VLOOKUP(A1056,'Web Based Remittances'!$A$2:$C$70,3,0)</f>
        <v>39b257j</v>
      </c>
      <c r="C1056" s="354" t="s">
        <v>59</v>
      </c>
      <c r="D1056" s="354" t="s">
        <v>60</v>
      </c>
      <c r="E1056" s="354">
        <v>6110020</v>
      </c>
      <c r="S1056" s="354">
        <v>0</v>
      </c>
      <c r="T1056" s="354">
        <v>0</v>
      </c>
      <c r="U1056" s="354">
        <v>0</v>
      </c>
      <c r="V1056" s="354">
        <v>0</v>
      </c>
      <c r="W1056" s="354">
        <v>0</v>
      </c>
      <c r="X1056" s="354">
        <v>0</v>
      </c>
      <c r="Y1056" s="354">
        <v>0</v>
      </c>
      <c r="Z1056" s="354">
        <v>0</v>
      </c>
      <c r="AA1056" s="354">
        <v>0</v>
      </c>
      <c r="AB1056" s="354">
        <v>0</v>
      </c>
      <c r="AC1056" s="354">
        <v>0</v>
      </c>
      <c r="AD1056" s="354">
        <v>0</v>
      </c>
    </row>
    <row r="1057" spans="1:30" x14ac:dyDescent="0.35">
      <c r="A1057" t="s">
        <v>156</v>
      </c>
      <c r="B1057" s="354" t="str">
        <f>VLOOKUP(A1057,'Web Based Remittances'!$A$2:$C$70,3,0)</f>
        <v>39b257j</v>
      </c>
      <c r="C1057" s="354" t="s">
        <v>61</v>
      </c>
      <c r="D1057" s="354" t="s">
        <v>62</v>
      </c>
      <c r="E1057" s="354">
        <v>6110600</v>
      </c>
      <c r="F1057" s="354">
        <v>270612</v>
      </c>
      <c r="G1057" s="354">
        <v>20717.66</v>
      </c>
      <c r="H1057" s="354">
        <v>22717.66</v>
      </c>
      <c r="I1057" s="354">
        <v>22717.66</v>
      </c>
      <c r="J1057" s="354">
        <v>22717.66</v>
      </c>
      <c r="K1057" s="354">
        <v>22717.66</v>
      </c>
      <c r="L1057" s="354">
        <v>22717.66</v>
      </c>
      <c r="M1057" s="354">
        <v>22717.66</v>
      </c>
      <c r="N1057" s="354">
        <v>22717.66</v>
      </c>
      <c r="O1057" s="354">
        <v>22717.66</v>
      </c>
      <c r="P1057" s="354">
        <v>22717.66</v>
      </c>
      <c r="Q1057" s="354">
        <v>22717.66</v>
      </c>
      <c r="R1057" s="354">
        <v>22717.74</v>
      </c>
      <c r="S1057" s="354">
        <v>20717.66</v>
      </c>
      <c r="T1057" s="354">
        <v>43435.32</v>
      </c>
      <c r="U1057" s="354">
        <v>66152.98</v>
      </c>
      <c r="V1057" s="354">
        <v>88870.64</v>
      </c>
      <c r="W1057" s="354">
        <v>111588.3</v>
      </c>
      <c r="X1057" s="354">
        <v>134305.96</v>
      </c>
      <c r="Y1057" s="354">
        <v>157023.62</v>
      </c>
      <c r="Z1057" s="354">
        <v>179741.28</v>
      </c>
      <c r="AA1057" s="354">
        <v>202458.94</v>
      </c>
      <c r="AB1057" s="354">
        <v>225176.6</v>
      </c>
      <c r="AC1057" s="354">
        <v>247894.26</v>
      </c>
      <c r="AD1057" s="354">
        <v>270612</v>
      </c>
    </row>
    <row r="1058" spans="1:30" x14ac:dyDescent="0.35">
      <c r="A1058" t="s">
        <v>156</v>
      </c>
      <c r="B1058" s="354" t="str">
        <f>VLOOKUP(A1058,'Web Based Remittances'!$A$2:$C$70,3,0)</f>
        <v>39b257j</v>
      </c>
      <c r="C1058" s="354" t="s">
        <v>63</v>
      </c>
      <c r="D1058" s="354" t="s">
        <v>64</v>
      </c>
      <c r="E1058" s="354">
        <v>6110720</v>
      </c>
      <c r="F1058" s="354">
        <v>17958.96</v>
      </c>
      <c r="G1058" s="354">
        <v>2172</v>
      </c>
      <c r="H1058" s="354">
        <v>2172</v>
      </c>
      <c r="I1058" s="354">
        <v>2172</v>
      </c>
      <c r="J1058" s="354">
        <v>1271.44</v>
      </c>
      <c r="K1058" s="354">
        <v>1271.44</v>
      </c>
      <c r="L1058" s="354">
        <v>1271.44</v>
      </c>
      <c r="M1058" s="354">
        <v>1271.44</v>
      </c>
      <c r="N1058" s="354">
        <v>1271.44</v>
      </c>
      <c r="O1058" s="354">
        <v>1271.44</v>
      </c>
      <c r="P1058" s="354">
        <v>1271.44</v>
      </c>
      <c r="Q1058" s="354">
        <v>1271.44</v>
      </c>
      <c r="R1058" s="354">
        <v>1271.44</v>
      </c>
      <c r="S1058" s="354">
        <v>2172</v>
      </c>
      <c r="T1058" s="354">
        <v>4344</v>
      </c>
      <c r="U1058" s="354">
        <v>6516</v>
      </c>
      <c r="V1058" s="354">
        <v>7787.4400000000005</v>
      </c>
      <c r="W1058" s="354">
        <v>9058.880000000001</v>
      </c>
      <c r="X1058" s="354">
        <v>10330.320000000002</v>
      </c>
      <c r="Y1058" s="354">
        <v>11601.760000000002</v>
      </c>
      <c r="Z1058" s="354">
        <v>12873.200000000003</v>
      </c>
      <c r="AA1058" s="354">
        <v>14144.640000000003</v>
      </c>
      <c r="AB1058" s="354">
        <v>15416.080000000004</v>
      </c>
      <c r="AC1058" s="354">
        <v>16687.520000000004</v>
      </c>
      <c r="AD1058" s="354">
        <v>17958.960000000003</v>
      </c>
    </row>
    <row r="1059" spans="1:30" x14ac:dyDescent="0.35">
      <c r="A1059" t="s">
        <v>156</v>
      </c>
      <c r="B1059" s="354" t="str">
        <f>VLOOKUP(A1059,'Web Based Remittances'!$A$2:$C$70,3,0)</f>
        <v>39b257j</v>
      </c>
      <c r="C1059" s="354" t="s">
        <v>65</v>
      </c>
      <c r="D1059" s="354" t="s">
        <v>66</v>
      </c>
      <c r="E1059" s="354">
        <v>6110860</v>
      </c>
      <c r="F1059" s="354">
        <v>48031</v>
      </c>
      <c r="G1059" s="354">
        <v>3962.1</v>
      </c>
      <c r="H1059" s="354">
        <v>3962.1</v>
      </c>
      <c r="I1059" s="354">
        <v>3962.1</v>
      </c>
      <c r="J1059" s="354">
        <v>3962.1</v>
      </c>
      <c r="K1059" s="354">
        <v>3962.1</v>
      </c>
      <c r="L1059" s="354">
        <v>4031.5</v>
      </c>
      <c r="M1059" s="354">
        <v>4031.5</v>
      </c>
      <c r="N1059" s="354">
        <v>4031.5</v>
      </c>
      <c r="O1059" s="354">
        <v>4031.5</v>
      </c>
      <c r="P1059" s="354">
        <v>4031.5</v>
      </c>
      <c r="Q1059" s="354">
        <v>4031.5</v>
      </c>
      <c r="R1059" s="354">
        <v>4031.5</v>
      </c>
      <c r="S1059" s="354">
        <v>3962.1</v>
      </c>
      <c r="T1059" s="354">
        <v>7924.2</v>
      </c>
      <c r="U1059" s="354">
        <v>11886.3</v>
      </c>
      <c r="V1059" s="354">
        <v>15848.4</v>
      </c>
      <c r="W1059" s="354">
        <v>19810.5</v>
      </c>
      <c r="X1059" s="354">
        <v>23842</v>
      </c>
      <c r="Y1059" s="354">
        <v>27873.5</v>
      </c>
      <c r="Z1059" s="354">
        <v>31905</v>
      </c>
      <c r="AA1059" s="354">
        <v>35936.5</v>
      </c>
      <c r="AB1059" s="354">
        <v>39968</v>
      </c>
      <c r="AC1059" s="354">
        <v>43999.5</v>
      </c>
      <c r="AD1059" s="354">
        <v>48031</v>
      </c>
    </row>
    <row r="1060" spans="1:30" x14ac:dyDescent="0.35">
      <c r="A1060" t="s">
        <v>156</v>
      </c>
      <c r="B1060" s="354" t="str">
        <f>VLOOKUP(A1060,'Web Based Remittances'!$A$2:$C$70,3,0)</f>
        <v>39b257j</v>
      </c>
      <c r="C1060" s="354" t="s">
        <v>67</v>
      </c>
      <c r="D1060" s="354" t="s">
        <v>68</v>
      </c>
      <c r="E1060" s="354">
        <v>6110800</v>
      </c>
      <c r="S1060" s="354">
        <v>0</v>
      </c>
      <c r="T1060" s="354">
        <v>0</v>
      </c>
      <c r="U1060" s="354">
        <v>0</v>
      </c>
      <c r="V1060" s="354">
        <v>0</v>
      </c>
      <c r="W1060" s="354">
        <v>0</v>
      </c>
      <c r="X1060" s="354">
        <v>0</v>
      </c>
      <c r="Y1060" s="354">
        <v>0</v>
      </c>
      <c r="Z1060" s="354">
        <v>0</v>
      </c>
      <c r="AA1060" s="354">
        <v>0</v>
      </c>
      <c r="AB1060" s="354">
        <v>0</v>
      </c>
      <c r="AC1060" s="354">
        <v>0</v>
      </c>
      <c r="AD1060" s="354">
        <v>0</v>
      </c>
    </row>
    <row r="1061" spans="1:30" x14ac:dyDescent="0.35">
      <c r="A1061" t="s">
        <v>156</v>
      </c>
      <c r="B1061" s="354" t="str">
        <f>VLOOKUP(A1061,'Web Based Remittances'!$A$2:$C$70,3,0)</f>
        <v>39b257j</v>
      </c>
      <c r="C1061" s="354" t="s">
        <v>69</v>
      </c>
      <c r="D1061" s="354" t="s">
        <v>70</v>
      </c>
      <c r="E1061" s="354">
        <v>6110640</v>
      </c>
      <c r="F1061" s="354">
        <v>24780</v>
      </c>
      <c r="G1061" s="354">
        <v>2065</v>
      </c>
      <c r="H1061" s="354">
        <v>2065</v>
      </c>
      <c r="I1061" s="354">
        <v>2065</v>
      </c>
      <c r="J1061" s="354">
        <v>2065</v>
      </c>
      <c r="K1061" s="354">
        <v>2065</v>
      </c>
      <c r="L1061" s="354">
        <v>2065</v>
      </c>
      <c r="M1061" s="354">
        <v>2065</v>
      </c>
      <c r="N1061" s="354">
        <v>2065</v>
      </c>
      <c r="O1061" s="354">
        <v>2065</v>
      </c>
      <c r="P1061" s="354">
        <v>2065</v>
      </c>
      <c r="Q1061" s="354">
        <v>2065</v>
      </c>
      <c r="R1061" s="354">
        <v>2065</v>
      </c>
      <c r="S1061" s="354">
        <v>2065</v>
      </c>
      <c r="T1061" s="354">
        <v>4130</v>
      </c>
      <c r="U1061" s="354">
        <v>6195</v>
      </c>
      <c r="V1061" s="354">
        <v>8260</v>
      </c>
      <c r="W1061" s="354">
        <v>10325</v>
      </c>
      <c r="X1061" s="354">
        <v>12390</v>
      </c>
      <c r="Y1061" s="354">
        <v>14455</v>
      </c>
      <c r="Z1061" s="354">
        <v>16520</v>
      </c>
      <c r="AA1061" s="354">
        <v>18585</v>
      </c>
      <c r="AB1061" s="354">
        <v>20650</v>
      </c>
      <c r="AC1061" s="354">
        <v>22715</v>
      </c>
      <c r="AD1061" s="354">
        <v>24780</v>
      </c>
    </row>
    <row r="1062" spans="1:30" x14ac:dyDescent="0.35">
      <c r="A1062" t="s">
        <v>156</v>
      </c>
      <c r="B1062" s="354" t="str">
        <f>VLOOKUP(A1062,'Web Based Remittances'!$A$2:$C$70,3,0)</f>
        <v>39b257j</v>
      </c>
      <c r="C1062" s="354" t="s">
        <v>71</v>
      </c>
      <c r="D1062" s="354" t="s">
        <v>72</v>
      </c>
      <c r="E1062" s="354">
        <v>6116300</v>
      </c>
      <c r="F1062" s="354">
        <v>5499.96</v>
      </c>
      <c r="G1062" s="354">
        <v>458.33</v>
      </c>
      <c r="H1062" s="354">
        <v>458.33</v>
      </c>
      <c r="I1062" s="354">
        <v>458.33</v>
      </c>
      <c r="J1062" s="354">
        <v>458.33</v>
      </c>
      <c r="K1062" s="354">
        <v>458.33</v>
      </c>
      <c r="L1062" s="354">
        <v>458.33</v>
      </c>
      <c r="M1062" s="354">
        <v>458.33</v>
      </c>
      <c r="N1062" s="354">
        <v>458.33</v>
      </c>
      <c r="O1062" s="354">
        <v>458.33</v>
      </c>
      <c r="P1062" s="354">
        <v>458.33</v>
      </c>
      <c r="Q1062" s="354">
        <v>458.33</v>
      </c>
      <c r="R1062" s="354">
        <v>458.33</v>
      </c>
      <c r="S1062" s="354">
        <v>458.33</v>
      </c>
      <c r="T1062" s="354">
        <v>916.66</v>
      </c>
      <c r="U1062" s="354">
        <v>1374.99</v>
      </c>
      <c r="V1062" s="354">
        <v>1833.32</v>
      </c>
      <c r="W1062" s="354">
        <v>2291.65</v>
      </c>
      <c r="X1062" s="354">
        <v>2749.98</v>
      </c>
      <c r="Y1062" s="354">
        <v>3208.31</v>
      </c>
      <c r="Z1062" s="354">
        <v>3666.64</v>
      </c>
      <c r="AA1062" s="354">
        <v>4124.97</v>
      </c>
      <c r="AB1062" s="354">
        <v>4583.3</v>
      </c>
      <c r="AC1062" s="354">
        <v>5041.63</v>
      </c>
      <c r="AD1062" s="354">
        <v>5499.96</v>
      </c>
    </row>
    <row r="1063" spans="1:30" x14ac:dyDescent="0.35">
      <c r="A1063" t="s">
        <v>156</v>
      </c>
      <c r="B1063" s="354" t="str">
        <f>VLOOKUP(A1063,'Web Based Remittances'!$A$2:$C$70,3,0)</f>
        <v>39b257j</v>
      </c>
      <c r="C1063" s="354" t="s">
        <v>73</v>
      </c>
      <c r="D1063" s="354" t="s">
        <v>74</v>
      </c>
      <c r="E1063" s="354">
        <v>6116200</v>
      </c>
      <c r="F1063" s="354">
        <v>4000</v>
      </c>
      <c r="G1063" s="354">
        <v>1000</v>
      </c>
      <c r="J1063" s="354">
        <v>1000</v>
      </c>
      <c r="N1063" s="354">
        <v>1000</v>
      </c>
      <c r="R1063" s="354">
        <v>1000</v>
      </c>
      <c r="S1063" s="354">
        <v>1000</v>
      </c>
      <c r="T1063" s="354">
        <v>1000</v>
      </c>
      <c r="U1063" s="354">
        <v>1000</v>
      </c>
      <c r="V1063" s="354">
        <v>2000</v>
      </c>
      <c r="W1063" s="354">
        <v>2000</v>
      </c>
      <c r="X1063" s="354">
        <v>2000</v>
      </c>
      <c r="Y1063" s="354">
        <v>2000</v>
      </c>
      <c r="Z1063" s="354">
        <v>3000</v>
      </c>
      <c r="AA1063" s="354">
        <v>3000</v>
      </c>
      <c r="AB1063" s="354">
        <v>3000</v>
      </c>
      <c r="AC1063" s="354">
        <v>3000</v>
      </c>
      <c r="AD1063" s="354">
        <v>4000</v>
      </c>
    </row>
    <row r="1064" spans="1:30" x14ac:dyDescent="0.35">
      <c r="A1064" t="s">
        <v>156</v>
      </c>
      <c r="B1064" s="354" t="str">
        <f>VLOOKUP(A1064,'Web Based Remittances'!$A$2:$C$70,3,0)</f>
        <v>39b257j</v>
      </c>
      <c r="C1064" s="354" t="s">
        <v>75</v>
      </c>
      <c r="D1064" s="354" t="s">
        <v>76</v>
      </c>
      <c r="E1064" s="354">
        <v>6116610</v>
      </c>
      <c r="S1064" s="354">
        <v>0</v>
      </c>
      <c r="T1064" s="354">
        <v>0</v>
      </c>
      <c r="U1064" s="354">
        <v>0</v>
      </c>
      <c r="V1064" s="354">
        <v>0</v>
      </c>
      <c r="W1064" s="354">
        <v>0</v>
      </c>
      <c r="X1064" s="354">
        <v>0</v>
      </c>
      <c r="Y1064" s="354">
        <v>0</v>
      </c>
      <c r="Z1064" s="354">
        <v>0</v>
      </c>
      <c r="AA1064" s="354">
        <v>0</v>
      </c>
      <c r="AB1064" s="354">
        <v>0</v>
      </c>
      <c r="AC1064" s="354">
        <v>0</v>
      </c>
      <c r="AD1064" s="354">
        <v>0</v>
      </c>
    </row>
    <row r="1065" spans="1:30" x14ac:dyDescent="0.35">
      <c r="A1065" t="s">
        <v>156</v>
      </c>
      <c r="B1065" s="354" t="str">
        <f>VLOOKUP(A1065,'Web Based Remittances'!$A$2:$C$70,3,0)</f>
        <v>39b257j</v>
      </c>
      <c r="C1065" s="354" t="s">
        <v>77</v>
      </c>
      <c r="D1065" s="354" t="s">
        <v>78</v>
      </c>
      <c r="E1065" s="354">
        <v>6116600</v>
      </c>
      <c r="F1065" s="354">
        <v>11437.29</v>
      </c>
      <c r="G1065" s="354">
        <v>11437.29</v>
      </c>
      <c r="S1065" s="354">
        <v>11437.29</v>
      </c>
      <c r="T1065" s="354">
        <v>11437.29</v>
      </c>
      <c r="U1065" s="354">
        <v>11437.29</v>
      </c>
      <c r="V1065" s="354">
        <v>11437.29</v>
      </c>
      <c r="W1065" s="354">
        <v>11437.29</v>
      </c>
      <c r="X1065" s="354">
        <v>11437.29</v>
      </c>
      <c r="Y1065" s="354">
        <v>11437.29</v>
      </c>
      <c r="Z1065" s="354">
        <v>11437.29</v>
      </c>
      <c r="AA1065" s="354">
        <v>11437.29</v>
      </c>
      <c r="AB1065" s="354">
        <v>11437.29</v>
      </c>
      <c r="AC1065" s="354">
        <v>11437.29</v>
      </c>
      <c r="AD1065" s="354">
        <v>11437.29</v>
      </c>
    </row>
    <row r="1066" spans="1:30" x14ac:dyDescent="0.35">
      <c r="A1066" t="s">
        <v>156</v>
      </c>
      <c r="B1066" s="354" t="str">
        <f>VLOOKUP(A1066,'Web Based Remittances'!$A$2:$C$70,3,0)</f>
        <v>39b257j</v>
      </c>
      <c r="C1066" s="354" t="s">
        <v>79</v>
      </c>
      <c r="D1066" s="354" t="s">
        <v>80</v>
      </c>
      <c r="E1066" s="354">
        <v>6121000</v>
      </c>
      <c r="F1066" s="354">
        <v>7562.64</v>
      </c>
      <c r="G1066" s="354">
        <v>2500</v>
      </c>
      <c r="H1066" s="354">
        <v>843.77</v>
      </c>
      <c r="J1066" s="354">
        <v>844</v>
      </c>
      <c r="L1066" s="354">
        <v>844</v>
      </c>
      <c r="N1066" s="354">
        <v>844</v>
      </c>
      <c r="P1066" s="354">
        <v>844</v>
      </c>
      <c r="R1066" s="354">
        <v>842.87</v>
      </c>
      <c r="S1066" s="354">
        <v>2500</v>
      </c>
      <c r="T1066" s="354">
        <v>3343.77</v>
      </c>
      <c r="U1066" s="354">
        <v>3343.77</v>
      </c>
      <c r="V1066" s="354">
        <v>4187.7700000000004</v>
      </c>
      <c r="W1066" s="354">
        <v>4187.7700000000004</v>
      </c>
      <c r="X1066" s="354">
        <v>5031.7700000000004</v>
      </c>
      <c r="Y1066" s="354">
        <v>5031.7700000000004</v>
      </c>
      <c r="Z1066" s="354">
        <v>5875.77</v>
      </c>
      <c r="AA1066" s="354">
        <v>5875.77</v>
      </c>
      <c r="AB1066" s="354">
        <v>6719.77</v>
      </c>
      <c r="AC1066" s="354">
        <v>6719.77</v>
      </c>
      <c r="AD1066" s="354">
        <v>7562.64</v>
      </c>
    </row>
    <row r="1067" spans="1:30" x14ac:dyDescent="0.35">
      <c r="A1067" t="s">
        <v>156</v>
      </c>
      <c r="B1067" s="354" t="str">
        <f>VLOOKUP(A1067,'Web Based Remittances'!$A$2:$C$70,3,0)</f>
        <v>39b257j</v>
      </c>
      <c r="C1067" s="354" t="s">
        <v>81</v>
      </c>
      <c r="D1067" s="354" t="s">
        <v>82</v>
      </c>
      <c r="E1067" s="354">
        <v>6122310</v>
      </c>
      <c r="F1067" s="354">
        <v>1999.92</v>
      </c>
      <c r="G1067" s="354">
        <v>166.66</v>
      </c>
      <c r="H1067" s="354">
        <v>166.66</v>
      </c>
      <c r="I1067" s="354">
        <v>166.66</v>
      </c>
      <c r="J1067" s="354">
        <v>166.66</v>
      </c>
      <c r="K1067" s="354">
        <v>166.66</v>
      </c>
      <c r="L1067" s="354">
        <v>166.66</v>
      </c>
      <c r="M1067" s="354">
        <v>166.66</v>
      </c>
      <c r="N1067" s="354">
        <v>166.66</v>
      </c>
      <c r="O1067" s="354">
        <v>166.66</v>
      </c>
      <c r="P1067" s="354">
        <v>166.66</v>
      </c>
      <c r="Q1067" s="354">
        <v>166.66</v>
      </c>
      <c r="R1067" s="354">
        <v>166.66</v>
      </c>
      <c r="S1067" s="354">
        <v>166.66</v>
      </c>
      <c r="T1067" s="354">
        <v>333.32</v>
      </c>
      <c r="U1067" s="354">
        <v>499.98</v>
      </c>
      <c r="V1067" s="354">
        <v>666.64</v>
      </c>
      <c r="W1067" s="354">
        <v>833.3</v>
      </c>
      <c r="X1067" s="354">
        <v>999.95999999999992</v>
      </c>
      <c r="Y1067" s="354">
        <v>1166.6199999999999</v>
      </c>
      <c r="Z1067" s="354">
        <v>1333.28</v>
      </c>
      <c r="AA1067" s="354">
        <v>1499.94</v>
      </c>
      <c r="AB1067" s="354">
        <v>1666.6000000000001</v>
      </c>
      <c r="AC1067" s="354">
        <v>1833.2600000000002</v>
      </c>
      <c r="AD1067" s="354">
        <v>1999.9200000000003</v>
      </c>
    </row>
    <row r="1068" spans="1:30" x14ac:dyDescent="0.35">
      <c r="A1068" t="s">
        <v>156</v>
      </c>
      <c r="B1068" s="354" t="str">
        <f>VLOOKUP(A1068,'Web Based Remittances'!$A$2:$C$70,3,0)</f>
        <v>39b257j</v>
      </c>
      <c r="C1068" s="354" t="s">
        <v>83</v>
      </c>
      <c r="D1068" s="354" t="s">
        <v>84</v>
      </c>
      <c r="E1068" s="354">
        <v>6122110</v>
      </c>
      <c r="F1068" s="354">
        <v>11149.69</v>
      </c>
      <c r="G1068" s="354">
        <v>929.15</v>
      </c>
      <c r="H1068" s="354">
        <v>929.14</v>
      </c>
      <c r="I1068" s="354">
        <v>929.14</v>
      </c>
      <c r="J1068" s="354">
        <v>929.14</v>
      </c>
      <c r="K1068" s="354">
        <v>929.14</v>
      </c>
      <c r="L1068" s="354">
        <v>929.14</v>
      </c>
      <c r="M1068" s="354">
        <v>929.14</v>
      </c>
      <c r="N1068" s="354">
        <v>929.14</v>
      </c>
      <c r="O1068" s="354">
        <v>929.14</v>
      </c>
      <c r="P1068" s="354">
        <v>929.14</v>
      </c>
      <c r="Q1068" s="354">
        <v>929.14</v>
      </c>
      <c r="R1068" s="354">
        <v>929.14</v>
      </c>
      <c r="S1068" s="354">
        <v>929.15</v>
      </c>
      <c r="T1068" s="354">
        <v>1858.29</v>
      </c>
      <c r="U1068" s="354">
        <v>2787.43</v>
      </c>
      <c r="V1068" s="354">
        <v>3716.5699999999997</v>
      </c>
      <c r="W1068" s="354">
        <v>4645.71</v>
      </c>
      <c r="X1068" s="354">
        <v>5574.85</v>
      </c>
      <c r="Y1068" s="354">
        <v>6503.9900000000007</v>
      </c>
      <c r="Z1068" s="354">
        <v>7433.130000000001</v>
      </c>
      <c r="AA1068" s="354">
        <v>8362.27</v>
      </c>
      <c r="AB1068" s="354">
        <v>9291.41</v>
      </c>
      <c r="AC1068" s="354">
        <v>10220.549999999999</v>
      </c>
      <c r="AD1068" s="354">
        <v>11149.689999999999</v>
      </c>
    </row>
    <row r="1069" spans="1:30" x14ac:dyDescent="0.35">
      <c r="A1069" t="s">
        <v>156</v>
      </c>
      <c r="B1069" s="354" t="str">
        <f>VLOOKUP(A1069,'Web Based Remittances'!$A$2:$C$70,3,0)</f>
        <v>39b257j</v>
      </c>
      <c r="C1069" s="354" t="s">
        <v>85</v>
      </c>
      <c r="D1069" s="354" t="s">
        <v>86</v>
      </c>
      <c r="E1069" s="354">
        <v>6120800</v>
      </c>
      <c r="F1069" s="354">
        <v>1313.52</v>
      </c>
      <c r="H1069" s="354">
        <v>328.38</v>
      </c>
      <c r="K1069" s="354">
        <v>328</v>
      </c>
      <c r="N1069" s="354">
        <v>328.14</v>
      </c>
      <c r="Q1069" s="354">
        <v>329</v>
      </c>
      <c r="S1069" s="354">
        <v>0</v>
      </c>
      <c r="T1069" s="354">
        <v>328.38</v>
      </c>
      <c r="U1069" s="354">
        <v>328.38</v>
      </c>
      <c r="V1069" s="354">
        <v>328.38</v>
      </c>
      <c r="W1069" s="354">
        <v>656.38</v>
      </c>
      <c r="X1069" s="354">
        <v>656.38</v>
      </c>
      <c r="Y1069" s="354">
        <v>656.38</v>
      </c>
      <c r="Z1069" s="354">
        <v>984.52</v>
      </c>
      <c r="AA1069" s="354">
        <v>984.52</v>
      </c>
      <c r="AB1069" s="354">
        <v>984.52</v>
      </c>
      <c r="AC1069" s="354">
        <v>1313.52</v>
      </c>
      <c r="AD1069" s="354">
        <v>1313.52</v>
      </c>
    </row>
    <row r="1070" spans="1:30" x14ac:dyDescent="0.35">
      <c r="A1070" t="s">
        <v>156</v>
      </c>
      <c r="B1070" s="354" t="str">
        <f>VLOOKUP(A1070,'Web Based Remittances'!$A$2:$C$70,3,0)</f>
        <v>39b257j</v>
      </c>
      <c r="C1070" s="354" t="s">
        <v>87</v>
      </c>
      <c r="D1070" s="354" t="s">
        <v>88</v>
      </c>
      <c r="E1070" s="354">
        <v>6120220</v>
      </c>
      <c r="F1070" s="354">
        <v>18244.900000000001</v>
      </c>
      <c r="G1070" s="354">
        <v>1520.41</v>
      </c>
      <c r="H1070" s="354">
        <v>1520.41</v>
      </c>
      <c r="I1070" s="354">
        <v>1520.41</v>
      </c>
      <c r="J1070" s="354">
        <v>1520.41</v>
      </c>
      <c r="K1070" s="354">
        <v>1520.41</v>
      </c>
      <c r="L1070" s="354">
        <v>1520.41</v>
      </c>
      <c r="M1070" s="354">
        <v>1520.41</v>
      </c>
      <c r="N1070" s="354">
        <v>1520.41</v>
      </c>
      <c r="O1070" s="354">
        <v>1520.41</v>
      </c>
      <c r="P1070" s="354">
        <v>1520.41</v>
      </c>
      <c r="Q1070" s="354">
        <v>1520.41</v>
      </c>
      <c r="R1070" s="354">
        <v>1520.39</v>
      </c>
      <c r="S1070" s="354">
        <v>1520.41</v>
      </c>
      <c r="T1070" s="354">
        <v>3040.82</v>
      </c>
      <c r="U1070" s="354">
        <v>4561.2300000000005</v>
      </c>
      <c r="V1070" s="354">
        <v>6081.64</v>
      </c>
      <c r="W1070" s="354">
        <v>7602.05</v>
      </c>
      <c r="X1070" s="354">
        <v>9122.4600000000009</v>
      </c>
      <c r="Y1070" s="354">
        <v>10642.87</v>
      </c>
      <c r="Z1070" s="354">
        <v>12163.28</v>
      </c>
      <c r="AA1070" s="354">
        <v>13683.69</v>
      </c>
      <c r="AB1070" s="354">
        <v>15204.1</v>
      </c>
      <c r="AC1070" s="354">
        <v>16724.510000000002</v>
      </c>
      <c r="AD1070" s="354">
        <v>18244.900000000001</v>
      </c>
    </row>
    <row r="1071" spans="1:30" x14ac:dyDescent="0.35">
      <c r="A1071" t="s">
        <v>156</v>
      </c>
      <c r="B1071" s="354" t="str">
        <f>VLOOKUP(A1071,'Web Based Remittances'!$A$2:$C$70,3,0)</f>
        <v>39b257j</v>
      </c>
      <c r="C1071" s="354" t="s">
        <v>89</v>
      </c>
      <c r="D1071" s="354" t="s">
        <v>90</v>
      </c>
      <c r="E1071" s="354">
        <v>6120600</v>
      </c>
      <c r="F1071" s="354">
        <v>12676</v>
      </c>
      <c r="G1071" s="354">
        <v>1056.33</v>
      </c>
      <c r="H1071" s="354">
        <v>1056.33</v>
      </c>
      <c r="I1071" s="354">
        <v>1056.33</v>
      </c>
      <c r="J1071" s="354">
        <v>1056.33</v>
      </c>
      <c r="K1071" s="354">
        <v>1056.33</v>
      </c>
      <c r="L1071" s="354">
        <v>1056.33</v>
      </c>
      <c r="M1071" s="354">
        <v>1056.33</v>
      </c>
      <c r="N1071" s="354">
        <v>1056.33</v>
      </c>
      <c r="O1071" s="354">
        <v>1056.33</v>
      </c>
      <c r="P1071" s="354">
        <v>1056.33</v>
      </c>
      <c r="Q1071" s="354">
        <v>1056.33</v>
      </c>
      <c r="R1071" s="354">
        <v>1056.3699999999999</v>
      </c>
      <c r="S1071" s="354">
        <v>1056.33</v>
      </c>
      <c r="T1071" s="354">
        <v>2112.66</v>
      </c>
      <c r="U1071" s="354">
        <v>3168.99</v>
      </c>
      <c r="V1071" s="354">
        <v>4225.32</v>
      </c>
      <c r="W1071" s="354">
        <v>5281.65</v>
      </c>
      <c r="X1071" s="354">
        <v>6337.98</v>
      </c>
      <c r="Y1071" s="354">
        <v>7394.3099999999995</v>
      </c>
      <c r="Z1071" s="354">
        <v>8450.64</v>
      </c>
      <c r="AA1071" s="354">
        <v>9506.9699999999993</v>
      </c>
      <c r="AB1071" s="354">
        <v>10563.3</v>
      </c>
      <c r="AC1071" s="354">
        <v>11619.63</v>
      </c>
      <c r="AD1071" s="354">
        <v>12676</v>
      </c>
    </row>
    <row r="1072" spans="1:30" x14ac:dyDescent="0.35">
      <c r="A1072" t="s">
        <v>156</v>
      </c>
      <c r="B1072" s="354" t="str">
        <f>VLOOKUP(A1072,'Web Based Remittances'!$A$2:$C$70,3,0)</f>
        <v>39b257j</v>
      </c>
      <c r="C1072" s="354" t="s">
        <v>91</v>
      </c>
      <c r="D1072" s="354" t="s">
        <v>92</v>
      </c>
      <c r="E1072" s="354">
        <v>6120400</v>
      </c>
      <c r="F1072" s="354">
        <v>838</v>
      </c>
      <c r="G1072" s="354">
        <v>479</v>
      </c>
      <c r="J1072" s="354">
        <v>119.5</v>
      </c>
      <c r="N1072" s="354">
        <v>120</v>
      </c>
      <c r="R1072" s="354">
        <v>119.5</v>
      </c>
      <c r="S1072" s="354">
        <v>479</v>
      </c>
      <c r="T1072" s="354">
        <v>479</v>
      </c>
      <c r="U1072" s="354">
        <v>479</v>
      </c>
      <c r="V1072" s="354">
        <v>598.5</v>
      </c>
      <c r="W1072" s="354">
        <v>598.5</v>
      </c>
      <c r="X1072" s="354">
        <v>598.5</v>
      </c>
      <c r="Y1072" s="354">
        <v>598.5</v>
      </c>
      <c r="Z1072" s="354">
        <v>718.5</v>
      </c>
      <c r="AA1072" s="354">
        <v>718.5</v>
      </c>
      <c r="AB1072" s="354">
        <v>718.5</v>
      </c>
      <c r="AC1072" s="354">
        <v>718.5</v>
      </c>
      <c r="AD1072" s="354">
        <v>838</v>
      </c>
    </row>
    <row r="1073" spans="1:30" x14ac:dyDescent="0.35">
      <c r="A1073" t="s">
        <v>156</v>
      </c>
      <c r="B1073" s="354" t="str">
        <f>VLOOKUP(A1073,'Web Based Remittances'!$A$2:$C$70,3,0)</f>
        <v>39b257j</v>
      </c>
      <c r="C1073" s="354" t="s">
        <v>93</v>
      </c>
      <c r="D1073" s="354" t="s">
        <v>94</v>
      </c>
      <c r="E1073" s="354">
        <v>6140130</v>
      </c>
      <c r="F1073" s="354">
        <v>13271.64</v>
      </c>
      <c r="G1073" s="354">
        <v>1105.97</v>
      </c>
      <c r="H1073" s="354">
        <v>1105.97</v>
      </c>
      <c r="I1073" s="354">
        <v>1105.97</v>
      </c>
      <c r="J1073" s="354">
        <v>1105.97</v>
      </c>
      <c r="K1073" s="354">
        <v>1105.97</v>
      </c>
      <c r="L1073" s="354">
        <v>1105.97</v>
      </c>
      <c r="M1073" s="354">
        <v>1105.97</v>
      </c>
      <c r="N1073" s="354">
        <v>1105.97</v>
      </c>
      <c r="O1073" s="354">
        <v>1105.97</v>
      </c>
      <c r="P1073" s="354">
        <v>1105.97</v>
      </c>
      <c r="Q1073" s="354">
        <v>1105.97</v>
      </c>
      <c r="R1073" s="354">
        <v>1105.97</v>
      </c>
      <c r="S1073" s="354">
        <v>1105.97</v>
      </c>
      <c r="T1073" s="354">
        <v>2211.94</v>
      </c>
      <c r="U1073" s="354">
        <v>3317.91</v>
      </c>
      <c r="V1073" s="354">
        <v>4423.88</v>
      </c>
      <c r="W1073" s="354">
        <v>5529.85</v>
      </c>
      <c r="X1073" s="354">
        <v>6635.8200000000006</v>
      </c>
      <c r="Y1073" s="354">
        <v>7741.7900000000009</v>
      </c>
      <c r="Z1073" s="354">
        <v>8847.76</v>
      </c>
      <c r="AA1073" s="354">
        <v>9953.73</v>
      </c>
      <c r="AB1073" s="354">
        <v>11059.699999999999</v>
      </c>
      <c r="AC1073" s="354">
        <v>12165.669999999998</v>
      </c>
      <c r="AD1073" s="354">
        <v>13271.639999999998</v>
      </c>
    </row>
    <row r="1074" spans="1:30" x14ac:dyDescent="0.35">
      <c r="A1074" t="s">
        <v>156</v>
      </c>
      <c r="B1074" s="354" t="str">
        <f>VLOOKUP(A1074,'Web Based Remittances'!$A$2:$C$70,3,0)</f>
        <v>39b257j</v>
      </c>
      <c r="C1074" s="354" t="s">
        <v>95</v>
      </c>
      <c r="D1074" s="354" t="s">
        <v>96</v>
      </c>
      <c r="E1074" s="354">
        <v>6142430</v>
      </c>
      <c r="F1074" s="354">
        <v>5209</v>
      </c>
      <c r="G1074" s="354">
        <v>434.08</v>
      </c>
      <c r="H1074" s="354">
        <v>434.08</v>
      </c>
      <c r="I1074" s="354">
        <v>434.08</v>
      </c>
      <c r="J1074" s="354">
        <v>434.08</v>
      </c>
      <c r="K1074" s="354">
        <v>434.08</v>
      </c>
      <c r="L1074" s="354">
        <v>434.08</v>
      </c>
      <c r="M1074" s="354">
        <v>434.08</v>
      </c>
      <c r="N1074" s="354">
        <v>434.08</v>
      </c>
      <c r="O1074" s="354">
        <v>434.08</v>
      </c>
      <c r="P1074" s="354">
        <v>434.08</v>
      </c>
      <c r="Q1074" s="354">
        <v>434.08</v>
      </c>
      <c r="R1074" s="354">
        <v>434.12</v>
      </c>
      <c r="S1074" s="354">
        <v>434.08</v>
      </c>
      <c r="T1074" s="354">
        <v>868.16</v>
      </c>
      <c r="U1074" s="354">
        <v>1302.24</v>
      </c>
      <c r="V1074" s="354">
        <v>1736.32</v>
      </c>
      <c r="W1074" s="354">
        <v>2170.4</v>
      </c>
      <c r="X1074" s="354">
        <v>2604.48</v>
      </c>
      <c r="Y1074" s="354">
        <v>3038.56</v>
      </c>
      <c r="Z1074" s="354">
        <v>3472.64</v>
      </c>
      <c r="AA1074" s="354">
        <v>3906.72</v>
      </c>
      <c r="AB1074" s="354">
        <v>4340.8</v>
      </c>
      <c r="AC1074" s="354">
        <v>4774.88</v>
      </c>
      <c r="AD1074" s="354">
        <v>5209</v>
      </c>
    </row>
    <row r="1075" spans="1:30" x14ac:dyDescent="0.35">
      <c r="A1075" t="s">
        <v>156</v>
      </c>
      <c r="B1075" s="354" t="str">
        <f>VLOOKUP(A1075,'Web Based Remittances'!$A$2:$C$70,3,0)</f>
        <v>39b257j</v>
      </c>
      <c r="C1075" s="354" t="s">
        <v>97</v>
      </c>
      <c r="D1075" s="354" t="s">
        <v>98</v>
      </c>
      <c r="E1075" s="354">
        <v>6146100</v>
      </c>
      <c r="S1075" s="354">
        <v>0</v>
      </c>
      <c r="T1075" s="354">
        <v>0</v>
      </c>
      <c r="U1075" s="354">
        <v>0</v>
      </c>
      <c r="V1075" s="354">
        <v>0</v>
      </c>
      <c r="W1075" s="354">
        <v>0</v>
      </c>
      <c r="X1075" s="354">
        <v>0</v>
      </c>
      <c r="Y1075" s="354">
        <v>0</v>
      </c>
      <c r="Z1075" s="354">
        <v>0</v>
      </c>
      <c r="AA1075" s="354">
        <v>0</v>
      </c>
      <c r="AB1075" s="354">
        <v>0</v>
      </c>
      <c r="AC1075" s="354">
        <v>0</v>
      </c>
      <c r="AD1075" s="354">
        <v>0</v>
      </c>
    </row>
    <row r="1076" spans="1:30" x14ac:dyDescent="0.35">
      <c r="A1076" t="s">
        <v>156</v>
      </c>
      <c r="B1076" s="354" t="str">
        <f>VLOOKUP(A1076,'Web Based Remittances'!$A$2:$C$70,3,0)</f>
        <v>39b257j</v>
      </c>
      <c r="C1076" s="354" t="s">
        <v>99</v>
      </c>
      <c r="D1076" s="354" t="s">
        <v>100</v>
      </c>
      <c r="E1076" s="354">
        <v>6140000</v>
      </c>
      <c r="F1076" s="354">
        <v>7775</v>
      </c>
      <c r="G1076" s="354">
        <v>1318</v>
      </c>
      <c r="H1076" s="354">
        <v>453</v>
      </c>
      <c r="I1076" s="354">
        <v>663</v>
      </c>
      <c r="J1076" s="354">
        <v>663</v>
      </c>
      <c r="K1076" s="354">
        <v>453</v>
      </c>
      <c r="L1076" s="354">
        <v>663</v>
      </c>
      <c r="M1076" s="354">
        <v>663</v>
      </c>
      <c r="N1076" s="354">
        <v>453</v>
      </c>
      <c r="O1076" s="354">
        <v>663</v>
      </c>
      <c r="P1076" s="354">
        <v>453</v>
      </c>
      <c r="Q1076" s="354">
        <v>663</v>
      </c>
      <c r="R1076" s="354">
        <v>667</v>
      </c>
      <c r="S1076" s="354">
        <v>1318</v>
      </c>
      <c r="T1076" s="354">
        <v>1771</v>
      </c>
      <c r="U1076" s="354">
        <v>2434</v>
      </c>
      <c r="V1076" s="354">
        <v>3097</v>
      </c>
      <c r="W1076" s="354">
        <v>3550</v>
      </c>
      <c r="X1076" s="354">
        <v>4213</v>
      </c>
      <c r="Y1076" s="354">
        <v>4876</v>
      </c>
      <c r="Z1076" s="354">
        <v>5329</v>
      </c>
      <c r="AA1076" s="354">
        <v>5992</v>
      </c>
      <c r="AB1076" s="354">
        <v>6445</v>
      </c>
      <c r="AC1076" s="354">
        <v>7108</v>
      </c>
      <c r="AD1076" s="354">
        <v>7775</v>
      </c>
    </row>
    <row r="1077" spans="1:30" x14ac:dyDescent="0.35">
      <c r="A1077" t="s">
        <v>156</v>
      </c>
      <c r="B1077" s="354" t="str">
        <f>VLOOKUP(A1077,'Web Based Remittances'!$A$2:$C$70,3,0)</f>
        <v>39b257j</v>
      </c>
      <c r="C1077" s="354" t="s">
        <v>101</v>
      </c>
      <c r="D1077" s="354" t="s">
        <v>102</v>
      </c>
      <c r="E1077" s="354">
        <v>6121600</v>
      </c>
      <c r="F1077" s="354">
        <v>1768</v>
      </c>
      <c r="G1077" s="354">
        <v>1206</v>
      </c>
      <c r="L1077" s="354">
        <v>186</v>
      </c>
      <c r="R1077" s="354">
        <v>376</v>
      </c>
      <c r="S1077" s="354">
        <v>1206</v>
      </c>
      <c r="T1077" s="354">
        <v>1206</v>
      </c>
      <c r="U1077" s="354">
        <v>1206</v>
      </c>
      <c r="V1077" s="354">
        <v>1206</v>
      </c>
      <c r="W1077" s="354">
        <v>1206</v>
      </c>
      <c r="X1077" s="354">
        <v>1392</v>
      </c>
      <c r="Y1077" s="354">
        <v>1392</v>
      </c>
      <c r="Z1077" s="354">
        <v>1392</v>
      </c>
      <c r="AA1077" s="354">
        <v>1392</v>
      </c>
      <c r="AB1077" s="354">
        <v>1392</v>
      </c>
      <c r="AC1077" s="354">
        <v>1392</v>
      </c>
      <c r="AD1077" s="354">
        <v>1768</v>
      </c>
    </row>
    <row r="1078" spans="1:30" x14ac:dyDescent="0.35">
      <c r="A1078" t="s">
        <v>156</v>
      </c>
      <c r="B1078" s="354" t="str">
        <f>VLOOKUP(A1078,'Web Based Remittances'!$A$2:$C$70,3,0)</f>
        <v>39b257j</v>
      </c>
      <c r="C1078" s="354" t="s">
        <v>103</v>
      </c>
      <c r="D1078" s="354" t="s">
        <v>104</v>
      </c>
      <c r="E1078" s="354">
        <v>6151110</v>
      </c>
      <c r="S1078" s="354">
        <v>0</v>
      </c>
      <c r="T1078" s="354">
        <v>0</v>
      </c>
      <c r="U1078" s="354">
        <v>0</v>
      </c>
      <c r="V1078" s="354">
        <v>0</v>
      </c>
      <c r="W1078" s="354">
        <v>0</v>
      </c>
      <c r="X1078" s="354">
        <v>0</v>
      </c>
      <c r="Y1078" s="354">
        <v>0</v>
      </c>
      <c r="Z1078" s="354">
        <v>0</v>
      </c>
      <c r="AA1078" s="354">
        <v>0</v>
      </c>
      <c r="AB1078" s="354">
        <v>0</v>
      </c>
      <c r="AC1078" s="354">
        <v>0</v>
      </c>
      <c r="AD1078" s="354">
        <v>0</v>
      </c>
    </row>
    <row r="1079" spans="1:30" x14ac:dyDescent="0.35">
      <c r="A1079" t="s">
        <v>156</v>
      </c>
      <c r="B1079" s="354" t="str">
        <f>VLOOKUP(A1079,'Web Based Remittances'!$A$2:$C$70,3,0)</f>
        <v>39b257j</v>
      </c>
      <c r="C1079" s="354" t="s">
        <v>105</v>
      </c>
      <c r="D1079" s="354" t="s">
        <v>106</v>
      </c>
      <c r="E1079" s="354">
        <v>6140200</v>
      </c>
      <c r="F1079" s="354">
        <v>28272</v>
      </c>
      <c r="G1079" s="354">
        <v>2356</v>
      </c>
      <c r="H1079" s="354">
        <v>2356</v>
      </c>
      <c r="I1079" s="354">
        <v>2356</v>
      </c>
      <c r="J1079" s="354">
        <v>2356</v>
      </c>
      <c r="K1079" s="354">
        <v>2356</v>
      </c>
      <c r="L1079" s="354">
        <v>2356</v>
      </c>
      <c r="M1079" s="354">
        <v>2356</v>
      </c>
      <c r="N1079" s="354">
        <v>2356</v>
      </c>
      <c r="O1079" s="354">
        <v>2356</v>
      </c>
      <c r="P1079" s="354">
        <v>2356</v>
      </c>
      <c r="Q1079" s="354">
        <v>2356</v>
      </c>
      <c r="R1079" s="354">
        <v>2356</v>
      </c>
      <c r="S1079" s="354">
        <v>2356</v>
      </c>
      <c r="T1079" s="354">
        <v>4712</v>
      </c>
      <c r="U1079" s="354">
        <v>7068</v>
      </c>
      <c r="V1079" s="354">
        <v>9424</v>
      </c>
      <c r="W1079" s="354">
        <v>11780</v>
      </c>
      <c r="X1079" s="354">
        <v>14136</v>
      </c>
      <c r="Y1079" s="354">
        <v>16492</v>
      </c>
      <c r="Z1079" s="354">
        <v>18848</v>
      </c>
      <c r="AA1079" s="354">
        <v>21204</v>
      </c>
      <c r="AB1079" s="354">
        <v>23560</v>
      </c>
      <c r="AC1079" s="354">
        <v>25916</v>
      </c>
      <c r="AD1079" s="354">
        <v>28272</v>
      </c>
    </row>
    <row r="1080" spans="1:30" x14ac:dyDescent="0.35">
      <c r="A1080" t="s">
        <v>156</v>
      </c>
      <c r="B1080" s="354" t="str">
        <f>VLOOKUP(A1080,'Web Based Remittances'!$A$2:$C$70,3,0)</f>
        <v>39b257j</v>
      </c>
      <c r="C1080" s="354" t="s">
        <v>107</v>
      </c>
      <c r="D1080" s="354" t="s">
        <v>108</v>
      </c>
      <c r="E1080" s="354">
        <v>6111000</v>
      </c>
      <c r="S1080" s="354">
        <v>0</v>
      </c>
      <c r="T1080" s="354">
        <v>0</v>
      </c>
      <c r="U1080" s="354">
        <v>0</v>
      </c>
      <c r="V1080" s="354">
        <v>0</v>
      </c>
      <c r="W1080" s="354">
        <v>0</v>
      </c>
      <c r="X1080" s="354">
        <v>0</v>
      </c>
      <c r="Y1080" s="354">
        <v>0</v>
      </c>
      <c r="Z1080" s="354">
        <v>0</v>
      </c>
      <c r="AA1080" s="354">
        <v>0</v>
      </c>
      <c r="AB1080" s="354">
        <v>0</v>
      </c>
      <c r="AC1080" s="354">
        <v>0</v>
      </c>
      <c r="AD1080" s="354">
        <v>0</v>
      </c>
    </row>
    <row r="1081" spans="1:30" x14ac:dyDescent="0.35">
      <c r="A1081" t="s">
        <v>156</v>
      </c>
      <c r="B1081" s="354" t="str">
        <f>VLOOKUP(A1081,'Web Based Remittances'!$A$2:$C$70,3,0)</f>
        <v>39b257j</v>
      </c>
      <c r="C1081" s="354" t="s">
        <v>109</v>
      </c>
      <c r="D1081" s="354" t="s">
        <v>110</v>
      </c>
      <c r="E1081" s="354">
        <v>6170100</v>
      </c>
      <c r="F1081" s="354">
        <v>13676.17</v>
      </c>
      <c r="G1081" s="354">
        <v>3419.04</v>
      </c>
      <c r="J1081" s="354">
        <v>3419.04</v>
      </c>
      <c r="O1081" s="354">
        <v>3419.04</v>
      </c>
      <c r="R1081" s="354">
        <v>3419.05</v>
      </c>
      <c r="S1081" s="354">
        <v>3419.04</v>
      </c>
      <c r="T1081" s="354">
        <v>3419.04</v>
      </c>
      <c r="U1081" s="354">
        <v>3419.04</v>
      </c>
      <c r="V1081" s="354">
        <v>6838.08</v>
      </c>
      <c r="W1081" s="354">
        <v>6838.08</v>
      </c>
      <c r="X1081" s="354">
        <v>6838.08</v>
      </c>
      <c r="Y1081" s="354">
        <v>6838.08</v>
      </c>
      <c r="Z1081" s="354">
        <v>6838.08</v>
      </c>
      <c r="AA1081" s="354">
        <v>10257.119999999999</v>
      </c>
      <c r="AB1081" s="354">
        <v>10257.119999999999</v>
      </c>
      <c r="AC1081" s="354">
        <v>10257.119999999999</v>
      </c>
      <c r="AD1081" s="354">
        <v>13676.169999999998</v>
      </c>
    </row>
    <row r="1082" spans="1:30" x14ac:dyDescent="0.35">
      <c r="A1082" t="s">
        <v>156</v>
      </c>
      <c r="B1082" s="354" t="str">
        <f>VLOOKUP(A1082,'Web Based Remittances'!$A$2:$C$70,3,0)</f>
        <v>39b257j</v>
      </c>
      <c r="C1082" s="354" t="s">
        <v>111</v>
      </c>
      <c r="D1082" s="354" t="s">
        <v>112</v>
      </c>
      <c r="E1082" s="354">
        <v>6170110</v>
      </c>
      <c r="F1082" s="354">
        <v>14024</v>
      </c>
      <c r="G1082" s="354">
        <v>9015</v>
      </c>
      <c r="H1082" s="354">
        <v>455</v>
      </c>
      <c r="I1082" s="354">
        <v>458</v>
      </c>
      <c r="J1082" s="354">
        <v>456</v>
      </c>
      <c r="K1082" s="354">
        <v>455</v>
      </c>
      <c r="L1082" s="354">
        <v>455</v>
      </c>
      <c r="M1082" s="354">
        <v>455</v>
      </c>
      <c r="N1082" s="354">
        <v>455</v>
      </c>
      <c r="O1082" s="354">
        <v>455</v>
      </c>
      <c r="P1082" s="354">
        <v>455</v>
      </c>
      <c r="Q1082" s="354">
        <v>455</v>
      </c>
      <c r="R1082" s="354">
        <v>455</v>
      </c>
      <c r="S1082" s="354">
        <v>9015</v>
      </c>
      <c r="T1082" s="354">
        <v>9470</v>
      </c>
      <c r="U1082" s="354">
        <v>9928</v>
      </c>
      <c r="V1082" s="354">
        <v>10384</v>
      </c>
      <c r="W1082" s="354">
        <v>10839</v>
      </c>
      <c r="X1082" s="354">
        <v>11294</v>
      </c>
      <c r="Y1082" s="354">
        <v>11749</v>
      </c>
      <c r="Z1082" s="354">
        <v>12204</v>
      </c>
      <c r="AA1082" s="354">
        <v>12659</v>
      </c>
      <c r="AB1082" s="354">
        <v>13114</v>
      </c>
      <c r="AC1082" s="354">
        <v>13569</v>
      </c>
      <c r="AD1082" s="354">
        <v>14024</v>
      </c>
    </row>
    <row r="1083" spans="1:30" x14ac:dyDescent="0.35">
      <c r="A1083" t="s">
        <v>156</v>
      </c>
      <c r="B1083" s="354" t="str">
        <f>VLOOKUP(A1083,'Web Based Remittances'!$A$2:$C$70,3,0)</f>
        <v>39b257j</v>
      </c>
      <c r="C1083" s="354" t="s">
        <v>119</v>
      </c>
      <c r="D1083" s="354" t="s">
        <v>120</v>
      </c>
      <c r="E1083" s="354">
        <v>6122340</v>
      </c>
      <c r="F1083" s="354">
        <v>10000</v>
      </c>
      <c r="G1083" s="354">
        <v>1666.67</v>
      </c>
      <c r="I1083" s="354">
        <v>1666.67</v>
      </c>
      <c r="K1083" s="354">
        <v>1666.67</v>
      </c>
      <c r="M1083" s="354">
        <v>1666.67</v>
      </c>
      <c r="O1083" s="354">
        <v>1666.67</v>
      </c>
      <c r="Q1083" s="354">
        <v>1666.65</v>
      </c>
      <c r="S1083" s="354">
        <v>1666.67</v>
      </c>
      <c r="T1083" s="354">
        <v>1666.67</v>
      </c>
      <c r="U1083" s="354">
        <v>3333.34</v>
      </c>
      <c r="V1083" s="354">
        <v>3333.34</v>
      </c>
      <c r="W1083" s="354">
        <v>5000.01</v>
      </c>
      <c r="X1083" s="354">
        <v>5000.01</v>
      </c>
      <c r="Y1083" s="354">
        <v>6666.68</v>
      </c>
      <c r="Z1083" s="354">
        <v>6666.68</v>
      </c>
      <c r="AA1083" s="354">
        <v>8333.35</v>
      </c>
      <c r="AB1083" s="354">
        <v>8333.35</v>
      </c>
      <c r="AC1083" s="354">
        <v>10000</v>
      </c>
      <c r="AD1083" s="354">
        <v>10000</v>
      </c>
    </row>
    <row r="1084" spans="1:30" x14ac:dyDescent="0.35">
      <c r="A1084" t="s">
        <v>156</v>
      </c>
      <c r="B1084" s="354" t="str">
        <f>VLOOKUP(A1084,'Web Based Remittances'!$A$2:$C$70,3,0)</f>
        <v>39b257j</v>
      </c>
      <c r="C1084" s="354" t="s">
        <v>121</v>
      </c>
      <c r="D1084" s="354" t="s">
        <v>122</v>
      </c>
      <c r="E1084" s="354">
        <v>4190170</v>
      </c>
      <c r="F1084" s="354">
        <v>-4664</v>
      </c>
      <c r="G1084" s="354">
        <v>-4664</v>
      </c>
      <c r="S1084" s="354">
        <v>-4664</v>
      </c>
      <c r="T1084" s="354">
        <v>-4664</v>
      </c>
      <c r="U1084" s="354">
        <v>-4664</v>
      </c>
      <c r="V1084" s="354">
        <v>-4664</v>
      </c>
      <c r="W1084" s="354">
        <v>-4664</v>
      </c>
      <c r="X1084" s="354">
        <v>-4664</v>
      </c>
      <c r="Y1084" s="354">
        <v>-4664</v>
      </c>
      <c r="Z1084" s="354">
        <v>-4664</v>
      </c>
      <c r="AA1084" s="354">
        <v>-4664</v>
      </c>
      <c r="AB1084" s="354">
        <v>-4664</v>
      </c>
      <c r="AC1084" s="354">
        <v>-4664</v>
      </c>
      <c r="AD1084" s="354">
        <v>-4664</v>
      </c>
    </row>
    <row r="1085" spans="1:30" x14ac:dyDescent="0.35">
      <c r="A1085" t="s">
        <v>156</v>
      </c>
      <c r="B1085" s="354" t="str">
        <f>VLOOKUP(A1085,'Web Based Remittances'!$A$2:$C$70,3,0)</f>
        <v>39b257j</v>
      </c>
      <c r="C1085" s="354" t="s">
        <v>147</v>
      </c>
      <c r="D1085" s="354" t="s">
        <v>148</v>
      </c>
      <c r="E1085" s="354">
        <v>6180210</v>
      </c>
      <c r="S1085" s="354">
        <v>0</v>
      </c>
      <c r="T1085" s="354">
        <v>0</v>
      </c>
      <c r="U1085" s="354">
        <v>0</v>
      </c>
      <c r="V1085" s="354">
        <v>0</v>
      </c>
      <c r="W1085" s="354">
        <v>0</v>
      </c>
      <c r="X1085" s="354">
        <v>0</v>
      </c>
      <c r="Y1085" s="354">
        <v>0</v>
      </c>
      <c r="Z1085" s="354">
        <v>0</v>
      </c>
      <c r="AA1085" s="354">
        <v>0</v>
      </c>
      <c r="AB1085" s="354">
        <v>0</v>
      </c>
      <c r="AC1085" s="354">
        <v>0</v>
      </c>
      <c r="AD1085" s="354">
        <v>0</v>
      </c>
    </row>
    <row r="1086" spans="1:30" x14ac:dyDescent="0.35">
      <c r="A1086" t="s">
        <v>156</v>
      </c>
      <c r="B1086" s="354" t="str">
        <f>VLOOKUP(A1086,'Web Based Remittances'!$A$2:$C$70,3,0)</f>
        <v>39b257j</v>
      </c>
      <c r="C1086" s="354" t="s">
        <v>127</v>
      </c>
      <c r="D1086" s="354" t="s">
        <v>128</v>
      </c>
      <c r="E1086" s="354">
        <v>6180200</v>
      </c>
      <c r="F1086" s="354">
        <v>3664</v>
      </c>
      <c r="G1086" s="354">
        <v>3664</v>
      </c>
      <c r="S1086" s="354">
        <v>3664</v>
      </c>
      <c r="T1086" s="354">
        <v>3664</v>
      </c>
      <c r="U1086" s="354">
        <v>3664</v>
      </c>
      <c r="V1086" s="354">
        <v>3664</v>
      </c>
      <c r="W1086" s="354">
        <v>3664</v>
      </c>
      <c r="X1086" s="354">
        <v>3664</v>
      </c>
      <c r="Y1086" s="354">
        <v>3664</v>
      </c>
      <c r="Z1086" s="354">
        <v>3664</v>
      </c>
      <c r="AA1086" s="354">
        <v>3664</v>
      </c>
      <c r="AB1086" s="354">
        <v>3664</v>
      </c>
      <c r="AC1086" s="354">
        <v>3664</v>
      </c>
      <c r="AD1086" s="354">
        <v>3664</v>
      </c>
    </row>
    <row r="1087" spans="1:30" x14ac:dyDescent="0.35">
      <c r="A1087" t="s">
        <v>156</v>
      </c>
      <c r="B1087" s="354" t="str">
        <f>VLOOKUP(A1087,'Web Based Remittances'!$A$2:$C$70,3,0)</f>
        <v>39b257j</v>
      </c>
      <c r="C1087" s="354" t="s">
        <v>130</v>
      </c>
      <c r="D1087" s="354" t="s">
        <v>131</v>
      </c>
      <c r="E1087" s="354">
        <v>6180230</v>
      </c>
      <c r="S1087" s="354">
        <v>0</v>
      </c>
      <c r="T1087" s="354">
        <v>0</v>
      </c>
      <c r="U1087" s="354">
        <v>0</v>
      </c>
      <c r="V1087" s="354">
        <v>0</v>
      </c>
      <c r="W1087" s="354">
        <v>0</v>
      </c>
      <c r="X1087" s="354">
        <v>0</v>
      </c>
      <c r="Y1087" s="354">
        <v>0</v>
      </c>
      <c r="Z1087" s="354">
        <v>0</v>
      </c>
      <c r="AA1087" s="354">
        <v>0</v>
      </c>
      <c r="AB1087" s="354">
        <v>0</v>
      </c>
      <c r="AC1087" s="354">
        <v>0</v>
      </c>
      <c r="AD1087" s="354">
        <v>0</v>
      </c>
    </row>
    <row r="1088" spans="1:30" x14ac:dyDescent="0.35">
      <c r="A1088" t="s">
        <v>156</v>
      </c>
      <c r="B1088" s="354" t="str">
        <f>VLOOKUP(A1088,'Web Based Remittances'!$A$2:$C$70,3,0)</f>
        <v>39b257j</v>
      </c>
      <c r="C1088" s="354" t="s">
        <v>136</v>
      </c>
      <c r="D1088" s="354" t="s">
        <v>137</v>
      </c>
      <c r="E1088" s="354">
        <v>6180260</v>
      </c>
      <c r="F1088" s="354">
        <v>1000</v>
      </c>
      <c r="G1088" s="354">
        <v>1000</v>
      </c>
      <c r="S1088" s="354">
        <v>1000</v>
      </c>
      <c r="T1088" s="354">
        <v>1000</v>
      </c>
      <c r="U1088" s="354">
        <v>1000</v>
      </c>
      <c r="V1088" s="354">
        <v>1000</v>
      </c>
      <c r="W1088" s="354">
        <v>1000</v>
      </c>
      <c r="X1088" s="354">
        <v>1000</v>
      </c>
      <c r="Y1088" s="354">
        <v>1000</v>
      </c>
      <c r="Z1088" s="354">
        <v>1000</v>
      </c>
      <c r="AA1088" s="354">
        <v>1000</v>
      </c>
      <c r="AB1088" s="354">
        <v>1000</v>
      </c>
      <c r="AC1088" s="354">
        <v>1000</v>
      </c>
      <c r="AD1088" s="354">
        <v>1000</v>
      </c>
    </row>
    <row r="1089" spans="1:30" x14ac:dyDescent="0.35">
      <c r="A1089" t="s">
        <v>159</v>
      </c>
      <c r="B1089" s="354" t="str">
        <f>VLOOKUP(A1089,'Web Based Remittances'!$A$2:$C$70,3,0)</f>
        <v>128h609d</v>
      </c>
      <c r="C1089" s="354" t="s">
        <v>19</v>
      </c>
      <c r="D1089" s="354" t="s">
        <v>20</v>
      </c>
      <c r="E1089" s="354">
        <v>4190105</v>
      </c>
      <c r="F1089" s="354">
        <v>-482227</v>
      </c>
      <c r="G1089" s="354">
        <v>-55629.38</v>
      </c>
      <c r="H1089" s="354">
        <v>-35962.92</v>
      </c>
      <c r="I1089" s="354">
        <v>-35962.92</v>
      </c>
      <c r="J1089" s="354">
        <v>-35962.92</v>
      </c>
      <c r="K1089" s="354">
        <v>-35962.92</v>
      </c>
      <c r="L1089" s="354">
        <v>-49272.92</v>
      </c>
      <c r="M1089" s="354">
        <v>-35962.92</v>
      </c>
      <c r="N1089" s="354">
        <v>-35962.92</v>
      </c>
      <c r="O1089" s="354">
        <v>-35962.92</v>
      </c>
      <c r="P1089" s="354">
        <v>-35962.92</v>
      </c>
      <c r="Q1089" s="354">
        <v>-35962.92</v>
      </c>
      <c r="R1089" s="354">
        <v>-53658.42</v>
      </c>
      <c r="S1089" s="354">
        <v>-55629.38</v>
      </c>
      <c r="T1089" s="354">
        <v>-91592.299999999988</v>
      </c>
      <c r="U1089" s="354">
        <v>-127555.21999999999</v>
      </c>
      <c r="V1089" s="354">
        <v>-163518.13999999998</v>
      </c>
      <c r="W1089" s="354">
        <v>-199481.06</v>
      </c>
      <c r="X1089" s="354">
        <v>-248753.97999999998</v>
      </c>
      <c r="Y1089" s="354">
        <v>-284716.89999999997</v>
      </c>
      <c r="Z1089" s="354">
        <v>-320679.81999999995</v>
      </c>
      <c r="AA1089" s="354">
        <v>-356642.73999999993</v>
      </c>
      <c r="AB1089" s="354">
        <v>-392605.65999999992</v>
      </c>
      <c r="AC1089" s="354">
        <v>-428568.5799999999</v>
      </c>
      <c r="AD1089" s="354">
        <v>-482226.99999999988</v>
      </c>
    </row>
    <row r="1090" spans="1:30" x14ac:dyDescent="0.35">
      <c r="A1090" t="s">
        <v>159</v>
      </c>
      <c r="B1090" s="354" t="str">
        <f>VLOOKUP(A1090,'Web Based Remittances'!$A$2:$C$70,3,0)</f>
        <v>128h609d</v>
      </c>
      <c r="C1090" s="354" t="s">
        <v>21</v>
      </c>
      <c r="D1090" s="354" t="s">
        <v>22</v>
      </c>
      <c r="E1090" s="354">
        <v>4190110</v>
      </c>
      <c r="F1090" s="354">
        <v>0</v>
      </c>
      <c r="S1090" s="354">
        <v>0</v>
      </c>
      <c r="T1090" s="354">
        <v>0</v>
      </c>
      <c r="U1090" s="354">
        <v>0</v>
      </c>
      <c r="V1090" s="354">
        <v>0</v>
      </c>
      <c r="W1090" s="354">
        <v>0</v>
      </c>
      <c r="X1090" s="354">
        <v>0</v>
      </c>
      <c r="Y1090" s="354">
        <v>0</v>
      </c>
      <c r="Z1090" s="354">
        <v>0</v>
      </c>
      <c r="AA1090" s="354">
        <v>0</v>
      </c>
      <c r="AB1090" s="354">
        <v>0</v>
      </c>
      <c r="AC1090" s="354">
        <v>0</v>
      </c>
      <c r="AD1090" s="354">
        <v>0</v>
      </c>
    </row>
    <row r="1091" spans="1:30" x14ac:dyDescent="0.35">
      <c r="A1091" t="s">
        <v>159</v>
      </c>
      <c r="B1091" s="354" t="str">
        <f>VLOOKUP(A1091,'Web Based Remittances'!$A$2:$C$70,3,0)</f>
        <v>128h609d</v>
      </c>
      <c r="C1091" s="354" t="s">
        <v>23</v>
      </c>
      <c r="D1091" s="354" t="s">
        <v>24</v>
      </c>
      <c r="E1091" s="354">
        <v>4190120</v>
      </c>
      <c r="F1091" s="354">
        <v>-39000</v>
      </c>
      <c r="G1091" s="354">
        <v>-4017.45</v>
      </c>
      <c r="H1091" s="354">
        <v>-4017.45</v>
      </c>
      <c r="I1091" s="354">
        <v>-4017.45</v>
      </c>
      <c r="J1091" s="354">
        <v>-4017.45</v>
      </c>
      <c r="K1091" s="354">
        <v>-4017.45</v>
      </c>
      <c r="L1091" s="354">
        <v>-2686.34</v>
      </c>
      <c r="M1091" s="354">
        <v>-2686.34</v>
      </c>
      <c r="N1091" s="354">
        <v>-2686.34</v>
      </c>
      <c r="O1091" s="354">
        <v>-2686.34</v>
      </c>
      <c r="P1091" s="354">
        <v>-2686.34</v>
      </c>
      <c r="Q1091" s="354">
        <v>-2686.34</v>
      </c>
      <c r="R1091" s="354">
        <v>-2794.71</v>
      </c>
      <c r="S1091" s="354">
        <v>-4017.45</v>
      </c>
      <c r="T1091" s="354">
        <v>-8034.9</v>
      </c>
      <c r="U1091" s="354">
        <v>-12052.349999999999</v>
      </c>
      <c r="V1091" s="354">
        <v>-16069.8</v>
      </c>
      <c r="W1091" s="354">
        <v>-20087.25</v>
      </c>
      <c r="X1091" s="354">
        <v>-22773.59</v>
      </c>
      <c r="Y1091" s="354">
        <v>-25459.93</v>
      </c>
      <c r="Z1091" s="354">
        <v>-28146.27</v>
      </c>
      <c r="AA1091" s="354">
        <v>-30832.61</v>
      </c>
      <c r="AB1091" s="354">
        <v>-33518.949999999997</v>
      </c>
      <c r="AC1091" s="354">
        <v>-36205.289999999994</v>
      </c>
      <c r="AD1091" s="354">
        <v>-38999.999999999993</v>
      </c>
    </row>
    <row r="1092" spans="1:30" x14ac:dyDescent="0.35">
      <c r="A1092" t="s">
        <v>159</v>
      </c>
      <c r="B1092" s="354" t="str">
        <f>VLOOKUP(A1092,'Web Based Remittances'!$A$2:$C$70,3,0)</f>
        <v>128h609d</v>
      </c>
      <c r="C1092" s="354" t="s">
        <v>25</v>
      </c>
      <c r="D1092" s="354" t="s">
        <v>26</v>
      </c>
      <c r="E1092" s="354">
        <v>4190140</v>
      </c>
      <c r="F1092" s="354">
        <v>-30470</v>
      </c>
      <c r="J1092" s="354">
        <v>-7617.5</v>
      </c>
      <c r="M1092" s="354">
        <v>-7617.5</v>
      </c>
      <c r="O1092" s="354">
        <v>-7617.5</v>
      </c>
      <c r="R1092" s="354">
        <v>-7617.5</v>
      </c>
      <c r="S1092" s="354">
        <v>0</v>
      </c>
      <c r="T1092" s="354">
        <v>0</v>
      </c>
      <c r="U1092" s="354">
        <v>0</v>
      </c>
      <c r="V1092" s="354">
        <v>-7617.5</v>
      </c>
      <c r="W1092" s="354">
        <v>-7617.5</v>
      </c>
      <c r="X1092" s="354">
        <v>-7617.5</v>
      </c>
      <c r="Y1092" s="354">
        <v>-15235</v>
      </c>
      <c r="Z1092" s="354">
        <v>-15235</v>
      </c>
      <c r="AA1092" s="354">
        <v>-22852.5</v>
      </c>
      <c r="AB1092" s="354">
        <v>-22852.5</v>
      </c>
      <c r="AC1092" s="354">
        <v>-22852.5</v>
      </c>
      <c r="AD1092" s="354">
        <v>-30470</v>
      </c>
    </row>
    <row r="1093" spans="1:30" x14ac:dyDescent="0.35">
      <c r="A1093" t="s">
        <v>159</v>
      </c>
      <c r="B1093" s="354" t="str">
        <f>VLOOKUP(A1093,'Web Based Remittances'!$A$2:$C$70,3,0)</f>
        <v>128h609d</v>
      </c>
      <c r="C1093" s="354" t="s">
        <v>27</v>
      </c>
      <c r="D1093" s="354" t="s">
        <v>28</v>
      </c>
      <c r="E1093" s="354">
        <v>4190160</v>
      </c>
      <c r="F1093" s="354">
        <v>0</v>
      </c>
      <c r="S1093" s="354">
        <v>0</v>
      </c>
      <c r="T1093" s="354">
        <v>0</v>
      </c>
      <c r="U1093" s="354">
        <v>0</v>
      </c>
      <c r="V1093" s="354">
        <v>0</v>
      </c>
      <c r="W1093" s="354">
        <v>0</v>
      </c>
      <c r="X1093" s="354">
        <v>0</v>
      </c>
      <c r="Y1093" s="354">
        <v>0</v>
      </c>
      <c r="Z1093" s="354">
        <v>0</v>
      </c>
      <c r="AA1093" s="354">
        <v>0</v>
      </c>
      <c r="AB1093" s="354">
        <v>0</v>
      </c>
      <c r="AC1093" s="354">
        <v>0</v>
      </c>
      <c r="AD1093" s="354">
        <v>0</v>
      </c>
    </row>
    <row r="1094" spans="1:30" x14ac:dyDescent="0.35">
      <c r="A1094" t="s">
        <v>159</v>
      </c>
      <c r="B1094" s="354" t="str">
        <f>VLOOKUP(A1094,'Web Based Remittances'!$A$2:$C$70,3,0)</f>
        <v>128h609d</v>
      </c>
      <c r="C1094" s="354" t="s">
        <v>29</v>
      </c>
      <c r="D1094" s="354" t="s">
        <v>30</v>
      </c>
      <c r="E1094" s="354">
        <v>4190390</v>
      </c>
      <c r="F1094" s="354">
        <v>0</v>
      </c>
      <c r="S1094" s="354">
        <v>0</v>
      </c>
      <c r="T1094" s="354">
        <v>0</v>
      </c>
      <c r="U1094" s="354">
        <v>0</v>
      </c>
      <c r="V1094" s="354">
        <v>0</v>
      </c>
      <c r="W1094" s="354">
        <v>0</v>
      </c>
      <c r="X1094" s="354">
        <v>0</v>
      </c>
      <c r="Y1094" s="354">
        <v>0</v>
      </c>
      <c r="Z1094" s="354">
        <v>0</v>
      </c>
      <c r="AA1094" s="354">
        <v>0</v>
      </c>
      <c r="AB1094" s="354">
        <v>0</v>
      </c>
      <c r="AC1094" s="354">
        <v>0</v>
      </c>
      <c r="AD1094" s="354">
        <v>0</v>
      </c>
    </row>
    <row r="1095" spans="1:30" x14ac:dyDescent="0.35">
      <c r="A1095" t="s">
        <v>159</v>
      </c>
      <c r="B1095" s="354" t="str">
        <f>VLOOKUP(A1095,'Web Based Remittances'!$A$2:$C$70,3,0)</f>
        <v>128h609d</v>
      </c>
      <c r="C1095" s="354" t="s">
        <v>31</v>
      </c>
      <c r="D1095" s="354" t="s">
        <v>32</v>
      </c>
      <c r="E1095" s="354">
        <v>4191900</v>
      </c>
      <c r="F1095" s="354">
        <v>0</v>
      </c>
      <c r="S1095" s="354">
        <v>0</v>
      </c>
      <c r="T1095" s="354">
        <v>0</v>
      </c>
      <c r="U1095" s="354">
        <v>0</v>
      </c>
      <c r="V1095" s="354">
        <v>0</v>
      </c>
      <c r="W1095" s="354">
        <v>0</v>
      </c>
      <c r="X1095" s="354">
        <v>0</v>
      </c>
      <c r="Y1095" s="354">
        <v>0</v>
      </c>
      <c r="Z1095" s="354">
        <v>0</v>
      </c>
      <c r="AA1095" s="354">
        <v>0</v>
      </c>
      <c r="AB1095" s="354">
        <v>0</v>
      </c>
      <c r="AC1095" s="354">
        <v>0</v>
      </c>
      <c r="AD1095" s="354">
        <v>0</v>
      </c>
    </row>
    <row r="1096" spans="1:30" x14ac:dyDescent="0.35">
      <c r="A1096" t="s">
        <v>159</v>
      </c>
      <c r="B1096" s="354" t="str">
        <f>VLOOKUP(A1096,'Web Based Remittances'!$A$2:$C$70,3,0)</f>
        <v>128h609d</v>
      </c>
      <c r="C1096" s="354" t="s">
        <v>33</v>
      </c>
      <c r="D1096" s="354" t="s">
        <v>34</v>
      </c>
      <c r="E1096" s="354">
        <v>4191100</v>
      </c>
      <c r="F1096" s="354">
        <v>-600</v>
      </c>
      <c r="I1096" s="354">
        <v>-150</v>
      </c>
      <c r="L1096" s="354">
        <v>-150</v>
      </c>
      <c r="O1096" s="354">
        <v>-150</v>
      </c>
      <c r="R1096" s="354">
        <v>-150</v>
      </c>
      <c r="S1096" s="354">
        <v>0</v>
      </c>
      <c r="T1096" s="354">
        <v>0</v>
      </c>
      <c r="U1096" s="354">
        <v>-150</v>
      </c>
      <c r="V1096" s="354">
        <v>-150</v>
      </c>
      <c r="W1096" s="354">
        <v>-150</v>
      </c>
      <c r="X1096" s="354">
        <v>-300</v>
      </c>
      <c r="Y1096" s="354">
        <v>-300</v>
      </c>
      <c r="Z1096" s="354">
        <v>-300</v>
      </c>
      <c r="AA1096" s="354">
        <v>-450</v>
      </c>
      <c r="AB1096" s="354">
        <v>-450</v>
      </c>
      <c r="AC1096" s="354">
        <v>-450</v>
      </c>
      <c r="AD1096" s="354">
        <v>-600</v>
      </c>
    </row>
    <row r="1097" spans="1:30" x14ac:dyDescent="0.35">
      <c r="A1097" t="s">
        <v>159</v>
      </c>
      <c r="B1097" s="354" t="str">
        <f>VLOOKUP(A1097,'Web Based Remittances'!$A$2:$C$70,3,0)</f>
        <v>128h609d</v>
      </c>
      <c r="C1097" s="354" t="s">
        <v>35</v>
      </c>
      <c r="D1097" s="354" t="s">
        <v>36</v>
      </c>
      <c r="E1097" s="354">
        <v>4191110</v>
      </c>
      <c r="F1097" s="354">
        <v>0</v>
      </c>
      <c r="S1097" s="354">
        <v>0</v>
      </c>
      <c r="T1097" s="354">
        <v>0</v>
      </c>
      <c r="U1097" s="354">
        <v>0</v>
      </c>
      <c r="V1097" s="354">
        <v>0</v>
      </c>
      <c r="W1097" s="354">
        <v>0</v>
      </c>
      <c r="X1097" s="354">
        <v>0</v>
      </c>
      <c r="Y1097" s="354">
        <v>0</v>
      </c>
      <c r="Z1097" s="354">
        <v>0</v>
      </c>
      <c r="AA1097" s="354">
        <v>0</v>
      </c>
      <c r="AB1097" s="354">
        <v>0</v>
      </c>
      <c r="AC1097" s="354">
        <v>0</v>
      </c>
      <c r="AD1097" s="354">
        <v>0</v>
      </c>
    </row>
    <row r="1098" spans="1:30" x14ac:dyDescent="0.35">
      <c r="A1098" t="s">
        <v>159</v>
      </c>
      <c r="B1098" s="354" t="str">
        <f>VLOOKUP(A1098,'Web Based Remittances'!$A$2:$C$70,3,0)</f>
        <v>128h609d</v>
      </c>
      <c r="C1098" s="354" t="s">
        <v>37</v>
      </c>
      <c r="D1098" s="354" t="s">
        <v>38</v>
      </c>
      <c r="E1098" s="354">
        <v>4191600</v>
      </c>
      <c r="F1098" s="354">
        <v>0</v>
      </c>
      <c r="S1098" s="354">
        <v>0</v>
      </c>
      <c r="T1098" s="354">
        <v>0</v>
      </c>
      <c r="U1098" s="354">
        <v>0</v>
      </c>
      <c r="V1098" s="354">
        <v>0</v>
      </c>
      <c r="W1098" s="354">
        <v>0</v>
      </c>
      <c r="X1098" s="354">
        <v>0</v>
      </c>
      <c r="Y1098" s="354">
        <v>0</v>
      </c>
      <c r="Z1098" s="354">
        <v>0</v>
      </c>
      <c r="AA1098" s="354">
        <v>0</v>
      </c>
      <c r="AB1098" s="354">
        <v>0</v>
      </c>
      <c r="AC1098" s="354">
        <v>0</v>
      </c>
      <c r="AD1098" s="354">
        <v>0</v>
      </c>
    </row>
    <row r="1099" spans="1:30" x14ac:dyDescent="0.35">
      <c r="A1099" t="s">
        <v>159</v>
      </c>
      <c r="B1099" s="354" t="str">
        <f>VLOOKUP(A1099,'Web Based Remittances'!$A$2:$C$70,3,0)</f>
        <v>128h609d</v>
      </c>
      <c r="C1099" s="354" t="s">
        <v>39</v>
      </c>
      <c r="D1099" s="354" t="s">
        <v>40</v>
      </c>
      <c r="E1099" s="354">
        <v>4191610</v>
      </c>
      <c r="F1099" s="354">
        <v>0</v>
      </c>
      <c r="S1099" s="354">
        <v>0</v>
      </c>
      <c r="T1099" s="354">
        <v>0</v>
      </c>
      <c r="U1099" s="354">
        <v>0</v>
      </c>
      <c r="V1099" s="354">
        <v>0</v>
      </c>
      <c r="W1099" s="354">
        <v>0</v>
      </c>
      <c r="X1099" s="354">
        <v>0</v>
      </c>
      <c r="Y1099" s="354">
        <v>0</v>
      </c>
      <c r="Z1099" s="354">
        <v>0</v>
      </c>
      <c r="AA1099" s="354">
        <v>0</v>
      </c>
      <c r="AB1099" s="354">
        <v>0</v>
      </c>
      <c r="AC1099" s="354">
        <v>0</v>
      </c>
      <c r="AD1099" s="354">
        <v>0</v>
      </c>
    </row>
    <row r="1100" spans="1:30" x14ac:dyDescent="0.35">
      <c r="A1100" t="s">
        <v>159</v>
      </c>
      <c r="B1100" s="354" t="str">
        <f>VLOOKUP(A1100,'Web Based Remittances'!$A$2:$C$70,3,0)</f>
        <v>128h609d</v>
      </c>
      <c r="C1100" s="354" t="s">
        <v>41</v>
      </c>
      <c r="D1100" s="354" t="s">
        <v>42</v>
      </c>
      <c r="E1100" s="354">
        <v>4190410</v>
      </c>
      <c r="F1100" s="354">
        <v>-1000</v>
      </c>
      <c r="H1100" s="354">
        <v>-250</v>
      </c>
      <c r="I1100" s="354">
        <v>-250</v>
      </c>
      <c r="J1100" s="354">
        <v>-500</v>
      </c>
      <c r="S1100" s="354">
        <v>0</v>
      </c>
      <c r="T1100" s="354">
        <v>-250</v>
      </c>
      <c r="U1100" s="354">
        <v>-500</v>
      </c>
      <c r="V1100" s="354">
        <v>-1000</v>
      </c>
      <c r="W1100" s="354">
        <v>-1000</v>
      </c>
      <c r="X1100" s="354">
        <v>-1000</v>
      </c>
      <c r="Y1100" s="354">
        <v>-1000</v>
      </c>
      <c r="Z1100" s="354">
        <v>-1000</v>
      </c>
      <c r="AA1100" s="354">
        <v>-1000</v>
      </c>
      <c r="AB1100" s="354">
        <v>-1000</v>
      </c>
      <c r="AC1100" s="354">
        <v>-1000</v>
      </c>
      <c r="AD1100" s="354">
        <v>-1000</v>
      </c>
    </row>
    <row r="1101" spans="1:30" x14ac:dyDescent="0.35">
      <c r="A1101" t="s">
        <v>159</v>
      </c>
      <c r="B1101" s="354" t="str">
        <f>VLOOKUP(A1101,'Web Based Remittances'!$A$2:$C$70,3,0)</f>
        <v>128h609d</v>
      </c>
      <c r="C1101" s="354" t="s">
        <v>43</v>
      </c>
      <c r="D1101" s="354" t="s">
        <v>44</v>
      </c>
      <c r="E1101" s="354">
        <v>4190420</v>
      </c>
      <c r="F1101" s="354">
        <v>0</v>
      </c>
      <c r="S1101" s="354">
        <v>0</v>
      </c>
      <c r="T1101" s="354">
        <v>0</v>
      </c>
      <c r="U1101" s="354">
        <v>0</v>
      </c>
      <c r="V1101" s="354">
        <v>0</v>
      </c>
      <c r="W1101" s="354">
        <v>0</v>
      </c>
      <c r="X1101" s="354">
        <v>0</v>
      </c>
      <c r="Y1101" s="354">
        <v>0</v>
      </c>
      <c r="Z1101" s="354">
        <v>0</v>
      </c>
      <c r="AA1101" s="354">
        <v>0</v>
      </c>
      <c r="AB1101" s="354">
        <v>0</v>
      </c>
      <c r="AC1101" s="354">
        <v>0</v>
      </c>
      <c r="AD1101" s="354">
        <v>0</v>
      </c>
    </row>
    <row r="1102" spans="1:30" x14ac:dyDescent="0.35">
      <c r="A1102" t="s">
        <v>159</v>
      </c>
      <c r="B1102" s="354" t="str">
        <f>VLOOKUP(A1102,'Web Based Remittances'!$A$2:$C$70,3,0)</f>
        <v>128h609d</v>
      </c>
      <c r="C1102" s="354" t="s">
        <v>45</v>
      </c>
      <c r="D1102" s="354" t="s">
        <v>46</v>
      </c>
      <c r="E1102" s="354">
        <v>4190200</v>
      </c>
      <c r="F1102" s="354">
        <v>0</v>
      </c>
      <c r="S1102" s="354">
        <v>0</v>
      </c>
      <c r="T1102" s="354">
        <v>0</v>
      </c>
      <c r="U1102" s="354">
        <v>0</v>
      </c>
      <c r="V1102" s="354">
        <v>0</v>
      </c>
      <c r="W1102" s="354">
        <v>0</v>
      </c>
      <c r="X1102" s="354">
        <v>0</v>
      </c>
      <c r="Y1102" s="354">
        <v>0</v>
      </c>
      <c r="Z1102" s="354">
        <v>0</v>
      </c>
      <c r="AA1102" s="354">
        <v>0</v>
      </c>
      <c r="AB1102" s="354">
        <v>0</v>
      </c>
      <c r="AC1102" s="354">
        <v>0</v>
      </c>
      <c r="AD1102" s="354">
        <v>0</v>
      </c>
    </row>
    <row r="1103" spans="1:30" x14ac:dyDescent="0.35">
      <c r="A1103" t="s">
        <v>159</v>
      </c>
      <c r="B1103" s="354" t="str">
        <f>VLOOKUP(A1103,'Web Based Remittances'!$A$2:$C$70,3,0)</f>
        <v>128h609d</v>
      </c>
      <c r="C1103" s="354" t="s">
        <v>47</v>
      </c>
      <c r="D1103" s="354" t="s">
        <v>48</v>
      </c>
      <c r="E1103" s="354">
        <v>4190386</v>
      </c>
      <c r="F1103" s="354">
        <v>0</v>
      </c>
      <c r="S1103" s="354">
        <v>0</v>
      </c>
      <c r="T1103" s="354">
        <v>0</v>
      </c>
      <c r="U1103" s="354">
        <v>0</v>
      </c>
      <c r="V1103" s="354">
        <v>0</v>
      </c>
      <c r="W1103" s="354">
        <v>0</v>
      </c>
      <c r="X1103" s="354">
        <v>0</v>
      </c>
      <c r="Y1103" s="354">
        <v>0</v>
      </c>
      <c r="Z1103" s="354">
        <v>0</v>
      </c>
      <c r="AA1103" s="354">
        <v>0</v>
      </c>
      <c r="AB1103" s="354">
        <v>0</v>
      </c>
      <c r="AC1103" s="354">
        <v>0</v>
      </c>
      <c r="AD1103" s="354">
        <v>0</v>
      </c>
    </row>
    <row r="1104" spans="1:30" x14ac:dyDescent="0.35">
      <c r="A1104" t="s">
        <v>159</v>
      </c>
      <c r="B1104" s="354" t="str">
        <f>VLOOKUP(A1104,'Web Based Remittances'!$A$2:$C$70,3,0)</f>
        <v>128h609d</v>
      </c>
      <c r="C1104" s="354" t="s">
        <v>49</v>
      </c>
      <c r="D1104" s="354" t="s">
        <v>50</v>
      </c>
      <c r="E1104" s="354">
        <v>4190387</v>
      </c>
      <c r="F1104" s="354">
        <v>0</v>
      </c>
      <c r="S1104" s="354">
        <v>0</v>
      </c>
      <c r="T1104" s="354">
        <v>0</v>
      </c>
      <c r="U1104" s="354">
        <v>0</v>
      </c>
      <c r="V1104" s="354">
        <v>0</v>
      </c>
      <c r="W1104" s="354">
        <v>0</v>
      </c>
      <c r="X1104" s="354">
        <v>0</v>
      </c>
      <c r="Y1104" s="354">
        <v>0</v>
      </c>
      <c r="Z1104" s="354">
        <v>0</v>
      </c>
      <c r="AA1104" s="354">
        <v>0</v>
      </c>
      <c r="AB1104" s="354">
        <v>0</v>
      </c>
      <c r="AC1104" s="354">
        <v>0</v>
      </c>
      <c r="AD1104" s="354">
        <v>0</v>
      </c>
    </row>
    <row r="1105" spans="1:30" x14ac:dyDescent="0.35">
      <c r="A1105" t="s">
        <v>159</v>
      </c>
      <c r="B1105" s="354" t="str">
        <f>VLOOKUP(A1105,'Web Based Remittances'!$A$2:$C$70,3,0)</f>
        <v>128h609d</v>
      </c>
      <c r="C1105" s="354" t="s">
        <v>51</v>
      </c>
      <c r="D1105" s="354" t="s">
        <v>52</v>
      </c>
      <c r="E1105" s="354">
        <v>4190388</v>
      </c>
      <c r="F1105" s="354">
        <v>-1945</v>
      </c>
      <c r="H1105" s="354">
        <v>-972.5</v>
      </c>
      <c r="J1105" s="354">
        <v>-972.5</v>
      </c>
      <c r="S1105" s="354">
        <v>0</v>
      </c>
      <c r="T1105" s="354">
        <v>-972.5</v>
      </c>
      <c r="U1105" s="354">
        <v>-972.5</v>
      </c>
      <c r="V1105" s="354">
        <v>-1945</v>
      </c>
      <c r="W1105" s="354">
        <v>-1945</v>
      </c>
      <c r="X1105" s="354">
        <v>-1945</v>
      </c>
      <c r="Y1105" s="354">
        <v>-1945</v>
      </c>
      <c r="Z1105" s="354">
        <v>-1945</v>
      </c>
      <c r="AA1105" s="354">
        <v>-1945</v>
      </c>
      <c r="AB1105" s="354">
        <v>-1945</v>
      </c>
      <c r="AC1105" s="354">
        <v>-1945</v>
      </c>
      <c r="AD1105" s="354">
        <v>-1945</v>
      </c>
    </row>
    <row r="1106" spans="1:30" x14ac:dyDescent="0.35">
      <c r="A1106" t="s">
        <v>159</v>
      </c>
      <c r="B1106" s="354" t="str">
        <f>VLOOKUP(A1106,'Web Based Remittances'!$A$2:$C$70,3,0)</f>
        <v>128h609d</v>
      </c>
      <c r="C1106" s="354" t="s">
        <v>53</v>
      </c>
      <c r="D1106" s="354" t="s">
        <v>54</v>
      </c>
      <c r="E1106" s="354">
        <v>4190380</v>
      </c>
      <c r="F1106" s="354">
        <v>-32670</v>
      </c>
      <c r="H1106" s="354">
        <v>-6975</v>
      </c>
      <c r="J1106" s="354">
        <v>-16006</v>
      </c>
      <c r="N1106" s="354">
        <v>-9689</v>
      </c>
      <c r="S1106" s="354">
        <v>0</v>
      </c>
      <c r="T1106" s="354">
        <v>-6975</v>
      </c>
      <c r="U1106" s="354">
        <v>-6975</v>
      </c>
      <c r="V1106" s="354">
        <v>-22981</v>
      </c>
      <c r="W1106" s="354">
        <v>-22981</v>
      </c>
      <c r="X1106" s="354">
        <v>-22981</v>
      </c>
      <c r="Y1106" s="354">
        <v>-22981</v>
      </c>
      <c r="Z1106" s="354">
        <v>-32670</v>
      </c>
      <c r="AA1106" s="354">
        <v>-32670</v>
      </c>
      <c r="AB1106" s="354">
        <v>-32670</v>
      </c>
      <c r="AC1106" s="354">
        <v>-32670</v>
      </c>
      <c r="AD1106" s="354">
        <v>-32670</v>
      </c>
    </row>
    <row r="1107" spans="1:30" x14ac:dyDescent="0.35">
      <c r="A1107" t="s">
        <v>159</v>
      </c>
      <c r="B1107" s="354" t="str">
        <f>VLOOKUP(A1107,'Web Based Remittances'!$A$2:$C$70,3,0)</f>
        <v>128h609d</v>
      </c>
      <c r="C1107" s="354" t="s">
        <v>157</v>
      </c>
      <c r="D1107" s="354" t="s">
        <v>158</v>
      </c>
      <c r="E1107" s="354">
        <v>4190205</v>
      </c>
      <c r="F1107" s="354">
        <v>0</v>
      </c>
      <c r="S1107" s="354">
        <v>0</v>
      </c>
      <c r="T1107" s="354">
        <v>0</v>
      </c>
      <c r="U1107" s="354">
        <v>0</v>
      </c>
      <c r="V1107" s="354">
        <v>0</v>
      </c>
      <c r="W1107" s="354">
        <v>0</v>
      </c>
      <c r="X1107" s="354">
        <v>0</v>
      </c>
      <c r="Y1107" s="354">
        <v>0</v>
      </c>
      <c r="Z1107" s="354">
        <v>0</v>
      </c>
      <c r="AA1107" s="354">
        <v>0</v>
      </c>
      <c r="AB1107" s="354">
        <v>0</v>
      </c>
      <c r="AC1107" s="354">
        <v>0</v>
      </c>
      <c r="AD1107" s="354">
        <v>0</v>
      </c>
    </row>
    <row r="1108" spans="1:30" x14ac:dyDescent="0.35">
      <c r="A1108" t="s">
        <v>159</v>
      </c>
      <c r="B1108" s="354" t="str">
        <f>VLOOKUP(A1108,'Web Based Remittances'!$A$2:$C$70,3,0)</f>
        <v>128h609d</v>
      </c>
      <c r="C1108" s="354" t="s">
        <v>55</v>
      </c>
      <c r="D1108" s="354" t="s">
        <v>56</v>
      </c>
      <c r="E1108" s="354">
        <v>4190210</v>
      </c>
      <c r="F1108" s="354">
        <v>-1800</v>
      </c>
      <c r="G1108" s="354">
        <v>-150</v>
      </c>
      <c r="H1108" s="354">
        <v>-150</v>
      </c>
      <c r="I1108" s="354">
        <v>-150</v>
      </c>
      <c r="J1108" s="354">
        <v>-150</v>
      </c>
      <c r="K1108" s="354">
        <v>-150</v>
      </c>
      <c r="L1108" s="354">
        <v>-150</v>
      </c>
      <c r="M1108" s="354">
        <v>-150</v>
      </c>
      <c r="N1108" s="354">
        <v>-150</v>
      </c>
      <c r="O1108" s="354">
        <v>-150</v>
      </c>
      <c r="P1108" s="354">
        <v>-150</v>
      </c>
      <c r="Q1108" s="354">
        <v>-150</v>
      </c>
      <c r="R1108" s="354">
        <v>-150</v>
      </c>
      <c r="S1108" s="354">
        <v>-150</v>
      </c>
      <c r="T1108" s="354">
        <v>-300</v>
      </c>
      <c r="U1108" s="354">
        <v>-450</v>
      </c>
      <c r="V1108" s="354">
        <v>-600</v>
      </c>
      <c r="W1108" s="354">
        <v>-750</v>
      </c>
      <c r="X1108" s="354">
        <v>-900</v>
      </c>
      <c r="Y1108" s="354">
        <v>-1050</v>
      </c>
      <c r="Z1108" s="354">
        <v>-1200</v>
      </c>
      <c r="AA1108" s="354">
        <v>-1350</v>
      </c>
      <c r="AB1108" s="354">
        <v>-1500</v>
      </c>
      <c r="AC1108" s="354">
        <v>-1650</v>
      </c>
      <c r="AD1108" s="354">
        <v>-1800</v>
      </c>
    </row>
    <row r="1109" spans="1:30" x14ac:dyDescent="0.35">
      <c r="A1109" t="s">
        <v>159</v>
      </c>
      <c r="B1109" s="354" t="str">
        <f>VLOOKUP(A1109,'Web Based Remittances'!$A$2:$C$70,3,0)</f>
        <v>128h609d</v>
      </c>
      <c r="C1109" s="354" t="s">
        <v>57</v>
      </c>
      <c r="D1109" s="354" t="s">
        <v>58</v>
      </c>
      <c r="E1109" s="354">
        <v>6110000</v>
      </c>
      <c r="F1109" s="354">
        <v>252000</v>
      </c>
      <c r="G1109" s="354">
        <v>20600</v>
      </c>
      <c r="H1109" s="354">
        <v>20600</v>
      </c>
      <c r="I1109" s="354">
        <v>20600</v>
      </c>
      <c r="J1109" s="354">
        <v>20600</v>
      </c>
      <c r="K1109" s="354">
        <v>20600</v>
      </c>
      <c r="L1109" s="354">
        <v>21200</v>
      </c>
      <c r="M1109" s="354">
        <v>21300</v>
      </c>
      <c r="N1109" s="354">
        <v>21300</v>
      </c>
      <c r="O1109" s="354">
        <v>21300</v>
      </c>
      <c r="P1109" s="354">
        <v>21300</v>
      </c>
      <c r="Q1109" s="354">
        <v>21300</v>
      </c>
      <c r="R1109" s="354">
        <v>21300</v>
      </c>
      <c r="S1109" s="354">
        <v>20600</v>
      </c>
      <c r="T1109" s="354">
        <v>41200</v>
      </c>
      <c r="U1109" s="354">
        <v>61800</v>
      </c>
      <c r="V1109" s="354">
        <v>82400</v>
      </c>
      <c r="W1109" s="354">
        <v>103000</v>
      </c>
      <c r="X1109" s="354">
        <v>124200</v>
      </c>
      <c r="Y1109" s="354">
        <v>145500</v>
      </c>
      <c r="Z1109" s="354">
        <v>166800</v>
      </c>
      <c r="AA1109" s="354">
        <v>188100</v>
      </c>
      <c r="AB1109" s="354">
        <v>209400</v>
      </c>
      <c r="AC1109" s="354">
        <v>230700</v>
      </c>
      <c r="AD1109" s="354">
        <v>252000</v>
      </c>
    </row>
    <row r="1110" spans="1:30" x14ac:dyDescent="0.35">
      <c r="A1110" t="s">
        <v>159</v>
      </c>
      <c r="B1110" s="354" t="str">
        <f>VLOOKUP(A1110,'Web Based Remittances'!$A$2:$C$70,3,0)</f>
        <v>128h609d</v>
      </c>
      <c r="C1110" s="354" t="s">
        <v>59</v>
      </c>
      <c r="D1110" s="354" t="s">
        <v>60</v>
      </c>
      <c r="E1110" s="354">
        <v>6110020</v>
      </c>
      <c r="F1110" s="354">
        <v>3000</v>
      </c>
      <c r="I1110" s="354">
        <v>1000</v>
      </c>
      <c r="M1110" s="354">
        <v>1000</v>
      </c>
      <c r="Q1110" s="354">
        <v>1000</v>
      </c>
      <c r="S1110" s="354">
        <v>0</v>
      </c>
      <c r="T1110" s="354">
        <v>0</v>
      </c>
      <c r="U1110" s="354">
        <v>1000</v>
      </c>
      <c r="V1110" s="354">
        <v>1000</v>
      </c>
      <c r="W1110" s="354">
        <v>1000</v>
      </c>
      <c r="X1110" s="354">
        <v>1000</v>
      </c>
      <c r="Y1110" s="354">
        <v>2000</v>
      </c>
      <c r="Z1110" s="354">
        <v>2000</v>
      </c>
      <c r="AA1110" s="354">
        <v>2000</v>
      </c>
      <c r="AB1110" s="354">
        <v>2000</v>
      </c>
      <c r="AC1110" s="354">
        <v>3000</v>
      </c>
      <c r="AD1110" s="354">
        <v>3000</v>
      </c>
    </row>
    <row r="1111" spans="1:30" x14ac:dyDescent="0.35">
      <c r="A1111" t="s">
        <v>159</v>
      </c>
      <c r="B1111" s="354" t="str">
        <f>VLOOKUP(A1111,'Web Based Remittances'!$A$2:$C$70,3,0)</f>
        <v>128h609d</v>
      </c>
      <c r="C1111" s="354" t="s">
        <v>61</v>
      </c>
      <c r="D1111" s="354" t="s">
        <v>62</v>
      </c>
      <c r="E1111" s="354">
        <v>6110600</v>
      </c>
      <c r="F1111" s="354">
        <v>180000</v>
      </c>
      <c r="G1111" s="354">
        <v>15000</v>
      </c>
      <c r="H1111" s="354">
        <v>15000</v>
      </c>
      <c r="I1111" s="354">
        <v>15000</v>
      </c>
      <c r="J1111" s="354">
        <v>15000</v>
      </c>
      <c r="K1111" s="354">
        <v>15000</v>
      </c>
      <c r="L1111" s="354">
        <v>15000</v>
      </c>
      <c r="M1111" s="354">
        <v>15000</v>
      </c>
      <c r="N1111" s="354">
        <v>15000</v>
      </c>
      <c r="O1111" s="354">
        <v>15000</v>
      </c>
      <c r="P1111" s="354">
        <v>15000</v>
      </c>
      <c r="Q1111" s="354">
        <v>15000</v>
      </c>
      <c r="R1111" s="354">
        <v>15000</v>
      </c>
      <c r="S1111" s="354">
        <v>15000</v>
      </c>
      <c r="T1111" s="354">
        <v>30000</v>
      </c>
      <c r="U1111" s="354">
        <v>45000</v>
      </c>
      <c r="V1111" s="354">
        <v>60000</v>
      </c>
      <c r="W1111" s="354">
        <v>75000</v>
      </c>
      <c r="X1111" s="354">
        <v>90000</v>
      </c>
      <c r="Y1111" s="354">
        <v>105000</v>
      </c>
      <c r="Z1111" s="354">
        <v>120000</v>
      </c>
      <c r="AA1111" s="354">
        <v>135000</v>
      </c>
      <c r="AB1111" s="354">
        <v>150000</v>
      </c>
      <c r="AC1111" s="354">
        <v>165000</v>
      </c>
      <c r="AD1111" s="354">
        <v>180000</v>
      </c>
    </row>
    <row r="1112" spans="1:30" x14ac:dyDescent="0.35">
      <c r="A1112" t="s">
        <v>159</v>
      </c>
      <c r="B1112" s="354" t="str">
        <f>VLOOKUP(A1112,'Web Based Remittances'!$A$2:$C$70,3,0)</f>
        <v>128h609d</v>
      </c>
      <c r="C1112" s="354" t="s">
        <v>63</v>
      </c>
      <c r="D1112" s="354" t="s">
        <v>64</v>
      </c>
      <c r="E1112" s="354">
        <v>6110720</v>
      </c>
      <c r="F1112" s="354">
        <v>0</v>
      </c>
      <c r="S1112" s="354">
        <v>0</v>
      </c>
      <c r="T1112" s="354">
        <v>0</v>
      </c>
      <c r="U1112" s="354">
        <v>0</v>
      </c>
      <c r="V1112" s="354">
        <v>0</v>
      </c>
      <c r="W1112" s="354">
        <v>0</v>
      </c>
      <c r="X1112" s="354">
        <v>0</v>
      </c>
      <c r="Y1112" s="354">
        <v>0</v>
      </c>
      <c r="Z1112" s="354">
        <v>0</v>
      </c>
      <c r="AA1112" s="354">
        <v>0</v>
      </c>
      <c r="AB1112" s="354">
        <v>0</v>
      </c>
      <c r="AC1112" s="354">
        <v>0</v>
      </c>
      <c r="AD1112" s="354">
        <v>0</v>
      </c>
    </row>
    <row r="1113" spans="1:30" x14ac:dyDescent="0.35">
      <c r="A1113" t="s">
        <v>159</v>
      </c>
      <c r="B1113" s="354" t="str">
        <f>VLOOKUP(A1113,'Web Based Remittances'!$A$2:$C$70,3,0)</f>
        <v>128h609d</v>
      </c>
      <c r="C1113" s="354" t="s">
        <v>65</v>
      </c>
      <c r="D1113" s="354" t="s">
        <v>66</v>
      </c>
      <c r="E1113" s="354">
        <v>6110860</v>
      </c>
      <c r="F1113" s="354">
        <v>37500</v>
      </c>
      <c r="G1113" s="354">
        <v>3125</v>
      </c>
      <c r="H1113" s="354">
        <v>3125</v>
      </c>
      <c r="I1113" s="354">
        <v>3125</v>
      </c>
      <c r="J1113" s="354">
        <v>3125</v>
      </c>
      <c r="K1113" s="354">
        <v>3125</v>
      </c>
      <c r="L1113" s="354">
        <v>3125</v>
      </c>
      <c r="M1113" s="354">
        <v>3125</v>
      </c>
      <c r="N1113" s="354">
        <v>3125</v>
      </c>
      <c r="O1113" s="354">
        <v>3125</v>
      </c>
      <c r="P1113" s="354">
        <v>3125</v>
      </c>
      <c r="Q1113" s="354">
        <v>3125</v>
      </c>
      <c r="R1113" s="354">
        <v>3125</v>
      </c>
      <c r="S1113" s="354">
        <v>3125</v>
      </c>
      <c r="T1113" s="354">
        <v>6250</v>
      </c>
      <c r="U1113" s="354">
        <v>9375</v>
      </c>
      <c r="V1113" s="354">
        <v>12500</v>
      </c>
      <c r="W1113" s="354">
        <v>15625</v>
      </c>
      <c r="X1113" s="354">
        <v>18750</v>
      </c>
      <c r="Y1113" s="354">
        <v>21875</v>
      </c>
      <c r="Z1113" s="354">
        <v>25000</v>
      </c>
      <c r="AA1113" s="354">
        <v>28125</v>
      </c>
      <c r="AB1113" s="354">
        <v>31250</v>
      </c>
      <c r="AC1113" s="354">
        <v>34375</v>
      </c>
      <c r="AD1113" s="354">
        <v>37500</v>
      </c>
    </row>
    <row r="1114" spans="1:30" x14ac:dyDescent="0.35">
      <c r="A1114" t="s">
        <v>159</v>
      </c>
      <c r="B1114" s="354" t="str">
        <f>VLOOKUP(A1114,'Web Based Remittances'!$A$2:$C$70,3,0)</f>
        <v>128h609d</v>
      </c>
      <c r="C1114" s="354" t="s">
        <v>67</v>
      </c>
      <c r="D1114" s="354" t="s">
        <v>68</v>
      </c>
      <c r="E1114" s="354">
        <v>6110800</v>
      </c>
      <c r="F1114" s="354">
        <v>0</v>
      </c>
      <c r="S1114" s="354">
        <v>0</v>
      </c>
      <c r="T1114" s="354">
        <v>0</v>
      </c>
      <c r="U1114" s="354">
        <v>0</v>
      </c>
      <c r="V1114" s="354">
        <v>0</v>
      </c>
      <c r="W1114" s="354">
        <v>0</v>
      </c>
      <c r="X1114" s="354">
        <v>0</v>
      </c>
      <c r="Y1114" s="354">
        <v>0</v>
      </c>
      <c r="Z1114" s="354">
        <v>0</v>
      </c>
      <c r="AA1114" s="354">
        <v>0</v>
      </c>
      <c r="AB1114" s="354">
        <v>0</v>
      </c>
      <c r="AC1114" s="354">
        <v>0</v>
      </c>
      <c r="AD1114" s="354">
        <v>0</v>
      </c>
    </row>
    <row r="1115" spans="1:30" x14ac:dyDescent="0.35">
      <c r="A1115" t="s">
        <v>159</v>
      </c>
      <c r="B1115" s="354" t="str">
        <f>VLOOKUP(A1115,'Web Based Remittances'!$A$2:$C$70,3,0)</f>
        <v>128h609d</v>
      </c>
      <c r="C1115" s="354" t="s">
        <v>69</v>
      </c>
      <c r="D1115" s="354" t="s">
        <v>70</v>
      </c>
      <c r="E1115" s="354">
        <v>6110640</v>
      </c>
      <c r="F1115" s="354">
        <v>19700</v>
      </c>
      <c r="G1115" s="354">
        <v>1600</v>
      </c>
      <c r="H1115" s="354">
        <v>1600</v>
      </c>
      <c r="I1115" s="354">
        <v>1600</v>
      </c>
      <c r="J1115" s="354">
        <v>1600</v>
      </c>
      <c r="K1115" s="354">
        <v>1600</v>
      </c>
      <c r="L1115" s="354">
        <v>1600</v>
      </c>
      <c r="M1115" s="354">
        <v>1600</v>
      </c>
      <c r="N1115" s="354">
        <v>1700</v>
      </c>
      <c r="O1115" s="354">
        <v>1700</v>
      </c>
      <c r="P1115" s="354">
        <v>1700</v>
      </c>
      <c r="Q1115" s="354">
        <v>1700</v>
      </c>
      <c r="R1115" s="354">
        <v>1700</v>
      </c>
      <c r="S1115" s="354">
        <v>1600</v>
      </c>
      <c r="T1115" s="354">
        <v>3200</v>
      </c>
      <c r="U1115" s="354">
        <v>4800</v>
      </c>
      <c r="V1115" s="354">
        <v>6400</v>
      </c>
      <c r="W1115" s="354">
        <v>8000</v>
      </c>
      <c r="X1115" s="354">
        <v>9600</v>
      </c>
      <c r="Y1115" s="354">
        <v>11200</v>
      </c>
      <c r="Z1115" s="354">
        <v>12900</v>
      </c>
      <c r="AA1115" s="354">
        <v>14600</v>
      </c>
      <c r="AB1115" s="354">
        <v>16300</v>
      </c>
      <c r="AC1115" s="354">
        <v>18000</v>
      </c>
      <c r="AD1115" s="354">
        <v>19700</v>
      </c>
    </row>
    <row r="1116" spans="1:30" x14ac:dyDescent="0.35">
      <c r="A1116" t="s">
        <v>159</v>
      </c>
      <c r="B1116" s="354" t="str">
        <f>VLOOKUP(A1116,'Web Based Remittances'!$A$2:$C$70,3,0)</f>
        <v>128h609d</v>
      </c>
      <c r="C1116" s="354" t="s">
        <v>71</v>
      </c>
      <c r="D1116" s="354" t="s">
        <v>72</v>
      </c>
      <c r="E1116" s="354">
        <v>6116300</v>
      </c>
      <c r="F1116" s="354">
        <v>5000</v>
      </c>
      <c r="G1116" s="354">
        <v>400</v>
      </c>
      <c r="H1116" s="354">
        <v>400</v>
      </c>
      <c r="I1116" s="354">
        <v>400</v>
      </c>
      <c r="J1116" s="354">
        <v>400</v>
      </c>
      <c r="K1116" s="354">
        <v>400</v>
      </c>
      <c r="L1116" s="354">
        <v>400</v>
      </c>
      <c r="M1116" s="354">
        <v>400</v>
      </c>
      <c r="N1116" s="354">
        <v>400</v>
      </c>
      <c r="O1116" s="354">
        <v>400</v>
      </c>
      <c r="P1116" s="354">
        <v>400</v>
      </c>
      <c r="Q1116" s="354">
        <v>500</v>
      </c>
      <c r="R1116" s="354">
        <v>500</v>
      </c>
      <c r="S1116" s="354">
        <v>400</v>
      </c>
      <c r="T1116" s="354">
        <v>800</v>
      </c>
      <c r="U1116" s="354">
        <v>1200</v>
      </c>
      <c r="V1116" s="354">
        <v>1600</v>
      </c>
      <c r="W1116" s="354">
        <v>2000</v>
      </c>
      <c r="X1116" s="354">
        <v>2400</v>
      </c>
      <c r="Y1116" s="354">
        <v>2800</v>
      </c>
      <c r="Z1116" s="354">
        <v>3200</v>
      </c>
      <c r="AA1116" s="354">
        <v>3600</v>
      </c>
      <c r="AB1116" s="354">
        <v>4000</v>
      </c>
      <c r="AC1116" s="354">
        <v>4500</v>
      </c>
      <c r="AD1116" s="354">
        <v>5000</v>
      </c>
    </row>
    <row r="1117" spans="1:30" x14ac:dyDescent="0.35">
      <c r="A1117" t="s">
        <v>159</v>
      </c>
      <c r="B1117" s="354" t="str">
        <f>VLOOKUP(A1117,'Web Based Remittances'!$A$2:$C$70,3,0)</f>
        <v>128h609d</v>
      </c>
      <c r="C1117" s="354" t="s">
        <v>73</v>
      </c>
      <c r="D1117" s="354" t="s">
        <v>74</v>
      </c>
      <c r="E1117" s="354">
        <v>6116200</v>
      </c>
      <c r="F1117" s="354">
        <v>2000</v>
      </c>
      <c r="I1117" s="354">
        <v>500</v>
      </c>
      <c r="L1117" s="354">
        <v>1000</v>
      </c>
      <c r="P1117" s="354">
        <v>500</v>
      </c>
      <c r="S1117" s="354">
        <v>0</v>
      </c>
      <c r="T1117" s="354">
        <v>0</v>
      </c>
      <c r="U1117" s="354">
        <v>500</v>
      </c>
      <c r="V1117" s="354">
        <v>500</v>
      </c>
      <c r="W1117" s="354">
        <v>500</v>
      </c>
      <c r="X1117" s="354">
        <v>1500</v>
      </c>
      <c r="Y1117" s="354">
        <v>1500</v>
      </c>
      <c r="Z1117" s="354">
        <v>1500</v>
      </c>
      <c r="AA1117" s="354">
        <v>1500</v>
      </c>
      <c r="AB1117" s="354">
        <v>2000</v>
      </c>
      <c r="AC1117" s="354">
        <v>2000</v>
      </c>
      <c r="AD1117" s="354">
        <v>2000</v>
      </c>
    </row>
    <row r="1118" spans="1:30" x14ac:dyDescent="0.35">
      <c r="A1118" t="s">
        <v>159</v>
      </c>
      <c r="B1118" s="354" t="str">
        <f>VLOOKUP(A1118,'Web Based Remittances'!$A$2:$C$70,3,0)</f>
        <v>128h609d</v>
      </c>
      <c r="C1118" s="354" t="s">
        <v>75</v>
      </c>
      <c r="D1118" s="354" t="s">
        <v>76</v>
      </c>
      <c r="E1118" s="354">
        <v>6116610</v>
      </c>
      <c r="F1118" s="354">
        <v>0</v>
      </c>
      <c r="S1118" s="354">
        <v>0</v>
      </c>
      <c r="T1118" s="354">
        <v>0</v>
      </c>
      <c r="U1118" s="354">
        <v>0</v>
      </c>
      <c r="V1118" s="354">
        <v>0</v>
      </c>
      <c r="W1118" s="354">
        <v>0</v>
      </c>
      <c r="X1118" s="354">
        <v>0</v>
      </c>
      <c r="Y1118" s="354">
        <v>0</v>
      </c>
      <c r="Z1118" s="354">
        <v>0</v>
      </c>
      <c r="AA1118" s="354">
        <v>0</v>
      </c>
      <c r="AB1118" s="354">
        <v>0</v>
      </c>
      <c r="AC1118" s="354">
        <v>0</v>
      </c>
      <c r="AD1118" s="354">
        <v>0</v>
      </c>
    </row>
    <row r="1119" spans="1:30" x14ac:dyDescent="0.35">
      <c r="A1119" t="s">
        <v>159</v>
      </c>
      <c r="B1119" s="354" t="str">
        <f>VLOOKUP(A1119,'Web Based Remittances'!$A$2:$C$70,3,0)</f>
        <v>128h609d</v>
      </c>
      <c r="C1119" s="354" t="s">
        <v>77</v>
      </c>
      <c r="D1119" s="354" t="s">
        <v>78</v>
      </c>
      <c r="E1119" s="354">
        <v>6116600</v>
      </c>
      <c r="F1119" s="354">
        <v>10000</v>
      </c>
      <c r="G1119" s="354">
        <v>10000</v>
      </c>
      <c r="S1119" s="354">
        <v>10000</v>
      </c>
      <c r="T1119" s="354">
        <v>10000</v>
      </c>
      <c r="U1119" s="354">
        <v>10000</v>
      </c>
      <c r="V1119" s="354">
        <v>10000</v>
      </c>
      <c r="W1119" s="354">
        <v>10000</v>
      </c>
      <c r="X1119" s="354">
        <v>10000</v>
      </c>
      <c r="Y1119" s="354">
        <v>10000</v>
      </c>
      <c r="Z1119" s="354">
        <v>10000</v>
      </c>
      <c r="AA1119" s="354">
        <v>10000</v>
      </c>
      <c r="AB1119" s="354">
        <v>10000</v>
      </c>
      <c r="AC1119" s="354">
        <v>10000</v>
      </c>
      <c r="AD1119" s="354">
        <v>10000</v>
      </c>
    </row>
    <row r="1120" spans="1:30" x14ac:dyDescent="0.35">
      <c r="A1120" t="s">
        <v>159</v>
      </c>
      <c r="B1120" s="354" t="str">
        <f>VLOOKUP(A1120,'Web Based Remittances'!$A$2:$C$70,3,0)</f>
        <v>128h609d</v>
      </c>
      <c r="C1120" s="354" t="s">
        <v>79</v>
      </c>
      <c r="D1120" s="354" t="s">
        <v>80</v>
      </c>
      <c r="E1120" s="354">
        <v>6121000</v>
      </c>
      <c r="F1120" s="354">
        <v>8500</v>
      </c>
      <c r="H1120" s="354">
        <v>500</v>
      </c>
      <c r="I1120" s="354">
        <v>2000</v>
      </c>
      <c r="J1120" s="354">
        <v>2000</v>
      </c>
      <c r="L1120" s="354">
        <v>4000</v>
      </c>
      <c r="S1120" s="354">
        <v>0</v>
      </c>
      <c r="T1120" s="354">
        <v>500</v>
      </c>
      <c r="U1120" s="354">
        <v>2500</v>
      </c>
      <c r="V1120" s="354">
        <v>4500</v>
      </c>
      <c r="W1120" s="354">
        <v>4500</v>
      </c>
      <c r="X1120" s="354">
        <v>8500</v>
      </c>
      <c r="Y1120" s="354">
        <v>8500</v>
      </c>
      <c r="Z1120" s="354">
        <v>8500</v>
      </c>
      <c r="AA1120" s="354">
        <v>8500</v>
      </c>
      <c r="AB1120" s="354">
        <v>8500</v>
      </c>
      <c r="AC1120" s="354">
        <v>8500</v>
      </c>
      <c r="AD1120" s="354">
        <v>8500</v>
      </c>
    </row>
    <row r="1121" spans="1:30" x14ac:dyDescent="0.35">
      <c r="A1121" t="s">
        <v>159</v>
      </c>
      <c r="B1121" s="354" t="str">
        <f>VLOOKUP(A1121,'Web Based Remittances'!$A$2:$C$70,3,0)</f>
        <v>128h609d</v>
      </c>
      <c r="C1121" s="354" t="s">
        <v>81</v>
      </c>
      <c r="D1121" s="354" t="s">
        <v>82</v>
      </c>
      <c r="E1121" s="354">
        <v>6122310</v>
      </c>
      <c r="F1121" s="354">
        <v>2000</v>
      </c>
      <c r="G1121" s="354">
        <v>160</v>
      </c>
      <c r="H1121" s="354">
        <v>160</v>
      </c>
      <c r="I1121" s="354">
        <v>160</v>
      </c>
      <c r="J1121" s="354">
        <v>160</v>
      </c>
      <c r="K1121" s="354">
        <v>170</v>
      </c>
      <c r="L1121" s="354">
        <v>170</v>
      </c>
      <c r="M1121" s="354">
        <v>170</v>
      </c>
      <c r="N1121" s="354">
        <v>170</v>
      </c>
      <c r="O1121" s="354">
        <v>170</v>
      </c>
      <c r="P1121" s="354">
        <v>170</v>
      </c>
      <c r="Q1121" s="354">
        <v>170</v>
      </c>
      <c r="R1121" s="354">
        <v>170</v>
      </c>
      <c r="S1121" s="354">
        <v>160</v>
      </c>
      <c r="T1121" s="354">
        <v>320</v>
      </c>
      <c r="U1121" s="354">
        <v>480</v>
      </c>
      <c r="V1121" s="354">
        <v>640</v>
      </c>
      <c r="W1121" s="354">
        <v>810</v>
      </c>
      <c r="X1121" s="354">
        <v>980</v>
      </c>
      <c r="Y1121" s="354">
        <v>1150</v>
      </c>
      <c r="Z1121" s="354">
        <v>1320</v>
      </c>
      <c r="AA1121" s="354">
        <v>1490</v>
      </c>
      <c r="AB1121" s="354">
        <v>1660</v>
      </c>
      <c r="AC1121" s="354">
        <v>1830</v>
      </c>
      <c r="AD1121" s="354">
        <v>2000</v>
      </c>
    </row>
    <row r="1122" spans="1:30" x14ac:dyDescent="0.35">
      <c r="A1122" t="s">
        <v>159</v>
      </c>
      <c r="B1122" s="354" t="str">
        <f>VLOOKUP(A1122,'Web Based Remittances'!$A$2:$C$70,3,0)</f>
        <v>128h609d</v>
      </c>
      <c r="C1122" s="354" t="s">
        <v>83</v>
      </c>
      <c r="D1122" s="354" t="s">
        <v>84</v>
      </c>
      <c r="E1122" s="354">
        <v>6122110</v>
      </c>
      <c r="F1122" s="354">
        <v>31500</v>
      </c>
      <c r="G1122" s="354">
        <v>2625</v>
      </c>
      <c r="H1122" s="354">
        <v>2625</v>
      </c>
      <c r="I1122" s="354">
        <v>2625</v>
      </c>
      <c r="J1122" s="354">
        <v>2625</v>
      </c>
      <c r="K1122" s="354">
        <v>2625</v>
      </c>
      <c r="L1122" s="354">
        <v>2625</v>
      </c>
      <c r="M1122" s="354">
        <v>2625</v>
      </c>
      <c r="N1122" s="354">
        <v>2625</v>
      </c>
      <c r="O1122" s="354">
        <v>2625</v>
      </c>
      <c r="P1122" s="354">
        <v>2625</v>
      </c>
      <c r="Q1122" s="354">
        <v>2625</v>
      </c>
      <c r="R1122" s="354">
        <v>2625</v>
      </c>
      <c r="S1122" s="354">
        <v>2625</v>
      </c>
      <c r="T1122" s="354">
        <v>5250</v>
      </c>
      <c r="U1122" s="354">
        <v>7875</v>
      </c>
      <c r="V1122" s="354">
        <v>10500</v>
      </c>
      <c r="W1122" s="354">
        <v>13125</v>
      </c>
      <c r="X1122" s="354">
        <v>15750</v>
      </c>
      <c r="Y1122" s="354">
        <v>18375</v>
      </c>
      <c r="Z1122" s="354">
        <v>21000</v>
      </c>
      <c r="AA1122" s="354">
        <v>23625</v>
      </c>
      <c r="AB1122" s="354">
        <v>26250</v>
      </c>
      <c r="AC1122" s="354">
        <v>28875</v>
      </c>
      <c r="AD1122" s="354">
        <v>31500</v>
      </c>
    </row>
    <row r="1123" spans="1:30" x14ac:dyDescent="0.35">
      <c r="A1123" t="s">
        <v>159</v>
      </c>
      <c r="B1123" s="354" t="str">
        <f>VLOOKUP(A1123,'Web Based Remittances'!$A$2:$C$70,3,0)</f>
        <v>128h609d</v>
      </c>
      <c r="C1123" s="354" t="s">
        <v>85</v>
      </c>
      <c r="D1123" s="354" t="s">
        <v>86</v>
      </c>
      <c r="E1123" s="354">
        <v>6120800</v>
      </c>
      <c r="F1123" s="354">
        <v>1250</v>
      </c>
      <c r="I1123" s="354">
        <v>300</v>
      </c>
      <c r="L1123" s="354">
        <v>300</v>
      </c>
      <c r="O1123" s="354">
        <v>300</v>
      </c>
      <c r="R1123" s="354">
        <v>350</v>
      </c>
      <c r="S1123" s="354">
        <v>0</v>
      </c>
      <c r="T1123" s="354">
        <v>0</v>
      </c>
      <c r="U1123" s="354">
        <v>300</v>
      </c>
      <c r="V1123" s="354">
        <v>300</v>
      </c>
      <c r="W1123" s="354">
        <v>300</v>
      </c>
      <c r="X1123" s="354">
        <v>600</v>
      </c>
      <c r="Y1123" s="354">
        <v>600</v>
      </c>
      <c r="Z1123" s="354">
        <v>600</v>
      </c>
      <c r="AA1123" s="354">
        <v>900</v>
      </c>
      <c r="AB1123" s="354">
        <v>900</v>
      </c>
      <c r="AC1123" s="354">
        <v>900</v>
      </c>
      <c r="AD1123" s="354">
        <v>1250</v>
      </c>
    </row>
    <row r="1124" spans="1:30" x14ac:dyDescent="0.35">
      <c r="A1124" t="s">
        <v>159</v>
      </c>
      <c r="B1124" s="354" t="str">
        <f>VLOOKUP(A1124,'Web Based Remittances'!$A$2:$C$70,3,0)</f>
        <v>128h609d</v>
      </c>
      <c r="C1124" s="354" t="s">
        <v>87</v>
      </c>
      <c r="D1124" s="354" t="s">
        <v>88</v>
      </c>
      <c r="E1124" s="354">
        <v>6120220</v>
      </c>
      <c r="F1124" s="354">
        <v>10800</v>
      </c>
      <c r="G1124" s="354">
        <v>700</v>
      </c>
      <c r="H1124" s="354">
        <v>700</v>
      </c>
      <c r="I1124" s="354">
        <v>700</v>
      </c>
      <c r="J1124" s="354">
        <v>700</v>
      </c>
      <c r="K1124" s="354">
        <v>700</v>
      </c>
      <c r="L1124" s="354">
        <v>1000</v>
      </c>
      <c r="M1124" s="354">
        <v>1000</v>
      </c>
      <c r="N1124" s="354">
        <v>1000</v>
      </c>
      <c r="O1124" s="354">
        <v>1100</v>
      </c>
      <c r="P1124" s="354">
        <v>1100</v>
      </c>
      <c r="Q1124" s="354">
        <v>1100</v>
      </c>
      <c r="R1124" s="354">
        <v>1000</v>
      </c>
      <c r="S1124" s="354">
        <v>700</v>
      </c>
      <c r="T1124" s="354">
        <v>1400</v>
      </c>
      <c r="U1124" s="354">
        <v>2100</v>
      </c>
      <c r="V1124" s="354">
        <v>2800</v>
      </c>
      <c r="W1124" s="354">
        <v>3500</v>
      </c>
      <c r="X1124" s="354">
        <v>4500</v>
      </c>
      <c r="Y1124" s="354">
        <v>5500</v>
      </c>
      <c r="Z1124" s="354">
        <v>6500</v>
      </c>
      <c r="AA1124" s="354">
        <v>7600</v>
      </c>
      <c r="AB1124" s="354">
        <v>8700</v>
      </c>
      <c r="AC1124" s="354">
        <v>9800</v>
      </c>
      <c r="AD1124" s="354">
        <v>10800</v>
      </c>
    </row>
    <row r="1125" spans="1:30" x14ac:dyDescent="0.35">
      <c r="A1125" t="s">
        <v>159</v>
      </c>
      <c r="B1125" s="354" t="str">
        <f>VLOOKUP(A1125,'Web Based Remittances'!$A$2:$C$70,3,0)</f>
        <v>128h609d</v>
      </c>
      <c r="C1125" s="354" t="s">
        <v>89</v>
      </c>
      <c r="D1125" s="354" t="s">
        <v>90</v>
      </c>
      <c r="E1125" s="354">
        <v>6120600</v>
      </c>
      <c r="F1125" s="354">
        <v>17700</v>
      </c>
      <c r="R1125" s="354">
        <v>17700</v>
      </c>
      <c r="S1125" s="354">
        <v>0</v>
      </c>
      <c r="T1125" s="354">
        <v>0</v>
      </c>
      <c r="U1125" s="354">
        <v>0</v>
      </c>
      <c r="V1125" s="354">
        <v>0</v>
      </c>
      <c r="W1125" s="354">
        <v>0</v>
      </c>
      <c r="X1125" s="354">
        <v>0</v>
      </c>
      <c r="Y1125" s="354">
        <v>0</v>
      </c>
      <c r="Z1125" s="354">
        <v>0</v>
      </c>
      <c r="AA1125" s="354">
        <v>0</v>
      </c>
      <c r="AB1125" s="354">
        <v>0</v>
      </c>
      <c r="AC1125" s="354">
        <v>0</v>
      </c>
      <c r="AD1125" s="354">
        <v>17700</v>
      </c>
    </row>
    <row r="1126" spans="1:30" x14ac:dyDescent="0.35">
      <c r="A1126" t="s">
        <v>159</v>
      </c>
      <c r="B1126" s="354" t="str">
        <f>VLOOKUP(A1126,'Web Based Remittances'!$A$2:$C$70,3,0)</f>
        <v>128h609d</v>
      </c>
      <c r="C1126" s="354" t="s">
        <v>91</v>
      </c>
      <c r="D1126" s="354" t="s">
        <v>92</v>
      </c>
      <c r="E1126" s="354">
        <v>6120400</v>
      </c>
      <c r="F1126" s="354">
        <v>2700</v>
      </c>
      <c r="H1126" s="354">
        <v>500</v>
      </c>
      <c r="J1126" s="354">
        <v>500</v>
      </c>
      <c r="L1126" s="354">
        <v>100</v>
      </c>
      <c r="O1126" s="354">
        <v>600</v>
      </c>
      <c r="P1126" s="354">
        <v>600</v>
      </c>
      <c r="R1126" s="354">
        <v>400</v>
      </c>
      <c r="S1126" s="354">
        <v>0</v>
      </c>
      <c r="T1126" s="354">
        <v>500</v>
      </c>
      <c r="U1126" s="354">
        <v>500</v>
      </c>
      <c r="V1126" s="354">
        <v>1000</v>
      </c>
      <c r="W1126" s="354">
        <v>1000</v>
      </c>
      <c r="X1126" s="354">
        <v>1100</v>
      </c>
      <c r="Y1126" s="354">
        <v>1100</v>
      </c>
      <c r="Z1126" s="354">
        <v>1100</v>
      </c>
      <c r="AA1126" s="354">
        <v>1700</v>
      </c>
      <c r="AB1126" s="354">
        <v>2300</v>
      </c>
      <c r="AC1126" s="354">
        <v>2300</v>
      </c>
      <c r="AD1126" s="354">
        <v>2700</v>
      </c>
    </row>
    <row r="1127" spans="1:30" x14ac:dyDescent="0.35">
      <c r="A1127" t="s">
        <v>159</v>
      </c>
      <c r="B1127" s="354" t="str">
        <f>VLOOKUP(A1127,'Web Based Remittances'!$A$2:$C$70,3,0)</f>
        <v>128h609d</v>
      </c>
      <c r="C1127" s="354" t="s">
        <v>93</v>
      </c>
      <c r="D1127" s="354" t="s">
        <v>94</v>
      </c>
      <c r="E1127" s="354">
        <v>6140130</v>
      </c>
      <c r="F1127" s="354">
        <v>8000</v>
      </c>
      <c r="G1127" s="354">
        <v>400</v>
      </c>
      <c r="H1127" s="354">
        <v>800</v>
      </c>
      <c r="I1127" s="354">
        <v>800</v>
      </c>
      <c r="J1127" s="354">
        <v>800</v>
      </c>
      <c r="L1127" s="354">
        <v>800</v>
      </c>
      <c r="M1127" s="354">
        <v>800</v>
      </c>
      <c r="N1127" s="354">
        <v>800</v>
      </c>
      <c r="O1127" s="354">
        <v>800</v>
      </c>
      <c r="P1127" s="354">
        <v>800</v>
      </c>
      <c r="Q1127" s="354">
        <v>800</v>
      </c>
      <c r="R1127" s="354">
        <v>400</v>
      </c>
      <c r="S1127" s="354">
        <v>400</v>
      </c>
      <c r="T1127" s="354">
        <v>1200</v>
      </c>
      <c r="U1127" s="354">
        <v>2000</v>
      </c>
      <c r="V1127" s="354">
        <v>2800</v>
      </c>
      <c r="W1127" s="354">
        <v>2800</v>
      </c>
      <c r="X1127" s="354">
        <v>3600</v>
      </c>
      <c r="Y1127" s="354">
        <v>4400</v>
      </c>
      <c r="Z1127" s="354">
        <v>5200</v>
      </c>
      <c r="AA1127" s="354">
        <v>6000</v>
      </c>
      <c r="AB1127" s="354">
        <v>6800</v>
      </c>
      <c r="AC1127" s="354">
        <v>7600</v>
      </c>
      <c r="AD1127" s="354">
        <v>8000</v>
      </c>
    </row>
    <row r="1128" spans="1:30" x14ac:dyDescent="0.35">
      <c r="A1128" t="s">
        <v>159</v>
      </c>
      <c r="B1128" s="354" t="str">
        <f>VLOOKUP(A1128,'Web Based Remittances'!$A$2:$C$70,3,0)</f>
        <v>128h609d</v>
      </c>
      <c r="C1128" s="354" t="s">
        <v>95</v>
      </c>
      <c r="D1128" s="354" t="s">
        <v>96</v>
      </c>
      <c r="E1128" s="354">
        <v>6142430</v>
      </c>
      <c r="F1128" s="354">
        <v>8500</v>
      </c>
      <c r="G1128" s="354">
        <v>2500</v>
      </c>
      <c r="H1128" s="354">
        <v>800</v>
      </c>
      <c r="I1128" s="354">
        <v>300</v>
      </c>
      <c r="J1128" s="354">
        <v>100</v>
      </c>
      <c r="L1128" s="354">
        <v>2200</v>
      </c>
      <c r="M1128" s="354">
        <v>1900</v>
      </c>
      <c r="O1128" s="354">
        <v>300</v>
      </c>
      <c r="P1128" s="354">
        <v>100</v>
      </c>
      <c r="R1128" s="354">
        <v>300</v>
      </c>
      <c r="S1128" s="354">
        <v>2500</v>
      </c>
      <c r="T1128" s="354">
        <v>3300</v>
      </c>
      <c r="U1128" s="354">
        <v>3600</v>
      </c>
      <c r="V1128" s="354">
        <v>3700</v>
      </c>
      <c r="W1128" s="354">
        <v>3700</v>
      </c>
      <c r="X1128" s="354">
        <v>5900</v>
      </c>
      <c r="Y1128" s="354">
        <v>7800</v>
      </c>
      <c r="Z1128" s="354">
        <v>7800</v>
      </c>
      <c r="AA1128" s="354">
        <v>8100</v>
      </c>
      <c r="AB1128" s="354">
        <v>8200</v>
      </c>
      <c r="AC1128" s="354">
        <v>8200</v>
      </c>
      <c r="AD1128" s="354">
        <v>8500</v>
      </c>
    </row>
    <row r="1129" spans="1:30" x14ac:dyDescent="0.35">
      <c r="A1129" t="s">
        <v>159</v>
      </c>
      <c r="B1129" s="354" t="str">
        <f>VLOOKUP(A1129,'Web Based Remittances'!$A$2:$C$70,3,0)</f>
        <v>128h609d</v>
      </c>
      <c r="C1129" s="354" t="s">
        <v>97</v>
      </c>
      <c r="D1129" s="354" t="s">
        <v>98</v>
      </c>
      <c r="E1129" s="354">
        <v>6146100</v>
      </c>
      <c r="F1129" s="354">
        <v>0</v>
      </c>
      <c r="S1129" s="354">
        <v>0</v>
      </c>
      <c r="T1129" s="354">
        <v>0</v>
      </c>
      <c r="U1129" s="354">
        <v>0</v>
      </c>
      <c r="V1129" s="354">
        <v>0</v>
      </c>
      <c r="W1129" s="354">
        <v>0</v>
      </c>
      <c r="X1129" s="354">
        <v>0</v>
      </c>
      <c r="Y1129" s="354">
        <v>0</v>
      </c>
      <c r="Z1129" s="354">
        <v>0</v>
      </c>
      <c r="AA1129" s="354">
        <v>0</v>
      </c>
      <c r="AB1129" s="354">
        <v>0</v>
      </c>
      <c r="AC1129" s="354">
        <v>0</v>
      </c>
      <c r="AD1129" s="354">
        <v>0</v>
      </c>
    </row>
    <row r="1130" spans="1:30" x14ac:dyDescent="0.35">
      <c r="A1130" t="s">
        <v>159</v>
      </c>
      <c r="B1130" s="354" t="str">
        <f>VLOOKUP(A1130,'Web Based Remittances'!$A$2:$C$70,3,0)</f>
        <v>128h609d</v>
      </c>
      <c r="C1130" s="354" t="s">
        <v>99</v>
      </c>
      <c r="D1130" s="354" t="s">
        <v>100</v>
      </c>
      <c r="E1130" s="354">
        <v>6140000</v>
      </c>
      <c r="F1130" s="354">
        <v>8000</v>
      </c>
      <c r="G1130" s="354">
        <v>1400</v>
      </c>
      <c r="H1130" s="354">
        <v>300</v>
      </c>
      <c r="I1130" s="354">
        <v>100</v>
      </c>
      <c r="J1130" s="354">
        <v>2500</v>
      </c>
      <c r="L1130" s="354">
        <v>600</v>
      </c>
      <c r="M1130" s="354">
        <v>1500</v>
      </c>
      <c r="N1130" s="354">
        <v>200</v>
      </c>
      <c r="O1130" s="354">
        <v>200</v>
      </c>
      <c r="P1130" s="354">
        <v>200</v>
      </c>
      <c r="Q1130" s="354">
        <v>200</v>
      </c>
      <c r="R1130" s="354">
        <v>800</v>
      </c>
      <c r="S1130" s="354">
        <v>1400</v>
      </c>
      <c r="T1130" s="354">
        <v>1700</v>
      </c>
      <c r="U1130" s="354">
        <v>1800</v>
      </c>
      <c r="V1130" s="354">
        <v>4300</v>
      </c>
      <c r="W1130" s="354">
        <v>4300</v>
      </c>
      <c r="X1130" s="354">
        <v>4900</v>
      </c>
      <c r="Y1130" s="354">
        <v>6400</v>
      </c>
      <c r="Z1130" s="354">
        <v>6600</v>
      </c>
      <c r="AA1130" s="354">
        <v>6800</v>
      </c>
      <c r="AB1130" s="354">
        <v>7000</v>
      </c>
      <c r="AC1130" s="354">
        <v>7200</v>
      </c>
      <c r="AD1130" s="354">
        <v>8000</v>
      </c>
    </row>
    <row r="1131" spans="1:30" x14ac:dyDescent="0.35">
      <c r="A1131" t="s">
        <v>159</v>
      </c>
      <c r="B1131" s="354" t="str">
        <f>VLOOKUP(A1131,'Web Based Remittances'!$A$2:$C$70,3,0)</f>
        <v>128h609d</v>
      </c>
      <c r="C1131" s="354" t="s">
        <v>101</v>
      </c>
      <c r="D1131" s="354" t="s">
        <v>102</v>
      </c>
      <c r="E1131" s="354">
        <v>6121600</v>
      </c>
      <c r="F1131" s="354">
        <v>1800</v>
      </c>
      <c r="G1131" s="354">
        <v>1500</v>
      </c>
      <c r="R1131" s="354">
        <v>300</v>
      </c>
      <c r="S1131" s="354">
        <v>1500</v>
      </c>
      <c r="T1131" s="354">
        <v>1500</v>
      </c>
      <c r="U1131" s="354">
        <v>1500</v>
      </c>
      <c r="V1131" s="354">
        <v>1500</v>
      </c>
      <c r="W1131" s="354">
        <v>1500</v>
      </c>
      <c r="X1131" s="354">
        <v>1500</v>
      </c>
      <c r="Y1131" s="354">
        <v>1500</v>
      </c>
      <c r="Z1131" s="354">
        <v>1500</v>
      </c>
      <c r="AA1131" s="354">
        <v>1500</v>
      </c>
      <c r="AB1131" s="354">
        <v>1500</v>
      </c>
      <c r="AC1131" s="354">
        <v>1500</v>
      </c>
      <c r="AD1131" s="354">
        <v>1800</v>
      </c>
    </row>
    <row r="1132" spans="1:30" x14ac:dyDescent="0.35">
      <c r="A1132" t="s">
        <v>159</v>
      </c>
      <c r="B1132" s="354" t="str">
        <f>VLOOKUP(A1132,'Web Based Remittances'!$A$2:$C$70,3,0)</f>
        <v>128h609d</v>
      </c>
      <c r="C1132" s="354" t="s">
        <v>103</v>
      </c>
      <c r="D1132" s="354" t="s">
        <v>104</v>
      </c>
      <c r="E1132" s="354">
        <v>6151110</v>
      </c>
      <c r="F1132" s="354">
        <v>0</v>
      </c>
      <c r="S1132" s="354">
        <v>0</v>
      </c>
      <c r="T1132" s="354">
        <v>0</v>
      </c>
      <c r="U1132" s="354">
        <v>0</v>
      </c>
      <c r="V1132" s="354">
        <v>0</v>
      </c>
      <c r="W1132" s="354">
        <v>0</v>
      </c>
      <c r="X1132" s="354">
        <v>0</v>
      </c>
      <c r="Y1132" s="354">
        <v>0</v>
      </c>
      <c r="Z1132" s="354">
        <v>0</v>
      </c>
      <c r="AA1132" s="354">
        <v>0</v>
      </c>
      <c r="AB1132" s="354">
        <v>0</v>
      </c>
      <c r="AC1132" s="354">
        <v>0</v>
      </c>
      <c r="AD1132" s="354">
        <v>0</v>
      </c>
    </row>
    <row r="1133" spans="1:30" x14ac:dyDescent="0.35">
      <c r="A1133" t="s">
        <v>159</v>
      </c>
      <c r="B1133" s="354" t="str">
        <f>VLOOKUP(A1133,'Web Based Remittances'!$A$2:$C$70,3,0)</f>
        <v>128h609d</v>
      </c>
      <c r="C1133" s="354" t="s">
        <v>105</v>
      </c>
      <c r="D1133" s="354" t="s">
        <v>106</v>
      </c>
      <c r="E1133" s="354">
        <v>6140200</v>
      </c>
      <c r="F1133" s="354">
        <v>28000</v>
      </c>
      <c r="G1133" s="354">
        <v>2500</v>
      </c>
      <c r="H1133" s="354">
        <v>2500</v>
      </c>
      <c r="I1133" s="354">
        <v>2500</v>
      </c>
      <c r="J1133" s="354">
        <v>2500</v>
      </c>
      <c r="L1133" s="354">
        <v>2500</v>
      </c>
      <c r="M1133" s="354">
        <v>2500</v>
      </c>
      <c r="N1133" s="354">
        <v>2600</v>
      </c>
      <c r="O1133" s="354">
        <v>2600</v>
      </c>
      <c r="P1133" s="354">
        <v>2600</v>
      </c>
      <c r="Q1133" s="354">
        <v>2600</v>
      </c>
      <c r="R1133" s="354">
        <v>2600</v>
      </c>
      <c r="S1133" s="354">
        <v>2500</v>
      </c>
      <c r="T1133" s="354">
        <v>5000</v>
      </c>
      <c r="U1133" s="354">
        <v>7500</v>
      </c>
      <c r="V1133" s="354">
        <v>10000</v>
      </c>
      <c r="W1133" s="354">
        <v>10000</v>
      </c>
      <c r="X1133" s="354">
        <v>12500</v>
      </c>
      <c r="Y1133" s="354">
        <v>15000</v>
      </c>
      <c r="Z1133" s="354">
        <v>17600</v>
      </c>
      <c r="AA1133" s="354">
        <v>20200</v>
      </c>
      <c r="AB1133" s="354">
        <v>22800</v>
      </c>
      <c r="AC1133" s="354">
        <v>25400</v>
      </c>
      <c r="AD1133" s="354">
        <v>28000</v>
      </c>
    </row>
    <row r="1134" spans="1:30" x14ac:dyDescent="0.35">
      <c r="A1134" t="s">
        <v>159</v>
      </c>
      <c r="B1134" s="354" t="str">
        <f>VLOOKUP(A1134,'Web Based Remittances'!$A$2:$C$70,3,0)</f>
        <v>128h609d</v>
      </c>
      <c r="C1134" s="354" t="s">
        <v>107</v>
      </c>
      <c r="D1134" s="354" t="s">
        <v>108</v>
      </c>
      <c r="E1134" s="354">
        <v>6111000</v>
      </c>
      <c r="F1134" s="354">
        <v>20000</v>
      </c>
      <c r="G1134" s="354">
        <v>1800</v>
      </c>
      <c r="H1134" s="354">
        <v>1800</v>
      </c>
      <c r="I1134" s="354">
        <v>1800</v>
      </c>
      <c r="J1134" s="354">
        <v>1800</v>
      </c>
      <c r="L1134" s="354">
        <v>1900</v>
      </c>
      <c r="M1134" s="354">
        <v>1900</v>
      </c>
      <c r="N1134" s="354">
        <v>1800</v>
      </c>
      <c r="O1134" s="354">
        <v>1800</v>
      </c>
      <c r="P1134" s="354">
        <v>1800</v>
      </c>
      <c r="Q1134" s="354">
        <v>1800</v>
      </c>
      <c r="R1134" s="354">
        <v>1800</v>
      </c>
      <c r="S1134" s="354">
        <v>1800</v>
      </c>
      <c r="T1134" s="354">
        <v>3600</v>
      </c>
      <c r="U1134" s="354">
        <v>5400</v>
      </c>
      <c r="V1134" s="354">
        <v>7200</v>
      </c>
      <c r="W1134" s="354">
        <v>7200</v>
      </c>
      <c r="X1134" s="354">
        <v>9100</v>
      </c>
      <c r="Y1134" s="354">
        <v>11000</v>
      </c>
      <c r="Z1134" s="354">
        <v>12800</v>
      </c>
      <c r="AA1134" s="354">
        <v>14600</v>
      </c>
      <c r="AB1134" s="354">
        <v>16400</v>
      </c>
      <c r="AC1134" s="354">
        <v>18200</v>
      </c>
      <c r="AD1134" s="354">
        <v>20000</v>
      </c>
    </row>
    <row r="1135" spans="1:30" x14ac:dyDescent="0.35">
      <c r="A1135" t="s">
        <v>159</v>
      </c>
      <c r="B1135" s="354" t="str">
        <f>VLOOKUP(A1135,'Web Based Remittances'!$A$2:$C$70,3,0)</f>
        <v>128h609d</v>
      </c>
      <c r="C1135" s="354" t="s">
        <v>109</v>
      </c>
      <c r="D1135" s="354" t="s">
        <v>110</v>
      </c>
      <c r="E1135" s="354">
        <v>6170100</v>
      </c>
      <c r="F1135" s="354">
        <v>6500</v>
      </c>
      <c r="G1135" s="354">
        <v>700</v>
      </c>
      <c r="H1135" s="354">
        <v>200</v>
      </c>
      <c r="I1135" s="354">
        <v>200</v>
      </c>
      <c r="J1135" s="354">
        <v>700</v>
      </c>
      <c r="L1135" s="354">
        <v>600</v>
      </c>
      <c r="M1135" s="354">
        <v>200</v>
      </c>
      <c r="N1135" s="354">
        <v>1000</v>
      </c>
      <c r="O1135" s="354">
        <v>200</v>
      </c>
      <c r="P1135" s="354">
        <v>1500</v>
      </c>
      <c r="Q1135" s="354">
        <v>200</v>
      </c>
      <c r="R1135" s="354">
        <v>1000</v>
      </c>
      <c r="S1135" s="354">
        <v>700</v>
      </c>
      <c r="T1135" s="354">
        <v>900</v>
      </c>
      <c r="U1135" s="354">
        <v>1100</v>
      </c>
      <c r="V1135" s="354">
        <v>1800</v>
      </c>
      <c r="W1135" s="354">
        <v>1800</v>
      </c>
      <c r="X1135" s="354">
        <v>2400</v>
      </c>
      <c r="Y1135" s="354">
        <v>2600</v>
      </c>
      <c r="Z1135" s="354">
        <v>3600</v>
      </c>
      <c r="AA1135" s="354">
        <v>3800</v>
      </c>
      <c r="AB1135" s="354">
        <v>5300</v>
      </c>
      <c r="AC1135" s="354">
        <v>5500</v>
      </c>
      <c r="AD1135" s="354">
        <v>6500</v>
      </c>
    </row>
    <row r="1136" spans="1:30" x14ac:dyDescent="0.35">
      <c r="A1136" t="s">
        <v>159</v>
      </c>
      <c r="B1136" s="354" t="str">
        <f>VLOOKUP(A1136,'Web Based Remittances'!$A$2:$C$70,3,0)</f>
        <v>128h609d</v>
      </c>
      <c r="C1136" s="354" t="s">
        <v>111</v>
      </c>
      <c r="D1136" s="354" t="s">
        <v>112</v>
      </c>
      <c r="E1136" s="354">
        <v>6170110</v>
      </c>
      <c r="F1136" s="354">
        <v>20500</v>
      </c>
      <c r="G1136" s="354">
        <v>7500</v>
      </c>
      <c r="H1136" s="354">
        <v>600</v>
      </c>
      <c r="I1136" s="354">
        <v>400</v>
      </c>
      <c r="J1136" s="354">
        <v>1300</v>
      </c>
      <c r="L1136" s="354">
        <v>2500</v>
      </c>
      <c r="M1136" s="354">
        <v>1300</v>
      </c>
      <c r="N1136" s="354">
        <v>700</v>
      </c>
      <c r="O1136" s="354">
        <v>1800</v>
      </c>
      <c r="P1136" s="354">
        <v>2500</v>
      </c>
      <c r="Q1136" s="354">
        <v>400</v>
      </c>
      <c r="R1136" s="354">
        <v>1500</v>
      </c>
      <c r="S1136" s="354">
        <v>7500</v>
      </c>
      <c r="T1136" s="354">
        <v>8100</v>
      </c>
      <c r="U1136" s="354">
        <v>8500</v>
      </c>
      <c r="V1136" s="354">
        <v>9800</v>
      </c>
      <c r="W1136" s="354">
        <v>9800</v>
      </c>
      <c r="X1136" s="354">
        <v>12300</v>
      </c>
      <c r="Y1136" s="354">
        <v>13600</v>
      </c>
      <c r="Z1136" s="354">
        <v>14300</v>
      </c>
      <c r="AA1136" s="354">
        <v>16100</v>
      </c>
      <c r="AB1136" s="354">
        <v>18600</v>
      </c>
      <c r="AC1136" s="354">
        <v>19000</v>
      </c>
      <c r="AD1136" s="354">
        <v>20500</v>
      </c>
    </row>
    <row r="1137" spans="1:30" x14ac:dyDescent="0.35">
      <c r="A1137" t="s">
        <v>159</v>
      </c>
      <c r="B1137" s="354" t="str">
        <f>VLOOKUP(A1137,'Web Based Remittances'!$A$2:$C$70,3,0)</f>
        <v>128h609d</v>
      </c>
      <c r="C1137" s="354" t="s">
        <v>113</v>
      </c>
      <c r="D1137" s="354" t="s">
        <v>114</v>
      </c>
      <c r="E1137" s="354">
        <v>6181400</v>
      </c>
      <c r="F1137" s="354">
        <v>0</v>
      </c>
      <c r="S1137" s="354">
        <v>0</v>
      </c>
      <c r="T1137" s="354">
        <v>0</v>
      </c>
      <c r="U1137" s="354">
        <v>0</v>
      </c>
      <c r="V1137" s="354">
        <v>0</v>
      </c>
      <c r="W1137" s="354">
        <v>0</v>
      </c>
      <c r="X1137" s="354">
        <v>0</v>
      </c>
      <c r="Y1137" s="354">
        <v>0</v>
      </c>
      <c r="Z1137" s="354">
        <v>0</v>
      </c>
      <c r="AA1137" s="354">
        <v>0</v>
      </c>
      <c r="AB1137" s="354">
        <v>0</v>
      </c>
      <c r="AC1137" s="354">
        <v>0</v>
      </c>
      <c r="AD1137" s="354">
        <v>0</v>
      </c>
    </row>
    <row r="1138" spans="1:30" x14ac:dyDescent="0.35">
      <c r="A1138" t="s">
        <v>159</v>
      </c>
      <c r="B1138" s="354" t="str">
        <f>VLOOKUP(A1138,'Web Based Remittances'!$A$2:$C$70,3,0)</f>
        <v>128h609d</v>
      </c>
      <c r="C1138" s="354" t="s">
        <v>115</v>
      </c>
      <c r="D1138" s="354" t="s">
        <v>116</v>
      </c>
      <c r="E1138" s="354">
        <v>6181500</v>
      </c>
      <c r="F1138" s="354">
        <v>10000</v>
      </c>
      <c r="R1138" s="354">
        <v>10000</v>
      </c>
      <c r="S1138" s="354">
        <v>0</v>
      </c>
      <c r="T1138" s="354">
        <v>0</v>
      </c>
      <c r="U1138" s="354">
        <v>0</v>
      </c>
      <c r="V1138" s="354">
        <v>0</v>
      </c>
      <c r="W1138" s="354">
        <v>0</v>
      </c>
      <c r="X1138" s="354">
        <v>0</v>
      </c>
      <c r="Y1138" s="354">
        <v>0</v>
      </c>
      <c r="Z1138" s="354">
        <v>0</v>
      </c>
      <c r="AA1138" s="354">
        <v>0</v>
      </c>
      <c r="AB1138" s="354">
        <v>0</v>
      </c>
      <c r="AC1138" s="354">
        <v>0</v>
      </c>
      <c r="AD1138" s="354">
        <v>10000</v>
      </c>
    </row>
    <row r="1139" spans="1:30" x14ac:dyDescent="0.35">
      <c r="A1139" t="s">
        <v>159</v>
      </c>
      <c r="B1139" s="354" t="str">
        <f>VLOOKUP(A1139,'Web Based Remittances'!$A$2:$C$70,3,0)</f>
        <v>128h609d</v>
      </c>
      <c r="C1139" s="354" t="s">
        <v>117</v>
      </c>
      <c r="D1139" s="354" t="s">
        <v>118</v>
      </c>
      <c r="E1139" s="354">
        <v>6110610</v>
      </c>
      <c r="F1139" s="354">
        <v>0</v>
      </c>
      <c r="S1139" s="354">
        <v>0</v>
      </c>
      <c r="T1139" s="354">
        <v>0</v>
      </c>
      <c r="U1139" s="354">
        <v>0</v>
      </c>
      <c r="V1139" s="354">
        <v>0</v>
      </c>
      <c r="W1139" s="354">
        <v>0</v>
      </c>
      <c r="X1139" s="354">
        <v>0</v>
      </c>
      <c r="Y1139" s="354">
        <v>0</v>
      </c>
      <c r="Z1139" s="354">
        <v>0</v>
      </c>
      <c r="AA1139" s="354">
        <v>0</v>
      </c>
      <c r="AB1139" s="354">
        <v>0</v>
      </c>
      <c r="AC1139" s="354">
        <v>0</v>
      </c>
      <c r="AD1139" s="354">
        <v>0</v>
      </c>
    </row>
    <row r="1140" spans="1:30" x14ac:dyDescent="0.35">
      <c r="A1140" t="s">
        <v>159</v>
      </c>
      <c r="B1140" s="354" t="str">
        <f>VLOOKUP(A1140,'Web Based Remittances'!$A$2:$C$70,3,0)</f>
        <v>128h609d</v>
      </c>
      <c r="C1140" s="354" t="s">
        <v>119</v>
      </c>
      <c r="D1140" s="354" t="s">
        <v>120</v>
      </c>
      <c r="E1140" s="354">
        <v>6122340</v>
      </c>
      <c r="F1140" s="354">
        <v>1800</v>
      </c>
      <c r="G1140" s="354">
        <v>150</v>
      </c>
      <c r="H1140" s="354">
        <v>150</v>
      </c>
      <c r="I1140" s="354">
        <v>150</v>
      </c>
      <c r="J1140" s="354">
        <v>150</v>
      </c>
      <c r="K1140" s="354">
        <v>150</v>
      </c>
      <c r="L1140" s="354">
        <v>150</v>
      </c>
      <c r="M1140" s="354">
        <v>150</v>
      </c>
      <c r="N1140" s="354">
        <v>150</v>
      </c>
      <c r="O1140" s="354">
        <v>150</v>
      </c>
      <c r="P1140" s="354">
        <v>150</v>
      </c>
      <c r="Q1140" s="354">
        <v>150</v>
      </c>
      <c r="R1140" s="354">
        <v>150</v>
      </c>
      <c r="S1140" s="354">
        <v>150</v>
      </c>
      <c r="T1140" s="354">
        <v>300</v>
      </c>
      <c r="U1140" s="354">
        <v>450</v>
      </c>
      <c r="V1140" s="354">
        <v>600</v>
      </c>
      <c r="W1140" s="354">
        <v>750</v>
      </c>
      <c r="X1140" s="354">
        <v>900</v>
      </c>
      <c r="Y1140" s="354">
        <v>1050</v>
      </c>
      <c r="Z1140" s="354">
        <v>1200</v>
      </c>
      <c r="AA1140" s="354">
        <v>1350</v>
      </c>
      <c r="AB1140" s="354">
        <v>1500</v>
      </c>
      <c r="AC1140" s="354">
        <v>1650</v>
      </c>
      <c r="AD1140" s="354">
        <v>1800</v>
      </c>
    </row>
    <row r="1141" spans="1:30" x14ac:dyDescent="0.35">
      <c r="A1141" t="s">
        <v>159</v>
      </c>
      <c r="B1141" s="354" t="str">
        <f>VLOOKUP(A1141,'Web Based Remittances'!$A$2:$C$70,3,0)</f>
        <v>128h609d</v>
      </c>
      <c r="C1141" s="354" t="s">
        <v>121</v>
      </c>
      <c r="D1141" s="354" t="s">
        <v>122</v>
      </c>
      <c r="E1141" s="354">
        <v>4190170</v>
      </c>
      <c r="F1141" s="354">
        <v>-5000</v>
      </c>
      <c r="H1141" s="354">
        <v>-5000</v>
      </c>
      <c r="S1141" s="354">
        <v>0</v>
      </c>
      <c r="T1141" s="354">
        <v>-5000</v>
      </c>
      <c r="U1141" s="354">
        <v>-5000</v>
      </c>
      <c r="V1141" s="354">
        <v>-5000</v>
      </c>
      <c r="W1141" s="354">
        <v>-5000</v>
      </c>
      <c r="X1141" s="354">
        <v>-5000</v>
      </c>
      <c r="Y1141" s="354">
        <v>-5000</v>
      </c>
      <c r="Z1141" s="354">
        <v>-5000</v>
      </c>
      <c r="AA1141" s="354">
        <v>-5000</v>
      </c>
      <c r="AB1141" s="354">
        <v>-5000</v>
      </c>
      <c r="AC1141" s="354">
        <v>-5000</v>
      </c>
      <c r="AD1141" s="354">
        <v>-5000</v>
      </c>
    </row>
    <row r="1142" spans="1:30" x14ac:dyDescent="0.35">
      <c r="A1142" t="s">
        <v>159</v>
      </c>
      <c r="B1142" s="354" t="str">
        <f>VLOOKUP(A1142,'Web Based Remittances'!$A$2:$C$70,3,0)</f>
        <v>128h609d</v>
      </c>
      <c r="C1142" s="354" t="s">
        <v>123</v>
      </c>
      <c r="D1142" s="354" t="s">
        <v>124</v>
      </c>
      <c r="E1142" s="354">
        <v>4190430</v>
      </c>
      <c r="F1142" s="354">
        <v>0</v>
      </c>
      <c r="S1142" s="354">
        <v>0</v>
      </c>
      <c r="T1142" s="354">
        <v>0</v>
      </c>
      <c r="U1142" s="354">
        <v>0</v>
      </c>
      <c r="V1142" s="354">
        <v>0</v>
      </c>
      <c r="W1142" s="354">
        <v>0</v>
      </c>
      <c r="X1142" s="354">
        <v>0</v>
      </c>
      <c r="Y1142" s="354">
        <v>0</v>
      </c>
      <c r="Z1142" s="354">
        <v>0</v>
      </c>
      <c r="AA1142" s="354">
        <v>0</v>
      </c>
      <c r="AB1142" s="354">
        <v>0</v>
      </c>
      <c r="AC1142" s="354">
        <v>0</v>
      </c>
      <c r="AD1142" s="354">
        <v>0</v>
      </c>
    </row>
    <row r="1143" spans="1:30" x14ac:dyDescent="0.35">
      <c r="A1143" t="s">
        <v>159</v>
      </c>
      <c r="B1143" s="354" t="str">
        <f>VLOOKUP(A1143,'Web Based Remittances'!$A$2:$C$70,3,0)</f>
        <v>128h609d</v>
      </c>
      <c r="C1143" s="354" t="s">
        <v>125</v>
      </c>
      <c r="D1143" s="354" t="s">
        <v>126</v>
      </c>
      <c r="E1143" s="354">
        <v>6181510</v>
      </c>
      <c r="F1143" s="354">
        <v>-10000</v>
      </c>
      <c r="R1143" s="354">
        <v>-10000</v>
      </c>
      <c r="S1143" s="354">
        <v>0</v>
      </c>
      <c r="T1143" s="354">
        <v>0</v>
      </c>
      <c r="U1143" s="354">
        <v>0</v>
      </c>
      <c r="V1143" s="354">
        <v>0</v>
      </c>
      <c r="W1143" s="354">
        <v>0</v>
      </c>
      <c r="X1143" s="354">
        <v>0</v>
      </c>
      <c r="Y1143" s="354">
        <v>0</v>
      </c>
      <c r="Z1143" s="354">
        <v>0</v>
      </c>
      <c r="AA1143" s="354">
        <v>0</v>
      </c>
      <c r="AB1143" s="354">
        <v>0</v>
      </c>
      <c r="AC1143" s="354">
        <v>0</v>
      </c>
      <c r="AD1143" s="354">
        <v>-10000</v>
      </c>
    </row>
    <row r="1144" spans="1:30" x14ac:dyDescent="0.35">
      <c r="A1144" t="s">
        <v>159</v>
      </c>
      <c r="B1144" s="354" t="str">
        <f>VLOOKUP(A1144,'Web Based Remittances'!$A$2:$C$70,3,0)</f>
        <v>128h609d</v>
      </c>
      <c r="C1144" s="354" t="s">
        <v>147</v>
      </c>
      <c r="D1144" s="354" t="s">
        <v>148</v>
      </c>
      <c r="E1144" s="354">
        <v>6180210</v>
      </c>
      <c r="F1144" s="354">
        <v>0</v>
      </c>
      <c r="S1144" s="354">
        <v>0</v>
      </c>
      <c r="T1144" s="354">
        <v>0</v>
      </c>
      <c r="U1144" s="354">
        <v>0</v>
      </c>
      <c r="V1144" s="354">
        <v>0</v>
      </c>
      <c r="W1144" s="354">
        <v>0</v>
      </c>
      <c r="X1144" s="354">
        <v>0</v>
      </c>
      <c r="Y1144" s="354">
        <v>0</v>
      </c>
      <c r="Z1144" s="354">
        <v>0</v>
      </c>
      <c r="AA1144" s="354">
        <v>0</v>
      </c>
      <c r="AB1144" s="354">
        <v>0</v>
      </c>
      <c r="AC1144" s="354">
        <v>0</v>
      </c>
      <c r="AD1144" s="354">
        <v>0</v>
      </c>
    </row>
    <row r="1145" spans="1:30" x14ac:dyDescent="0.35">
      <c r="A1145" t="s">
        <v>159</v>
      </c>
      <c r="B1145" s="354" t="str">
        <f>VLOOKUP(A1145,'Web Based Remittances'!$A$2:$C$70,3,0)</f>
        <v>128h609d</v>
      </c>
      <c r="C1145" s="354" t="s">
        <v>127</v>
      </c>
      <c r="D1145" s="354" t="s">
        <v>128</v>
      </c>
      <c r="E1145" s="354">
        <v>6180200</v>
      </c>
      <c r="F1145" s="354">
        <v>13000</v>
      </c>
      <c r="L1145" s="354">
        <v>13000</v>
      </c>
      <c r="S1145" s="354">
        <v>0</v>
      </c>
      <c r="T1145" s="354">
        <v>0</v>
      </c>
      <c r="U1145" s="354">
        <v>0</v>
      </c>
      <c r="V1145" s="354">
        <v>0</v>
      </c>
      <c r="W1145" s="354">
        <v>0</v>
      </c>
      <c r="X1145" s="354">
        <v>13000</v>
      </c>
      <c r="Y1145" s="354">
        <v>13000</v>
      </c>
      <c r="Z1145" s="354">
        <v>13000</v>
      </c>
      <c r="AA1145" s="354">
        <v>13000</v>
      </c>
      <c r="AB1145" s="354">
        <v>13000</v>
      </c>
      <c r="AC1145" s="354">
        <v>13000</v>
      </c>
      <c r="AD1145" s="354">
        <v>13000</v>
      </c>
    </row>
    <row r="1146" spans="1:30" x14ac:dyDescent="0.35">
      <c r="A1146" t="s">
        <v>159</v>
      </c>
      <c r="B1146" s="354" t="str">
        <f>VLOOKUP(A1146,'Web Based Remittances'!$A$2:$C$70,3,0)</f>
        <v>128h609d</v>
      </c>
      <c r="C1146" s="354" t="s">
        <v>130</v>
      </c>
      <c r="D1146" s="354" t="s">
        <v>131</v>
      </c>
      <c r="E1146" s="354">
        <v>6180230</v>
      </c>
      <c r="F1146" s="354">
        <v>0</v>
      </c>
      <c r="S1146" s="354">
        <v>0</v>
      </c>
      <c r="T1146" s="354">
        <v>0</v>
      </c>
      <c r="U1146" s="354">
        <v>0</v>
      </c>
      <c r="V1146" s="354">
        <v>0</v>
      </c>
      <c r="W1146" s="354">
        <v>0</v>
      </c>
      <c r="X1146" s="354">
        <v>0</v>
      </c>
      <c r="Y1146" s="354">
        <v>0</v>
      </c>
      <c r="Z1146" s="354">
        <v>0</v>
      </c>
      <c r="AA1146" s="354">
        <v>0</v>
      </c>
      <c r="AB1146" s="354">
        <v>0</v>
      </c>
      <c r="AC1146" s="354">
        <v>0</v>
      </c>
      <c r="AD1146" s="354">
        <v>0</v>
      </c>
    </row>
    <row r="1147" spans="1:30" x14ac:dyDescent="0.35">
      <c r="A1147" t="s">
        <v>159</v>
      </c>
      <c r="B1147" s="354" t="str">
        <f>VLOOKUP(A1147,'Web Based Remittances'!$A$2:$C$70,3,0)</f>
        <v>128h609d</v>
      </c>
      <c r="C1147" s="354" t="s">
        <v>136</v>
      </c>
      <c r="D1147" s="354" t="s">
        <v>137</v>
      </c>
      <c r="E1147" s="354">
        <v>6180260</v>
      </c>
      <c r="F1147" s="354">
        <v>2000</v>
      </c>
      <c r="L1147" s="354">
        <v>2000</v>
      </c>
      <c r="S1147" s="354">
        <v>0</v>
      </c>
      <c r="T1147" s="354">
        <v>0</v>
      </c>
      <c r="U1147" s="354">
        <v>0</v>
      </c>
      <c r="V1147" s="354">
        <v>0</v>
      </c>
      <c r="W1147" s="354">
        <v>0</v>
      </c>
      <c r="X1147" s="354">
        <v>2000</v>
      </c>
      <c r="Y1147" s="354">
        <v>2000</v>
      </c>
      <c r="Z1147" s="354">
        <v>2000</v>
      </c>
      <c r="AA1147" s="354">
        <v>2000</v>
      </c>
      <c r="AB1147" s="354">
        <v>2000</v>
      </c>
      <c r="AC1147" s="354">
        <v>2000</v>
      </c>
      <c r="AD1147" s="354">
        <v>2000</v>
      </c>
    </row>
    <row r="1148" spans="1:30" x14ac:dyDescent="0.35">
      <c r="A1148" t="s">
        <v>160</v>
      </c>
      <c r="B1148" s="354" t="str">
        <f>VLOOKUP(A1148,'Web Based Remittances'!$A$2:$C$70,3,0)</f>
        <v>283y650v</v>
      </c>
      <c r="C1148" s="354" t="s">
        <v>19</v>
      </c>
      <c r="D1148" s="354" t="s">
        <v>20</v>
      </c>
      <c r="E1148" s="354">
        <v>4190105</v>
      </c>
      <c r="F1148" s="354">
        <v>-972453</v>
      </c>
      <c r="G1148" s="354">
        <v>-116993</v>
      </c>
      <c r="H1148" s="354">
        <v>-75566.38</v>
      </c>
      <c r="I1148" s="354">
        <v>-99796.14</v>
      </c>
      <c r="J1148" s="354">
        <v>-75566.39</v>
      </c>
      <c r="K1148" s="354">
        <v>-75566.39</v>
      </c>
      <c r="L1148" s="354">
        <v>-75566.39</v>
      </c>
      <c r="M1148" s="354">
        <v>-75566.39</v>
      </c>
      <c r="N1148" s="354">
        <v>-75566.39</v>
      </c>
      <c r="O1148" s="354">
        <v>-75566.39</v>
      </c>
      <c r="P1148" s="354">
        <v>-75566.39</v>
      </c>
      <c r="Q1148" s="354">
        <v>-75566.39</v>
      </c>
      <c r="R1148" s="354">
        <v>-75566.36</v>
      </c>
      <c r="S1148" s="354">
        <v>-116993</v>
      </c>
      <c r="T1148" s="354">
        <v>-192559.38</v>
      </c>
      <c r="U1148" s="354">
        <v>-292355.52</v>
      </c>
      <c r="V1148" s="354">
        <v>-367921.91000000003</v>
      </c>
      <c r="W1148" s="354">
        <v>-443488.30000000005</v>
      </c>
      <c r="X1148" s="354">
        <v>-519054.69000000006</v>
      </c>
      <c r="Y1148" s="354">
        <v>-594621.08000000007</v>
      </c>
      <c r="Z1148" s="354">
        <v>-670187.47000000009</v>
      </c>
      <c r="AA1148" s="354">
        <v>-745753.8600000001</v>
      </c>
      <c r="AB1148" s="354">
        <v>-821320.25000000012</v>
      </c>
      <c r="AC1148" s="354">
        <v>-896886.64000000013</v>
      </c>
      <c r="AD1148" s="354">
        <v>-972453.00000000012</v>
      </c>
    </row>
    <row r="1149" spans="1:30" x14ac:dyDescent="0.35">
      <c r="A1149" t="s">
        <v>160</v>
      </c>
      <c r="B1149" s="354" t="str">
        <f>VLOOKUP(A1149,'Web Based Remittances'!$A$2:$C$70,3,0)</f>
        <v>283y650v</v>
      </c>
      <c r="C1149" s="354" t="s">
        <v>21</v>
      </c>
      <c r="D1149" s="354" t="s">
        <v>22</v>
      </c>
      <c r="E1149" s="354">
        <v>4190110</v>
      </c>
      <c r="S1149" s="354">
        <v>0</v>
      </c>
      <c r="T1149" s="354">
        <v>0</v>
      </c>
      <c r="U1149" s="354">
        <v>0</v>
      </c>
      <c r="V1149" s="354">
        <v>0</v>
      </c>
      <c r="W1149" s="354">
        <v>0</v>
      </c>
      <c r="X1149" s="354">
        <v>0</v>
      </c>
      <c r="Y1149" s="354">
        <v>0</v>
      </c>
      <c r="Z1149" s="354">
        <v>0</v>
      </c>
      <c r="AA1149" s="354">
        <v>0</v>
      </c>
      <c r="AB1149" s="354">
        <v>0</v>
      </c>
      <c r="AC1149" s="354">
        <v>0</v>
      </c>
      <c r="AD1149" s="354">
        <v>0</v>
      </c>
    </row>
    <row r="1150" spans="1:30" x14ac:dyDescent="0.35">
      <c r="A1150" t="s">
        <v>160</v>
      </c>
      <c r="B1150" s="354" t="str">
        <f>VLOOKUP(A1150,'Web Based Remittances'!$A$2:$C$70,3,0)</f>
        <v>283y650v</v>
      </c>
      <c r="C1150" s="354" t="s">
        <v>23</v>
      </c>
      <c r="D1150" s="354" t="s">
        <v>24</v>
      </c>
      <c r="E1150" s="354">
        <v>4190120</v>
      </c>
      <c r="F1150" s="354">
        <v>-2305</v>
      </c>
      <c r="G1150" s="354">
        <v>-461</v>
      </c>
      <c r="H1150" s="354">
        <v>-461</v>
      </c>
      <c r="I1150" s="354">
        <v>-461</v>
      </c>
      <c r="J1150" s="354">
        <v>-461</v>
      </c>
      <c r="K1150" s="354">
        <v>-461</v>
      </c>
      <c r="S1150" s="354">
        <v>-461</v>
      </c>
      <c r="T1150" s="354">
        <v>-922</v>
      </c>
      <c r="U1150" s="354">
        <v>-1383</v>
      </c>
      <c r="V1150" s="354">
        <v>-1844</v>
      </c>
      <c r="W1150" s="354">
        <v>-2305</v>
      </c>
      <c r="X1150" s="354">
        <v>-2305</v>
      </c>
      <c r="Y1150" s="354">
        <v>-2305</v>
      </c>
      <c r="Z1150" s="354">
        <v>-2305</v>
      </c>
      <c r="AA1150" s="354">
        <v>-2305</v>
      </c>
      <c r="AB1150" s="354">
        <v>-2305</v>
      </c>
      <c r="AC1150" s="354">
        <v>-2305</v>
      </c>
      <c r="AD1150" s="354">
        <v>-2305</v>
      </c>
    </row>
    <row r="1151" spans="1:30" x14ac:dyDescent="0.35">
      <c r="A1151" t="s">
        <v>160</v>
      </c>
      <c r="B1151" s="354" t="str">
        <f>VLOOKUP(A1151,'Web Based Remittances'!$A$2:$C$70,3,0)</f>
        <v>283y650v</v>
      </c>
      <c r="C1151" s="354" t="s">
        <v>25</v>
      </c>
      <c r="D1151" s="354" t="s">
        <v>26</v>
      </c>
      <c r="E1151" s="354">
        <v>4190140</v>
      </c>
      <c r="F1151" s="354">
        <v>-46497.35</v>
      </c>
      <c r="J1151" s="354">
        <v>-11624.3375</v>
      </c>
      <c r="L1151" s="354">
        <v>-11624.3375</v>
      </c>
      <c r="O1151" s="354">
        <v>-11624.3375</v>
      </c>
      <c r="R1151" s="354">
        <v>-11624.3375</v>
      </c>
      <c r="S1151" s="354">
        <v>0</v>
      </c>
      <c r="T1151" s="354">
        <v>0</v>
      </c>
      <c r="U1151" s="354">
        <v>0</v>
      </c>
      <c r="V1151" s="354">
        <v>-11624.3375</v>
      </c>
      <c r="W1151" s="354">
        <v>-11624.3375</v>
      </c>
      <c r="X1151" s="354">
        <v>-23248.674999999999</v>
      </c>
      <c r="Y1151" s="354">
        <v>-23248.674999999999</v>
      </c>
      <c r="Z1151" s="354">
        <v>-23248.674999999999</v>
      </c>
      <c r="AA1151" s="354">
        <v>-34873.012499999997</v>
      </c>
      <c r="AB1151" s="354">
        <v>-34873.012499999997</v>
      </c>
      <c r="AC1151" s="354">
        <v>-34873.012499999997</v>
      </c>
      <c r="AD1151" s="354">
        <v>-46497.35</v>
      </c>
    </row>
    <row r="1152" spans="1:30" x14ac:dyDescent="0.35">
      <c r="A1152" t="s">
        <v>160</v>
      </c>
      <c r="B1152" s="354" t="str">
        <f>VLOOKUP(A1152,'Web Based Remittances'!$A$2:$C$70,3,0)</f>
        <v>283y650v</v>
      </c>
      <c r="C1152" s="354" t="s">
        <v>27</v>
      </c>
      <c r="D1152" s="354" t="s">
        <v>28</v>
      </c>
      <c r="E1152" s="354">
        <v>4190160</v>
      </c>
      <c r="S1152" s="354">
        <v>0</v>
      </c>
      <c r="T1152" s="354">
        <v>0</v>
      </c>
      <c r="U1152" s="354">
        <v>0</v>
      </c>
      <c r="V1152" s="354">
        <v>0</v>
      </c>
      <c r="W1152" s="354">
        <v>0</v>
      </c>
      <c r="X1152" s="354">
        <v>0</v>
      </c>
      <c r="Y1152" s="354">
        <v>0</v>
      </c>
      <c r="Z1152" s="354">
        <v>0</v>
      </c>
      <c r="AA1152" s="354">
        <v>0</v>
      </c>
      <c r="AB1152" s="354">
        <v>0</v>
      </c>
      <c r="AC1152" s="354">
        <v>0</v>
      </c>
      <c r="AD1152" s="354">
        <v>0</v>
      </c>
    </row>
    <row r="1153" spans="1:30" x14ac:dyDescent="0.35">
      <c r="A1153" t="s">
        <v>160</v>
      </c>
      <c r="B1153" s="354" t="str">
        <f>VLOOKUP(A1153,'Web Based Remittances'!$A$2:$C$70,3,0)</f>
        <v>283y650v</v>
      </c>
      <c r="C1153" s="354" t="s">
        <v>29</v>
      </c>
      <c r="D1153" s="354" t="s">
        <v>30</v>
      </c>
      <c r="E1153" s="354">
        <v>4190390</v>
      </c>
      <c r="S1153" s="354">
        <v>0</v>
      </c>
      <c r="T1153" s="354">
        <v>0</v>
      </c>
      <c r="U1153" s="354">
        <v>0</v>
      </c>
      <c r="V1153" s="354">
        <v>0</v>
      </c>
      <c r="W1153" s="354">
        <v>0</v>
      </c>
      <c r="X1153" s="354">
        <v>0</v>
      </c>
      <c r="Y1153" s="354">
        <v>0</v>
      </c>
      <c r="Z1153" s="354">
        <v>0</v>
      </c>
      <c r="AA1153" s="354">
        <v>0</v>
      </c>
      <c r="AB1153" s="354">
        <v>0</v>
      </c>
      <c r="AC1153" s="354">
        <v>0</v>
      </c>
      <c r="AD1153" s="354">
        <v>0</v>
      </c>
    </row>
    <row r="1154" spans="1:30" x14ac:dyDescent="0.35">
      <c r="A1154" t="s">
        <v>160</v>
      </c>
      <c r="B1154" s="354" t="str">
        <f>VLOOKUP(A1154,'Web Based Remittances'!$A$2:$C$70,3,0)</f>
        <v>283y650v</v>
      </c>
      <c r="C1154" s="354" t="s">
        <v>31</v>
      </c>
      <c r="D1154" s="354" t="s">
        <v>32</v>
      </c>
      <c r="E1154" s="354">
        <v>4191900</v>
      </c>
      <c r="S1154" s="354">
        <v>0</v>
      </c>
      <c r="T1154" s="354">
        <v>0</v>
      </c>
      <c r="U1154" s="354">
        <v>0</v>
      </c>
      <c r="V1154" s="354">
        <v>0</v>
      </c>
      <c r="W1154" s="354">
        <v>0</v>
      </c>
      <c r="X1154" s="354">
        <v>0</v>
      </c>
      <c r="Y1154" s="354">
        <v>0</v>
      </c>
      <c r="Z1154" s="354">
        <v>0</v>
      </c>
      <c r="AA1154" s="354">
        <v>0</v>
      </c>
      <c r="AB1154" s="354">
        <v>0</v>
      </c>
      <c r="AC1154" s="354">
        <v>0</v>
      </c>
      <c r="AD1154" s="354">
        <v>0</v>
      </c>
    </row>
    <row r="1155" spans="1:30" x14ac:dyDescent="0.35">
      <c r="A1155" t="s">
        <v>160</v>
      </c>
      <c r="B1155" s="354" t="str">
        <f>VLOOKUP(A1155,'Web Based Remittances'!$A$2:$C$70,3,0)</f>
        <v>283y650v</v>
      </c>
      <c r="C1155" s="354" t="s">
        <v>33</v>
      </c>
      <c r="D1155" s="354" t="s">
        <v>34</v>
      </c>
      <c r="E1155" s="354">
        <v>4191100</v>
      </c>
      <c r="F1155" s="354">
        <v>-32084</v>
      </c>
      <c r="G1155" s="354">
        <v>-5872</v>
      </c>
      <c r="H1155" s="354">
        <v>-200</v>
      </c>
      <c r="I1155" s="354">
        <v>-5872</v>
      </c>
      <c r="L1155" s="354">
        <v>-4180</v>
      </c>
      <c r="M1155" s="354">
        <v>-480</v>
      </c>
      <c r="N1155" s="354">
        <v>-4410</v>
      </c>
      <c r="O1155" s="354">
        <v>-200</v>
      </c>
      <c r="P1155" s="354">
        <v>-5550</v>
      </c>
      <c r="Q1155" s="354">
        <v>-5320</v>
      </c>
      <c r="S1155" s="354">
        <v>-5872</v>
      </c>
      <c r="T1155" s="354">
        <v>-6072</v>
      </c>
      <c r="U1155" s="354">
        <v>-11944</v>
      </c>
      <c r="V1155" s="354">
        <v>-11944</v>
      </c>
      <c r="W1155" s="354">
        <v>-11944</v>
      </c>
      <c r="X1155" s="354">
        <v>-16124</v>
      </c>
      <c r="Y1155" s="354">
        <v>-16604</v>
      </c>
      <c r="Z1155" s="354">
        <v>-21014</v>
      </c>
      <c r="AA1155" s="354">
        <v>-21214</v>
      </c>
      <c r="AB1155" s="354">
        <v>-26764</v>
      </c>
      <c r="AC1155" s="354">
        <v>-32084</v>
      </c>
      <c r="AD1155" s="354">
        <v>-32084</v>
      </c>
    </row>
    <row r="1156" spans="1:30" x14ac:dyDescent="0.35">
      <c r="A1156" t="s">
        <v>160</v>
      </c>
      <c r="B1156" s="354" t="str">
        <f>VLOOKUP(A1156,'Web Based Remittances'!$A$2:$C$70,3,0)</f>
        <v>283y650v</v>
      </c>
      <c r="C1156" s="354" t="s">
        <v>35</v>
      </c>
      <c r="D1156" s="354" t="s">
        <v>36</v>
      </c>
      <c r="E1156" s="354">
        <v>4191110</v>
      </c>
      <c r="S1156" s="354">
        <v>0</v>
      </c>
      <c r="T1156" s="354">
        <v>0</v>
      </c>
      <c r="U1156" s="354">
        <v>0</v>
      </c>
      <c r="V1156" s="354">
        <v>0</v>
      </c>
      <c r="W1156" s="354">
        <v>0</v>
      </c>
      <c r="X1156" s="354">
        <v>0</v>
      </c>
      <c r="Y1156" s="354">
        <v>0</v>
      </c>
      <c r="Z1156" s="354">
        <v>0</v>
      </c>
      <c r="AA1156" s="354">
        <v>0</v>
      </c>
      <c r="AB1156" s="354">
        <v>0</v>
      </c>
      <c r="AC1156" s="354">
        <v>0</v>
      </c>
      <c r="AD1156" s="354">
        <v>0</v>
      </c>
    </row>
    <row r="1157" spans="1:30" x14ac:dyDescent="0.35">
      <c r="A1157" t="s">
        <v>160</v>
      </c>
      <c r="B1157" s="354" t="str">
        <f>VLOOKUP(A1157,'Web Based Remittances'!$A$2:$C$70,3,0)</f>
        <v>283y650v</v>
      </c>
      <c r="C1157" s="354" t="s">
        <v>37</v>
      </c>
      <c r="D1157" s="354" t="s">
        <v>38</v>
      </c>
      <c r="E1157" s="354">
        <v>4191600</v>
      </c>
      <c r="F1157" s="354">
        <v>-3750</v>
      </c>
      <c r="M1157" s="354">
        <v>-3750</v>
      </c>
      <c r="S1157" s="354">
        <v>0</v>
      </c>
      <c r="T1157" s="354">
        <v>0</v>
      </c>
      <c r="U1157" s="354">
        <v>0</v>
      </c>
      <c r="V1157" s="354">
        <v>0</v>
      </c>
      <c r="W1157" s="354">
        <v>0</v>
      </c>
      <c r="X1157" s="354">
        <v>0</v>
      </c>
      <c r="Y1157" s="354">
        <v>-3750</v>
      </c>
      <c r="Z1157" s="354">
        <v>-3750</v>
      </c>
      <c r="AA1157" s="354">
        <v>-3750</v>
      </c>
      <c r="AB1157" s="354">
        <v>-3750</v>
      </c>
      <c r="AC1157" s="354">
        <v>-3750</v>
      </c>
      <c r="AD1157" s="354">
        <v>-3750</v>
      </c>
    </row>
    <row r="1158" spans="1:30" x14ac:dyDescent="0.35">
      <c r="A1158" t="s">
        <v>160</v>
      </c>
      <c r="B1158" s="354" t="str">
        <f>VLOOKUP(A1158,'Web Based Remittances'!$A$2:$C$70,3,0)</f>
        <v>283y650v</v>
      </c>
      <c r="C1158" s="354" t="s">
        <v>39</v>
      </c>
      <c r="D1158" s="354" t="s">
        <v>40</v>
      </c>
      <c r="E1158" s="354">
        <v>4191610</v>
      </c>
      <c r="S1158" s="354">
        <v>0</v>
      </c>
      <c r="T1158" s="354">
        <v>0</v>
      </c>
      <c r="U1158" s="354">
        <v>0</v>
      </c>
      <c r="V1158" s="354">
        <v>0</v>
      </c>
      <c r="W1158" s="354">
        <v>0</v>
      </c>
      <c r="X1158" s="354">
        <v>0</v>
      </c>
      <c r="Y1158" s="354">
        <v>0</v>
      </c>
      <c r="Z1158" s="354">
        <v>0</v>
      </c>
      <c r="AA1158" s="354">
        <v>0</v>
      </c>
      <c r="AB1158" s="354">
        <v>0</v>
      </c>
      <c r="AC1158" s="354">
        <v>0</v>
      </c>
      <c r="AD1158" s="354">
        <v>0</v>
      </c>
    </row>
    <row r="1159" spans="1:30" x14ac:dyDescent="0.35">
      <c r="A1159" t="s">
        <v>160</v>
      </c>
      <c r="B1159" s="354" t="str">
        <f>VLOOKUP(A1159,'Web Based Remittances'!$A$2:$C$70,3,0)</f>
        <v>283y650v</v>
      </c>
      <c r="C1159" s="354" t="s">
        <v>41</v>
      </c>
      <c r="D1159" s="354" t="s">
        <v>42</v>
      </c>
      <c r="E1159" s="354">
        <v>4190410</v>
      </c>
      <c r="S1159" s="354">
        <v>0</v>
      </c>
      <c r="T1159" s="354">
        <v>0</v>
      </c>
      <c r="U1159" s="354">
        <v>0</v>
      </c>
      <c r="V1159" s="354">
        <v>0</v>
      </c>
      <c r="W1159" s="354">
        <v>0</v>
      </c>
      <c r="X1159" s="354">
        <v>0</v>
      </c>
      <c r="Y1159" s="354">
        <v>0</v>
      </c>
      <c r="Z1159" s="354">
        <v>0</v>
      </c>
      <c r="AA1159" s="354">
        <v>0</v>
      </c>
      <c r="AB1159" s="354">
        <v>0</v>
      </c>
      <c r="AC1159" s="354">
        <v>0</v>
      </c>
      <c r="AD1159" s="354">
        <v>0</v>
      </c>
    </row>
    <row r="1160" spans="1:30" x14ac:dyDescent="0.35">
      <c r="A1160" t="s">
        <v>160</v>
      </c>
      <c r="B1160" s="354" t="str">
        <f>VLOOKUP(A1160,'Web Based Remittances'!$A$2:$C$70,3,0)</f>
        <v>283y650v</v>
      </c>
      <c r="C1160" s="354" t="s">
        <v>43</v>
      </c>
      <c r="D1160" s="354" t="s">
        <v>44</v>
      </c>
      <c r="E1160" s="354">
        <v>4190420</v>
      </c>
      <c r="S1160" s="354">
        <v>0</v>
      </c>
      <c r="T1160" s="354">
        <v>0</v>
      </c>
      <c r="U1160" s="354">
        <v>0</v>
      </c>
      <c r="V1160" s="354">
        <v>0</v>
      </c>
      <c r="W1160" s="354">
        <v>0</v>
      </c>
      <c r="X1160" s="354">
        <v>0</v>
      </c>
      <c r="Y1160" s="354">
        <v>0</v>
      </c>
      <c r="Z1160" s="354">
        <v>0</v>
      </c>
      <c r="AA1160" s="354">
        <v>0</v>
      </c>
      <c r="AB1160" s="354">
        <v>0</v>
      </c>
      <c r="AC1160" s="354">
        <v>0</v>
      </c>
      <c r="AD1160" s="354">
        <v>0</v>
      </c>
    </row>
    <row r="1161" spans="1:30" x14ac:dyDescent="0.35">
      <c r="A1161" t="s">
        <v>160</v>
      </c>
      <c r="B1161" s="354" t="str">
        <f>VLOOKUP(A1161,'Web Based Remittances'!$A$2:$C$70,3,0)</f>
        <v>283y650v</v>
      </c>
      <c r="C1161" s="354" t="s">
        <v>45</v>
      </c>
      <c r="D1161" s="354" t="s">
        <v>46</v>
      </c>
      <c r="E1161" s="354">
        <v>4190200</v>
      </c>
      <c r="S1161" s="354">
        <v>0</v>
      </c>
      <c r="T1161" s="354">
        <v>0</v>
      </c>
      <c r="U1161" s="354">
        <v>0</v>
      </c>
      <c r="V1161" s="354">
        <v>0</v>
      </c>
      <c r="W1161" s="354">
        <v>0</v>
      </c>
      <c r="X1161" s="354">
        <v>0</v>
      </c>
      <c r="Y1161" s="354">
        <v>0</v>
      </c>
      <c r="Z1161" s="354">
        <v>0</v>
      </c>
      <c r="AA1161" s="354">
        <v>0</v>
      </c>
      <c r="AB1161" s="354">
        <v>0</v>
      </c>
      <c r="AC1161" s="354">
        <v>0</v>
      </c>
      <c r="AD1161" s="354">
        <v>0</v>
      </c>
    </row>
    <row r="1162" spans="1:30" x14ac:dyDescent="0.35">
      <c r="A1162" t="s">
        <v>160</v>
      </c>
      <c r="B1162" s="354" t="str">
        <f>VLOOKUP(A1162,'Web Based Remittances'!$A$2:$C$70,3,0)</f>
        <v>283y650v</v>
      </c>
      <c r="C1162" s="354" t="s">
        <v>47</v>
      </c>
      <c r="D1162" s="354" t="s">
        <v>48</v>
      </c>
      <c r="E1162" s="354">
        <v>4190386</v>
      </c>
      <c r="S1162" s="354">
        <v>0</v>
      </c>
      <c r="T1162" s="354">
        <v>0</v>
      </c>
      <c r="U1162" s="354">
        <v>0</v>
      </c>
      <c r="V1162" s="354">
        <v>0</v>
      </c>
      <c r="W1162" s="354">
        <v>0</v>
      </c>
      <c r="X1162" s="354">
        <v>0</v>
      </c>
      <c r="Y1162" s="354">
        <v>0</v>
      </c>
      <c r="Z1162" s="354">
        <v>0</v>
      </c>
      <c r="AA1162" s="354">
        <v>0</v>
      </c>
      <c r="AB1162" s="354">
        <v>0</v>
      </c>
      <c r="AC1162" s="354">
        <v>0</v>
      </c>
      <c r="AD1162" s="354">
        <v>0</v>
      </c>
    </row>
    <row r="1163" spans="1:30" x14ac:dyDescent="0.35">
      <c r="A1163" t="s">
        <v>160</v>
      </c>
      <c r="B1163" s="354" t="str">
        <f>VLOOKUP(A1163,'Web Based Remittances'!$A$2:$C$70,3,0)</f>
        <v>283y650v</v>
      </c>
      <c r="C1163" s="354" t="s">
        <v>49</v>
      </c>
      <c r="D1163" s="354" t="s">
        <v>50</v>
      </c>
      <c r="E1163" s="354">
        <v>4190387</v>
      </c>
      <c r="S1163" s="354">
        <v>0</v>
      </c>
      <c r="T1163" s="354">
        <v>0</v>
      </c>
      <c r="U1163" s="354">
        <v>0</v>
      </c>
      <c r="V1163" s="354">
        <v>0</v>
      </c>
      <c r="W1163" s="354">
        <v>0</v>
      </c>
      <c r="X1163" s="354">
        <v>0</v>
      </c>
      <c r="Y1163" s="354">
        <v>0</v>
      </c>
      <c r="Z1163" s="354">
        <v>0</v>
      </c>
      <c r="AA1163" s="354">
        <v>0</v>
      </c>
      <c r="AB1163" s="354">
        <v>0</v>
      </c>
      <c r="AC1163" s="354">
        <v>0</v>
      </c>
      <c r="AD1163" s="354">
        <v>0</v>
      </c>
    </row>
    <row r="1164" spans="1:30" x14ac:dyDescent="0.35">
      <c r="A1164" t="s">
        <v>160</v>
      </c>
      <c r="B1164" s="354" t="str">
        <f>VLOOKUP(A1164,'Web Based Remittances'!$A$2:$C$70,3,0)</f>
        <v>283y650v</v>
      </c>
      <c r="C1164" s="354" t="s">
        <v>51</v>
      </c>
      <c r="D1164" s="354" t="s">
        <v>52</v>
      </c>
      <c r="E1164" s="354">
        <v>4190388</v>
      </c>
      <c r="F1164" s="354">
        <v>-2946.25</v>
      </c>
      <c r="G1164" s="354">
        <v>-1051.25</v>
      </c>
      <c r="H1164" s="354">
        <v>-843.75</v>
      </c>
      <c r="I1164" s="354">
        <v>-1051.25</v>
      </c>
      <c r="S1164" s="354">
        <v>-1051.25</v>
      </c>
      <c r="T1164" s="354">
        <v>-1895</v>
      </c>
      <c r="U1164" s="354">
        <v>-2946.25</v>
      </c>
      <c r="V1164" s="354">
        <v>-2946.25</v>
      </c>
      <c r="W1164" s="354">
        <v>-2946.25</v>
      </c>
      <c r="X1164" s="354">
        <v>-2946.25</v>
      </c>
      <c r="Y1164" s="354">
        <v>-2946.25</v>
      </c>
      <c r="Z1164" s="354">
        <v>-2946.25</v>
      </c>
      <c r="AA1164" s="354">
        <v>-2946.25</v>
      </c>
      <c r="AB1164" s="354">
        <v>-2946.25</v>
      </c>
      <c r="AC1164" s="354">
        <v>-2946.25</v>
      </c>
      <c r="AD1164" s="354">
        <v>-2946.25</v>
      </c>
    </row>
    <row r="1165" spans="1:30" x14ac:dyDescent="0.35">
      <c r="A1165" t="s">
        <v>160</v>
      </c>
      <c r="B1165" s="354" t="str">
        <f>VLOOKUP(A1165,'Web Based Remittances'!$A$2:$C$70,3,0)</f>
        <v>283y650v</v>
      </c>
      <c r="C1165" s="354" t="s">
        <v>53</v>
      </c>
      <c r="D1165" s="354" t="s">
        <v>54</v>
      </c>
      <c r="E1165" s="354">
        <v>4190380</v>
      </c>
      <c r="F1165" s="354">
        <v>-72031</v>
      </c>
      <c r="H1165" s="354">
        <v>-7150</v>
      </c>
      <c r="J1165" s="354">
        <v>-54871</v>
      </c>
      <c r="N1165" s="354">
        <v>-10010</v>
      </c>
      <c r="S1165" s="354">
        <v>0</v>
      </c>
      <c r="T1165" s="354">
        <v>-7150</v>
      </c>
      <c r="U1165" s="354">
        <v>-7150</v>
      </c>
      <c r="V1165" s="354">
        <v>-62021</v>
      </c>
      <c r="W1165" s="354">
        <v>-62021</v>
      </c>
      <c r="X1165" s="354">
        <v>-62021</v>
      </c>
      <c r="Y1165" s="354">
        <v>-62021</v>
      </c>
      <c r="Z1165" s="354">
        <v>-72031</v>
      </c>
      <c r="AA1165" s="354">
        <v>-72031</v>
      </c>
      <c r="AB1165" s="354">
        <v>-72031</v>
      </c>
      <c r="AC1165" s="354">
        <v>-72031</v>
      </c>
      <c r="AD1165" s="354">
        <v>-72031</v>
      </c>
    </row>
    <row r="1166" spans="1:30" x14ac:dyDescent="0.35">
      <c r="A1166" t="s">
        <v>160</v>
      </c>
      <c r="B1166" s="354" t="str">
        <f>VLOOKUP(A1166,'Web Based Remittances'!$A$2:$C$70,3,0)</f>
        <v>283y650v</v>
      </c>
      <c r="C1166" s="354" t="s">
        <v>57</v>
      </c>
      <c r="D1166" s="354" t="s">
        <v>58</v>
      </c>
      <c r="E1166" s="354">
        <v>6110000</v>
      </c>
      <c r="F1166" s="354">
        <v>504790.91</v>
      </c>
      <c r="G1166" s="354">
        <v>41061.69</v>
      </c>
      <c r="H1166" s="354">
        <v>41061.67</v>
      </c>
      <c r="I1166" s="354">
        <v>41061.67</v>
      </c>
      <c r="J1166" s="354">
        <v>41061.67</v>
      </c>
      <c r="K1166" s="354">
        <v>41061.67</v>
      </c>
      <c r="L1166" s="354">
        <v>42783.22</v>
      </c>
      <c r="M1166" s="354">
        <v>42783.22</v>
      </c>
      <c r="N1166" s="354">
        <v>42783.22</v>
      </c>
      <c r="O1166" s="354">
        <v>42783.22</v>
      </c>
      <c r="P1166" s="354">
        <v>42783.22</v>
      </c>
      <c r="Q1166" s="354">
        <v>42783.22</v>
      </c>
      <c r="R1166" s="354">
        <v>42783.22</v>
      </c>
      <c r="S1166" s="354">
        <v>41061.69</v>
      </c>
      <c r="T1166" s="354">
        <v>82123.360000000001</v>
      </c>
      <c r="U1166" s="354">
        <v>123185.03</v>
      </c>
      <c r="V1166" s="354">
        <v>164246.70000000001</v>
      </c>
      <c r="W1166" s="354">
        <v>205308.37</v>
      </c>
      <c r="X1166" s="354">
        <v>248091.59</v>
      </c>
      <c r="Y1166" s="354">
        <v>290874.81</v>
      </c>
      <c r="Z1166" s="354">
        <v>333658.03000000003</v>
      </c>
      <c r="AA1166" s="354">
        <v>376441.25</v>
      </c>
      <c r="AB1166" s="354">
        <v>419224.47</v>
      </c>
      <c r="AC1166" s="354">
        <v>462007.68999999994</v>
      </c>
      <c r="AD1166" s="354">
        <v>504790.90999999992</v>
      </c>
    </row>
    <row r="1167" spans="1:30" x14ac:dyDescent="0.35">
      <c r="A1167" t="s">
        <v>160</v>
      </c>
      <c r="B1167" s="354" t="str">
        <f>VLOOKUP(A1167,'Web Based Remittances'!$A$2:$C$70,3,0)</f>
        <v>283y650v</v>
      </c>
      <c r="C1167" s="354" t="s">
        <v>59</v>
      </c>
      <c r="D1167" s="354" t="s">
        <v>60</v>
      </c>
      <c r="E1167" s="354">
        <v>6110020</v>
      </c>
      <c r="F1167" s="354">
        <v>41258.46</v>
      </c>
      <c r="G1167" s="354">
        <v>3438.21</v>
      </c>
      <c r="H1167" s="354">
        <v>3438.21</v>
      </c>
      <c r="I1167" s="354">
        <v>3438.21</v>
      </c>
      <c r="J1167" s="354">
        <v>3438.21</v>
      </c>
      <c r="K1167" s="354">
        <v>3438.21</v>
      </c>
      <c r="L1167" s="354">
        <v>3438.21</v>
      </c>
      <c r="M1167" s="354">
        <v>3438.21</v>
      </c>
      <c r="N1167" s="354">
        <v>3438.21</v>
      </c>
      <c r="O1167" s="354">
        <v>3438.21</v>
      </c>
      <c r="P1167" s="354">
        <v>3438.21</v>
      </c>
      <c r="Q1167" s="354">
        <v>3438.21</v>
      </c>
      <c r="R1167" s="354">
        <v>3438.15</v>
      </c>
      <c r="S1167" s="354">
        <v>3438.21</v>
      </c>
      <c r="T1167" s="354">
        <v>6876.42</v>
      </c>
      <c r="U1167" s="354">
        <v>10314.630000000001</v>
      </c>
      <c r="V1167" s="354">
        <v>13752.84</v>
      </c>
      <c r="W1167" s="354">
        <v>17191.05</v>
      </c>
      <c r="X1167" s="354">
        <v>20629.259999999998</v>
      </c>
      <c r="Y1167" s="354">
        <v>24067.469999999998</v>
      </c>
      <c r="Z1167" s="354">
        <v>27505.679999999997</v>
      </c>
      <c r="AA1167" s="354">
        <v>30943.889999999996</v>
      </c>
      <c r="AB1167" s="354">
        <v>34382.1</v>
      </c>
      <c r="AC1167" s="354">
        <v>37820.31</v>
      </c>
      <c r="AD1167" s="354">
        <v>41258.46</v>
      </c>
    </row>
    <row r="1168" spans="1:30" x14ac:dyDescent="0.35">
      <c r="A1168" t="s">
        <v>160</v>
      </c>
      <c r="B1168" s="354" t="str">
        <f>VLOOKUP(A1168,'Web Based Remittances'!$A$2:$C$70,3,0)</f>
        <v>283y650v</v>
      </c>
      <c r="C1168" s="354" t="s">
        <v>61</v>
      </c>
      <c r="D1168" s="354" t="s">
        <v>62</v>
      </c>
      <c r="E1168" s="354">
        <v>6110600</v>
      </c>
      <c r="F1168" s="354">
        <v>262221.95</v>
      </c>
      <c r="G1168" s="354">
        <v>21846.69</v>
      </c>
      <c r="H1168" s="354">
        <v>21846.68</v>
      </c>
      <c r="I1168" s="354">
        <v>21846.68</v>
      </c>
      <c r="J1168" s="354">
        <v>21846.68</v>
      </c>
      <c r="K1168" s="354">
        <v>21846.68</v>
      </c>
      <c r="L1168" s="354">
        <v>21846.68</v>
      </c>
      <c r="M1168" s="354">
        <v>21856.959999999999</v>
      </c>
      <c r="N1168" s="354">
        <v>21856.98</v>
      </c>
      <c r="O1168" s="354">
        <v>21856.98</v>
      </c>
      <c r="P1168" s="354">
        <v>21856.98</v>
      </c>
      <c r="Q1168" s="354">
        <v>21856.98</v>
      </c>
      <c r="R1168" s="354">
        <v>21856.98</v>
      </c>
      <c r="S1168" s="354">
        <v>21846.69</v>
      </c>
      <c r="T1168" s="354">
        <v>43693.369999999995</v>
      </c>
      <c r="U1168" s="354">
        <v>65540.049999999988</v>
      </c>
      <c r="V1168" s="354">
        <v>87386.729999999981</v>
      </c>
      <c r="W1168" s="354">
        <v>109233.40999999997</v>
      </c>
      <c r="X1168" s="354">
        <v>131080.08999999997</v>
      </c>
      <c r="Y1168" s="354">
        <v>152937.04999999996</v>
      </c>
      <c r="Z1168" s="354">
        <v>174794.02999999997</v>
      </c>
      <c r="AA1168" s="354">
        <v>196651.00999999998</v>
      </c>
      <c r="AB1168" s="354">
        <v>218507.99</v>
      </c>
      <c r="AC1168" s="354">
        <v>240364.97</v>
      </c>
      <c r="AD1168" s="354">
        <v>262221.95</v>
      </c>
    </row>
    <row r="1169" spans="1:30" x14ac:dyDescent="0.35">
      <c r="A1169" t="s">
        <v>160</v>
      </c>
      <c r="B1169" s="354" t="str">
        <f>VLOOKUP(A1169,'Web Based Remittances'!$A$2:$C$70,3,0)</f>
        <v>283y650v</v>
      </c>
      <c r="C1169" s="354" t="s">
        <v>63</v>
      </c>
      <c r="D1169" s="354" t="s">
        <v>64</v>
      </c>
      <c r="E1169" s="354">
        <v>6110720</v>
      </c>
      <c r="F1169" s="354">
        <v>44478.64</v>
      </c>
      <c r="G1169" s="354">
        <v>3706.59</v>
      </c>
      <c r="H1169" s="354">
        <v>3706.55</v>
      </c>
      <c r="I1169" s="354">
        <v>3706.55</v>
      </c>
      <c r="J1169" s="354">
        <v>3706.55</v>
      </c>
      <c r="K1169" s="354">
        <v>3706.55</v>
      </c>
      <c r="L1169" s="354">
        <v>3706.55</v>
      </c>
      <c r="M1169" s="354">
        <v>3706.55</v>
      </c>
      <c r="N1169" s="354">
        <v>3706.55</v>
      </c>
      <c r="O1169" s="354">
        <v>3706.55</v>
      </c>
      <c r="P1169" s="354">
        <v>3706.55</v>
      </c>
      <c r="Q1169" s="354">
        <v>3706.55</v>
      </c>
      <c r="R1169" s="354">
        <v>3706.55</v>
      </c>
      <c r="S1169" s="354">
        <v>3706.59</v>
      </c>
      <c r="T1169" s="354">
        <v>7413.14</v>
      </c>
      <c r="U1169" s="354">
        <v>11119.69</v>
      </c>
      <c r="V1169" s="354">
        <v>14826.240000000002</v>
      </c>
      <c r="W1169" s="354">
        <v>18532.79</v>
      </c>
      <c r="X1169" s="354">
        <v>22239.34</v>
      </c>
      <c r="Y1169" s="354">
        <v>25945.89</v>
      </c>
      <c r="Z1169" s="354">
        <v>29652.44</v>
      </c>
      <c r="AA1169" s="354">
        <v>33358.99</v>
      </c>
      <c r="AB1169" s="354">
        <v>37065.54</v>
      </c>
      <c r="AC1169" s="354">
        <v>40772.090000000004</v>
      </c>
      <c r="AD1169" s="354">
        <v>44478.640000000007</v>
      </c>
    </row>
    <row r="1170" spans="1:30" x14ac:dyDescent="0.35">
      <c r="A1170" t="s">
        <v>160</v>
      </c>
      <c r="B1170" s="354" t="str">
        <f>VLOOKUP(A1170,'Web Based Remittances'!$A$2:$C$70,3,0)</f>
        <v>283y650v</v>
      </c>
      <c r="C1170" s="354" t="s">
        <v>65</v>
      </c>
      <c r="D1170" s="354" t="s">
        <v>66</v>
      </c>
      <c r="E1170" s="354">
        <v>6110860</v>
      </c>
      <c r="F1170" s="354">
        <v>94340.84</v>
      </c>
      <c r="G1170" s="354">
        <v>7861.7</v>
      </c>
      <c r="H1170" s="354">
        <v>7861.74</v>
      </c>
      <c r="I1170" s="354">
        <v>7861.74</v>
      </c>
      <c r="J1170" s="354">
        <v>7861.74</v>
      </c>
      <c r="K1170" s="354">
        <v>7861.74</v>
      </c>
      <c r="L1170" s="354">
        <v>7861.74</v>
      </c>
      <c r="M1170" s="354">
        <v>7861.74</v>
      </c>
      <c r="N1170" s="354">
        <v>7861.74</v>
      </c>
      <c r="O1170" s="354">
        <v>7861.74</v>
      </c>
      <c r="P1170" s="354">
        <v>7861.74</v>
      </c>
      <c r="Q1170" s="354">
        <v>7861.74</v>
      </c>
      <c r="R1170" s="354">
        <v>7861.74</v>
      </c>
      <c r="S1170" s="354">
        <v>7861.7</v>
      </c>
      <c r="T1170" s="354">
        <v>15723.439999999999</v>
      </c>
      <c r="U1170" s="354">
        <v>23585.18</v>
      </c>
      <c r="V1170" s="354">
        <v>31446.92</v>
      </c>
      <c r="W1170" s="354">
        <v>39308.659999999996</v>
      </c>
      <c r="X1170" s="354">
        <v>47170.399999999994</v>
      </c>
      <c r="Y1170" s="354">
        <v>55032.139999999992</v>
      </c>
      <c r="Z1170" s="354">
        <v>62893.87999999999</v>
      </c>
      <c r="AA1170" s="354">
        <v>70755.62</v>
      </c>
      <c r="AB1170" s="354">
        <v>78617.36</v>
      </c>
      <c r="AC1170" s="354">
        <v>86479.1</v>
      </c>
      <c r="AD1170" s="354">
        <v>94340.840000000011</v>
      </c>
    </row>
    <row r="1171" spans="1:30" x14ac:dyDescent="0.35">
      <c r="A1171" t="s">
        <v>160</v>
      </c>
      <c r="B1171" s="354" t="str">
        <f>VLOOKUP(A1171,'Web Based Remittances'!$A$2:$C$70,3,0)</f>
        <v>283y650v</v>
      </c>
      <c r="C1171" s="354" t="s">
        <v>67</v>
      </c>
      <c r="D1171" s="354" t="s">
        <v>68</v>
      </c>
      <c r="E1171" s="354">
        <v>6110800</v>
      </c>
      <c r="F1171" s="354">
        <v>3235.22</v>
      </c>
      <c r="G1171" s="354">
        <v>269.62</v>
      </c>
      <c r="H1171" s="354">
        <v>269.60000000000002</v>
      </c>
      <c r="I1171" s="354">
        <v>269.60000000000002</v>
      </c>
      <c r="J1171" s="354">
        <v>269.60000000000002</v>
      </c>
      <c r="K1171" s="354">
        <v>269.60000000000002</v>
      </c>
      <c r="L1171" s="354">
        <v>269.60000000000002</v>
      </c>
      <c r="M1171" s="354">
        <v>269.60000000000002</v>
      </c>
      <c r="N1171" s="354">
        <v>269.60000000000002</v>
      </c>
      <c r="O1171" s="354">
        <v>269.60000000000002</v>
      </c>
      <c r="P1171" s="354">
        <v>269.60000000000002</v>
      </c>
      <c r="Q1171" s="354">
        <v>269.60000000000002</v>
      </c>
      <c r="R1171" s="354">
        <v>269.60000000000002</v>
      </c>
      <c r="S1171" s="354">
        <v>269.62</v>
      </c>
      <c r="T1171" s="354">
        <v>539.22</v>
      </c>
      <c r="U1171" s="354">
        <v>808.82</v>
      </c>
      <c r="V1171" s="354">
        <v>1078.42</v>
      </c>
      <c r="W1171" s="354">
        <v>1348.02</v>
      </c>
      <c r="X1171" s="354">
        <v>1617.62</v>
      </c>
      <c r="Y1171" s="354">
        <v>1887.2199999999998</v>
      </c>
      <c r="Z1171" s="354">
        <v>2156.8199999999997</v>
      </c>
      <c r="AA1171" s="354">
        <v>2426.4199999999996</v>
      </c>
      <c r="AB1171" s="354">
        <v>2696.0199999999995</v>
      </c>
      <c r="AC1171" s="354">
        <v>2965.6199999999994</v>
      </c>
      <c r="AD1171" s="354">
        <v>3235.2199999999993</v>
      </c>
    </row>
    <row r="1172" spans="1:30" x14ac:dyDescent="0.35">
      <c r="A1172" t="s">
        <v>160</v>
      </c>
      <c r="B1172" s="354" t="str">
        <f>VLOOKUP(A1172,'Web Based Remittances'!$A$2:$C$70,3,0)</f>
        <v>283y650v</v>
      </c>
      <c r="C1172" s="354" t="s">
        <v>69</v>
      </c>
      <c r="D1172" s="354" t="s">
        <v>70</v>
      </c>
      <c r="E1172" s="354">
        <v>6110640</v>
      </c>
      <c r="F1172" s="354">
        <v>0</v>
      </c>
      <c r="S1172" s="354">
        <v>0</v>
      </c>
      <c r="T1172" s="354">
        <v>0</v>
      </c>
      <c r="U1172" s="354">
        <v>0</v>
      </c>
      <c r="V1172" s="354">
        <v>0</v>
      </c>
      <c r="W1172" s="354">
        <v>0</v>
      </c>
      <c r="X1172" s="354">
        <v>0</v>
      </c>
      <c r="Y1172" s="354">
        <v>0</v>
      </c>
      <c r="Z1172" s="354">
        <v>0</v>
      </c>
      <c r="AA1172" s="354">
        <v>0</v>
      </c>
      <c r="AB1172" s="354">
        <v>0</v>
      </c>
      <c r="AC1172" s="354">
        <v>0</v>
      </c>
      <c r="AD1172" s="354">
        <v>0</v>
      </c>
    </row>
    <row r="1173" spans="1:30" x14ac:dyDescent="0.35">
      <c r="A1173" t="s">
        <v>160</v>
      </c>
      <c r="B1173" s="354" t="str">
        <f>VLOOKUP(A1173,'Web Based Remittances'!$A$2:$C$70,3,0)</f>
        <v>283y650v</v>
      </c>
      <c r="C1173" s="354" t="s">
        <v>71</v>
      </c>
      <c r="D1173" s="354" t="s">
        <v>72</v>
      </c>
      <c r="E1173" s="354">
        <v>6116300</v>
      </c>
      <c r="F1173" s="354">
        <v>4814</v>
      </c>
      <c r="G1173" s="354">
        <v>453</v>
      </c>
      <c r="H1173" s="354">
        <v>300</v>
      </c>
      <c r="I1173" s="354">
        <v>398</v>
      </c>
      <c r="J1173" s="354">
        <v>399</v>
      </c>
      <c r="K1173" s="354">
        <v>290</v>
      </c>
      <c r="L1173" s="354">
        <v>517</v>
      </c>
      <c r="M1173" s="354">
        <v>390</v>
      </c>
      <c r="N1173" s="354">
        <v>507</v>
      </c>
      <c r="O1173" s="354">
        <v>409</v>
      </c>
      <c r="P1173" s="354">
        <v>398</v>
      </c>
      <c r="Q1173" s="354">
        <v>345</v>
      </c>
      <c r="R1173" s="354">
        <v>408</v>
      </c>
      <c r="S1173" s="354">
        <v>453</v>
      </c>
      <c r="T1173" s="354">
        <v>753</v>
      </c>
      <c r="U1173" s="354">
        <v>1151</v>
      </c>
      <c r="V1173" s="354">
        <v>1550</v>
      </c>
      <c r="W1173" s="354">
        <v>1840</v>
      </c>
      <c r="X1173" s="354">
        <v>2357</v>
      </c>
      <c r="Y1173" s="354">
        <v>2747</v>
      </c>
      <c r="Z1173" s="354">
        <v>3254</v>
      </c>
      <c r="AA1173" s="354">
        <v>3663</v>
      </c>
      <c r="AB1173" s="354">
        <v>4061</v>
      </c>
      <c r="AC1173" s="354">
        <v>4406</v>
      </c>
      <c r="AD1173" s="354">
        <v>4814</v>
      </c>
    </row>
    <row r="1174" spans="1:30" x14ac:dyDescent="0.35">
      <c r="A1174" t="s">
        <v>160</v>
      </c>
      <c r="B1174" s="354" t="str">
        <f>VLOOKUP(A1174,'Web Based Remittances'!$A$2:$C$70,3,0)</f>
        <v>283y650v</v>
      </c>
      <c r="C1174" s="354" t="s">
        <v>73</v>
      </c>
      <c r="D1174" s="354" t="s">
        <v>74</v>
      </c>
      <c r="E1174" s="354">
        <v>6116200</v>
      </c>
      <c r="F1174" s="354">
        <v>6500</v>
      </c>
      <c r="H1174" s="354">
        <v>1255</v>
      </c>
      <c r="L1174" s="354">
        <v>1905</v>
      </c>
      <c r="M1174" s="354">
        <v>2000</v>
      </c>
      <c r="O1174" s="354">
        <v>1170</v>
      </c>
      <c r="R1174" s="354">
        <v>170</v>
      </c>
      <c r="S1174" s="354">
        <v>0</v>
      </c>
      <c r="T1174" s="354">
        <v>1255</v>
      </c>
      <c r="U1174" s="354">
        <v>1255</v>
      </c>
      <c r="V1174" s="354">
        <v>1255</v>
      </c>
      <c r="W1174" s="354">
        <v>1255</v>
      </c>
      <c r="X1174" s="354">
        <v>3160</v>
      </c>
      <c r="Y1174" s="354">
        <v>5160</v>
      </c>
      <c r="Z1174" s="354">
        <v>5160</v>
      </c>
      <c r="AA1174" s="354">
        <v>6330</v>
      </c>
      <c r="AB1174" s="354">
        <v>6330</v>
      </c>
      <c r="AC1174" s="354">
        <v>6330</v>
      </c>
      <c r="AD1174" s="354">
        <v>6500</v>
      </c>
    </row>
    <row r="1175" spans="1:30" x14ac:dyDescent="0.35">
      <c r="A1175" t="s">
        <v>160</v>
      </c>
      <c r="B1175" s="354" t="str">
        <f>VLOOKUP(A1175,'Web Based Remittances'!$A$2:$C$70,3,0)</f>
        <v>283y650v</v>
      </c>
      <c r="C1175" s="354" t="s">
        <v>75</v>
      </c>
      <c r="D1175" s="354" t="s">
        <v>76</v>
      </c>
      <c r="E1175" s="354">
        <v>6116610</v>
      </c>
      <c r="F1175" s="354">
        <v>9748.98</v>
      </c>
      <c r="G1175" s="354">
        <v>9248.98</v>
      </c>
      <c r="L1175" s="354">
        <v>500</v>
      </c>
      <c r="S1175" s="354">
        <v>9248.98</v>
      </c>
      <c r="T1175" s="354">
        <v>9248.98</v>
      </c>
      <c r="U1175" s="354">
        <v>9248.98</v>
      </c>
      <c r="V1175" s="354">
        <v>9248.98</v>
      </c>
      <c r="W1175" s="354">
        <v>9248.98</v>
      </c>
      <c r="X1175" s="354">
        <v>9748.98</v>
      </c>
      <c r="Y1175" s="354">
        <v>9748.98</v>
      </c>
      <c r="Z1175" s="354">
        <v>9748.98</v>
      </c>
      <c r="AA1175" s="354">
        <v>9748.98</v>
      </c>
      <c r="AB1175" s="354">
        <v>9748.98</v>
      </c>
      <c r="AC1175" s="354">
        <v>9748.98</v>
      </c>
      <c r="AD1175" s="354">
        <v>9748.98</v>
      </c>
    </row>
    <row r="1176" spans="1:30" x14ac:dyDescent="0.35">
      <c r="A1176" t="s">
        <v>160</v>
      </c>
      <c r="B1176" s="354" t="str">
        <f>VLOOKUP(A1176,'Web Based Remittances'!$A$2:$C$70,3,0)</f>
        <v>283y650v</v>
      </c>
      <c r="C1176" s="354" t="s">
        <v>77</v>
      </c>
      <c r="D1176" s="354" t="s">
        <v>78</v>
      </c>
      <c r="E1176" s="354">
        <v>6116600</v>
      </c>
      <c r="F1176" s="354">
        <v>529.41999999999996</v>
      </c>
      <c r="G1176" s="354">
        <v>529.41999999999996</v>
      </c>
      <c r="S1176" s="354">
        <v>529.41999999999996</v>
      </c>
      <c r="T1176" s="354">
        <v>529.41999999999996</v>
      </c>
      <c r="U1176" s="354">
        <v>529.41999999999996</v>
      </c>
      <c r="V1176" s="354">
        <v>529.41999999999996</v>
      </c>
      <c r="W1176" s="354">
        <v>529.41999999999996</v>
      </c>
      <c r="X1176" s="354">
        <v>529.41999999999996</v>
      </c>
      <c r="Y1176" s="354">
        <v>529.41999999999996</v>
      </c>
      <c r="Z1176" s="354">
        <v>529.41999999999996</v>
      </c>
      <c r="AA1176" s="354">
        <v>529.41999999999996</v>
      </c>
      <c r="AB1176" s="354">
        <v>529.41999999999996</v>
      </c>
      <c r="AC1176" s="354">
        <v>529.41999999999996</v>
      </c>
      <c r="AD1176" s="354">
        <v>529.41999999999996</v>
      </c>
    </row>
    <row r="1177" spans="1:30" x14ac:dyDescent="0.35">
      <c r="A1177" t="s">
        <v>160</v>
      </c>
      <c r="B1177" s="354" t="str">
        <f>VLOOKUP(A1177,'Web Based Remittances'!$A$2:$C$70,3,0)</f>
        <v>283y650v</v>
      </c>
      <c r="C1177" s="354" t="s">
        <v>79</v>
      </c>
      <c r="D1177" s="354" t="s">
        <v>80</v>
      </c>
      <c r="E1177" s="354">
        <v>6121000</v>
      </c>
      <c r="F1177" s="354">
        <v>10456.720000000001</v>
      </c>
      <c r="G1177" s="354">
        <v>1301.72</v>
      </c>
      <c r="H1177" s="354">
        <v>700</v>
      </c>
      <c r="I1177" s="354">
        <v>750</v>
      </c>
      <c r="J1177" s="354">
        <v>1905</v>
      </c>
      <c r="K1177" s="354">
        <v>1100</v>
      </c>
      <c r="L1177" s="354">
        <v>2600</v>
      </c>
      <c r="M1177" s="354">
        <v>800</v>
      </c>
      <c r="N1177" s="354">
        <v>200</v>
      </c>
      <c r="P1177" s="354">
        <v>350</v>
      </c>
      <c r="Q1177" s="354">
        <v>750</v>
      </c>
      <c r="S1177" s="354">
        <v>1301.72</v>
      </c>
      <c r="T1177" s="354">
        <v>2001.72</v>
      </c>
      <c r="U1177" s="354">
        <v>2751.7200000000003</v>
      </c>
      <c r="V1177" s="354">
        <v>4656.72</v>
      </c>
      <c r="W1177" s="354">
        <v>5756.72</v>
      </c>
      <c r="X1177" s="354">
        <v>8356.7200000000012</v>
      </c>
      <c r="Y1177" s="354">
        <v>9156.7200000000012</v>
      </c>
      <c r="Z1177" s="354">
        <v>9356.7200000000012</v>
      </c>
      <c r="AA1177" s="354">
        <v>9356.7200000000012</v>
      </c>
      <c r="AB1177" s="354">
        <v>9706.7200000000012</v>
      </c>
      <c r="AC1177" s="354">
        <v>10456.720000000001</v>
      </c>
      <c r="AD1177" s="354">
        <v>10456.720000000001</v>
      </c>
    </row>
    <row r="1178" spans="1:30" x14ac:dyDescent="0.35">
      <c r="A1178" t="s">
        <v>160</v>
      </c>
      <c r="B1178" s="354" t="str">
        <f>VLOOKUP(A1178,'Web Based Remittances'!$A$2:$C$70,3,0)</f>
        <v>283y650v</v>
      </c>
      <c r="C1178" s="354" t="s">
        <v>81</v>
      </c>
      <c r="D1178" s="354" t="s">
        <v>82</v>
      </c>
      <c r="E1178" s="354">
        <v>6122310</v>
      </c>
      <c r="F1178" s="354">
        <v>3922.3</v>
      </c>
      <c r="G1178" s="354">
        <v>326.85000000000002</v>
      </c>
      <c r="H1178" s="354">
        <v>326.85000000000002</v>
      </c>
      <c r="I1178" s="354">
        <v>326.85000000000002</v>
      </c>
      <c r="J1178" s="354">
        <v>326.85000000000002</v>
      </c>
      <c r="K1178" s="354">
        <v>326.85000000000002</v>
      </c>
      <c r="L1178" s="354">
        <v>326.85000000000002</v>
      </c>
      <c r="M1178" s="354">
        <v>326.85000000000002</v>
      </c>
      <c r="N1178" s="354">
        <v>326.85000000000002</v>
      </c>
      <c r="O1178" s="354">
        <v>326.85000000000002</v>
      </c>
      <c r="P1178" s="354">
        <v>326.85000000000002</v>
      </c>
      <c r="Q1178" s="354">
        <v>326.85000000000002</v>
      </c>
      <c r="R1178" s="354">
        <v>326.95</v>
      </c>
      <c r="S1178" s="354">
        <v>326.85000000000002</v>
      </c>
      <c r="T1178" s="354">
        <v>653.70000000000005</v>
      </c>
      <c r="U1178" s="354">
        <v>980.55000000000007</v>
      </c>
      <c r="V1178" s="354">
        <v>1307.4000000000001</v>
      </c>
      <c r="W1178" s="354">
        <v>1634.25</v>
      </c>
      <c r="X1178" s="354">
        <v>1961.1</v>
      </c>
      <c r="Y1178" s="354">
        <v>2287.9499999999998</v>
      </c>
      <c r="Z1178" s="354">
        <v>2614.7999999999997</v>
      </c>
      <c r="AA1178" s="354">
        <v>2941.6499999999996</v>
      </c>
      <c r="AB1178" s="354">
        <v>3268.4999999999995</v>
      </c>
      <c r="AC1178" s="354">
        <v>3595.3499999999995</v>
      </c>
      <c r="AD1178" s="354">
        <v>3922.2999999999993</v>
      </c>
    </row>
    <row r="1179" spans="1:30" x14ac:dyDescent="0.35">
      <c r="A1179" t="s">
        <v>160</v>
      </c>
      <c r="B1179" s="354" t="str">
        <f>VLOOKUP(A1179,'Web Based Remittances'!$A$2:$C$70,3,0)</f>
        <v>283y650v</v>
      </c>
      <c r="C1179" s="354" t="s">
        <v>83</v>
      </c>
      <c r="D1179" s="354" t="s">
        <v>84</v>
      </c>
      <c r="E1179" s="354">
        <v>6122110</v>
      </c>
      <c r="F1179" s="354">
        <v>5850</v>
      </c>
      <c r="G1179" s="354">
        <v>500</v>
      </c>
      <c r="H1179" s="354">
        <v>500</v>
      </c>
      <c r="I1179" s="354">
        <v>500</v>
      </c>
      <c r="J1179" s="354">
        <v>500</v>
      </c>
      <c r="K1179" s="354">
        <v>250</v>
      </c>
      <c r="L1179" s="354">
        <v>560</v>
      </c>
      <c r="M1179" s="354">
        <v>500</v>
      </c>
      <c r="N1179" s="354">
        <v>500</v>
      </c>
      <c r="O1179" s="354">
        <v>500</v>
      </c>
      <c r="P1179" s="354">
        <v>540</v>
      </c>
      <c r="Q1179" s="354">
        <v>500</v>
      </c>
      <c r="R1179" s="354">
        <v>500</v>
      </c>
      <c r="S1179" s="354">
        <v>500</v>
      </c>
      <c r="T1179" s="354">
        <v>1000</v>
      </c>
      <c r="U1179" s="354">
        <v>1500</v>
      </c>
      <c r="V1179" s="354">
        <v>2000</v>
      </c>
      <c r="W1179" s="354">
        <v>2250</v>
      </c>
      <c r="X1179" s="354">
        <v>2810</v>
      </c>
      <c r="Y1179" s="354">
        <v>3310</v>
      </c>
      <c r="Z1179" s="354">
        <v>3810</v>
      </c>
      <c r="AA1179" s="354">
        <v>4310</v>
      </c>
      <c r="AB1179" s="354">
        <v>4850</v>
      </c>
      <c r="AC1179" s="354">
        <v>5350</v>
      </c>
      <c r="AD1179" s="354">
        <v>5850</v>
      </c>
    </row>
    <row r="1180" spans="1:30" x14ac:dyDescent="0.35">
      <c r="A1180" t="s">
        <v>160</v>
      </c>
      <c r="B1180" s="354" t="str">
        <f>VLOOKUP(A1180,'Web Based Remittances'!$A$2:$C$70,3,0)</f>
        <v>283y650v</v>
      </c>
      <c r="C1180" s="354" t="s">
        <v>85</v>
      </c>
      <c r="D1180" s="354" t="s">
        <v>86</v>
      </c>
      <c r="E1180" s="354">
        <v>6120800</v>
      </c>
      <c r="F1180" s="354">
        <v>1800</v>
      </c>
      <c r="G1180" s="354">
        <v>0</v>
      </c>
      <c r="H1180" s="354">
        <v>450</v>
      </c>
      <c r="L1180" s="354">
        <v>450</v>
      </c>
      <c r="N1180" s="354">
        <v>450</v>
      </c>
      <c r="Q1180" s="354">
        <v>450</v>
      </c>
      <c r="S1180" s="354">
        <v>0</v>
      </c>
      <c r="T1180" s="354">
        <v>450</v>
      </c>
      <c r="U1180" s="354">
        <v>450</v>
      </c>
      <c r="V1180" s="354">
        <v>450</v>
      </c>
      <c r="W1180" s="354">
        <v>450</v>
      </c>
      <c r="X1180" s="354">
        <v>900</v>
      </c>
      <c r="Y1180" s="354">
        <v>900</v>
      </c>
      <c r="Z1180" s="354">
        <v>1350</v>
      </c>
      <c r="AA1180" s="354">
        <v>1350</v>
      </c>
      <c r="AB1180" s="354">
        <v>1350</v>
      </c>
      <c r="AC1180" s="354">
        <v>1800</v>
      </c>
      <c r="AD1180" s="354">
        <v>1800</v>
      </c>
    </row>
    <row r="1181" spans="1:30" x14ac:dyDescent="0.35">
      <c r="A1181" t="s">
        <v>160</v>
      </c>
      <c r="B1181" s="354" t="str">
        <f>VLOOKUP(A1181,'Web Based Remittances'!$A$2:$C$70,3,0)</f>
        <v>283y650v</v>
      </c>
      <c r="C1181" s="354" t="s">
        <v>87</v>
      </c>
      <c r="D1181" s="354" t="s">
        <v>88</v>
      </c>
      <c r="E1181" s="354">
        <v>6120220</v>
      </c>
      <c r="F1181" s="354">
        <v>17539.39</v>
      </c>
      <c r="G1181" s="354">
        <v>477.25</v>
      </c>
      <c r="H1181" s="354">
        <v>3207.98</v>
      </c>
      <c r="I1181" s="354">
        <v>589.96</v>
      </c>
      <c r="J1181" s="354">
        <v>176.16</v>
      </c>
      <c r="K1181" s="354">
        <v>170.16</v>
      </c>
      <c r="L1181" s="354">
        <v>2245.2600000000002</v>
      </c>
      <c r="M1181" s="354">
        <v>488.29</v>
      </c>
      <c r="N1181" s="354">
        <v>2567.1</v>
      </c>
      <c r="O1181" s="354">
        <v>1922.45</v>
      </c>
      <c r="P1181" s="354">
        <v>1779.88</v>
      </c>
      <c r="Q1181" s="354">
        <v>1984.89</v>
      </c>
      <c r="R1181" s="354">
        <v>1930.01</v>
      </c>
      <c r="S1181" s="354">
        <v>477.25</v>
      </c>
      <c r="T1181" s="354">
        <v>3685.23</v>
      </c>
      <c r="U1181" s="354">
        <v>4275.1900000000005</v>
      </c>
      <c r="V1181" s="354">
        <v>4451.3500000000004</v>
      </c>
      <c r="W1181" s="354">
        <v>4621.51</v>
      </c>
      <c r="X1181" s="354">
        <v>6866.77</v>
      </c>
      <c r="Y1181" s="354">
        <v>7355.06</v>
      </c>
      <c r="Z1181" s="354">
        <v>9922.16</v>
      </c>
      <c r="AA1181" s="354">
        <v>11844.61</v>
      </c>
      <c r="AB1181" s="354">
        <v>13624.490000000002</v>
      </c>
      <c r="AC1181" s="354">
        <v>15609.380000000001</v>
      </c>
      <c r="AD1181" s="354">
        <v>17539.39</v>
      </c>
    </row>
    <row r="1182" spans="1:30" x14ac:dyDescent="0.35">
      <c r="A1182" t="s">
        <v>160</v>
      </c>
      <c r="B1182" s="354" t="str">
        <f>VLOOKUP(A1182,'Web Based Remittances'!$A$2:$C$70,3,0)</f>
        <v>283y650v</v>
      </c>
      <c r="C1182" s="354" t="s">
        <v>89</v>
      </c>
      <c r="D1182" s="354" t="s">
        <v>90</v>
      </c>
      <c r="E1182" s="354">
        <v>6120600</v>
      </c>
      <c r="S1182" s="354">
        <v>0</v>
      </c>
      <c r="T1182" s="354">
        <v>0</v>
      </c>
      <c r="U1182" s="354">
        <v>0</v>
      </c>
      <c r="V1182" s="354">
        <v>0</v>
      </c>
      <c r="W1182" s="354">
        <v>0</v>
      </c>
      <c r="X1182" s="354">
        <v>0</v>
      </c>
      <c r="Y1182" s="354">
        <v>0</v>
      </c>
      <c r="Z1182" s="354">
        <v>0</v>
      </c>
      <c r="AA1182" s="354">
        <v>0</v>
      </c>
      <c r="AB1182" s="354">
        <v>0</v>
      </c>
      <c r="AC1182" s="354">
        <v>0</v>
      </c>
      <c r="AD1182" s="354">
        <v>0</v>
      </c>
    </row>
    <row r="1183" spans="1:30" x14ac:dyDescent="0.35">
      <c r="A1183" t="s">
        <v>160</v>
      </c>
      <c r="B1183" s="354" t="str">
        <f>VLOOKUP(A1183,'Web Based Remittances'!$A$2:$C$70,3,0)</f>
        <v>283y650v</v>
      </c>
      <c r="C1183" s="354" t="s">
        <v>91</v>
      </c>
      <c r="D1183" s="354" t="s">
        <v>92</v>
      </c>
      <c r="E1183" s="354">
        <v>6120400</v>
      </c>
      <c r="F1183" s="354">
        <v>10439.959999999999</v>
      </c>
      <c r="G1183" s="354">
        <v>1100</v>
      </c>
      <c r="H1183" s="354">
        <v>404.98</v>
      </c>
      <c r="I1183" s="354">
        <v>435</v>
      </c>
      <c r="K1183" s="354">
        <v>137.5</v>
      </c>
      <c r="L1183" s="354">
        <v>1130</v>
      </c>
      <c r="N1183" s="354">
        <v>1324.98</v>
      </c>
      <c r="O1183" s="354">
        <v>85</v>
      </c>
      <c r="P1183" s="354">
        <v>600</v>
      </c>
      <c r="Q1183" s="354">
        <v>5222.5</v>
      </c>
      <c r="S1183" s="354">
        <v>1100</v>
      </c>
      <c r="T1183" s="354">
        <v>1504.98</v>
      </c>
      <c r="U1183" s="354">
        <v>1939.98</v>
      </c>
      <c r="V1183" s="354">
        <v>1939.98</v>
      </c>
      <c r="W1183" s="354">
        <v>2077.48</v>
      </c>
      <c r="X1183" s="354">
        <v>3207.48</v>
      </c>
      <c r="Y1183" s="354">
        <v>3207.48</v>
      </c>
      <c r="Z1183" s="354">
        <v>4532.46</v>
      </c>
      <c r="AA1183" s="354">
        <v>4617.46</v>
      </c>
      <c r="AB1183" s="354">
        <v>5217.46</v>
      </c>
      <c r="AC1183" s="354">
        <v>10439.959999999999</v>
      </c>
      <c r="AD1183" s="354">
        <v>10439.959999999999</v>
      </c>
    </row>
    <row r="1184" spans="1:30" x14ac:dyDescent="0.35">
      <c r="A1184" t="s">
        <v>160</v>
      </c>
      <c r="B1184" s="354" t="str">
        <f>VLOOKUP(A1184,'Web Based Remittances'!$A$2:$C$70,3,0)</f>
        <v>283y650v</v>
      </c>
      <c r="C1184" s="354" t="s">
        <v>93</v>
      </c>
      <c r="D1184" s="354" t="s">
        <v>94</v>
      </c>
      <c r="E1184" s="354">
        <v>6140130</v>
      </c>
      <c r="F1184" s="354">
        <v>62769.5</v>
      </c>
      <c r="G1184" s="354">
        <v>12379.6</v>
      </c>
      <c r="H1184" s="354">
        <v>2280.5</v>
      </c>
      <c r="I1184" s="354">
        <v>28376.400000000001</v>
      </c>
      <c r="J1184" s="354">
        <v>5142</v>
      </c>
      <c r="L1184" s="354">
        <v>4595.5</v>
      </c>
      <c r="M1184" s="354">
        <v>1747.5</v>
      </c>
      <c r="N1184" s="354">
        <v>1649</v>
      </c>
      <c r="O1184" s="354">
        <v>2153.5</v>
      </c>
      <c r="P1184" s="354">
        <v>1924.5</v>
      </c>
      <c r="Q1184" s="354">
        <v>1647.5</v>
      </c>
      <c r="R1184" s="354">
        <v>873.5</v>
      </c>
      <c r="S1184" s="354">
        <v>12379.6</v>
      </c>
      <c r="T1184" s="354">
        <v>14660.1</v>
      </c>
      <c r="U1184" s="354">
        <v>43036.5</v>
      </c>
      <c r="V1184" s="354">
        <v>48178.5</v>
      </c>
      <c r="W1184" s="354">
        <v>48178.5</v>
      </c>
      <c r="X1184" s="354">
        <v>52774</v>
      </c>
      <c r="Y1184" s="354">
        <v>54521.5</v>
      </c>
      <c r="Z1184" s="354">
        <v>56170.5</v>
      </c>
      <c r="AA1184" s="354">
        <v>58324</v>
      </c>
      <c r="AB1184" s="354">
        <v>60248.5</v>
      </c>
      <c r="AC1184" s="354">
        <v>61896</v>
      </c>
      <c r="AD1184" s="354">
        <v>62769.5</v>
      </c>
    </row>
    <row r="1185" spans="1:30" x14ac:dyDescent="0.35">
      <c r="A1185" t="s">
        <v>160</v>
      </c>
      <c r="B1185" s="354" t="str">
        <f>VLOOKUP(A1185,'Web Based Remittances'!$A$2:$C$70,3,0)</f>
        <v>283y650v</v>
      </c>
      <c r="C1185" s="354" t="s">
        <v>95</v>
      </c>
      <c r="D1185" s="354" t="s">
        <v>96</v>
      </c>
      <c r="E1185" s="354">
        <v>6142430</v>
      </c>
      <c r="F1185" s="354">
        <v>8454.9</v>
      </c>
      <c r="G1185" s="354">
        <v>4149.8999999999996</v>
      </c>
      <c r="H1185" s="354">
        <v>149</v>
      </c>
      <c r="I1185" s="354">
        <v>1250</v>
      </c>
      <c r="J1185" s="354">
        <v>300</v>
      </c>
      <c r="L1185" s="354">
        <v>240</v>
      </c>
      <c r="N1185" s="354">
        <v>100</v>
      </c>
      <c r="R1185" s="354">
        <v>2266</v>
      </c>
      <c r="S1185" s="354">
        <v>4149.8999999999996</v>
      </c>
      <c r="T1185" s="354">
        <v>4298.8999999999996</v>
      </c>
      <c r="U1185" s="354">
        <v>5548.9</v>
      </c>
      <c r="V1185" s="354">
        <v>5848.9</v>
      </c>
      <c r="W1185" s="354">
        <v>5848.9</v>
      </c>
      <c r="X1185" s="354">
        <v>6088.9</v>
      </c>
      <c r="Y1185" s="354">
        <v>6088.9</v>
      </c>
      <c r="Z1185" s="354">
        <v>6188.9</v>
      </c>
      <c r="AA1185" s="354">
        <v>6188.9</v>
      </c>
      <c r="AB1185" s="354">
        <v>6188.9</v>
      </c>
      <c r="AC1185" s="354">
        <v>6188.9</v>
      </c>
      <c r="AD1185" s="354">
        <v>8454.9</v>
      </c>
    </row>
    <row r="1186" spans="1:30" x14ac:dyDescent="0.35">
      <c r="A1186" t="s">
        <v>160</v>
      </c>
      <c r="B1186" s="354" t="str">
        <f>VLOOKUP(A1186,'Web Based Remittances'!$A$2:$C$70,3,0)</f>
        <v>283y650v</v>
      </c>
      <c r="C1186" s="354" t="s">
        <v>97</v>
      </c>
      <c r="D1186" s="354" t="s">
        <v>98</v>
      </c>
      <c r="E1186" s="354">
        <v>6146100</v>
      </c>
      <c r="F1186" s="354">
        <v>0</v>
      </c>
      <c r="S1186" s="354">
        <v>0</v>
      </c>
      <c r="T1186" s="354">
        <v>0</v>
      </c>
      <c r="U1186" s="354">
        <v>0</v>
      </c>
      <c r="V1186" s="354">
        <v>0</v>
      </c>
      <c r="W1186" s="354">
        <v>0</v>
      </c>
      <c r="X1186" s="354">
        <v>0</v>
      </c>
      <c r="Y1186" s="354">
        <v>0</v>
      </c>
      <c r="Z1186" s="354">
        <v>0</v>
      </c>
      <c r="AA1186" s="354">
        <v>0</v>
      </c>
      <c r="AB1186" s="354">
        <v>0</v>
      </c>
      <c r="AC1186" s="354">
        <v>0</v>
      </c>
      <c r="AD1186" s="354">
        <v>0</v>
      </c>
    </row>
    <row r="1187" spans="1:30" x14ac:dyDescent="0.35">
      <c r="A1187" t="s">
        <v>160</v>
      </c>
      <c r="B1187" s="354" t="str">
        <f>VLOOKUP(A1187,'Web Based Remittances'!$A$2:$C$70,3,0)</f>
        <v>283y650v</v>
      </c>
      <c r="C1187" s="354" t="s">
        <v>99</v>
      </c>
      <c r="D1187" s="354" t="s">
        <v>100</v>
      </c>
      <c r="E1187" s="354">
        <v>6140000</v>
      </c>
      <c r="F1187" s="354">
        <v>11113.93</v>
      </c>
      <c r="G1187" s="354">
        <v>754.17</v>
      </c>
      <c r="H1187" s="354">
        <v>1642.88</v>
      </c>
      <c r="I1187" s="354">
        <v>2494.59</v>
      </c>
      <c r="J1187" s="354">
        <v>716.38</v>
      </c>
      <c r="K1187" s="354">
        <v>627.88</v>
      </c>
      <c r="L1187" s="354">
        <v>1451.59</v>
      </c>
      <c r="M1187" s="354">
        <v>1083.17</v>
      </c>
      <c r="N1187" s="354">
        <v>737.88</v>
      </c>
      <c r="O1187" s="354">
        <v>464.17</v>
      </c>
      <c r="P1187" s="354">
        <v>114.17</v>
      </c>
      <c r="Q1187" s="354">
        <v>837.88</v>
      </c>
      <c r="R1187" s="354">
        <v>189.17</v>
      </c>
      <c r="S1187" s="354">
        <v>754.17</v>
      </c>
      <c r="T1187" s="354">
        <v>2397.0500000000002</v>
      </c>
      <c r="U1187" s="354">
        <v>4891.6400000000003</v>
      </c>
      <c r="V1187" s="354">
        <v>5608.02</v>
      </c>
      <c r="W1187" s="354">
        <v>6235.9000000000005</v>
      </c>
      <c r="X1187" s="354">
        <v>7687.4900000000007</v>
      </c>
      <c r="Y1187" s="354">
        <v>8770.66</v>
      </c>
      <c r="Z1187" s="354">
        <v>9508.5399999999991</v>
      </c>
      <c r="AA1187" s="354">
        <v>9972.7099999999991</v>
      </c>
      <c r="AB1187" s="354">
        <v>10086.879999999999</v>
      </c>
      <c r="AC1187" s="354">
        <v>10924.759999999998</v>
      </c>
      <c r="AD1187" s="354">
        <v>11113.929999999998</v>
      </c>
    </row>
    <row r="1188" spans="1:30" x14ac:dyDescent="0.35">
      <c r="A1188" t="s">
        <v>160</v>
      </c>
      <c r="B1188" s="354" t="str">
        <f>VLOOKUP(A1188,'Web Based Remittances'!$A$2:$C$70,3,0)</f>
        <v>283y650v</v>
      </c>
      <c r="C1188" s="354" t="s">
        <v>101</v>
      </c>
      <c r="D1188" s="354" t="s">
        <v>102</v>
      </c>
      <c r="E1188" s="354">
        <v>6121600</v>
      </c>
      <c r="F1188" s="354">
        <v>3464</v>
      </c>
      <c r="G1188" s="354">
        <v>3114</v>
      </c>
      <c r="R1188" s="354">
        <v>350</v>
      </c>
      <c r="S1188" s="354">
        <v>3114</v>
      </c>
      <c r="T1188" s="354">
        <v>3114</v>
      </c>
      <c r="U1188" s="354">
        <v>3114</v>
      </c>
      <c r="V1188" s="354">
        <v>3114</v>
      </c>
      <c r="W1188" s="354">
        <v>3114</v>
      </c>
      <c r="X1188" s="354">
        <v>3114</v>
      </c>
      <c r="Y1188" s="354">
        <v>3114</v>
      </c>
      <c r="Z1188" s="354">
        <v>3114</v>
      </c>
      <c r="AA1188" s="354">
        <v>3114</v>
      </c>
      <c r="AB1188" s="354">
        <v>3114</v>
      </c>
      <c r="AC1188" s="354">
        <v>3114</v>
      </c>
      <c r="AD1188" s="354">
        <v>3464</v>
      </c>
    </row>
    <row r="1189" spans="1:30" x14ac:dyDescent="0.35">
      <c r="A1189" t="s">
        <v>160</v>
      </c>
      <c r="B1189" s="354" t="str">
        <f>VLOOKUP(A1189,'Web Based Remittances'!$A$2:$C$70,3,0)</f>
        <v>283y650v</v>
      </c>
      <c r="C1189" s="354" t="s">
        <v>103</v>
      </c>
      <c r="D1189" s="354" t="s">
        <v>104</v>
      </c>
      <c r="E1189" s="354">
        <v>6151110</v>
      </c>
      <c r="S1189" s="354">
        <v>0</v>
      </c>
      <c r="T1189" s="354">
        <v>0</v>
      </c>
      <c r="U1189" s="354">
        <v>0</v>
      </c>
      <c r="V1189" s="354">
        <v>0</v>
      </c>
      <c r="W1189" s="354">
        <v>0</v>
      </c>
      <c r="X1189" s="354">
        <v>0</v>
      </c>
      <c r="Y1189" s="354">
        <v>0</v>
      </c>
      <c r="Z1189" s="354">
        <v>0</v>
      </c>
      <c r="AA1189" s="354">
        <v>0</v>
      </c>
      <c r="AB1189" s="354">
        <v>0</v>
      </c>
      <c r="AC1189" s="354">
        <v>0</v>
      </c>
      <c r="AD1189" s="354">
        <v>0</v>
      </c>
    </row>
    <row r="1190" spans="1:30" x14ac:dyDescent="0.35">
      <c r="A1190" t="s">
        <v>160</v>
      </c>
      <c r="B1190" s="354" t="str">
        <f>VLOOKUP(A1190,'Web Based Remittances'!$A$2:$C$70,3,0)</f>
        <v>283y650v</v>
      </c>
      <c r="C1190" s="354" t="s">
        <v>105</v>
      </c>
      <c r="D1190" s="354" t="s">
        <v>106</v>
      </c>
      <c r="E1190" s="354">
        <v>6140200</v>
      </c>
      <c r="F1190" s="354">
        <v>56550.5</v>
      </c>
      <c r="G1190" s="354">
        <v>4202.5</v>
      </c>
      <c r="H1190" s="354">
        <v>5310.5</v>
      </c>
      <c r="I1190" s="354">
        <v>4751.5</v>
      </c>
      <c r="J1190" s="354">
        <v>4482</v>
      </c>
      <c r="L1190" s="354">
        <v>5691</v>
      </c>
      <c r="M1190" s="354">
        <v>4485</v>
      </c>
      <c r="N1190" s="354">
        <v>6588</v>
      </c>
      <c r="O1190" s="354">
        <v>3887</v>
      </c>
      <c r="P1190" s="354">
        <v>5781</v>
      </c>
      <c r="Q1190" s="354">
        <v>4495</v>
      </c>
      <c r="R1190" s="354">
        <v>6877</v>
      </c>
      <c r="S1190" s="354">
        <v>4202.5</v>
      </c>
      <c r="T1190" s="354">
        <v>9513</v>
      </c>
      <c r="U1190" s="354">
        <v>14264.5</v>
      </c>
      <c r="V1190" s="354">
        <v>18746.5</v>
      </c>
      <c r="W1190" s="354">
        <v>18746.5</v>
      </c>
      <c r="X1190" s="354">
        <v>24437.5</v>
      </c>
      <c r="Y1190" s="354">
        <v>28922.5</v>
      </c>
      <c r="Z1190" s="354">
        <v>35510.5</v>
      </c>
      <c r="AA1190" s="354">
        <v>39397.5</v>
      </c>
      <c r="AB1190" s="354">
        <v>45178.5</v>
      </c>
      <c r="AC1190" s="354">
        <v>49673.5</v>
      </c>
      <c r="AD1190" s="354">
        <v>56550.5</v>
      </c>
    </row>
    <row r="1191" spans="1:30" x14ac:dyDescent="0.35">
      <c r="A1191" t="s">
        <v>160</v>
      </c>
      <c r="B1191" s="354" t="str">
        <f>VLOOKUP(A1191,'Web Based Remittances'!$A$2:$C$70,3,0)</f>
        <v>283y650v</v>
      </c>
      <c r="C1191" s="354" t="s">
        <v>107</v>
      </c>
      <c r="D1191" s="354" t="s">
        <v>108</v>
      </c>
      <c r="E1191" s="354">
        <v>6111000</v>
      </c>
      <c r="F1191" s="354">
        <v>17335.05</v>
      </c>
      <c r="G1191" s="354">
        <v>3039.25</v>
      </c>
      <c r="H1191" s="354">
        <v>513</v>
      </c>
      <c r="I1191" s="354">
        <v>1040.8</v>
      </c>
      <c r="J1191" s="354">
        <v>534</v>
      </c>
      <c r="L1191" s="354">
        <v>5420</v>
      </c>
      <c r="M1191" s="354">
        <v>864</v>
      </c>
      <c r="N1191" s="354">
        <v>638</v>
      </c>
      <c r="O1191" s="354">
        <v>806</v>
      </c>
      <c r="P1191" s="354">
        <v>2920</v>
      </c>
      <c r="Q1191" s="354">
        <v>464</v>
      </c>
      <c r="R1191" s="354">
        <v>1096</v>
      </c>
      <c r="S1191" s="354">
        <v>3039.25</v>
      </c>
      <c r="T1191" s="354">
        <v>3552.25</v>
      </c>
      <c r="U1191" s="354">
        <v>4593.05</v>
      </c>
      <c r="V1191" s="354">
        <v>5127.05</v>
      </c>
      <c r="W1191" s="354">
        <v>5127.05</v>
      </c>
      <c r="X1191" s="354">
        <v>10547.05</v>
      </c>
      <c r="Y1191" s="354">
        <v>11411.05</v>
      </c>
      <c r="Z1191" s="354">
        <v>12049.05</v>
      </c>
      <c r="AA1191" s="354">
        <v>12855.05</v>
      </c>
      <c r="AB1191" s="354">
        <v>15775.05</v>
      </c>
      <c r="AC1191" s="354">
        <v>16239.05</v>
      </c>
      <c r="AD1191" s="354">
        <v>17335.05</v>
      </c>
    </row>
    <row r="1192" spans="1:30" x14ac:dyDescent="0.35">
      <c r="A1192" t="s">
        <v>160</v>
      </c>
      <c r="B1192" s="354" t="str">
        <f>VLOOKUP(A1192,'Web Based Remittances'!$A$2:$C$70,3,0)</f>
        <v>283y650v</v>
      </c>
      <c r="C1192" s="354" t="s">
        <v>109</v>
      </c>
      <c r="D1192" s="354" t="s">
        <v>110</v>
      </c>
      <c r="E1192" s="354">
        <v>6170100</v>
      </c>
      <c r="F1192" s="354">
        <v>1079</v>
      </c>
      <c r="G1192" s="354">
        <v>529</v>
      </c>
      <c r="L1192" s="354">
        <v>50</v>
      </c>
      <c r="M1192" s="354">
        <v>250</v>
      </c>
      <c r="Q1192" s="354">
        <v>250</v>
      </c>
      <c r="S1192" s="354">
        <v>529</v>
      </c>
      <c r="T1192" s="354">
        <v>529</v>
      </c>
      <c r="U1192" s="354">
        <v>529</v>
      </c>
      <c r="V1192" s="354">
        <v>529</v>
      </c>
      <c r="W1192" s="354">
        <v>529</v>
      </c>
      <c r="X1192" s="354">
        <v>579</v>
      </c>
      <c r="Y1192" s="354">
        <v>829</v>
      </c>
      <c r="Z1192" s="354">
        <v>829</v>
      </c>
      <c r="AA1192" s="354">
        <v>829</v>
      </c>
      <c r="AB1192" s="354">
        <v>829</v>
      </c>
      <c r="AC1192" s="354">
        <v>1079</v>
      </c>
      <c r="AD1192" s="354">
        <v>1079</v>
      </c>
    </row>
    <row r="1193" spans="1:30" x14ac:dyDescent="0.35">
      <c r="A1193" t="s">
        <v>160</v>
      </c>
      <c r="B1193" s="354" t="str">
        <f>VLOOKUP(A1193,'Web Based Remittances'!$A$2:$C$70,3,0)</f>
        <v>283y650v</v>
      </c>
      <c r="C1193" s="354" t="s">
        <v>111</v>
      </c>
      <c r="D1193" s="354" t="s">
        <v>112</v>
      </c>
      <c r="E1193" s="354">
        <v>6170110</v>
      </c>
      <c r="F1193" s="354">
        <v>27326.03</v>
      </c>
      <c r="G1193" s="354">
        <v>9309.48</v>
      </c>
      <c r="H1193" s="354">
        <v>1733.79</v>
      </c>
      <c r="I1193" s="354">
        <v>4260.4799999999996</v>
      </c>
      <c r="J1193" s="354">
        <v>1890.48</v>
      </c>
      <c r="K1193" s="354">
        <v>409.48</v>
      </c>
      <c r="L1193" s="354">
        <v>2999.48</v>
      </c>
      <c r="M1193" s="354">
        <v>2950.48</v>
      </c>
      <c r="N1193" s="354">
        <v>513.48</v>
      </c>
      <c r="O1193" s="354">
        <v>499.48</v>
      </c>
      <c r="P1193" s="354">
        <v>1890.48</v>
      </c>
      <c r="Q1193" s="354">
        <v>459.48</v>
      </c>
      <c r="R1193" s="354">
        <v>409.44</v>
      </c>
      <c r="S1193" s="354">
        <v>9309.48</v>
      </c>
      <c r="T1193" s="354">
        <v>11043.27</v>
      </c>
      <c r="U1193" s="354">
        <v>15303.75</v>
      </c>
      <c r="V1193" s="354">
        <v>17194.23</v>
      </c>
      <c r="W1193" s="354">
        <v>17603.71</v>
      </c>
      <c r="X1193" s="354">
        <v>20603.189999999999</v>
      </c>
      <c r="Y1193" s="354">
        <v>23553.67</v>
      </c>
      <c r="Z1193" s="354">
        <v>24067.149999999998</v>
      </c>
      <c r="AA1193" s="354">
        <v>24566.629999999997</v>
      </c>
      <c r="AB1193" s="354">
        <v>26457.109999999997</v>
      </c>
      <c r="AC1193" s="354">
        <v>26916.589999999997</v>
      </c>
      <c r="AD1193" s="354">
        <v>27326.029999999995</v>
      </c>
    </row>
    <row r="1194" spans="1:30" x14ac:dyDescent="0.35">
      <c r="A1194" t="s">
        <v>160</v>
      </c>
      <c r="B1194" s="354" t="str">
        <f>VLOOKUP(A1194,'Web Based Remittances'!$A$2:$C$70,3,0)</f>
        <v>283y650v</v>
      </c>
      <c r="C1194" s="354" t="s">
        <v>121</v>
      </c>
      <c r="D1194" s="354" t="s">
        <v>122</v>
      </c>
      <c r="E1194" s="354">
        <v>4190170</v>
      </c>
      <c r="F1194" s="354">
        <v>-5957.5</v>
      </c>
      <c r="H1194" s="354">
        <v>-5957.5</v>
      </c>
      <c r="S1194" s="354">
        <v>0</v>
      </c>
      <c r="T1194" s="354">
        <v>-5957.5</v>
      </c>
      <c r="U1194" s="354">
        <v>-5957.5</v>
      </c>
      <c r="V1194" s="354">
        <v>-5957.5</v>
      </c>
      <c r="W1194" s="354">
        <v>-5957.5</v>
      </c>
      <c r="X1194" s="354">
        <v>-5957.5</v>
      </c>
      <c r="Y1194" s="354">
        <v>-5957.5</v>
      </c>
      <c r="Z1194" s="354">
        <v>-5957.5</v>
      </c>
      <c r="AA1194" s="354">
        <v>-5957.5</v>
      </c>
      <c r="AB1194" s="354">
        <v>-5957.5</v>
      </c>
      <c r="AC1194" s="354">
        <v>-5957.5</v>
      </c>
      <c r="AD1194" s="354">
        <v>-5957.5</v>
      </c>
    </row>
    <row r="1195" spans="1:30" x14ac:dyDescent="0.35">
      <c r="A1195" t="s">
        <v>160</v>
      </c>
      <c r="B1195" s="354" t="str">
        <f>VLOOKUP(A1195,'Web Based Remittances'!$A$2:$C$70,3,0)</f>
        <v>283y650v</v>
      </c>
      <c r="C1195" s="354" t="s">
        <v>136</v>
      </c>
      <c r="D1195" s="354" t="s">
        <v>137</v>
      </c>
      <c r="E1195" s="354">
        <v>6180260</v>
      </c>
      <c r="F1195" s="354">
        <v>3000</v>
      </c>
      <c r="I1195" s="354">
        <v>3000</v>
      </c>
      <c r="S1195" s="354">
        <v>0</v>
      </c>
      <c r="T1195" s="354">
        <v>0</v>
      </c>
      <c r="U1195" s="354">
        <v>3000</v>
      </c>
      <c r="V1195" s="354">
        <v>3000</v>
      </c>
      <c r="W1195" s="354">
        <v>3000</v>
      </c>
      <c r="X1195" s="354">
        <v>3000</v>
      </c>
      <c r="Y1195" s="354">
        <v>3000</v>
      </c>
      <c r="Z1195" s="354">
        <v>3000</v>
      </c>
      <c r="AA1195" s="354">
        <v>3000</v>
      </c>
      <c r="AB1195" s="354">
        <v>3000</v>
      </c>
      <c r="AC1195" s="354">
        <v>3000</v>
      </c>
      <c r="AD1195" s="354">
        <v>3000</v>
      </c>
    </row>
    <row r="1196" spans="1:30" x14ac:dyDescent="0.35">
      <c r="A1196" t="s">
        <v>161</v>
      </c>
      <c r="B1196" s="354" t="str">
        <f>VLOOKUP(A1196,'Web Based Remittances'!$A$2:$C$70,3,0)</f>
        <v>49g764e</v>
      </c>
      <c r="C1196" s="354" t="s">
        <v>19</v>
      </c>
      <c r="D1196" s="354" t="s">
        <v>20</v>
      </c>
      <c r="E1196" s="354">
        <v>4190105</v>
      </c>
      <c r="F1196" s="354">
        <v>-728117.91999999993</v>
      </c>
      <c r="G1196" s="354">
        <v>-61904.05</v>
      </c>
      <c r="H1196" s="354">
        <v>-58681.83</v>
      </c>
      <c r="I1196" s="354">
        <v>-79395.53</v>
      </c>
      <c r="J1196" s="354">
        <v>-58681.83</v>
      </c>
      <c r="K1196" s="354">
        <v>-58681.83</v>
      </c>
      <c r="L1196" s="354">
        <v>-58681.83</v>
      </c>
      <c r="M1196" s="354">
        <v>-58681.83</v>
      </c>
      <c r="N1196" s="354">
        <v>-58681.83</v>
      </c>
      <c r="O1196" s="354">
        <v>-58681.83</v>
      </c>
      <c r="P1196" s="354">
        <v>-58681.83</v>
      </c>
      <c r="Q1196" s="354">
        <v>-58681.83</v>
      </c>
      <c r="R1196" s="354">
        <v>-58681.87</v>
      </c>
      <c r="S1196" s="354">
        <v>-61904.05</v>
      </c>
      <c r="T1196" s="354">
        <v>-120585.88</v>
      </c>
      <c r="U1196" s="354">
        <v>-199981.41</v>
      </c>
      <c r="V1196" s="354">
        <v>-258663.24</v>
      </c>
      <c r="W1196" s="354">
        <v>-317345.07</v>
      </c>
      <c r="X1196" s="354">
        <v>-376026.9</v>
      </c>
      <c r="Y1196" s="354">
        <v>-434708.73000000004</v>
      </c>
      <c r="Z1196" s="354">
        <v>-493390.56000000006</v>
      </c>
      <c r="AA1196" s="354">
        <v>-552072.39</v>
      </c>
      <c r="AB1196" s="354">
        <v>-610754.22</v>
      </c>
      <c r="AC1196" s="354">
        <v>-669436.04999999993</v>
      </c>
      <c r="AD1196" s="354">
        <v>-728117.91999999993</v>
      </c>
    </row>
    <row r="1197" spans="1:30" x14ac:dyDescent="0.35">
      <c r="A1197" t="s">
        <v>161</v>
      </c>
      <c r="B1197" s="354" t="str">
        <f>VLOOKUP(A1197,'Web Based Remittances'!$A$2:$C$70,3,0)</f>
        <v>49g764e</v>
      </c>
      <c r="C1197" s="354" t="s">
        <v>21</v>
      </c>
      <c r="D1197" s="354" t="s">
        <v>22</v>
      </c>
      <c r="E1197" s="354">
        <v>4190110</v>
      </c>
      <c r="S1197" s="354">
        <v>0</v>
      </c>
      <c r="T1197" s="354">
        <v>0</v>
      </c>
      <c r="U1197" s="354">
        <v>0</v>
      </c>
      <c r="V1197" s="354">
        <v>0</v>
      </c>
      <c r="W1197" s="354">
        <v>0</v>
      </c>
      <c r="X1197" s="354">
        <v>0</v>
      </c>
      <c r="Y1197" s="354">
        <v>0</v>
      </c>
      <c r="Z1197" s="354">
        <v>0</v>
      </c>
      <c r="AA1197" s="354">
        <v>0</v>
      </c>
      <c r="AB1197" s="354">
        <v>0</v>
      </c>
      <c r="AC1197" s="354">
        <v>0</v>
      </c>
      <c r="AD1197" s="354">
        <v>0</v>
      </c>
    </row>
    <row r="1198" spans="1:30" x14ac:dyDescent="0.35">
      <c r="A1198" t="s">
        <v>161</v>
      </c>
      <c r="B1198" s="354" t="str">
        <f>VLOOKUP(A1198,'Web Based Remittances'!$A$2:$C$70,3,0)</f>
        <v>49g764e</v>
      </c>
      <c r="C1198" s="354" t="s">
        <v>23</v>
      </c>
      <c r="D1198" s="354" t="s">
        <v>24</v>
      </c>
      <c r="E1198" s="354">
        <v>4190120</v>
      </c>
      <c r="S1198" s="354">
        <v>0</v>
      </c>
      <c r="T1198" s="354">
        <v>0</v>
      </c>
      <c r="U1198" s="354">
        <v>0</v>
      </c>
      <c r="V1198" s="354">
        <v>0</v>
      </c>
      <c r="W1198" s="354">
        <v>0</v>
      </c>
      <c r="X1198" s="354">
        <v>0</v>
      </c>
      <c r="Y1198" s="354">
        <v>0</v>
      </c>
      <c r="Z1198" s="354">
        <v>0</v>
      </c>
      <c r="AA1198" s="354">
        <v>0</v>
      </c>
      <c r="AB1198" s="354">
        <v>0</v>
      </c>
      <c r="AC1198" s="354">
        <v>0</v>
      </c>
      <c r="AD1198" s="354">
        <v>0</v>
      </c>
    </row>
    <row r="1199" spans="1:30" x14ac:dyDescent="0.35">
      <c r="A1199" t="s">
        <v>161</v>
      </c>
      <c r="B1199" s="354" t="str">
        <f>VLOOKUP(A1199,'Web Based Remittances'!$A$2:$C$70,3,0)</f>
        <v>49g764e</v>
      </c>
      <c r="C1199" s="354" t="s">
        <v>25</v>
      </c>
      <c r="D1199" s="354" t="s">
        <v>26</v>
      </c>
      <c r="E1199" s="354">
        <v>4190140</v>
      </c>
      <c r="F1199" s="354">
        <v>-26315</v>
      </c>
      <c r="I1199" s="354">
        <v>-6578.75</v>
      </c>
      <c r="L1199" s="354">
        <v>-6578.75</v>
      </c>
      <c r="O1199" s="354">
        <v>-6578.75</v>
      </c>
      <c r="R1199" s="354">
        <v>-6578.75</v>
      </c>
      <c r="S1199" s="354">
        <v>0</v>
      </c>
      <c r="T1199" s="354">
        <v>0</v>
      </c>
      <c r="U1199" s="354">
        <v>-6578.75</v>
      </c>
      <c r="V1199" s="354">
        <v>-6578.75</v>
      </c>
      <c r="W1199" s="354">
        <v>-6578.75</v>
      </c>
      <c r="X1199" s="354">
        <v>-13157.5</v>
      </c>
      <c r="Y1199" s="354">
        <v>-13157.5</v>
      </c>
      <c r="Z1199" s="354">
        <v>-13157.5</v>
      </c>
      <c r="AA1199" s="354">
        <v>-19736.25</v>
      </c>
      <c r="AB1199" s="354">
        <v>-19736.25</v>
      </c>
      <c r="AC1199" s="354">
        <v>-19736.25</v>
      </c>
      <c r="AD1199" s="354">
        <v>-26315</v>
      </c>
    </row>
    <row r="1200" spans="1:30" x14ac:dyDescent="0.35">
      <c r="A1200" t="s">
        <v>161</v>
      </c>
      <c r="B1200" s="354" t="str">
        <f>VLOOKUP(A1200,'Web Based Remittances'!$A$2:$C$70,3,0)</f>
        <v>49g764e</v>
      </c>
      <c r="C1200" s="354" t="s">
        <v>27</v>
      </c>
      <c r="D1200" s="354" t="s">
        <v>28</v>
      </c>
      <c r="E1200" s="354">
        <v>4190160</v>
      </c>
      <c r="S1200" s="354">
        <v>0</v>
      </c>
      <c r="T1200" s="354">
        <v>0</v>
      </c>
      <c r="U1200" s="354">
        <v>0</v>
      </c>
      <c r="V1200" s="354">
        <v>0</v>
      </c>
      <c r="W1200" s="354">
        <v>0</v>
      </c>
      <c r="X1200" s="354">
        <v>0</v>
      </c>
      <c r="Y1200" s="354">
        <v>0</v>
      </c>
      <c r="Z1200" s="354">
        <v>0</v>
      </c>
      <c r="AA1200" s="354">
        <v>0</v>
      </c>
      <c r="AB1200" s="354">
        <v>0</v>
      </c>
      <c r="AC1200" s="354">
        <v>0</v>
      </c>
      <c r="AD1200" s="354">
        <v>0</v>
      </c>
    </row>
    <row r="1201" spans="1:30" x14ac:dyDescent="0.35">
      <c r="A1201" t="s">
        <v>161</v>
      </c>
      <c r="B1201" s="354" t="str">
        <f>VLOOKUP(A1201,'Web Based Remittances'!$A$2:$C$70,3,0)</f>
        <v>49g764e</v>
      </c>
      <c r="C1201" s="354" t="s">
        <v>29</v>
      </c>
      <c r="D1201" s="354" t="s">
        <v>30</v>
      </c>
      <c r="E1201" s="354">
        <v>4190390</v>
      </c>
      <c r="S1201" s="354">
        <v>0</v>
      </c>
      <c r="T1201" s="354">
        <v>0</v>
      </c>
      <c r="U1201" s="354">
        <v>0</v>
      </c>
      <c r="V1201" s="354">
        <v>0</v>
      </c>
      <c r="W1201" s="354">
        <v>0</v>
      </c>
      <c r="X1201" s="354">
        <v>0</v>
      </c>
      <c r="Y1201" s="354">
        <v>0</v>
      </c>
      <c r="Z1201" s="354">
        <v>0</v>
      </c>
      <c r="AA1201" s="354">
        <v>0</v>
      </c>
      <c r="AB1201" s="354">
        <v>0</v>
      </c>
      <c r="AC1201" s="354">
        <v>0</v>
      </c>
      <c r="AD1201" s="354">
        <v>0</v>
      </c>
    </row>
    <row r="1202" spans="1:30" x14ac:dyDescent="0.35">
      <c r="A1202" t="s">
        <v>161</v>
      </c>
      <c r="B1202" s="354" t="str">
        <f>VLOOKUP(A1202,'Web Based Remittances'!$A$2:$C$70,3,0)</f>
        <v>49g764e</v>
      </c>
      <c r="C1202" s="354" t="s">
        <v>31</v>
      </c>
      <c r="D1202" s="354" t="s">
        <v>32</v>
      </c>
      <c r="E1202" s="354">
        <v>4191900</v>
      </c>
      <c r="F1202" s="354">
        <v>-6000</v>
      </c>
      <c r="G1202" s="354">
        <v>-1500</v>
      </c>
      <c r="J1202" s="354">
        <v>-1500</v>
      </c>
      <c r="M1202" s="354">
        <v>-1500</v>
      </c>
      <c r="O1202" s="354">
        <v>-1500</v>
      </c>
      <c r="S1202" s="354">
        <v>-1500</v>
      </c>
      <c r="T1202" s="354">
        <v>-1500</v>
      </c>
      <c r="U1202" s="354">
        <v>-1500</v>
      </c>
      <c r="V1202" s="354">
        <v>-3000</v>
      </c>
      <c r="W1202" s="354">
        <v>-3000</v>
      </c>
      <c r="X1202" s="354">
        <v>-3000</v>
      </c>
      <c r="Y1202" s="354">
        <v>-4500</v>
      </c>
      <c r="Z1202" s="354">
        <v>-4500</v>
      </c>
      <c r="AA1202" s="354">
        <v>-6000</v>
      </c>
      <c r="AB1202" s="354">
        <v>-6000</v>
      </c>
      <c r="AC1202" s="354">
        <v>-6000</v>
      </c>
      <c r="AD1202" s="354">
        <v>-6000</v>
      </c>
    </row>
    <row r="1203" spans="1:30" x14ac:dyDescent="0.35">
      <c r="A1203" t="s">
        <v>161</v>
      </c>
      <c r="B1203" s="354" t="str">
        <f>VLOOKUP(A1203,'Web Based Remittances'!$A$2:$C$70,3,0)</f>
        <v>49g764e</v>
      </c>
      <c r="C1203" s="354" t="s">
        <v>33</v>
      </c>
      <c r="D1203" s="354" t="s">
        <v>34</v>
      </c>
      <c r="E1203" s="354">
        <v>4191100</v>
      </c>
      <c r="S1203" s="354">
        <v>0</v>
      </c>
      <c r="T1203" s="354">
        <v>0</v>
      </c>
      <c r="U1203" s="354">
        <v>0</v>
      </c>
      <c r="V1203" s="354">
        <v>0</v>
      </c>
      <c r="W1203" s="354">
        <v>0</v>
      </c>
      <c r="X1203" s="354">
        <v>0</v>
      </c>
      <c r="Y1203" s="354">
        <v>0</v>
      </c>
      <c r="Z1203" s="354">
        <v>0</v>
      </c>
      <c r="AA1203" s="354">
        <v>0</v>
      </c>
      <c r="AB1203" s="354">
        <v>0</v>
      </c>
      <c r="AC1203" s="354">
        <v>0</v>
      </c>
      <c r="AD1203" s="354">
        <v>0</v>
      </c>
    </row>
    <row r="1204" spans="1:30" x14ac:dyDescent="0.35">
      <c r="A1204" t="s">
        <v>161</v>
      </c>
      <c r="B1204" s="354" t="str">
        <f>VLOOKUP(A1204,'Web Based Remittances'!$A$2:$C$70,3,0)</f>
        <v>49g764e</v>
      </c>
      <c r="C1204" s="354" t="s">
        <v>35</v>
      </c>
      <c r="D1204" s="354" t="s">
        <v>36</v>
      </c>
      <c r="E1204" s="354">
        <v>4191110</v>
      </c>
      <c r="F1204" s="354">
        <v>-20000</v>
      </c>
      <c r="G1204" s="354">
        <v>-2000</v>
      </c>
      <c r="H1204" s="354">
        <v>-2000</v>
      </c>
      <c r="I1204" s="354">
        <v>-2000</v>
      </c>
      <c r="L1204" s="354">
        <v>-2000</v>
      </c>
      <c r="M1204" s="354">
        <v>-2000</v>
      </c>
      <c r="N1204" s="354">
        <v>-2000</v>
      </c>
      <c r="O1204" s="354">
        <v>-2000</v>
      </c>
      <c r="P1204" s="354">
        <v>-2000</v>
      </c>
      <c r="Q1204" s="354">
        <v>-2000</v>
      </c>
      <c r="R1204" s="354">
        <v>-2000</v>
      </c>
      <c r="S1204" s="354">
        <v>-2000</v>
      </c>
      <c r="T1204" s="354">
        <v>-4000</v>
      </c>
      <c r="U1204" s="354">
        <v>-6000</v>
      </c>
      <c r="V1204" s="354">
        <v>-6000</v>
      </c>
      <c r="W1204" s="354">
        <v>-6000</v>
      </c>
      <c r="X1204" s="354">
        <v>-8000</v>
      </c>
      <c r="Y1204" s="354">
        <v>-10000</v>
      </c>
      <c r="Z1204" s="354">
        <v>-12000</v>
      </c>
      <c r="AA1204" s="354">
        <v>-14000</v>
      </c>
      <c r="AB1204" s="354">
        <v>-16000</v>
      </c>
      <c r="AC1204" s="354">
        <v>-18000</v>
      </c>
      <c r="AD1204" s="354">
        <v>-20000</v>
      </c>
    </row>
    <row r="1205" spans="1:30" x14ac:dyDescent="0.35">
      <c r="A1205" t="s">
        <v>161</v>
      </c>
      <c r="B1205" s="354" t="str">
        <f>VLOOKUP(A1205,'Web Based Remittances'!$A$2:$C$70,3,0)</f>
        <v>49g764e</v>
      </c>
      <c r="C1205" s="354" t="s">
        <v>37</v>
      </c>
      <c r="D1205" s="354" t="s">
        <v>38</v>
      </c>
      <c r="E1205" s="354">
        <v>4191600</v>
      </c>
      <c r="S1205" s="354">
        <v>0</v>
      </c>
      <c r="T1205" s="354">
        <v>0</v>
      </c>
      <c r="U1205" s="354">
        <v>0</v>
      </c>
      <c r="V1205" s="354">
        <v>0</v>
      </c>
      <c r="W1205" s="354">
        <v>0</v>
      </c>
      <c r="X1205" s="354">
        <v>0</v>
      </c>
      <c r="Y1205" s="354">
        <v>0</v>
      </c>
      <c r="Z1205" s="354">
        <v>0</v>
      </c>
      <c r="AA1205" s="354">
        <v>0</v>
      </c>
      <c r="AB1205" s="354">
        <v>0</v>
      </c>
      <c r="AC1205" s="354">
        <v>0</v>
      </c>
      <c r="AD1205" s="354">
        <v>0</v>
      </c>
    </row>
    <row r="1206" spans="1:30" x14ac:dyDescent="0.35">
      <c r="A1206" t="s">
        <v>161</v>
      </c>
      <c r="B1206" s="354" t="str">
        <f>VLOOKUP(A1206,'Web Based Remittances'!$A$2:$C$70,3,0)</f>
        <v>49g764e</v>
      </c>
      <c r="C1206" s="354" t="s">
        <v>39</v>
      </c>
      <c r="D1206" s="354" t="s">
        <v>40</v>
      </c>
      <c r="E1206" s="354">
        <v>4191610</v>
      </c>
      <c r="S1206" s="354">
        <v>0</v>
      </c>
      <c r="T1206" s="354">
        <v>0</v>
      </c>
      <c r="U1206" s="354">
        <v>0</v>
      </c>
      <c r="V1206" s="354">
        <v>0</v>
      </c>
      <c r="W1206" s="354">
        <v>0</v>
      </c>
      <c r="X1206" s="354">
        <v>0</v>
      </c>
      <c r="Y1206" s="354">
        <v>0</v>
      </c>
      <c r="Z1206" s="354">
        <v>0</v>
      </c>
      <c r="AA1206" s="354">
        <v>0</v>
      </c>
      <c r="AB1206" s="354">
        <v>0</v>
      </c>
      <c r="AC1206" s="354">
        <v>0</v>
      </c>
      <c r="AD1206" s="354">
        <v>0</v>
      </c>
    </row>
    <row r="1207" spans="1:30" x14ac:dyDescent="0.35">
      <c r="A1207" t="s">
        <v>161</v>
      </c>
      <c r="B1207" s="354" t="str">
        <f>VLOOKUP(A1207,'Web Based Remittances'!$A$2:$C$70,3,0)</f>
        <v>49g764e</v>
      </c>
      <c r="C1207" s="354" t="s">
        <v>41</v>
      </c>
      <c r="D1207" s="354" t="s">
        <v>42</v>
      </c>
      <c r="E1207" s="354">
        <v>4190410</v>
      </c>
      <c r="F1207" s="354">
        <v>-5000</v>
      </c>
      <c r="G1207" s="354">
        <v>-500</v>
      </c>
      <c r="H1207" s="354">
        <v>-500</v>
      </c>
      <c r="I1207" s="354">
        <v>-500</v>
      </c>
      <c r="L1207" s="354">
        <v>-500</v>
      </c>
      <c r="M1207" s="354">
        <v>-500</v>
      </c>
      <c r="N1207" s="354">
        <v>-500</v>
      </c>
      <c r="O1207" s="354">
        <v>-500</v>
      </c>
      <c r="P1207" s="354">
        <v>-500</v>
      </c>
      <c r="Q1207" s="354">
        <v>-500</v>
      </c>
      <c r="R1207" s="354">
        <v>-500</v>
      </c>
      <c r="S1207" s="354">
        <v>-500</v>
      </c>
      <c r="T1207" s="354">
        <v>-1000</v>
      </c>
      <c r="U1207" s="354">
        <v>-1500</v>
      </c>
      <c r="V1207" s="354">
        <v>-1500</v>
      </c>
      <c r="W1207" s="354">
        <v>-1500</v>
      </c>
      <c r="X1207" s="354">
        <v>-2000</v>
      </c>
      <c r="Y1207" s="354">
        <v>-2500</v>
      </c>
      <c r="Z1207" s="354">
        <v>-3000</v>
      </c>
      <c r="AA1207" s="354">
        <v>-3500</v>
      </c>
      <c r="AB1207" s="354">
        <v>-4000</v>
      </c>
      <c r="AC1207" s="354">
        <v>-4500</v>
      </c>
      <c r="AD1207" s="354">
        <v>-5000</v>
      </c>
    </row>
    <row r="1208" spans="1:30" x14ac:dyDescent="0.35">
      <c r="A1208" t="s">
        <v>161</v>
      </c>
      <c r="B1208" s="354" t="str">
        <f>VLOOKUP(A1208,'Web Based Remittances'!$A$2:$C$70,3,0)</f>
        <v>49g764e</v>
      </c>
      <c r="C1208" s="354" t="s">
        <v>43</v>
      </c>
      <c r="D1208" s="354" t="s">
        <v>44</v>
      </c>
      <c r="E1208" s="354">
        <v>4190420</v>
      </c>
      <c r="F1208" s="354">
        <v>-3500</v>
      </c>
      <c r="G1208" s="354">
        <v>-350</v>
      </c>
      <c r="H1208" s="354">
        <v>-350</v>
      </c>
      <c r="I1208" s="354">
        <v>-350</v>
      </c>
      <c r="L1208" s="354">
        <v>-350</v>
      </c>
      <c r="M1208" s="354">
        <v>-350</v>
      </c>
      <c r="N1208" s="354">
        <v>-350</v>
      </c>
      <c r="O1208" s="354">
        <v>-350</v>
      </c>
      <c r="P1208" s="354">
        <v>-350</v>
      </c>
      <c r="Q1208" s="354">
        <v>-350</v>
      </c>
      <c r="R1208" s="354">
        <v>-350</v>
      </c>
      <c r="S1208" s="354">
        <v>-350</v>
      </c>
      <c r="T1208" s="354">
        <v>-700</v>
      </c>
      <c r="U1208" s="354">
        <v>-1050</v>
      </c>
      <c r="V1208" s="354">
        <v>-1050</v>
      </c>
      <c r="W1208" s="354">
        <v>-1050</v>
      </c>
      <c r="X1208" s="354">
        <v>-1400</v>
      </c>
      <c r="Y1208" s="354">
        <v>-1750</v>
      </c>
      <c r="Z1208" s="354">
        <v>-2100</v>
      </c>
      <c r="AA1208" s="354">
        <v>-2450</v>
      </c>
      <c r="AB1208" s="354">
        <v>-2800</v>
      </c>
      <c r="AC1208" s="354">
        <v>-3150</v>
      </c>
      <c r="AD1208" s="354">
        <v>-3500</v>
      </c>
    </row>
    <row r="1209" spans="1:30" x14ac:dyDescent="0.35">
      <c r="A1209" t="s">
        <v>161</v>
      </c>
      <c r="B1209" s="354" t="str">
        <f>VLOOKUP(A1209,'Web Based Remittances'!$A$2:$C$70,3,0)</f>
        <v>49g764e</v>
      </c>
      <c r="C1209" s="354" t="s">
        <v>45</v>
      </c>
      <c r="D1209" s="354" t="s">
        <v>46</v>
      </c>
      <c r="E1209" s="354">
        <v>4190200</v>
      </c>
      <c r="S1209" s="354">
        <v>0</v>
      </c>
      <c r="T1209" s="354">
        <v>0</v>
      </c>
      <c r="U1209" s="354">
        <v>0</v>
      </c>
      <c r="V1209" s="354">
        <v>0</v>
      </c>
      <c r="W1209" s="354">
        <v>0</v>
      </c>
      <c r="X1209" s="354">
        <v>0</v>
      </c>
      <c r="Y1209" s="354">
        <v>0</v>
      </c>
      <c r="Z1209" s="354">
        <v>0</v>
      </c>
      <c r="AA1209" s="354">
        <v>0</v>
      </c>
      <c r="AB1209" s="354">
        <v>0</v>
      </c>
      <c r="AC1209" s="354">
        <v>0</v>
      </c>
      <c r="AD1209" s="354">
        <v>0</v>
      </c>
    </row>
    <row r="1210" spans="1:30" x14ac:dyDescent="0.35">
      <c r="A1210" t="s">
        <v>161</v>
      </c>
      <c r="B1210" s="354" t="str">
        <f>VLOOKUP(A1210,'Web Based Remittances'!$A$2:$C$70,3,0)</f>
        <v>49g764e</v>
      </c>
      <c r="C1210" s="354" t="s">
        <v>47</v>
      </c>
      <c r="D1210" s="354" t="s">
        <v>48</v>
      </c>
      <c r="E1210" s="354">
        <v>4190386</v>
      </c>
      <c r="S1210" s="354">
        <v>0</v>
      </c>
      <c r="T1210" s="354">
        <v>0</v>
      </c>
      <c r="U1210" s="354">
        <v>0</v>
      </c>
      <c r="V1210" s="354">
        <v>0</v>
      </c>
      <c r="W1210" s="354">
        <v>0</v>
      </c>
      <c r="X1210" s="354">
        <v>0</v>
      </c>
      <c r="Y1210" s="354">
        <v>0</v>
      </c>
      <c r="Z1210" s="354">
        <v>0</v>
      </c>
      <c r="AA1210" s="354">
        <v>0</v>
      </c>
      <c r="AB1210" s="354">
        <v>0</v>
      </c>
      <c r="AC1210" s="354">
        <v>0</v>
      </c>
      <c r="AD1210" s="354">
        <v>0</v>
      </c>
    </row>
    <row r="1211" spans="1:30" x14ac:dyDescent="0.35">
      <c r="A1211" t="s">
        <v>161</v>
      </c>
      <c r="B1211" s="354" t="str">
        <f>VLOOKUP(A1211,'Web Based Remittances'!$A$2:$C$70,3,0)</f>
        <v>49g764e</v>
      </c>
      <c r="C1211" s="354" t="s">
        <v>49</v>
      </c>
      <c r="D1211" s="354" t="s">
        <v>50</v>
      </c>
      <c r="E1211" s="354">
        <v>4190387</v>
      </c>
      <c r="S1211" s="354">
        <v>0</v>
      </c>
      <c r="T1211" s="354">
        <v>0</v>
      </c>
      <c r="U1211" s="354">
        <v>0</v>
      </c>
      <c r="V1211" s="354">
        <v>0</v>
      </c>
      <c r="W1211" s="354">
        <v>0</v>
      </c>
      <c r="X1211" s="354">
        <v>0</v>
      </c>
      <c r="Y1211" s="354">
        <v>0</v>
      </c>
      <c r="Z1211" s="354">
        <v>0</v>
      </c>
      <c r="AA1211" s="354">
        <v>0</v>
      </c>
      <c r="AB1211" s="354">
        <v>0</v>
      </c>
      <c r="AC1211" s="354">
        <v>0</v>
      </c>
      <c r="AD1211" s="354">
        <v>0</v>
      </c>
    </row>
    <row r="1212" spans="1:30" x14ac:dyDescent="0.35">
      <c r="A1212" t="s">
        <v>161</v>
      </c>
      <c r="B1212" s="354" t="str">
        <f>VLOOKUP(A1212,'Web Based Remittances'!$A$2:$C$70,3,0)</f>
        <v>49g764e</v>
      </c>
      <c r="C1212" s="354" t="s">
        <v>51</v>
      </c>
      <c r="D1212" s="354" t="s">
        <v>52</v>
      </c>
      <c r="E1212" s="354">
        <v>4190388</v>
      </c>
      <c r="S1212" s="354">
        <v>0</v>
      </c>
      <c r="T1212" s="354">
        <v>0</v>
      </c>
      <c r="U1212" s="354">
        <v>0</v>
      </c>
      <c r="V1212" s="354">
        <v>0</v>
      </c>
      <c r="W1212" s="354">
        <v>0</v>
      </c>
      <c r="X1212" s="354">
        <v>0</v>
      </c>
      <c r="Y1212" s="354">
        <v>0</v>
      </c>
      <c r="Z1212" s="354">
        <v>0</v>
      </c>
      <c r="AA1212" s="354">
        <v>0</v>
      </c>
      <c r="AB1212" s="354">
        <v>0</v>
      </c>
      <c r="AC1212" s="354">
        <v>0</v>
      </c>
      <c r="AD1212" s="354">
        <v>0</v>
      </c>
    </row>
    <row r="1213" spans="1:30" x14ac:dyDescent="0.35">
      <c r="A1213" t="s">
        <v>161</v>
      </c>
      <c r="B1213" s="354" t="str">
        <f>VLOOKUP(A1213,'Web Based Remittances'!$A$2:$C$70,3,0)</f>
        <v>49g764e</v>
      </c>
      <c r="C1213" s="354" t="s">
        <v>53</v>
      </c>
      <c r="D1213" s="354" t="s">
        <v>54</v>
      </c>
      <c r="E1213" s="354">
        <v>4190380</v>
      </c>
      <c r="F1213" s="354">
        <v>-37131</v>
      </c>
      <c r="H1213" s="354">
        <v>-7221</v>
      </c>
      <c r="K1213" s="354">
        <v>-19766</v>
      </c>
      <c r="N1213" s="354">
        <v>-10144</v>
      </c>
      <c r="S1213" s="354">
        <v>0</v>
      </c>
      <c r="T1213" s="354">
        <v>-7221</v>
      </c>
      <c r="U1213" s="354">
        <v>-7221</v>
      </c>
      <c r="V1213" s="354">
        <v>-7221</v>
      </c>
      <c r="W1213" s="354">
        <v>-26987</v>
      </c>
      <c r="X1213" s="354">
        <v>-26987</v>
      </c>
      <c r="Y1213" s="354">
        <v>-26987</v>
      </c>
      <c r="Z1213" s="354">
        <v>-37131</v>
      </c>
      <c r="AA1213" s="354">
        <v>-37131</v>
      </c>
      <c r="AB1213" s="354">
        <v>-37131</v>
      </c>
      <c r="AC1213" s="354">
        <v>-37131</v>
      </c>
      <c r="AD1213" s="354">
        <v>-37131</v>
      </c>
    </row>
    <row r="1214" spans="1:30" x14ac:dyDescent="0.35">
      <c r="A1214" t="s">
        <v>161</v>
      </c>
      <c r="B1214" s="354" t="str">
        <f>VLOOKUP(A1214,'Web Based Remittances'!$A$2:$C$70,3,0)</f>
        <v>49g764e</v>
      </c>
      <c r="C1214" s="354" t="s">
        <v>57</v>
      </c>
      <c r="D1214" s="354" t="s">
        <v>58</v>
      </c>
      <c r="E1214" s="354">
        <v>6110000</v>
      </c>
      <c r="F1214" s="354">
        <v>436580</v>
      </c>
      <c r="G1214" s="354">
        <v>36368</v>
      </c>
      <c r="H1214" s="354">
        <v>36368</v>
      </c>
      <c r="I1214" s="354">
        <v>36368</v>
      </c>
      <c r="J1214" s="354">
        <v>36368</v>
      </c>
      <c r="K1214" s="354">
        <v>36368</v>
      </c>
      <c r="L1214" s="354">
        <v>36391</v>
      </c>
      <c r="M1214" s="354">
        <v>36391</v>
      </c>
      <c r="N1214" s="354">
        <v>36391</v>
      </c>
      <c r="O1214" s="354">
        <v>36391</v>
      </c>
      <c r="P1214" s="354">
        <v>36392</v>
      </c>
      <c r="Q1214" s="354">
        <v>36392</v>
      </c>
      <c r="R1214" s="354">
        <v>36392</v>
      </c>
      <c r="S1214" s="354">
        <v>36368</v>
      </c>
      <c r="T1214" s="354">
        <v>72736</v>
      </c>
      <c r="U1214" s="354">
        <v>109104</v>
      </c>
      <c r="V1214" s="354">
        <v>145472</v>
      </c>
      <c r="W1214" s="354">
        <v>181840</v>
      </c>
      <c r="X1214" s="354">
        <v>218231</v>
      </c>
      <c r="Y1214" s="354">
        <v>254622</v>
      </c>
      <c r="Z1214" s="354">
        <v>291013</v>
      </c>
      <c r="AA1214" s="354">
        <v>327404</v>
      </c>
      <c r="AB1214" s="354">
        <v>363796</v>
      </c>
      <c r="AC1214" s="354">
        <v>400188</v>
      </c>
      <c r="AD1214" s="354">
        <v>436580</v>
      </c>
    </row>
    <row r="1215" spans="1:30" x14ac:dyDescent="0.35">
      <c r="A1215" t="s">
        <v>161</v>
      </c>
      <c r="B1215" s="354" t="str">
        <f>VLOOKUP(A1215,'Web Based Remittances'!$A$2:$C$70,3,0)</f>
        <v>49g764e</v>
      </c>
      <c r="C1215" s="354" t="s">
        <v>59</v>
      </c>
      <c r="D1215" s="354" t="s">
        <v>60</v>
      </c>
      <c r="E1215" s="354">
        <v>6110020</v>
      </c>
      <c r="F1215" s="354">
        <v>0</v>
      </c>
      <c r="S1215" s="354">
        <v>0</v>
      </c>
      <c r="T1215" s="354">
        <v>0</v>
      </c>
      <c r="U1215" s="354">
        <v>0</v>
      </c>
      <c r="V1215" s="354">
        <v>0</v>
      </c>
      <c r="W1215" s="354">
        <v>0</v>
      </c>
      <c r="X1215" s="354">
        <v>0</v>
      </c>
      <c r="Y1215" s="354">
        <v>0</v>
      </c>
      <c r="Z1215" s="354">
        <v>0</v>
      </c>
      <c r="AA1215" s="354">
        <v>0</v>
      </c>
      <c r="AB1215" s="354">
        <v>0</v>
      </c>
      <c r="AC1215" s="354">
        <v>0</v>
      </c>
      <c r="AD1215" s="354">
        <v>0</v>
      </c>
    </row>
    <row r="1216" spans="1:30" x14ac:dyDescent="0.35">
      <c r="A1216" t="s">
        <v>161</v>
      </c>
      <c r="B1216" s="354" t="str">
        <f>VLOOKUP(A1216,'Web Based Remittances'!$A$2:$C$70,3,0)</f>
        <v>49g764e</v>
      </c>
      <c r="C1216" s="354" t="s">
        <v>61</v>
      </c>
      <c r="D1216" s="354" t="s">
        <v>62</v>
      </c>
      <c r="E1216" s="354">
        <v>6110600</v>
      </c>
      <c r="F1216" s="354">
        <v>124840</v>
      </c>
      <c r="G1216" s="354">
        <v>10404</v>
      </c>
      <c r="H1216" s="354">
        <v>10404</v>
      </c>
      <c r="I1216" s="354">
        <v>10404</v>
      </c>
      <c r="J1216" s="354">
        <v>10404</v>
      </c>
      <c r="K1216" s="354">
        <v>10404</v>
      </c>
      <c r="L1216" s="354">
        <v>10403</v>
      </c>
      <c r="M1216" s="354">
        <v>10403</v>
      </c>
      <c r="N1216" s="354">
        <v>10403</v>
      </c>
      <c r="O1216" s="354">
        <v>10403</v>
      </c>
      <c r="P1216" s="354">
        <v>10403</v>
      </c>
      <c r="Q1216" s="354">
        <v>10403</v>
      </c>
      <c r="R1216" s="354">
        <v>10402</v>
      </c>
      <c r="S1216" s="354">
        <v>10404</v>
      </c>
      <c r="T1216" s="354">
        <v>20808</v>
      </c>
      <c r="U1216" s="354">
        <v>31212</v>
      </c>
      <c r="V1216" s="354">
        <v>41616</v>
      </c>
      <c r="W1216" s="354">
        <v>52020</v>
      </c>
      <c r="X1216" s="354">
        <v>62423</v>
      </c>
      <c r="Y1216" s="354">
        <v>72826</v>
      </c>
      <c r="Z1216" s="354">
        <v>83229</v>
      </c>
      <c r="AA1216" s="354">
        <v>93632</v>
      </c>
      <c r="AB1216" s="354">
        <v>104035</v>
      </c>
      <c r="AC1216" s="354">
        <v>114438</v>
      </c>
      <c r="AD1216" s="354">
        <v>124840</v>
      </c>
    </row>
    <row r="1217" spans="1:30" x14ac:dyDescent="0.35">
      <c r="A1217" t="s">
        <v>161</v>
      </c>
      <c r="B1217" s="354" t="str">
        <f>VLOOKUP(A1217,'Web Based Remittances'!$A$2:$C$70,3,0)</f>
        <v>49g764e</v>
      </c>
      <c r="C1217" s="354" t="s">
        <v>63</v>
      </c>
      <c r="D1217" s="354" t="s">
        <v>64</v>
      </c>
      <c r="E1217" s="354">
        <v>6110720</v>
      </c>
      <c r="F1217" s="354">
        <v>13300</v>
      </c>
      <c r="G1217" s="354">
        <v>1108</v>
      </c>
      <c r="H1217" s="354">
        <v>1108</v>
      </c>
      <c r="I1217" s="354">
        <v>1108</v>
      </c>
      <c r="J1217" s="354">
        <v>1108</v>
      </c>
      <c r="K1217" s="354">
        <v>1108</v>
      </c>
      <c r="L1217" s="354">
        <v>1108</v>
      </c>
      <c r="M1217" s="354">
        <v>1108</v>
      </c>
      <c r="N1217" s="354">
        <v>1108</v>
      </c>
      <c r="O1217" s="354">
        <v>1108</v>
      </c>
      <c r="P1217" s="354">
        <v>1108</v>
      </c>
      <c r="Q1217" s="354">
        <v>1108</v>
      </c>
      <c r="R1217" s="354">
        <v>1112</v>
      </c>
      <c r="S1217" s="354">
        <v>1108</v>
      </c>
      <c r="T1217" s="354">
        <v>2216</v>
      </c>
      <c r="U1217" s="354">
        <v>3324</v>
      </c>
      <c r="V1217" s="354">
        <v>4432</v>
      </c>
      <c r="W1217" s="354">
        <v>5540</v>
      </c>
      <c r="X1217" s="354">
        <v>6648</v>
      </c>
      <c r="Y1217" s="354">
        <v>7756</v>
      </c>
      <c r="Z1217" s="354">
        <v>8864</v>
      </c>
      <c r="AA1217" s="354">
        <v>9972</v>
      </c>
      <c r="AB1217" s="354">
        <v>11080</v>
      </c>
      <c r="AC1217" s="354">
        <v>12188</v>
      </c>
      <c r="AD1217" s="354">
        <v>13300</v>
      </c>
    </row>
    <row r="1218" spans="1:30" x14ac:dyDescent="0.35">
      <c r="A1218" t="s">
        <v>161</v>
      </c>
      <c r="B1218" s="354" t="str">
        <f>VLOOKUP(A1218,'Web Based Remittances'!$A$2:$C$70,3,0)</f>
        <v>49g764e</v>
      </c>
      <c r="C1218" s="354" t="s">
        <v>65</v>
      </c>
      <c r="D1218" s="354" t="s">
        <v>66</v>
      </c>
      <c r="E1218" s="354">
        <v>6110860</v>
      </c>
      <c r="F1218" s="354">
        <v>41350</v>
      </c>
      <c r="G1218" s="354">
        <v>3445.8</v>
      </c>
      <c r="H1218" s="354">
        <v>3445.8</v>
      </c>
      <c r="I1218" s="354">
        <v>3445.8</v>
      </c>
      <c r="J1218" s="354">
        <v>3445.8</v>
      </c>
      <c r="K1218" s="354">
        <v>3445.8</v>
      </c>
      <c r="L1218" s="354">
        <v>3445.8</v>
      </c>
      <c r="M1218" s="354">
        <v>3445.8</v>
      </c>
      <c r="N1218" s="354">
        <v>3445.8</v>
      </c>
      <c r="O1218" s="354">
        <v>3445.8</v>
      </c>
      <c r="P1218" s="354">
        <v>3445.8</v>
      </c>
      <c r="Q1218" s="354">
        <v>3445.8</v>
      </c>
      <c r="R1218" s="354">
        <v>3446.2</v>
      </c>
      <c r="S1218" s="354">
        <v>3445.8</v>
      </c>
      <c r="T1218" s="354">
        <v>6891.6</v>
      </c>
      <c r="U1218" s="354">
        <v>10337.400000000001</v>
      </c>
      <c r="V1218" s="354">
        <v>13783.2</v>
      </c>
      <c r="W1218" s="354">
        <v>17229</v>
      </c>
      <c r="X1218" s="354">
        <v>20674.8</v>
      </c>
      <c r="Y1218" s="354">
        <v>24120.6</v>
      </c>
      <c r="Z1218" s="354">
        <v>27566.399999999998</v>
      </c>
      <c r="AA1218" s="354">
        <v>31012.199999999997</v>
      </c>
      <c r="AB1218" s="354">
        <v>34458</v>
      </c>
      <c r="AC1218" s="354">
        <v>37903.800000000003</v>
      </c>
      <c r="AD1218" s="354">
        <v>41350</v>
      </c>
    </row>
    <row r="1219" spans="1:30" x14ac:dyDescent="0.35">
      <c r="A1219" t="s">
        <v>161</v>
      </c>
      <c r="B1219" s="354" t="str">
        <f>VLOOKUP(A1219,'Web Based Remittances'!$A$2:$C$70,3,0)</f>
        <v>49g764e</v>
      </c>
      <c r="C1219" s="354" t="s">
        <v>67</v>
      </c>
      <c r="D1219" s="354" t="s">
        <v>68</v>
      </c>
      <c r="E1219" s="354">
        <v>6110800</v>
      </c>
      <c r="S1219" s="354">
        <v>0</v>
      </c>
      <c r="T1219" s="354">
        <v>0</v>
      </c>
      <c r="U1219" s="354">
        <v>0</v>
      </c>
      <c r="V1219" s="354">
        <v>0</v>
      </c>
      <c r="W1219" s="354">
        <v>0</v>
      </c>
      <c r="X1219" s="354">
        <v>0</v>
      </c>
      <c r="Y1219" s="354">
        <v>0</v>
      </c>
      <c r="Z1219" s="354">
        <v>0</v>
      </c>
      <c r="AA1219" s="354">
        <v>0</v>
      </c>
      <c r="AB1219" s="354">
        <v>0</v>
      </c>
      <c r="AC1219" s="354">
        <v>0</v>
      </c>
      <c r="AD1219" s="354">
        <v>0</v>
      </c>
    </row>
    <row r="1220" spans="1:30" x14ac:dyDescent="0.35">
      <c r="A1220" t="s">
        <v>161</v>
      </c>
      <c r="B1220" s="354" t="str">
        <f>VLOOKUP(A1220,'Web Based Remittances'!$A$2:$C$70,3,0)</f>
        <v>49g764e</v>
      </c>
      <c r="C1220" s="354" t="s">
        <v>69</v>
      </c>
      <c r="D1220" s="354" t="s">
        <v>70</v>
      </c>
      <c r="E1220" s="354">
        <v>6110640</v>
      </c>
      <c r="F1220" s="354">
        <v>24480</v>
      </c>
      <c r="G1220" s="354">
        <v>2040</v>
      </c>
      <c r="H1220" s="354">
        <v>2040</v>
      </c>
      <c r="I1220" s="354">
        <v>2040</v>
      </c>
      <c r="J1220" s="354">
        <v>2040</v>
      </c>
      <c r="K1220" s="354">
        <v>2040</v>
      </c>
      <c r="L1220" s="354">
        <v>2040</v>
      </c>
      <c r="M1220" s="354">
        <v>2040</v>
      </c>
      <c r="N1220" s="354">
        <v>2040</v>
      </c>
      <c r="O1220" s="354">
        <v>2040</v>
      </c>
      <c r="P1220" s="354">
        <v>2040</v>
      </c>
      <c r="Q1220" s="354">
        <v>2040</v>
      </c>
      <c r="R1220" s="354">
        <v>2040</v>
      </c>
      <c r="S1220" s="354">
        <v>2040</v>
      </c>
      <c r="T1220" s="354">
        <v>4080</v>
      </c>
      <c r="U1220" s="354">
        <v>6120</v>
      </c>
      <c r="V1220" s="354">
        <v>8160</v>
      </c>
      <c r="W1220" s="354">
        <v>10200</v>
      </c>
      <c r="X1220" s="354">
        <v>12240</v>
      </c>
      <c r="Y1220" s="354">
        <v>14280</v>
      </c>
      <c r="Z1220" s="354">
        <v>16320</v>
      </c>
      <c r="AA1220" s="354">
        <v>18360</v>
      </c>
      <c r="AB1220" s="354">
        <v>20400</v>
      </c>
      <c r="AC1220" s="354">
        <v>22440</v>
      </c>
      <c r="AD1220" s="354">
        <v>24480</v>
      </c>
    </row>
    <row r="1221" spans="1:30" x14ac:dyDescent="0.35">
      <c r="A1221" t="s">
        <v>161</v>
      </c>
      <c r="B1221" s="354" t="str">
        <f>VLOOKUP(A1221,'Web Based Remittances'!$A$2:$C$70,3,0)</f>
        <v>49g764e</v>
      </c>
      <c r="C1221" s="354" t="s">
        <v>71</v>
      </c>
      <c r="D1221" s="354" t="s">
        <v>72</v>
      </c>
      <c r="E1221" s="354">
        <v>6116300</v>
      </c>
      <c r="S1221" s="354">
        <v>0</v>
      </c>
      <c r="T1221" s="354">
        <v>0</v>
      </c>
      <c r="U1221" s="354">
        <v>0</v>
      </c>
      <c r="V1221" s="354">
        <v>0</v>
      </c>
      <c r="W1221" s="354">
        <v>0</v>
      </c>
      <c r="X1221" s="354">
        <v>0</v>
      </c>
      <c r="Y1221" s="354">
        <v>0</v>
      </c>
      <c r="Z1221" s="354">
        <v>0</v>
      </c>
      <c r="AA1221" s="354">
        <v>0</v>
      </c>
      <c r="AB1221" s="354">
        <v>0</v>
      </c>
      <c r="AC1221" s="354">
        <v>0</v>
      </c>
      <c r="AD1221" s="354">
        <v>0</v>
      </c>
    </row>
    <row r="1222" spans="1:30" x14ac:dyDescent="0.35">
      <c r="A1222" t="s">
        <v>161</v>
      </c>
      <c r="B1222" s="354" t="str">
        <f>VLOOKUP(A1222,'Web Based Remittances'!$A$2:$C$70,3,0)</f>
        <v>49g764e</v>
      </c>
      <c r="C1222" s="354" t="s">
        <v>73</v>
      </c>
      <c r="D1222" s="354" t="s">
        <v>74</v>
      </c>
      <c r="E1222" s="354">
        <v>6116200</v>
      </c>
      <c r="F1222" s="354">
        <v>3000</v>
      </c>
      <c r="H1222" s="354">
        <v>500</v>
      </c>
      <c r="I1222" s="354">
        <v>500</v>
      </c>
      <c r="M1222" s="354">
        <v>500</v>
      </c>
      <c r="N1222" s="354">
        <v>500</v>
      </c>
      <c r="P1222" s="354">
        <v>500</v>
      </c>
      <c r="Q1222" s="354">
        <v>500</v>
      </c>
      <c r="S1222" s="354">
        <v>0</v>
      </c>
      <c r="T1222" s="354">
        <v>500</v>
      </c>
      <c r="U1222" s="354">
        <v>1000</v>
      </c>
      <c r="V1222" s="354">
        <v>1000</v>
      </c>
      <c r="W1222" s="354">
        <v>1000</v>
      </c>
      <c r="X1222" s="354">
        <v>1000</v>
      </c>
      <c r="Y1222" s="354">
        <v>1500</v>
      </c>
      <c r="Z1222" s="354">
        <v>2000</v>
      </c>
      <c r="AA1222" s="354">
        <v>2000</v>
      </c>
      <c r="AB1222" s="354">
        <v>2500</v>
      </c>
      <c r="AC1222" s="354">
        <v>3000</v>
      </c>
      <c r="AD1222" s="354">
        <v>3000</v>
      </c>
    </row>
    <row r="1223" spans="1:30" x14ac:dyDescent="0.35">
      <c r="A1223" t="s">
        <v>161</v>
      </c>
      <c r="B1223" s="354" t="str">
        <f>VLOOKUP(A1223,'Web Based Remittances'!$A$2:$C$70,3,0)</f>
        <v>49g764e</v>
      </c>
      <c r="C1223" s="354" t="s">
        <v>75</v>
      </c>
      <c r="D1223" s="354" t="s">
        <v>76</v>
      </c>
      <c r="E1223" s="354">
        <v>6116610</v>
      </c>
      <c r="F1223" s="354">
        <v>2463.96</v>
      </c>
      <c r="G1223" s="354">
        <v>2463.96</v>
      </c>
      <c r="S1223" s="354">
        <v>2463.96</v>
      </c>
      <c r="T1223" s="354">
        <v>2463.96</v>
      </c>
      <c r="U1223" s="354">
        <v>2463.96</v>
      </c>
      <c r="V1223" s="354">
        <v>2463.96</v>
      </c>
      <c r="W1223" s="354">
        <v>2463.96</v>
      </c>
      <c r="X1223" s="354">
        <v>2463.96</v>
      </c>
      <c r="Y1223" s="354">
        <v>2463.96</v>
      </c>
      <c r="Z1223" s="354">
        <v>2463.96</v>
      </c>
      <c r="AA1223" s="354">
        <v>2463.96</v>
      </c>
      <c r="AB1223" s="354">
        <v>2463.96</v>
      </c>
      <c r="AC1223" s="354">
        <v>2463.96</v>
      </c>
      <c r="AD1223" s="354">
        <v>2463.96</v>
      </c>
    </row>
    <row r="1224" spans="1:30" x14ac:dyDescent="0.35">
      <c r="A1224" t="s">
        <v>161</v>
      </c>
      <c r="B1224" s="354" t="str">
        <f>VLOOKUP(A1224,'Web Based Remittances'!$A$2:$C$70,3,0)</f>
        <v>49g764e</v>
      </c>
      <c r="C1224" s="354" t="s">
        <v>77</v>
      </c>
      <c r="D1224" s="354" t="s">
        <v>78</v>
      </c>
      <c r="E1224" s="354">
        <v>6116600</v>
      </c>
      <c r="S1224" s="354">
        <v>0</v>
      </c>
      <c r="T1224" s="354">
        <v>0</v>
      </c>
      <c r="U1224" s="354">
        <v>0</v>
      </c>
      <c r="V1224" s="354">
        <v>0</v>
      </c>
      <c r="W1224" s="354">
        <v>0</v>
      </c>
      <c r="X1224" s="354">
        <v>0</v>
      </c>
      <c r="Y1224" s="354">
        <v>0</v>
      </c>
      <c r="Z1224" s="354">
        <v>0</v>
      </c>
      <c r="AA1224" s="354">
        <v>0</v>
      </c>
      <c r="AB1224" s="354">
        <v>0</v>
      </c>
      <c r="AC1224" s="354">
        <v>0</v>
      </c>
      <c r="AD1224" s="354">
        <v>0</v>
      </c>
    </row>
    <row r="1225" spans="1:30" x14ac:dyDescent="0.35">
      <c r="A1225" t="s">
        <v>161</v>
      </c>
      <c r="B1225" s="354" t="str">
        <f>VLOOKUP(A1225,'Web Based Remittances'!$A$2:$C$70,3,0)</f>
        <v>49g764e</v>
      </c>
      <c r="C1225" s="354" t="s">
        <v>79</v>
      </c>
      <c r="D1225" s="354" t="s">
        <v>80</v>
      </c>
      <c r="E1225" s="354">
        <v>6121000</v>
      </c>
      <c r="F1225" s="354">
        <v>2000</v>
      </c>
      <c r="G1225" s="354">
        <v>166</v>
      </c>
      <c r="H1225" s="354">
        <v>166</v>
      </c>
      <c r="I1225" s="354">
        <v>166</v>
      </c>
      <c r="J1225" s="354">
        <v>166</v>
      </c>
      <c r="K1225" s="354">
        <v>174</v>
      </c>
      <c r="L1225" s="354">
        <v>166</v>
      </c>
      <c r="M1225" s="354">
        <v>166</v>
      </c>
      <c r="N1225" s="354">
        <v>166</v>
      </c>
      <c r="O1225" s="354">
        <v>166</v>
      </c>
      <c r="P1225" s="354">
        <v>166</v>
      </c>
      <c r="Q1225" s="354">
        <v>166</v>
      </c>
      <c r="R1225" s="354">
        <v>166</v>
      </c>
      <c r="S1225" s="354">
        <v>166</v>
      </c>
      <c r="T1225" s="354">
        <v>332</v>
      </c>
      <c r="U1225" s="354">
        <v>498</v>
      </c>
      <c r="V1225" s="354">
        <v>664</v>
      </c>
      <c r="W1225" s="354">
        <v>838</v>
      </c>
      <c r="X1225" s="354">
        <v>1004</v>
      </c>
      <c r="Y1225" s="354">
        <v>1170</v>
      </c>
      <c r="Z1225" s="354">
        <v>1336</v>
      </c>
      <c r="AA1225" s="354">
        <v>1502</v>
      </c>
      <c r="AB1225" s="354">
        <v>1668</v>
      </c>
      <c r="AC1225" s="354">
        <v>1834</v>
      </c>
      <c r="AD1225" s="354">
        <v>2000</v>
      </c>
    </row>
    <row r="1226" spans="1:30" x14ac:dyDescent="0.35">
      <c r="A1226" t="s">
        <v>161</v>
      </c>
      <c r="B1226" s="354" t="str">
        <f>VLOOKUP(A1226,'Web Based Remittances'!$A$2:$C$70,3,0)</f>
        <v>49g764e</v>
      </c>
      <c r="C1226" s="354" t="s">
        <v>81</v>
      </c>
      <c r="D1226" s="354" t="s">
        <v>82</v>
      </c>
      <c r="E1226" s="354">
        <v>6122310</v>
      </c>
      <c r="F1226" s="354">
        <v>2000</v>
      </c>
      <c r="G1226" s="354">
        <v>166</v>
      </c>
      <c r="H1226" s="354">
        <v>166</v>
      </c>
      <c r="I1226" s="354">
        <v>166</v>
      </c>
      <c r="J1226" s="354">
        <v>166</v>
      </c>
      <c r="K1226" s="354">
        <v>166</v>
      </c>
      <c r="L1226" s="354">
        <v>174</v>
      </c>
      <c r="M1226" s="354">
        <v>166</v>
      </c>
      <c r="N1226" s="354">
        <v>166</v>
      </c>
      <c r="O1226" s="354">
        <v>166</v>
      </c>
      <c r="P1226" s="354">
        <v>166</v>
      </c>
      <c r="Q1226" s="354">
        <v>166</v>
      </c>
      <c r="R1226" s="354">
        <v>166</v>
      </c>
      <c r="S1226" s="354">
        <v>166</v>
      </c>
      <c r="T1226" s="354">
        <v>332</v>
      </c>
      <c r="U1226" s="354">
        <v>498</v>
      </c>
      <c r="V1226" s="354">
        <v>664</v>
      </c>
      <c r="W1226" s="354">
        <v>830</v>
      </c>
      <c r="X1226" s="354">
        <v>1004</v>
      </c>
      <c r="Y1226" s="354">
        <v>1170</v>
      </c>
      <c r="Z1226" s="354">
        <v>1336</v>
      </c>
      <c r="AA1226" s="354">
        <v>1502</v>
      </c>
      <c r="AB1226" s="354">
        <v>1668</v>
      </c>
      <c r="AC1226" s="354">
        <v>1834</v>
      </c>
      <c r="AD1226" s="354">
        <v>2000</v>
      </c>
    </row>
    <row r="1227" spans="1:30" x14ac:dyDescent="0.35">
      <c r="A1227" t="s">
        <v>161</v>
      </c>
      <c r="B1227" s="354" t="str">
        <f>VLOOKUP(A1227,'Web Based Remittances'!$A$2:$C$70,3,0)</f>
        <v>49g764e</v>
      </c>
      <c r="C1227" s="354" t="s">
        <v>83</v>
      </c>
      <c r="D1227" s="354" t="s">
        <v>84</v>
      </c>
      <c r="E1227" s="354">
        <v>6122110</v>
      </c>
      <c r="F1227" s="354">
        <v>3700</v>
      </c>
      <c r="G1227" s="354">
        <v>308</v>
      </c>
      <c r="H1227" s="354">
        <v>308</v>
      </c>
      <c r="I1227" s="354">
        <v>308</v>
      </c>
      <c r="J1227" s="354">
        <v>308</v>
      </c>
      <c r="K1227" s="354">
        <v>308</v>
      </c>
      <c r="L1227" s="354">
        <v>312</v>
      </c>
      <c r="M1227" s="354">
        <v>308</v>
      </c>
      <c r="N1227" s="354">
        <v>308</v>
      </c>
      <c r="O1227" s="354">
        <v>308</v>
      </c>
      <c r="P1227" s="354">
        <v>308</v>
      </c>
      <c r="Q1227" s="354">
        <v>308</v>
      </c>
      <c r="R1227" s="354">
        <v>308</v>
      </c>
      <c r="S1227" s="354">
        <v>308</v>
      </c>
      <c r="T1227" s="354">
        <v>616</v>
      </c>
      <c r="U1227" s="354">
        <v>924</v>
      </c>
      <c r="V1227" s="354">
        <v>1232</v>
      </c>
      <c r="W1227" s="354">
        <v>1540</v>
      </c>
      <c r="X1227" s="354">
        <v>1852</v>
      </c>
      <c r="Y1227" s="354">
        <v>2160</v>
      </c>
      <c r="Z1227" s="354">
        <v>2468</v>
      </c>
      <c r="AA1227" s="354">
        <v>2776</v>
      </c>
      <c r="AB1227" s="354">
        <v>3084</v>
      </c>
      <c r="AC1227" s="354">
        <v>3392</v>
      </c>
      <c r="AD1227" s="354">
        <v>3700</v>
      </c>
    </row>
    <row r="1228" spans="1:30" x14ac:dyDescent="0.35">
      <c r="A1228" t="s">
        <v>161</v>
      </c>
      <c r="B1228" s="354" t="str">
        <f>VLOOKUP(A1228,'Web Based Remittances'!$A$2:$C$70,3,0)</f>
        <v>49g764e</v>
      </c>
      <c r="C1228" s="354" t="s">
        <v>85</v>
      </c>
      <c r="D1228" s="354" t="s">
        <v>86</v>
      </c>
      <c r="E1228" s="354">
        <v>6120800</v>
      </c>
      <c r="F1228" s="354">
        <v>2000</v>
      </c>
      <c r="G1228" s="354">
        <v>500</v>
      </c>
      <c r="J1228" s="354">
        <v>500</v>
      </c>
      <c r="M1228" s="354">
        <v>500</v>
      </c>
      <c r="P1228" s="354">
        <v>500</v>
      </c>
      <c r="S1228" s="354">
        <v>500</v>
      </c>
      <c r="T1228" s="354">
        <v>500</v>
      </c>
      <c r="U1228" s="354">
        <v>500</v>
      </c>
      <c r="V1228" s="354">
        <v>1000</v>
      </c>
      <c r="W1228" s="354">
        <v>1000</v>
      </c>
      <c r="X1228" s="354">
        <v>1000</v>
      </c>
      <c r="Y1228" s="354">
        <v>1500</v>
      </c>
      <c r="Z1228" s="354">
        <v>1500</v>
      </c>
      <c r="AA1228" s="354">
        <v>1500</v>
      </c>
      <c r="AB1228" s="354">
        <v>2000</v>
      </c>
      <c r="AC1228" s="354">
        <v>2000</v>
      </c>
      <c r="AD1228" s="354">
        <v>2000</v>
      </c>
    </row>
    <row r="1229" spans="1:30" x14ac:dyDescent="0.35">
      <c r="A1229" t="s">
        <v>161</v>
      </c>
      <c r="B1229" s="354" t="str">
        <f>VLOOKUP(A1229,'Web Based Remittances'!$A$2:$C$70,3,0)</f>
        <v>49g764e</v>
      </c>
      <c r="C1229" s="354" t="s">
        <v>87</v>
      </c>
      <c r="D1229" s="354" t="s">
        <v>88</v>
      </c>
      <c r="E1229" s="354">
        <v>6120220</v>
      </c>
      <c r="F1229" s="354">
        <v>10800</v>
      </c>
      <c r="G1229" s="354">
        <v>900</v>
      </c>
      <c r="H1229" s="354">
        <v>900</v>
      </c>
      <c r="I1229" s="354">
        <v>900</v>
      </c>
      <c r="J1229" s="354">
        <v>900</v>
      </c>
      <c r="K1229" s="354">
        <v>900</v>
      </c>
      <c r="L1229" s="354">
        <v>900</v>
      </c>
      <c r="M1229" s="354">
        <v>900</v>
      </c>
      <c r="N1229" s="354">
        <v>900</v>
      </c>
      <c r="O1229" s="354">
        <v>900</v>
      </c>
      <c r="P1229" s="354">
        <v>900</v>
      </c>
      <c r="Q1229" s="354">
        <v>900</v>
      </c>
      <c r="R1229" s="354">
        <v>900</v>
      </c>
      <c r="S1229" s="354">
        <v>900</v>
      </c>
      <c r="T1229" s="354">
        <v>1800</v>
      </c>
      <c r="U1229" s="354">
        <v>2700</v>
      </c>
      <c r="V1229" s="354">
        <v>3600</v>
      </c>
      <c r="W1229" s="354">
        <v>4500</v>
      </c>
      <c r="X1229" s="354">
        <v>5400</v>
      </c>
      <c r="Y1229" s="354">
        <v>6300</v>
      </c>
      <c r="Z1229" s="354">
        <v>7200</v>
      </c>
      <c r="AA1229" s="354">
        <v>8100</v>
      </c>
      <c r="AB1229" s="354">
        <v>9000</v>
      </c>
      <c r="AC1229" s="354">
        <v>9900</v>
      </c>
      <c r="AD1229" s="354">
        <v>10800</v>
      </c>
    </row>
    <row r="1230" spans="1:30" x14ac:dyDescent="0.35">
      <c r="A1230" t="s">
        <v>161</v>
      </c>
      <c r="B1230" s="354" t="str">
        <f>VLOOKUP(A1230,'Web Based Remittances'!$A$2:$C$70,3,0)</f>
        <v>49g764e</v>
      </c>
      <c r="C1230" s="354" t="s">
        <v>89</v>
      </c>
      <c r="D1230" s="354" t="s">
        <v>90</v>
      </c>
      <c r="E1230" s="354">
        <v>6120600</v>
      </c>
      <c r="F1230" s="354">
        <v>13680</v>
      </c>
      <c r="G1230" s="354">
        <v>13680</v>
      </c>
      <c r="S1230" s="354">
        <v>13680</v>
      </c>
      <c r="T1230" s="354">
        <v>13680</v>
      </c>
      <c r="U1230" s="354">
        <v>13680</v>
      </c>
      <c r="V1230" s="354">
        <v>13680</v>
      </c>
      <c r="W1230" s="354">
        <v>13680</v>
      </c>
      <c r="X1230" s="354">
        <v>13680</v>
      </c>
      <c r="Y1230" s="354">
        <v>13680</v>
      </c>
      <c r="Z1230" s="354">
        <v>13680</v>
      </c>
      <c r="AA1230" s="354">
        <v>13680</v>
      </c>
      <c r="AB1230" s="354">
        <v>13680</v>
      </c>
      <c r="AC1230" s="354">
        <v>13680</v>
      </c>
      <c r="AD1230" s="354">
        <v>13680</v>
      </c>
    </row>
    <row r="1231" spans="1:30" x14ac:dyDescent="0.35">
      <c r="A1231" t="s">
        <v>161</v>
      </c>
      <c r="B1231" s="354" t="str">
        <f>VLOOKUP(A1231,'Web Based Remittances'!$A$2:$C$70,3,0)</f>
        <v>49g764e</v>
      </c>
      <c r="C1231" s="354" t="s">
        <v>91</v>
      </c>
      <c r="D1231" s="354" t="s">
        <v>92</v>
      </c>
      <c r="E1231" s="354">
        <v>6120400</v>
      </c>
      <c r="F1231" s="354">
        <v>3500</v>
      </c>
      <c r="G1231" s="354">
        <v>291</v>
      </c>
      <c r="H1231" s="354">
        <v>291</v>
      </c>
      <c r="I1231" s="354">
        <v>291</v>
      </c>
      <c r="J1231" s="354">
        <v>291</v>
      </c>
      <c r="K1231" s="354">
        <v>291</v>
      </c>
      <c r="L1231" s="354">
        <v>291</v>
      </c>
      <c r="M1231" s="354">
        <v>291</v>
      </c>
      <c r="N1231" s="354">
        <v>291</v>
      </c>
      <c r="O1231" s="354">
        <v>291</v>
      </c>
      <c r="P1231" s="354">
        <v>291</v>
      </c>
      <c r="Q1231" s="354">
        <v>291</v>
      </c>
      <c r="R1231" s="354">
        <v>299</v>
      </c>
      <c r="S1231" s="354">
        <v>291</v>
      </c>
      <c r="T1231" s="354">
        <v>582</v>
      </c>
      <c r="U1231" s="354">
        <v>873</v>
      </c>
      <c r="V1231" s="354">
        <v>1164</v>
      </c>
      <c r="W1231" s="354">
        <v>1455</v>
      </c>
      <c r="X1231" s="354">
        <v>1746</v>
      </c>
      <c r="Y1231" s="354">
        <v>2037</v>
      </c>
      <c r="Z1231" s="354">
        <v>2328</v>
      </c>
      <c r="AA1231" s="354">
        <v>2619</v>
      </c>
      <c r="AB1231" s="354">
        <v>2910</v>
      </c>
      <c r="AC1231" s="354">
        <v>3201</v>
      </c>
      <c r="AD1231" s="354">
        <v>3500</v>
      </c>
    </row>
    <row r="1232" spans="1:30" x14ac:dyDescent="0.35">
      <c r="A1232" t="s">
        <v>161</v>
      </c>
      <c r="B1232" s="354" t="str">
        <f>VLOOKUP(A1232,'Web Based Remittances'!$A$2:$C$70,3,0)</f>
        <v>49g764e</v>
      </c>
      <c r="C1232" s="354" t="s">
        <v>93</v>
      </c>
      <c r="D1232" s="354" t="s">
        <v>94</v>
      </c>
      <c r="E1232" s="354">
        <v>6140130</v>
      </c>
      <c r="F1232" s="354">
        <v>29300</v>
      </c>
      <c r="G1232" s="354">
        <v>2441.67</v>
      </c>
      <c r="H1232" s="354">
        <v>2441.67</v>
      </c>
      <c r="I1232" s="354">
        <v>2441.67</v>
      </c>
      <c r="J1232" s="354">
        <v>2441.67</v>
      </c>
      <c r="K1232" s="354">
        <v>2441.67</v>
      </c>
      <c r="L1232" s="354">
        <v>2441.67</v>
      </c>
      <c r="M1232" s="354">
        <v>2441.67</v>
      </c>
      <c r="N1232" s="354">
        <v>2441.67</v>
      </c>
      <c r="O1232" s="354">
        <v>2441.67</v>
      </c>
      <c r="P1232" s="354">
        <v>2441.67</v>
      </c>
      <c r="Q1232" s="354">
        <v>2441.67</v>
      </c>
      <c r="R1232" s="354">
        <v>2441.63</v>
      </c>
      <c r="S1232" s="354">
        <v>2441.67</v>
      </c>
      <c r="T1232" s="354">
        <v>4883.34</v>
      </c>
      <c r="U1232" s="354">
        <v>7325.01</v>
      </c>
      <c r="V1232" s="354">
        <v>9766.68</v>
      </c>
      <c r="W1232" s="354">
        <v>12208.35</v>
      </c>
      <c r="X1232" s="354">
        <v>14650.02</v>
      </c>
      <c r="Y1232" s="354">
        <v>17091.690000000002</v>
      </c>
      <c r="Z1232" s="354">
        <v>19533.36</v>
      </c>
      <c r="AA1232" s="354">
        <v>21975.03</v>
      </c>
      <c r="AB1232" s="354">
        <v>24416.699999999997</v>
      </c>
      <c r="AC1232" s="354">
        <v>26858.369999999995</v>
      </c>
      <c r="AD1232" s="354">
        <v>29299.999999999996</v>
      </c>
    </row>
    <row r="1233" spans="1:30" x14ac:dyDescent="0.35">
      <c r="A1233" t="s">
        <v>161</v>
      </c>
      <c r="B1233" s="354" t="str">
        <f>VLOOKUP(A1233,'Web Based Remittances'!$A$2:$C$70,3,0)</f>
        <v>49g764e</v>
      </c>
      <c r="C1233" s="354" t="s">
        <v>95</v>
      </c>
      <c r="D1233" s="354" t="s">
        <v>96</v>
      </c>
      <c r="E1233" s="354">
        <v>6142430</v>
      </c>
      <c r="F1233" s="354">
        <v>2000</v>
      </c>
      <c r="G1233" s="354">
        <v>166</v>
      </c>
      <c r="H1233" s="354">
        <v>166</v>
      </c>
      <c r="I1233" s="354">
        <v>166</v>
      </c>
      <c r="J1233" s="354">
        <v>166</v>
      </c>
      <c r="K1233" s="354">
        <v>166</v>
      </c>
      <c r="L1233" s="354">
        <v>166</v>
      </c>
      <c r="M1233" s="354">
        <v>166</v>
      </c>
      <c r="N1233" s="354">
        <v>166</v>
      </c>
      <c r="O1233" s="354">
        <v>166</v>
      </c>
      <c r="P1233" s="354">
        <v>166</v>
      </c>
      <c r="Q1233" s="354">
        <v>166</v>
      </c>
      <c r="R1233" s="354">
        <v>174</v>
      </c>
      <c r="S1233" s="354">
        <v>166</v>
      </c>
      <c r="T1233" s="354">
        <v>332</v>
      </c>
      <c r="U1233" s="354">
        <v>498</v>
      </c>
      <c r="V1233" s="354">
        <v>664</v>
      </c>
      <c r="W1233" s="354">
        <v>830</v>
      </c>
      <c r="X1233" s="354">
        <v>996</v>
      </c>
      <c r="Y1233" s="354">
        <v>1162</v>
      </c>
      <c r="Z1233" s="354">
        <v>1328</v>
      </c>
      <c r="AA1233" s="354">
        <v>1494</v>
      </c>
      <c r="AB1233" s="354">
        <v>1660</v>
      </c>
      <c r="AC1233" s="354">
        <v>1826</v>
      </c>
      <c r="AD1233" s="354">
        <v>2000</v>
      </c>
    </row>
    <row r="1234" spans="1:30" x14ac:dyDescent="0.35">
      <c r="A1234" t="s">
        <v>161</v>
      </c>
      <c r="B1234" s="354" t="str">
        <f>VLOOKUP(A1234,'Web Based Remittances'!$A$2:$C$70,3,0)</f>
        <v>49g764e</v>
      </c>
      <c r="C1234" s="354" t="s">
        <v>97</v>
      </c>
      <c r="D1234" s="354" t="s">
        <v>98</v>
      </c>
      <c r="E1234" s="354">
        <v>6146100</v>
      </c>
      <c r="S1234" s="354">
        <v>0</v>
      </c>
      <c r="T1234" s="354">
        <v>0</v>
      </c>
      <c r="U1234" s="354">
        <v>0</v>
      </c>
      <c r="V1234" s="354">
        <v>0</v>
      </c>
      <c r="W1234" s="354">
        <v>0</v>
      </c>
      <c r="X1234" s="354">
        <v>0</v>
      </c>
      <c r="Y1234" s="354">
        <v>0</v>
      </c>
      <c r="Z1234" s="354">
        <v>0</v>
      </c>
      <c r="AA1234" s="354">
        <v>0</v>
      </c>
      <c r="AB1234" s="354">
        <v>0</v>
      </c>
      <c r="AC1234" s="354">
        <v>0</v>
      </c>
      <c r="AD1234" s="354">
        <v>0</v>
      </c>
    </row>
    <row r="1235" spans="1:30" x14ac:dyDescent="0.35">
      <c r="A1235" t="s">
        <v>161</v>
      </c>
      <c r="B1235" s="354" t="str">
        <f>VLOOKUP(A1235,'Web Based Remittances'!$A$2:$C$70,3,0)</f>
        <v>49g764e</v>
      </c>
      <c r="C1235" s="354" t="s">
        <v>99</v>
      </c>
      <c r="D1235" s="354" t="s">
        <v>100</v>
      </c>
      <c r="E1235" s="354">
        <v>6140000</v>
      </c>
      <c r="F1235" s="354">
        <v>10000</v>
      </c>
      <c r="G1235" s="354">
        <v>833</v>
      </c>
      <c r="H1235" s="354">
        <v>833</v>
      </c>
      <c r="I1235" s="354">
        <v>833</v>
      </c>
      <c r="J1235" s="354">
        <v>833</v>
      </c>
      <c r="K1235" s="354">
        <v>833</v>
      </c>
      <c r="L1235" s="354">
        <v>833</v>
      </c>
      <c r="M1235" s="354">
        <v>833</v>
      </c>
      <c r="N1235" s="354">
        <v>833</v>
      </c>
      <c r="O1235" s="354">
        <v>833</v>
      </c>
      <c r="P1235" s="354">
        <v>833</v>
      </c>
      <c r="Q1235" s="354">
        <v>833</v>
      </c>
      <c r="R1235" s="354">
        <v>837</v>
      </c>
      <c r="S1235" s="354">
        <v>833</v>
      </c>
      <c r="T1235" s="354">
        <v>1666</v>
      </c>
      <c r="U1235" s="354">
        <v>2499</v>
      </c>
      <c r="V1235" s="354">
        <v>3332</v>
      </c>
      <c r="W1235" s="354">
        <v>4165</v>
      </c>
      <c r="X1235" s="354">
        <v>4998</v>
      </c>
      <c r="Y1235" s="354">
        <v>5831</v>
      </c>
      <c r="Z1235" s="354">
        <v>6664</v>
      </c>
      <c r="AA1235" s="354">
        <v>7497</v>
      </c>
      <c r="AB1235" s="354">
        <v>8330</v>
      </c>
      <c r="AC1235" s="354">
        <v>9163</v>
      </c>
      <c r="AD1235" s="354">
        <v>10000</v>
      </c>
    </row>
    <row r="1236" spans="1:30" x14ac:dyDescent="0.35">
      <c r="A1236" t="s">
        <v>161</v>
      </c>
      <c r="B1236" s="354" t="str">
        <f>VLOOKUP(A1236,'Web Based Remittances'!$A$2:$C$70,3,0)</f>
        <v>49g764e</v>
      </c>
      <c r="C1236" s="354" t="s">
        <v>101</v>
      </c>
      <c r="D1236" s="354" t="s">
        <v>102</v>
      </c>
      <c r="E1236" s="354">
        <v>6121600</v>
      </c>
      <c r="F1236" s="354">
        <v>3000</v>
      </c>
      <c r="G1236" s="354">
        <v>2754</v>
      </c>
      <c r="R1236" s="354">
        <v>246</v>
      </c>
      <c r="S1236" s="354">
        <v>2754</v>
      </c>
      <c r="T1236" s="354">
        <v>2754</v>
      </c>
      <c r="U1236" s="354">
        <v>2754</v>
      </c>
      <c r="V1236" s="354">
        <v>2754</v>
      </c>
      <c r="W1236" s="354">
        <v>2754</v>
      </c>
      <c r="X1236" s="354">
        <v>2754</v>
      </c>
      <c r="Y1236" s="354">
        <v>2754</v>
      </c>
      <c r="Z1236" s="354">
        <v>2754</v>
      </c>
      <c r="AA1236" s="354">
        <v>2754</v>
      </c>
      <c r="AB1236" s="354">
        <v>2754</v>
      </c>
      <c r="AC1236" s="354">
        <v>2754</v>
      </c>
      <c r="AD1236" s="354">
        <v>3000</v>
      </c>
    </row>
    <row r="1237" spans="1:30" x14ac:dyDescent="0.35">
      <c r="A1237" t="s">
        <v>161</v>
      </c>
      <c r="B1237" s="354" t="str">
        <f>VLOOKUP(A1237,'Web Based Remittances'!$A$2:$C$70,3,0)</f>
        <v>49g764e</v>
      </c>
      <c r="C1237" s="354" t="s">
        <v>103</v>
      </c>
      <c r="D1237" s="354" t="s">
        <v>104</v>
      </c>
      <c r="E1237" s="354">
        <v>6151110</v>
      </c>
      <c r="S1237" s="354">
        <v>0</v>
      </c>
      <c r="T1237" s="354">
        <v>0</v>
      </c>
      <c r="U1237" s="354">
        <v>0</v>
      </c>
      <c r="V1237" s="354">
        <v>0</v>
      </c>
      <c r="W1237" s="354">
        <v>0</v>
      </c>
      <c r="X1237" s="354">
        <v>0</v>
      </c>
      <c r="Y1237" s="354">
        <v>0</v>
      </c>
      <c r="Z1237" s="354">
        <v>0</v>
      </c>
      <c r="AA1237" s="354">
        <v>0</v>
      </c>
      <c r="AB1237" s="354">
        <v>0</v>
      </c>
      <c r="AC1237" s="354">
        <v>0</v>
      </c>
      <c r="AD1237" s="354">
        <v>0</v>
      </c>
    </row>
    <row r="1238" spans="1:30" x14ac:dyDescent="0.35">
      <c r="A1238" t="s">
        <v>161</v>
      </c>
      <c r="B1238" s="354" t="str">
        <f>VLOOKUP(A1238,'Web Based Remittances'!$A$2:$C$70,3,0)</f>
        <v>49g764e</v>
      </c>
      <c r="C1238" s="354" t="s">
        <v>105</v>
      </c>
      <c r="D1238" s="354" t="s">
        <v>106</v>
      </c>
      <c r="E1238" s="354">
        <v>6140200</v>
      </c>
      <c r="F1238" s="354">
        <v>40000</v>
      </c>
      <c r="G1238" s="354">
        <v>3636</v>
      </c>
      <c r="H1238" s="354">
        <v>3636</v>
      </c>
      <c r="I1238" s="354">
        <v>3636</v>
      </c>
      <c r="J1238" s="354">
        <v>3636</v>
      </c>
      <c r="L1238" s="354">
        <v>3636</v>
      </c>
      <c r="M1238" s="354">
        <v>3636</v>
      </c>
      <c r="N1238" s="354">
        <v>3636</v>
      </c>
      <c r="O1238" s="354">
        <v>3636</v>
      </c>
      <c r="P1238" s="354">
        <v>3636</v>
      </c>
      <c r="Q1238" s="354">
        <v>3636</v>
      </c>
      <c r="R1238" s="354">
        <v>3640</v>
      </c>
      <c r="S1238" s="354">
        <v>3636</v>
      </c>
      <c r="T1238" s="354">
        <v>7272</v>
      </c>
      <c r="U1238" s="354">
        <v>10908</v>
      </c>
      <c r="V1238" s="354">
        <v>14544</v>
      </c>
      <c r="W1238" s="354">
        <v>14544</v>
      </c>
      <c r="X1238" s="354">
        <v>18180</v>
      </c>
      <c r="Y1238" s="354">
        <v>21816</v>
      </c>
      <c r="Z1238" s="354">
        <v>25452</v>
      </c>
      <c r="AA1238" s="354">
        <v>29088</v>
      </c>
      <c r="AB1238" s="354">
        <v>32724</v>
      </c>
      <c r="AC1238" s="354">
        <v>36360</v>
      </c>
      <c r="AD1238" s="354">
        <v>40000</v>
      </c>
    </row>
    <row r="1239" spans="1:30" x14ac:dyDescent="0.35">
      <c r="A1239" t="s">
        <v>161</v>
      </c>
      <c r="B1239" s="354" t="str">
        <f>VLOOKUP(A1239,'Web Based Remittances'!$A$2:$C$70,3,0)</f>
        <v>49g764e</v>
      </c>
      <c r="C1239" s="354" t="s">
        <v>107</v>
      </c>
      <c r="D1239" s="354" t="s">
        <v>108</v>
      </c>
      <c r="E1239" s="354">
        <v>6111000</v>
      </c>
      <c r="S1239" s="354">
        <v>0</v>
      </c>
      <c r="T1239" s="354">
        <v>0</v>
      </c>
      <c r="U1239" s="354">
        <v>0</v>
      </c>
      <c r="V1239" s="354">
        <v>0</v>
      </c>
      <c r="W1239" s="354">
        <v>0</v>
      </c>
      <c r="X1239" s="354">
        <v>0</v>
      </c>
      <c r="Y1239" s="354">
        <v>0</v>
      </c>
      <c r="Z1239" s="354">
        <v>0</v>
      </c>
      <c r="AA1239" s="354">
        <v>0</v>
      </c>
      <c r="AB1239" s="354">
        <v>0</v>
      </c>
      <c r="AC1239" s="354">
        <v>0</v>
      </c>
      <c r="AD1239" s="354">
        <v>0</v>
      </c>
    </row>
    <row r="1240" spans="1:30" x14ac:dyDescent="0.35">
      <c r="A1240" t="s">
        <v>161</v>
      </c>
      <c r="B1240" s="354" t="str">
        <f>VLOOKUP(A1240,'Web Based Remittances'!$A$2:$C$70,3,0)</f>
        <v>49g764e</v>
      </c>
      <c r="C1240" s="354" t="s">
        <v>109</v>
      </c>
      <c r="D1240" s="354" t="s">
        <v>110</v>
      </c>
      <c r="E1240" s="354">
        <v>6170100</v>
      </c>
      <c r="F1240" s="354">
        <v>33500</v>
      </c>
      <c r="G1240" s="354">
        <v>3350</v>
      </c>
      <c r="H1240" s="354">
        <v>3350</v>
      </c>
      <c r="I1240" s="354">
        <v>3350</v>
      </c>
      <c r="L1240" s="354">
        <v>3350</v>
      </c>
      <c r="M1240" s="354">
        <v>3350</v>
      </c>
      <c r="N1240" s="354">
        <v>3350</v>
      </c>
      <c r="O1240" s="354">
        <v>3350</v>
      </c>
      <c r="P1240" s="354">
        <v>3350</v>
      </c>
      <c r="Q1240" s="354">
        <v>3350</v>
      </c>
      <c r="R1240" s="354">
        <v>3350</v>
      </c>
      <c r="S1240" s="354">
        <v>3350</v>
      </c>
      <c r="T1240" s="354">
        <v>6700</v>
      </c>
      <c r="U1240" s="354">
        <v>10050</v>
      </c>
      <c r="V1240" s="354">
        <v>10050</v>
      </c>
      <c r="W1240" s="354">
        <v>10050</v>
      </c>
      <c r="X1240" s="354">
        <v>13400</v>
      </c>
      <c r="Y1240" s="354">
        <v>16750</v>
      </c>
      <c r="Z1240" s="354">
        <v>20100</v>
      </c>
      <c r="AA1240" s="354">
        <v>23450</v>
      </c>
      <c r="AB1240" s="354">
        <v>26800</v>
      </c>
      <c r="AC1240" s="354">
        <v>30150</v>
      </c>
      <c r="AD1240" s="354">
        <v>33500</v>
      </c>
    </row>
    <row r="1241" spans="1:30" x14ac:dyDescent="0.35">
      <c r="A1241" t="s">
        <v>161</v>
      </c>
      <c r="B1241" s="354" t="str">
        <f>VLOOKUP(A1241,'Web Based Remittances'!$A$2:$C$70,3,0)</f>
        <v>49g764e</v>
      </c>
      <c r="C1241" s="354" t="s">
        <v>111</v>
      </c>
      <c r="D1241" s="354" t="s">
        <v>112</v>
      </c>
      <c r="E1241" s="354">
        <v>6170110</v>
      </c>
      <c r="F1241" s="354">
        <v>22000</v>
      </c>
      <c r="G1241" s="354">
        <v>2200</v>
      </c>
      <c r="H1241" s="354">
        <v>2200</v>
      </c>
      <c r="I1241" s="354">
        <v>2200</v>
      </c>
      <c r="L1241" s="354">
        <v>2200</v>
      </c>
      <c r="M1241" s="354">
        <v>2200</v>
      </c>
      <c r="N1241" s="354">
        <v>2200</v>
      </c>
      <c r="O1241" s="354">
        <v>2200</v>
      </c>
      <c r="P1241" s="354">
        <v>2200</v>
      </c>
      <c r="Q1241" s="354">
        <v>2200</v>
      </c>
      <c r="R1241" s="354">
        <v>2200</v>
      </c>
      <c r="S1241" s="354">
        <v>2200</v>
      </c>
      <c r="T1241" s="354">
        <v>4400</v>
      </c>
      <c r="U1241" s="354">
        <v>6600</v>
      </c>
      <c r="V1241" s="354">
        <v>6600</v>
      </c>
      <c r="W1241" s="354">
        <v>6600</v>
      </c>
      <c r="X1241" s="354">
        <v>8800</v>
      </c>
      <c r="Y1241" s="354">
        <v>11000</v>
      </c>
      <c r="Z1241" s="354">
        <v>13200</v>
      </c>
      <c r="AA1241" s="354">
        <v>15400</v>
      </c>
      <c r="AB1241" s="354">
        <v>17600</v>
      </c>
      <c r="AC1241" s="354">
        <v>19800</v>
      </c>
      <c r="AD1241" s="354">
        <v>22000</v>
      </c>
    </row>
    <row r="1242" spans="1:30" x14ac:dyDescent="0.35">
      <c r="A1242" t="s">
        <v>161</v>
      </c>
      <c r="B1242" s="354" t="str">
        <f>VLOOKUP(A1242,'Web Based Remittances'!$A$2:$C$70,3,0)</f>
        <v>49g764e</v>
      </c>
      <c r="C1242" s="354" t="s">
        <v>121</v>
      </c>
      <c r="D1242" s="354" t="s">
        <v>122</v>
      </c>
      <c r="E1242" s="354">
        <v>4190170</v>
      </c>
      <c r="F1242" s="354">
        <v>-5755</v>
      </c>
      <c r="H1242" s="354">
        <v>-5755</v>
      </c>
      <c r="S1242" s="354">
        <v>0</v>
      </c>
      <c r="T1242" s="354">
        <v>-5755</v>
      </c>
      <c r="U1242" s="354">
        <v>-5755</v>
      </c>
      <c r="V1242" s="354">
        <v>-5755</v>
      </c>
      <c r="W1242" s="354">
        <v>-5755</v>
      </c>
      <c r="X1242" s="354">
        <v>-5755</v>
      </c>
      <c r="Y1242" s="354">
        <v>-5755</v>
      </c>
      <c r="Z1242" s="354">
        <v>-5755</v>
      </c>
      <c r="AA1242" s="354">
        <v>-5755</v>
      </c>
      <c r="AB1242" s="354">
        <v>-5755</v>
      </c>
      <c r="AC1242" s="354">
        <v>-5755</v>
      </c>
      <c r="AD1242" s="354">
        <v>-5755</v>
      </c>
    </row>
    <row r="1243" spans="1:30" x14ac:dyDescent="0.35">
      <c r="A1243" t="s">
        <v>161</v>
      </c>
      <c r="B1243" s="354" t="str">
        <f>VLOOKUP(A1243,'Web Based Remittances'!$A$2:$C$70,3,0)</f>
        <v>49g764e</v>
      </c>
      <c r="C1243" s="354" t="s">
        <v>127</v>
      </c>
      <c r="D1243" s="354" t="s">
        <v>128</v>
      </c>
      <c r="E1243" s="354">
        <v>6180200</v>
      </c>
      <c r="F1243" s="354">
        <v>11510</v>
      </c>
      <c r="K1243" s="354">
        <v>11510</v>
      </c>
      <c r="S1243" s="354">
        <v>0</v>
      </c>
      <c r="T1243" s="354">
        <v>0</v>
      </c>
      <c r="U1243" s="354">
        <v>0</v>
      </c>
      <c r="V1243" s="354">
        <v>0</v>
      </c>
      <c r="W1243" s="354">
        <v>11510</v>
      </c>
      <c r="X1243" s="354">
        <v>11510</v>
      </c>
      <c r="Y1243" s="354">
        <v>11510</v>
      </c>
      <c r="Z1243" s="354">
        <v>11510</v>
      </c>
      <c r="AA1243" s="354">
        <v>11510</v>
      </c>
      <c r="AB1243" s="354">
        <v>11510</v>
      </c>
      <c r="AC1243" s="354">
        <v>11510</v>
      </c>
      <c r="AD1243" s="354">
        <v>11510</v>
      </c>
    </row>
    <row r="1244" spans="1:30" x14ac:dyDescent="0.35">
      <c r="A1244" t="s">
        <v>162</v>
      </c>
      <c r="B1244" s="354" t="str">
        <f>VLOOKUP(A1244,'Web Based Remittances'!$A$2:$C$70,3,0)</f>
        <v>316y546e</v>
      </c>
      <c r="C1244" s="354" t="s">
        <v>19</v>
      </c>
      <c r="D1244" s="354" t="s">
        <v>20</v>
      </c>
      <c r="E1244" s="354">
        <v>4190105</v>
      </c>
      <c r="F1244" s="354">
        <v>-1080944</v>
      </c>
      <c r="G1244" s="354">
        <v>-123508</v>
      </c>
      <c r="H1244" s="354">
        <v>-108776</v>
      </c>
      <c r="I1244" s="354">
        <v>-84866</v>
      </c>
      <c r="J1244" s="354">
        <v>-84866</v>
      </c>
      <c r="K1244" s="354">
        <v>-84866</v>
      </c>
      <c r="L1244" s="354">
        <v>-84866</v>
      </c>
      <c r="M1244" s="354">
        <v>-84866</v>
      </c>
      <c r="N1244" s="354">
        <v>-84866</v>
      </c>
      <c r="O1244" s="354">
        <v>-84866</v>
      </c>
      <c r="P1244" s="354">
        <v>-84866</v>
      </c>
      <c r="Q1244" s="354">
        <v>-84866</v>
      </c>
      <c r="R1244" s="354">
        <v>-84866</v>
      </c>
      <c r="S1244" s="354">
        <v>-123508</v>
      </c>
      <c r="T1244" s="354">
        <v>-232284</v>
      </c>
      <c r="U1244" s="354">
        <v>-317150</v>
      </c>
      <c r="V1244" s="354">
        <v>-402016</v>
      </c>
      <c r="W1244" s="354">
        <v>-486882</v>
      </c>
      <c r="X1244" s="354">
        <v>-571748</v>
      </c>
      <c r="Y1244" s="354">
        <v>-656614</v>
      </c>
      <c r="Z1244" s="354">
        <v>-741480</v>
      </c>
      <c r="AA1244" s="354">
        <v>-826346</v>
      </c>
      <c r="AB1244" s="354">
        <v>-911212</v>
      </c>
      <c r="AC1244" s="354">
        <v>-996078</v>
      </c>
      <c r="AD1244" s="354">
        <v>-1080944</v>
      </c>
    </row>
    <row r="1245" spans="1:30" x14ac:dyDescent="0.35">
      <c r="A1245" t="s">
        <v>162</v>
      </c>
      <c r="B1245" s="354" t="str">
        <f>VLOOKUP(A1245,'Web Based Remittances'!$A$2:$C$70,3,0)</f>
        <v>316y546e</v>
      </c>
      <c r="C1245" s="354" t="s">
        <v>21</v>
      </c>
      <c r="D1245" s="354" t="s">
        <v>22</v>
      </c>
      <c r="E1245" s="354">
        <v>4190110</v>
      </c>
      <c r="S1245" s="354">
        <v>0</v>
      </c>
      <c r="T1245" s="354">
        <v>0</v>
      </c>
      <c r="U1245" s="354">
        <v>0</v>
      </c>
      <c r="V1245" s="354">
        <v>0</v>
      </c>
      <c r="W1245" s="354">
        <v>0</v>
      </c>
      <c r="X1245" s="354">
        <v>0</v>
      </c>
      <c r="Y1245" s="354">
        <v>0</v>
      </c>
      <c r="Z1245" s="354">
        <v>0</v>
      </c>
      <c r="AA1245" s="354">
        <v>0</v>
      </c>
      <c r="AB1245" s="354">
        <v>0</v>
      </c>
      <c r="AC1245" s="354">
        <v>0</v>
      </c>
      <c r="AD1245" s="354">
        <v>0</v>
      </c>
    </row>
    <row r="1246" spans="1:30" x14ac:dyDescent="0.35">
      <c r="A1246" t="s">
        <v>162</v>
      </c>
      <c r="B1246" s="354" t="str">
        <f>VLOOKUP(A1246,'Web Based Remittances'!$A$2:$C$70,3,0)</f>
        <v>316y546e</v>
      </c>
      <c r="C1246" s="354" t="s">
        <v>23</v>
      </c>
      <c r="D1246" s="354" t="s">
        <v>24</v>
      </c>
      <c r="E1246" s="354">
        <v>4190120</v>
      </c>
      <c r="F1246" s="354">
        <v>-50000</v>
      </c>
      <c r="G1246" s="354">
        <v>-4166</v>
      </c>
      <c r="H1246" s="354">
        <v>-4166</v>
      </c>
      <c r="I1246" s="354">
        <v>-4166</v>
      </c>
      <c r="J1246" s="354">
        <v>-4166</v>
      </c>
      <c r="K1246" s="354">
        <v>-4166</v>
      </c>
      <c r="L1246" s="354">
        <v>-4166</v>
      </c>
      <c r="M1246" s="354">
        <v>-4166</v>
      </c>
      <c r="N1246" s="354">
        <v>-4166</v>
      </c>
      <c r="O1246" s="354">
        <v>-4166</v>
      </c>
      <c r="P1246" s="354">
        <v>-4166</v>
      </c>
      <c r="Q1246" s="354">
        <v>-4166</v>
      </c>
      <c r="R1246" s="354">
        <v>-4174</v>
      </c>
      <c r="S1246" s="354">
        <v>-4166</v>
      </c>
      <c r="T1246" s="354">
        <v>-8332</v>
      </c>
      <c r="U1246" s="354">
        <v>-12498</v>
      </c>
      <c r="V1246" s="354">
        <v>-16664</v>
      </c>
      <c r="W1246" s="354">
        <v>-20830</v>
      </c>
      <c r="X1246" s="354">
        <v>-24996</v>
      </c>
      <c r="Y1246" s="354">
        <v>-29162</v>
      </c>
      <c r="Z1246" s="354">
        <v>-33328</v>
      </c>
      <c r="AA1246" s="354">
        <v>-37494</v>
      </c>
      <c r="AB1246" s="354">
        <v>-41660</v>
      </c>
      <c r="AC1246" s="354">
        <v>-45826</v>
      </c>
      <c r="AD1246" s="354">
        <v>-50000</v>
      </c>
    </row>
    <row r="1247" spans="1:30" x14ac:dyDescent="0.35">
      <c r="A1247" t="s">
        <v>162</v>
      </c>
      <c r="B1247" s="354" t="str">
        <f>VLOOKUP(A1247,'Web Based Remittances'!$A$2:$C$70,3,0)</f>
        <v>316y546e</v>
      </c>
      <c r="C1247" s="354" t="s">
        <v>25</v>
      </c>
      <c r="D1247" s="354" t="s">
        <v>26</v>
      </c>
      <c r="E1247" s="354">
        <v>4190140</v>
      </c>
      <c r="F1247" s="354">
        <v>-29085</v>
      </c>
      <c r="I1247" s="354">
        <v>-7271</v>
      </c>
      <c r="L1247" s="354">
        <v>-7271</v>
      </c>
      <c r="O1247" s="354">
        <v>-7271</v>
      </c>
      <c r="R1247" s="354">
        <v>-7272</v>
      </c>
      <c r="S1247" s="354">
        <v>0</v>
      </c>
      <c r="T1247" s="354">
        <v>0</v>
      </c>
      <c r="U1247" s="354">
        <v>-7271</v>
      </c>
      <c r="V1247" s="354">
        <v>-7271</v>
      </c>
      <c r="W1247" s="354">
        <v>-7271</v>
      </c>
      <c r="X1247" s="354">
        <v>-14542</v>
      </c>
      <c r="Y1247" s="354">
        <v>-14542</v>
      </c>
      <c r="Z1247" s="354">
        <v>-14542</v>
      </c>
      <c r="AA1247" s="354">
        <v>-21813</v>
      </c>
      <c r="AB1247" s="354">
        <v>-21813</v>
      </c>
      <c r="AC1247" s="354">
        <v>-21813</v>
      </c>
      <c r="AD1247" s="354">
        <v>-29085</v>
      </c>
    </row>
    <row r="1248" spans="1:30" x14ac:dyDescent="0.35">
      <c r="A1248" t="s">
        <v>162</v>
      </c>
      <c r="B1248" s="354" t="str">
        <f>VLOOKUP(A1248,'Web Based Remittances'!$A$2:$C$70,3,0)</f>
        <v>316y546e</v>
      </c>
      <c r="C1248" s="354" t="s">
        <v>27</v>
      </c>
      <c r="D1248" s="354" t="s">
        <v>28</v>
      </c>
      <c r="E1248" s="354">
        <v>4190160</v>
      </c>
      <c r="S1248" s="354">
        <v>0</v>
      </c>
      <c r="T1248" s="354">
        <v>0</v>
      </c>
      <c r="U1248" s="354">
        <v>0</v>
      </c>
      <c r="V1248" s="354">
        <v>0</v>
      </c>
      <c r="W1248" s="354">
        <v>0</v>
      </c>
      <c r="X1248" s="354">
        <v>0</v>
      </c>
      <c r="Y1248" s="354">
        <v>0</v>
      </c>
      <c r="Z1248" s="354">
        <v>0</v>
      </c>
      <c r="AA1248" s="354">
        <v>0</v>
      </c>
      <c r="AB1248" s="354">
        <v>0</v>
      </c>
      <c r="AC1248" s="354">
        <v>0</v>
      </c>
      <c r="AD1248" s="354">
        <v>0</v>
      </c>
    </row>
    <row r="1249" spans="1:30" x14ac:dyDescent="0.35">
      <c r="A1249" t="s">
        <v>162</v>
      </c>
      <c r="B1249" s="354" t="str">
        <f>VLOOKUP(A1249,'Web Based Remittances'!$A$2:$C$70,3,0)</f>
        <v>316y546e</v>
      </c>
      <c r="C1249" s="354" t="s">
        <v>29</v>
      </c>
      <c r="D1249" s="354" t="s">
        <v>30</v>
      </c>
      <c r="E1249" s="354">
        <v>4190390</v>
      </c>
      <c r="S1249" s="354">
        <v>0</v>
      </c>
      <c r="T1249" s="354">
        <v>0</v>
      </c>
      <c r="U1249" s="354">
        <v>0</v>
      </c>
      <c r="V1249" s="354">
        <v>0</v>
      </c>
      <c r="W1249" s="354">
        <v>0</v>
      </c>
      <c r="X1249" s="354">
        <v>0</v>
      </c>
      <c r="Y1249" s="354">
        <v>0</v>
      </c>
      <c r="Z1249" s="354">
        <v>0</v>
      </c>
      <c r="AA1249" s="354">
        <v>0</v>
      </c>
      <c r="AB1249" s="354">
        <v>0</v>
      </c>
      <c r="AC1249" s="354">
        <v>0</v>
      </c>
      <c r="AD1249" s="354">
        <v>0</v>
      </c>
    </row>
    <row r="1250" spans="1:30" x14ac:dyDescent="0.35">
      <c r="A1250" t="s">
        <v>162</v>
      </c>
      <c r="B1250" s="354" t="str">
        <f>VLOOKUP(A1250,'Web Based Remittances'!$A$2:$C$70,3,0)</f>
        <v>316y546e</v>
      </c>
      <c r="C1250" s="354" t="s">
        <v>31</v>
      </c>
      <c r="D1250" s="354" t="s">
        <v>32</v>
      </c>
      <c r="E1250" s="354">
        <v>4191900</v>
      </c>
      <c r="F1250" s="354">
        <v>-5220</v>
      </c>
      <c r="G1250" s="354">
        <v>-1305</v>
      </c>
      <c r="J1250" s="354">
        <v>-1305</v>
      </c>
      <c r="N1250" s="354">
        <v>-1305</v>
      </c>
      <c r="Q1250" s="354">
        <v>-1305</v>
      </c>
      <c r="S1250" s="354">
        <v>-1305</v>
      </c>
      <c r="T1250" s="354">
        <v>-1305</v>
      </c>
      <c r="U1250" s="354">
        <v>-1305</v>
      </c>
      <c r="V1250" s="354">
        <v>-2610</v>
      </c>
      <c r="W1250" s="354">
        <v>-2610</v>
      </c>
      <c r="X1250" s="354">
        <v>-2610</v>
      </c>
      <c r="Y1250" s="354">
        <v>-2610</v>
      </c>
      <c r="Z1250" s="354">
        <v>-3915</v>
      </c>
      <c r="AA1250" s="354">
        <v>-3915</v>
      </c>
      <c r="AB1250" s="354">
        <v>-3915</v>
      </c>
      <c r="AC1250" s="354">
        <v>-5220</v>
      </c>
      <c r="AD1250" s="354">
        <v>-5220</v>
      </c>
    </row>
    <row r="1251" spans="1:30" x14ac:dyDescent="0.35">
      <c r="A1251" t="s">
        <v>162</v>
      </c>
      <c r="B1251" s="354" t="str">
        <f>VLOOKUP(A1251,'Web Based Remittances'!$A$2:$C$70,3,0)</f>
        <v>316y546e</v>
      </c>
      <c r="C1251" s="354" t="s">
        <v>33</v>
      </c>
      <c r="D1251" s="354" t="s">
        <v>34</v>
      </c>
      <c r="E1251" s="354">
        <v>4191100</v>
      </c>
      <c r="F1251" s="354">
        <v>-4400</v>
      </c>
      <c r="G1251" s="354">
        <v>-1100</v>
      </c>
      <c r="J1251" s="354">
        <v>-1100</v>
      </c>
      <c r="N1251" s="354">
        <v>-1100</v>
      </c>
      <c r="Q1251" s="354">
        <v>-1100</v>
      </c>
      <c r="S1251" s="354">
        <v>-1100</v>
      </c>
      <c r="T1251" s="354">
        <v>-1100</v>
      </c>
      <c r="U1251" s="354">
        <v>-1100</v>
      </c>
      <c r="V1251" s="354">
        <v>-2200</v>
      </c>
      <c r="W1251" s="354">
        <v>-2200</v>
      </c>
      <c r="X1251" s="354">
        <v>-2200</v>
      </c>
      <c r="Y1251" s="354">
        <v>-2200</v>
      </c>
      <c r="Z1251" s="354">
        <v>-3300</v>
      </c>
      <c r="AA1251" s="354">
        <v>-3300</v>
      </c>
      <c r="AB1251" s="354">
        <v>-3300</v>
      </c>
      <c r="AC1251" s="354">
        <v>-4400</v>
      </c>
      <c r="AD1251" s="354">
        <v>-4400</v>
      </c>
    </row>
    <row r="1252" spans="1:30" x14ac:dyDescent="0.35">
      <c r="A1252" t="s">
        <v>162</v>
      </c>
      <c r="B1252" s="354" t="str">
        <f>VLOOKUP(A1252,'Web Based Remittances'!$A$2:$C$70,3,0)</f>
        <v>316y546e</v>
      </c>
      <c r="C1252" s="354" t="s">
        <v>35</v>
      </c>
      <c r="D1252" s="354" t="s">
        <v>36</v>
      </c>
      <c r="E1252" s="354">
        <v>4191110</v>
      </c>
      <c r="S1252" s="354">
        <v>0</v>
      </c>
      <c r="T1252" s="354">
        <v>0</v>
      </c>
      <c r="U1252" s="354">
        <v>0</v>
      </c>
      <c r="V1252" s="354">
        <v>0</v>
      </c>
      <c r="W1252" s="354">
        <v>0</v>
      </c>
      <c r="X1252" s="354">
        <v>0</v>
      </c>
      <c r="Y1252" s="354">
        <v>0</v>
      </c>
      <c r="Z1252" s="354">
        <v>0</v>
      </c>
      <c r="AA1252" s="354">
        <v>0</v>
      </c>
      <c r="AB1252" s="354">
        <v>0</v>
      </c>
      <c r="AC1252" s="354">
        <v>0</v>
      </c>
      <c r="AD1252" s="354">
        <v>0</v>
      </c>
    </row>
    <row r="1253" spans="1:30" x14ac:dyDescent="0.35">
      <c r="A1253" t="s">
        <v>162</v>
      </c>
      <c r="B1253" s="354" t="str">
        <f>VLOOKUP(A1253,'Web Based Remittances'!$A$2:$C$70,3,0)</f>
        <v>316y546e</v>
      </c>
      <c r="C1253" s="354" t="s">
        <v>37</v>
      </c>
      <c r="D1253" s="354" t="s">
        <v>38</v>
      </c>
      <c r="E1253" s="354">
        <v>4191600</v>
      </c>
      <c r="S1253" s="354">
        <v>0</v>
      </c>
      <c r="T1253" s="354">
        <v>0</v>
      </c>
      <c r="U1253" s="354">
        <v>0</v>
      </c>
      <c r="V1253" s="354">
        <v>0</v>
      </c>
      <c r="W1253" s="354">
        <v>0</v>
      </c>
      <c r="X1253" s="354">
        <v>0</v>
      </c>
      <c r="Y1253" s="354">
        <v>0</v>
      </c>
      <c r="Z1253" s="354">
        <v>0</v>
      </c>
      <c r="AA1253" s="354">
        <v>0</v>
      </c>
      <c r="AB1253" s="354">
        <v>0</v>
      </c>
      <c r="AC1253" s="354">
        <v>0</v>
      </c>
      <c r="AD1253" s="354">
        <v>0</v>
      </c>
    </row>
    <row r="1254" spans="1:30" x14ac:dyDescent="0.35">
      <c r="A1254" t="s">
        <v>162</v>
      </c>
      <c r="B1254" s="354" t="str">
        <f>VLOOKUP(A1254,'Web Based Remittances'!$A$2:$C$70,3,0)</f>
        <v>316y546e</v>
      </c>
      <c r="C1254" s="354" t="s">
        <v>39</v>
      </c>
      <c r="D1254" s="354" t="s">
        <v>40</v>
      </c>
      <c r="E1254" s="354">
        <v>4191610</v>
      </c>
      <c r="S1254" s="354">
        <v>0</v>
      </c>
      <c r="T1254" s="354">
        <v>0</v>
      </c>
      <c r="U1254" s="354">
        <v>0</v>
      </c>
      <c r="V1254" s="354">
        <v>0</v>
      </c>
      <c r="W1254" s="354">
        <v>0</v>
      </c>
      <c r="X1254" s="354">
        <v>0</v>
      </c>
      <c r="Y1254" s="354">
        <v>0</v>
      </c>
      <c r="Z1254" s="354">
        <v>0</v>
      </c>
      <c r="AA1254" s="354">
        <v>0</v>
      </c>
      <c r="AB1254" s="354">
        <v>0</v>
      </c>
      <c r="AC1254" s="354">
        <v>0</v>
      </c>
      <c r="AD1254" s="354">
        <v>0</v>
      </c>
    </row>
    <row r="1255" spans="1:30" x14ac:dyDescent="0.35">
      <c r="A1255" t="s">
        <v>162</v>
      </c>
      <c r="B1255" s="354" t="str">
        <f>VLOOKUP(A1255,'Web Based Remittances'!$A$2:$C$70,3,0)</f>
        <v>316y546e</v>
      </c>
      <c r="C1255" s="354" t="s">
        <v>41</v>
      </c>
      <c r="D1255" s="354" t="s">
        <v>42</v>
      </c>
      <c r="E1255" s="354">
        <v>4190410</v>
      </c>
      <c r="S1255" s="354">
        <v>0</v>
      </c>
      <c r="T1255" s="354">
        <v>0</v>
      </c>
      <c r="U1255" s="354">
        <v>0</v>
      </c>
      <c r="V1255" s="354">
        <v>0</v>
      </c>
      <c r="W1255" s="354">
        <v>0</v>
      </c>
      <c r="X1255" s="354">
        <v>0</v>
      </c>
      <c r="Y1255" s="354">
        <v>0</v>
      </c>
      <c r="Z1255" s="354">
        <v>0</v>
      </c>
      <c r="AA1255" s="354">
        <v>0</v>
      </c>
      <c r="AB1255" s="354">
        <v>0</v>
      </c>
      <c r="AC1255" s="354">
        <v>0</v>
      </c>
      <c r="AD1255" s="354">
        <v>0</v>
      </c>
    </row>
    <row r="1256" spans="1:30" x14ac:dyDescent="0.35">
      <c r="A1256" t="s">
        <v>162</v>
      </c>
      <c r="B1256" s="354" t="str">
        <f>VLOOKUP(A1256,'Web Based Remittances'!$A$2:$C$70,3,0)</f>
        <v>316y546e</v>
      </c>
      <c r="C1256" s="354" t="s">
        <v>43</v>
      </c>
      <c r="D1256" s="354" t="s">
        <v>44</v>
      </c>
      <c r="E1256" s="354">
        <v>4190420</v>
      </c>
      <c r="S1256" s="354">
        <v>0</v>
      </c>
      <c r="T1256" s="354">
        <v>0</v>
      </c>
      <c r="U1256" s="354">
        <v>0</v>
      </c>
      <c r="V1256" s="354">
        <v>0</v>
      </c>
      <c r="W1256" s="354">
        <v>0</v>
      </c>
      <c r="X1256" s="354">
        <v>0</v>
      </c>
      <c r="Y1256" s="354">
        <v>0</v>
      </c>
      <c r="Z1256" s="354">
        <v>0</v>
      </c>
      <c r="AA1256" s="354">
        <v>0</v>
      </c>
      <c r="AB1256" s="354">
        <v>0</v>
      </c>
      <c r="AC1256" s="354">
        <v>0</v>
      </c>
      <c r="AD1256" s="354">
        <v>0</v>
      </c>
    </row>
    <row r="1257" spans="1:30" x14ac:dyDescent="0.35">
      <c r="A1257" t="s">
        <v>162</v>
      </c>
      <c r="B1257" s="354" t="str">
        <f>VLOOKUP(A1257,'Web Based Remittances'!$A$2:$C$70,3,0)</f>
        <v>316y546e</v>
      </c>
      <c r="C1257" s="354" t="s">
        <v>45</v>
      </c>
      <c r="D1257" s="354" t="s">
        <v>46</v>
      </c>
      <c r="E1257" s="354">
        <v>4190200</v>
      </c>
      <c r="F1257" s="354">
        <v>-80000</v>
      </c>
      <c r="G1257" s="354">
        <v>-7272</v>
      </c>
      <c r="H1257" s="354">
        <v>-7272</v>
      </c>
      <c r="I1257" s="354">
        <v>-7272</v>
      </c>
      <c r="J1257" s="354">
        <v>-7272</v>
      </c>
      <c r="L1257" s="354">
        <v>-7272</v>
      </c>
      <c r="M1257" s="354">
        <v>-7272</v>
      </c>
      <c r="N1257" s="354">
        <v>-7272</v>
      </c>
      <c r="O1257" s="354">
        <v>-7272</v>
      </c>
      <c r="P1257" s="354">
        <v>-7272</v>
      </c>
      <c r="Q1257" s="354">
        <v>-7272</v>
      </c>
      <c r="R1257" s="354">
        <v>-7280</v>
      </c>
      <c r="S1257" s="354">
        <v>-7272</v>
      </c>
      <c r="T1257" s="354">
        <v>-14544</v>
      </c>
      <c r="U1257" s="354">
        <v>-21816</v>
      </c>
      <c r="V1257" s="354">
        <v>-29088</v>
      </c>
      <c r="W1257" s="354">
        <v>-29088</v>
      </c>
      <c r="X1257" s="354">
        <v>-36360</v>
      </c>
      <c r="Y1257" s="354">
        <v>-43632</v>
      </c>
      <c r="Z1257" s="354">
        <v>-50904</v>
      </c>
      <c r="AA1257" s="354">
        <v>-58176</v>
      </c>
      <c r="AB1257" s="354">
        <v>-65448</v>
      </c>
      <c r="AC1257" s="354">
        <v>-72720</v>
      </c>
      <c r="AD1257" s="354">
        <v>-80000</v>
      </c>
    </row>
    <row r="1258" spans="1:30" x14ac:dyDescent="0.35">
      <c r="A1258" t="s">
        <v>162</v>
      </c>
      <c r="B1258" s="354" t="str">
        <f>VLOOKUP(A1258,'Web Based Remittances'!$A$2:$C$70,3,0)</f>
        <v>316y546e</v>
      </c>
      <c r="C1258" s="354" t="s">
        <v>47</v>
      </c>
      <c r="D1258" s="354" t="s">
        <v>48</v>
      </c>
      <c r="E1258" s="354">
        <v>4190386</v>
      </c>
      <c r="S1258" s="354">
        <v>0</v>
      </c>
      <c r="T1258" s="354">
        <v>0</v>
      </c>
      <c r="U1258" s="354">
        <v>0</v>
      </c>
      <c r="V1258" s="354">
        <v>0</v>
      </c>
      <c r="W1258" s="354">
        <v>0</v>
      </c>
      <c r="X1258" s="354">
        <v>0</v>
      </c>
      <c r="Y1258" s="354">
        <v>0</v>
      </c>
      <c r="Z1258" s="354">
        <v>0</v>
      </c>
      <c r="AA1258" s="354">
        <v>0</v>
      </c>
      <c r="AB1258" s="354">
        <v>0</v>
      </c>
      <c r="AC1258" s="354">
        <v>0</v>
      </c>
      <c r="AD1258" s="354">
        <v>0</v>
      </c>
    </row>
    <row r="1259" spans="1:30" x14ac:dyDescent="0.35">
      <c r="A1259" t="s">
        <v>162</v>
      </c>
      <c r="B1259" s="354" t="str">
        <f>VLOOKUP(A1259,'Web Based Remittances'!$A$2:$C$70,3,0)</f>
        <v>316y546e</v>
      </c>
      <c r="C1259" s="354" t="s">
        <v>49</v>
      </c>
      <c r="D1259" s="354" t="s">
        <v>50</v>
      </c>
      <c r="E1259" s="354">
        <v>4190387</v>
      </c>
      <c r="S1259" s="354">
        <v>0</v>
      </c>
      <c r="T1259" s="354">
        <v>0</v>
      </c>
      <c r="U1259" s="354">
        <v>0</v>
      </c>
      <c r="V1259" s="354">
        <v>0</v>
      </c>
      <c r="W1259" s="354">
        <v>0</v>
      </c>
      <c r="X1259" s="354">
        <v>0</v>
      </c>
      <c r="Y1259" s="354">
        <v>0</v>
      </c>
      <c r="Z1259" s="354">
        <v>0</v>
      </c>
      <c r="AA1259" s="354">
        <v>0</v>
      </c>
      <c r="AB1259" s="354">
        <v>0</v>
      </c>
      <c r="AC1259" s="354">
        <v>0</v>
      </c>
      <c r="AD1259" s="354">
        <v>0</v>
      </c>
    </row>
    <row r="1260" spans="1:30" x14ac:dyDescent="0.35">
      <c r="A1260" t="s">
        <v>162</v>
      </c>
      <c r="B1260" s="354" t="str">
        <f>VLOOKUP(A1260,'Web Based Remittances'!$A$2:$C$70,3,0)</f>
        <v>316y546e</v>
      </c>
      <c r="C1260" s="354" t="s">
        <v>51</v>
      </c>
      <c r="D1260" s="354" t="s">
        <v>52</v>
      </c>
      <c r="E1260" s="354">
        <v>4190388</v>
      </c>
      <c r="F1260" s="354">
        <v>-2237</v>
      </c>
      <c r="G1260" s="354">
        <v>-725</v>
      </c>
      <c r="H1260" s="354">
        <v>-787</v>
      </c>
      <c r="I1260" s="354">
        <v>-725</v>
      </c>
      <c r="S1260" s="354">
        <v>-725</v>
      </c>
      <c r="T1260" s="354">
        <v>-1512</v>
      </c>
      <c r="U1260" s="354">
        <v>-2237</v>
      </c>
      <c r="V1260" s="354">
        <v>-2237</v>
      </c>
      <c r="W1260" s="354">
        <v>-2237</v>
      </c>
      <c r="X1260" s="354">
        <v>-2237</v>
      </c>
      <c r="Y1260" s="354">
        <v>-2237</v>
      </c>
      <c r="Z1260" s="354">
        <v>-2237</v>
      </c>
      <c r="AA1260" s="354">
        <v>-2237</v>
      </c>
      <c r="AB1260" s="354">
        <v>-2237</v>
      </c>
      <c r="AC1260" s="354">
        <v>-2237</v>
      </c>
      <c r="AD1260" s="354">
        <v>-2237</v>
      </c>
    </row>
    <row r="1261" spans="1:30" x14ac:dyDescent="0.35">
      <c r="A1261" t="s">
        <v>162</v>
      </c>
      <c r="B1261" s="354" t="str">
        <f>VLOOKUP(A1261,'Web Based Remittances'!$A$2:$C$70,3,0)</f>
        <v>316y546e</v>
      </c>
      <c r="C1261" s="354" t="s">
        <v>53</v>
      </c>
      <c r="D1261" s="354" t="s">
        <v>54</v>
      </c>
      <c r="E1261" s="354">
        <v>4190380</v>
      </c>
      <c r="F1261" s="354">
        <v>-56405</v>
      </c>
      <c r="H1261" s="354">
        <v>-7416</v>
      </c>
      <c r="J1261" s="354">
        <v>-38605</v>
      </c>
      <c r="N1261" s="354">
        <v>-10384</v>
      </c>
      <c r="S1261" s="354">
        <v>0</v>
      </c>
      <c r="T1261" s="354">
        <v>-7416</v>
      </c>
      <c r="U1261" s="354">
        <v>-7416</v>
      </c>
      <c r="V1261" s="354">
        <v>-46021</v>
      </c>
      <c r="W1261" s="354">
        <v>-46021</v>
      </c>
      <c r="X1261" s="354">
        <v>-46021</v>
      </c>
      <c r="Y1261" s="354">
        <v>-46021</v>
      </c>
      <c r="Z1261" s="354">
        <v>-56405</v>
      </c>
      <c r="AA1261" s="354">
        <v>-56405</v>
      </c>
      <c r="AB1261" s="354">
        <v>-56405</v>
      </c>
      <c r="AC1261" s="354">
        <v>-56405</v>
      </c>
      <c r="AD1261" s="354">
        <v>-56405</v>
      </c>
    </row>
    <row r="1262" spans="1:30" x14ac:dyDescent="0.35">
      <c r="A1262" t="s">
        <v>162</v>
      </c>
      <c r="B1262" s="354" t="str">
        <f>VLOOKUP(A1262,'Web Based Remittances'!$A$2:$C$70,3,0)</f>
        <v>316y546e</v>
      </c>
      <c r="C1262" s="354" t="s">
        <v>57</v>
      </c>
      <c r="D1262" s="354" t="s">
        <v>58</v>
      </c>
      <c r="E1262" s="354">
        <v>6110000</v>
      </c>
      <c r="F1262" s="354">
        <v>558722</v>
      </c>
      <c r="G1262" s="354">
        <v>45513</v>
      </c>
      <c r="H1262" s="354">
        <v>45513</v>
      </c>
      <c r="I1262" s="354">
        <v>45513</v>
      </c>
      <c r="J1262" s="354">
        <v>45513</v>
      </c>
      <c r="K1262" s="354">
        <v>45513</v>
      </c>
      <c r="L1262" s="354">
        <v>47308</v>
      </c>
      <c r="M1262" s="354">
        <v>47308</v>
      </c>
      <c r="N1262" s="354">
        <v>47308</v>
      </c>
      <c r="O1262" s="354">
        <v>47308</v>
      </c>
      <c r="P1262" s="354">
        <v>47308</v>
      </c>
      <c r="Q1262" s="354">
        <v>47308</v>
      </c>
      <c r="R1262" s="354">
        <v>47309</v>
      </c>
      <c r="S1262" s="354">
        <v>45513</v>
      </c>
      <c r="T1262" s="354">
        <v>91026</v>
      </c>
      <c r="U1262" s="354">
        <v>136539</v>
      </c>
      <c r="V1262" s="354">
        <v>182052</v>
      </c>
      <c r="W1262" s="354">
        <v>227565</v>
      </c>
      <c r="X1262" s="354">
        <v>274873</v>
      </c>
      <c r="Y1262" s="354">
        <v>322181</v>
      </c>
      <c r="Z1262" s="354">
        <v>369489</v>
      </c>
      <c r="AA1262" s="354">
        <v>416797</v>
      </c>
      <c r="AB1262" s="354">
        <v>464105</v>
      </c>
      <c r="AC1262" s="354">
        <v>511413</v>
      </c>
      <c r="AD1262" s="354">
        <v>558722</v>
      </c>
    </row>
    <row r="1263" spans="1:30" x14ac:dyDescent="0.35">
      <c r="A1263" t="s">
        <v>162</v>
      </c>
      <c r="B1263" s="354" t="str">
        <f>VLOOKUP(A1263,'Web Based Remittances'!$A$2:$C$70,3,0)</f>
        <v>316y546e</v>
      </c>
      <c r="C1263" s="354" t="s">
        <v>59</v>
      </c>
      <c r="D1263" s="354" t="s">
        <v>60</v>
      </c>
      <c r="E1263" s="354">
        <v>6110020</v>
      </c>
      <c r="F1263" s="354">
        <v>0</v>
      </c>
      <c r="S1263" s="354">
        <v>0</v>
      </c>
      <c r="T1263" s="354">
        <v>0</v>
      </c>
      <c r="U1263" s="354">
        <v>0</v>
      </c>
      <c r="V1263" s="354">
        <v>0</v>
      </c>
      <c r="W1263" s="354">
        <v>0</v>
      </c>
      <c r="X1263" s="354">
        <v>0</v>
      </c>
      <c r="Y1263" s="354">
        <v>0</v>
      </c>
      <c r="Z1263" s="354">
        <v>0</v>
      </c>
      <c r="AA1263" s="354">
        <v>0</v>
      </c>
      <c r="AB1263" s="354">
        <v>0</v>
      </c>
      <c r="AC1263" s="354">
        <v>0</v>
      </c>
      <c r="AD1263" s="354">
        <v>0</v>
      </c>
    </row>
    <row r="1264" spans="1:30" x14ac:dyDescent="0.35">
      <c r="A1264" t="s">
        <v>162</v>
      </c>
      <c r="B1264" s="354" t="str">
        <f>VLOOKUP(A1264,'Web Based Remittances'!$A$2:$C$70,3,0)</f>
        <v>316y546e</v>
      </c>
      <c r="C1264" s="354" t="s">
        <v>61</v>
      </c>
      <c r="D1264" s="354" t="s">
        <v>62</v>
      </c>
      <c r="E1264" s="354">
        <v>6110600</v>
      </c>
      <c r="F1264" s="354">
        <v>477917</v>
      </c>
      <c r="G1264" s="354">
        <v>37357</v>
      </c>
      <c r="H1264" s="354">
        <v>37357</v>
      </c>
      <c r="I1264" s="354">
        <v>37357</v>
      </c>
      <c r="J1264" s="354">
        <v>37357</v>
      </c>
      <c r="K1264" s="354">
        <v>37357</v>
      </c>
      <c r="L1264" s="354">
        <v>37357</v>
      </c>
      <c r="M1264" s="354">
        <v>42295</v>
      </c>
      <c r="N1264" s="354">
        <v>42295</v>
      </c>
      <c r="O1264" s="354">
        <v>42295</v>
      </c>
      <c r="P1264" s="354">
        <v>42295</v>
      </c>
      <c r="Q1264" s="354">
        <v>42295</v>
      </c>
      <c r="R1264" s="354">
        <v>42300</v>
      </c>
      <c r="S1264" s="354">
        <v>37357</v>
      </c>
      <c r="T1264" s="354">
        <v>74714</v>
      </c>
      <c r="U1264" s="354">
        <v>112071</v>
      </c>
      <c r="V1264" s="354">
        <v>149428</v>
      </c>
      <c r="W1264" s="354">
        <v>186785</v>
      </c>
      <c r="X1264" s="354">
        <v>224142</v>
      </c>
      <c r="Y1264" s="354">
        <v>266437</v>
      </c>
      <c r="Z1264" s="354">
        <v>308732</v>
      </c>
      <c r="AA1264" s="354">
        <v>351027</v>
      </c>
      <c r="AB1264" s="354">
        <v>393322</v>
      </c>
      <c r="AC1264" s="354">
        <v>435617</v>
      </c>
      <c r="AD1264" s="354">
        <v>477917</v>
      </c>
    </row>
    <row r="1265" spans="1:30" x14ac:dyDescent="0.35">
      <c r="A1265" t="s">
        <v>162</v>
      </c>
      <c r="B1265" s="354" t="str">
        <f>VLOOKUP(A1265,'Web Based Remittances'!$A$2:$C$70,3,0)</f>
        <v>316y546e</v>
      </c>
      <c r="C1265" s="354" t="s">
        <v>63</v>
      </c>
      <c r="D1265" s="354" t="s">
        <v>64</v>
      </c>
      <c r="E1265" s="354">
        <v>6110720</v>
      </c>
      <c r="F1265" s="354">
        <v>16332</v>
      </c>
      <c r="G1265" s="354">
        <v>1361</v>
      </c>
      <c r="H1265" s="354">
        <v>1361</v>
      </c>
      <c r="I1265" s="354">
        <v>1361</v>
      </c>
      <c r="J1265" s="354">
        <v>1361</v>
      </c>
      <c r="K1265" s="354">
        <v>1361</v>
      </c>
      <c r="L1265" s="354">
        <v>1361</v>
      </c>
      <c r="M1265" s="354">
        <v>1361</v>
      </c>
      <c r="N1265" s="354">
        <v>1361</v>
      </c>
      <c r="O1265" s="354">
        <v>1361</v>
      </c>
      <c r="P1265" s="354">
        <v>1361</v>
      </c>
      <c r="Q1265" s="354">
        <v>1361</v>
      </c>
      <c r="R1265" s="354">
        <v>1361</v>
      </c>
      <c r="S1265" s="354">
        <v>1361</v>
      </c>
      <c r="T1265" s="354">
        <v>2722</v>
      </c>
      <c r="U1265" s="354">
        <v>4083</v>
      </c>
      <c r="V1265" s="354">
        <v>5444</v>
      </c>
      <c r="W1265" s="354">
        <v>6805</v>
      </c>
      <c r="X1265" s="354">
        <v>8166</v>
      </c>
      <c r="Y1265" s="354">
        <v>9527</v>
      </c>
      <c r="Z1265" s="354">
        <v>10888</v>
      </c>
      <c r="AA1265" s="354">
        <v>12249</v>
      </c>
      <c r="AB1265" s="354">
        <v>13610</v>
      </c>
      <c r="AC1265" s="354">
        <v>14971</v>
      </c>
      <c r="AD1265" s="354">
        <v>16332</v>
      </c>
    </row>
    <row r="1266" spans="1:30" x14ac:dyDescent="0.35">
      <c r="A1266" t="s">
        <v>162</v>
      </c>
      <c r="B1266" s="354" t="str">
        <f>VLOOKUP(A1266,'Web Based Remittances'!$A$2:$C$70,3,0)</f>
        <v>316y546e</v>
      </c>
      <c r="C1266" s="354" t="s">
        <v>65</v>
      </c>
      <c r="D1266" s="354" t="s">
        <v>66</v>
      </c>
      <c r="E1266" s="354">
        <v>6110860</v>
      </c>
      <c r="F1266" s="354">
        <v>51446</v>
      </c>
      <c r="G1266" s="354">
        <v>4211</v>
      </c>
      <c r="H1266" s="354">
        <v>4211</v>
      </c>
      <c r="I1266" s="354">
        <v>4211</v>
      </c>
      <c r="J1266" s="354">
        <v>4211</v>
      </c>
      <c r="K1266" s="354">
        <v>4211</v>
      </c>
      <c r="L1266" s="354">
        <v>4211</v>
      </c>
      <c r="M1266" s="354">
        <v>4363</v>
      </c>
      <c r="N1266" s="354">
        <v>4363</v>
      </c>
      <c r="O1266" s="354">
        <v>4363</v>
      </c>
      <c r="P1266" s="354">
        <v>4363</v>
      </c>
      <c r="Q1266" s="354">
        <v>4363</v>
      </c>
      <c r="R1266" s="354">
        <v>4365</v>
      </c>
      <c r="S1266" s="354">
        <v>4211</v>
      </c>
      <c r="T1266" s="354">
        <v>8422</v>
      </c>
      <c r="U1266" s="354">
        <v>12633</v>
      </c>
      <c r="V1266" s="354">
        <v>16844</v>
      </c>
      <c r="W1266" s="354">
        <v>21055</v>
      </c>
      <c r="X1266" s="354">
        <v>25266</v>
      </c>
      <c r="Y1266" s="354">
        <v>29629</v>
      </c>
      <c r="Z1266" s="354">
        <v>33992</v>
      </c>
      <c r="AA1266" s="354">
        <v>38355</v>
      </c>
      <c r="AB1266" s="354">
        <v>42718</v>
      </c>
      <c r="AC1266" s="354">
        <v>47081</v>
      </c>
      <c r="AD1266" s="354">
        <v>51446</v>
      </c>
    </row>
    <row r="1267" spans="1:30" x14ac:dyDescent="0.35">
      <c r="A1267" t="s">
        <v>162</v>
      </c>
      <c r="B1267" s="354" t="str">
        <f>VLOOKUP(A1267,'Web Based Remittances'!$A$2:$C$70,3,0)</f>
        <v>316y546e</v>
      </c>
      <c r="C1267" s="354" t="s">
        <v>67</v>
      </c>
      <c r="D1267" s="354" t="s">
        <v>68</v>
      </c>
      <c r="E1267" s="354">
        <v>6110800</v>
      </c>
      <c r="F1267" s="354">
        <v>0</v>
      </c>
      <c r="S1267" s="354">
        <v>0</v>
      </c>
      <c r="T1267" s="354">
        <v>0</v>
      </c>
      <c r="U1267" s="354">
        <v>0</v>
      </c>
      <c r="V1267" s="354">
        <v>0</v>
      </c>
      <c r="W1267" s="354">
        <v>0</v>
      </c>
      <c r="X1267" s="354">
        <v>0</v>
      </c>
      <c r="Y1267" s="354">
        <v>0</v>
      </c>
      <c r="Z1267" s="354">
        <v>0</v>
      </c>
      <c r="AA1267" s="354">
        <v>0</v>
      </c>
      <c r="AB1267" s="354">
        <v>0</v>
      </c>
      <c r="AC1267" s="354">
        <v>0</v>
      </c>
      <c r="AD1267" s="354">
        <v>0</v>
      </c>
    </row>
    <row r="1268" spans="1:30" x14ac:dyDescent="0.35">
      <c r="A1268" t="s">
        <v>162</v>
      </c>
      <c r="B1268" s="354" t="str">
        <f>VLOOKUP(A1268,'Web Based Remittances'!$A$2:$C$70,3,0)</f>
        <v>316y546e</v>
      </c>
      <c r="C1268" s="354" t="s">
        <v>69</v>
      </c>
      <c r="D1268" s="354" t="s">
        <v>70</v>
      </c>
      <c r="E1268" s="354">
        <v>6110640</v>
      </c>
      <c r="F1268" s="354">
        <v>0</v>
      </c>
      <c r="S1268" s="354">
        <v>0</v>
      </c>
      <c r="T1268" s="354">
        <v>0</v>
      </c>
      <c r="U1268" s="354">
        <v>0</v>
      </c>
      <c r="V1268" s="354">
        <v>0</v>
      </c>
      <c r="W1268" s="354">
        <v>0</v>
      </c>
      <c r="X1268" s="354">
        <v>0</v>
      </c>
      <c r="Y1268" s="354">
        <v>0</v>
      </c>
      <c r="Z1268" s="354">
        <v>0</v>
      </c>
      <c r="AA1268" s="354">
        <v>0</v>
      </c>
      <c r="AB1268" s="354">
        <v>0</v>
      </c>
      <c r="AC1268" s="354">
        <v>0</v>
      </c>
      <c r="AD1268" s="354">
        <v>0</v>
      </c>
    </row>
    <row r="1269" spans="1:30" x14ac:dyDescent="0.35">
      <c r="A1269" t="s">
        <v>162</v>
      </c>
      <c r="B1269" s="354" t="str">
        <f>VLOOKUP(A1269,'Web Based Remittances'!$A$2:$C$70,3,0)</f>
        <v>316y546e</v>
      </c>
      <c r="C1269" s="354" t="s">
        <v>71</v>
      </c>
      <c r="D1269" s="354" t="s">
        <v>72</v>
      </c>
      <c r="E1269" s="354">
        <v>6116300</v>
      </c>
      <c r="F1269" s="354">
        <v>4108</v>
      </c>
      <c r="G1269" s="354">
        <v>317</v>
      </c>
      <c r="H1269" s="354">
        <v>417</v>
      </c>
      <c r="I1269" s="354">
        <v>517</v>
      </c>
      <c r="J1269" s="354">
        <v>317</v>
      </c>
      <c r="L1269" s="354">
        <v>638</v>
      </c>
      <c r="M1269" s="354">
        <v>317</v>
      </c>
      <c r="N1269" s="354">
        <v>317</v>
      </c>
      <c r="O1269" s="354">
        <v>317</v>
      </c>
      <c r="P1269" s="354">
        <v>317</v>
      </c>
      <c r="Q1269" s="354">
        <v>317</v>
      </c>
      <c r="R1269" s="354">
        <v>317</v>
      </c>
      <c r="S1269" s="354">
        <v>317</v>
      </c>
      <c r="T1269" s="354">
        <v>734</v>
      </c>
      <c r="U1269" s="354">
        <v>1251</v>
      </c>
      <c r="V1269" s="354">
        <v>1568</v>
      </c>
      <c r="W1269" s="354">
        <v>1568</v>
      </c>
      <c r="X1269" s="354">
        <v>2206</v>
      </c>
      <c r="Y1269" s="354">
        <v>2523</v>
      </c>
      <c r="Z1269" s="354">
        <v>2840</v>
      </c>
      <c r="AA1269" s="354">
        <v>3157</v>
      </c>
      <c r="AB1269" s="354">
        <v>3474</v>
      </c>
      <c r="AC1269" s="354">
        <v>3791</v>
      </c>
      <c r="AD1269" s="354">
        <v>4108</v>
      </c>
    </row>
    <row r="1270" spans="1:30" x14ac:dyDescent="0.35">
      <c r="A1270" t="s">
        <v>162</v>
      </c>
      <c r="B1270" s="354" t="str">
        <f>VLOOKUP(A1270,'Web Based Remittances'!$A$2:$C$70,3,0)</f>
        <v>316y546e</v>
      </c>
      <c r="C1270" s="354" t="s">
        <v>73</v>
      </c>
      <c r="D1270" s="354" t="s">
        <v>74</v>
      </c>
      <c r="E1270" s="354">
        <v>6116200</v>
      </c>
      <c r="F1270" s="354">
        <v>5465</v>
      </c>
      <c r="G1270" s="354">
        <v>350</v>
      </c>
      <c r="H1270" s="354">
        <v>1300</v>
      </c>
      <c r="L1270" s="354">
        <v>320</v>
      </c>
      <c r="P1270" s="354">
        <v>3495</v>
      </c>
      <c r="S1270" s="354">
        <v>350</v>
      </c>
      <c r="T1270" s="354">
        <v>1650</v>
      </c>
      <c r="U1270" s="354">
        <v>1650</v>
      </c>
      <c r="V1270" s="354">
        <v>1650</v>
      </c>
      <c r="W1270" s="354">
        <v>1650</v>
      </c>
      <c r="X1270" s="354">
        <v>1970</v>
      </c>
      <c r="Y1270" s="354">
        <v>1970</v>
      </c>
      <c r="Z1270" s="354">
        <v>1970</v>
      </c>
      <c r="AA1270" s="354">
        <v>1970</v>
      </c>
      <c r="AB1270" s="354">
        <v>5465</v>
      </c>
      <c r="AC1270" s="354">
        <v>5465</v>
      </c>
      <c r="AD1270" s="354">
        <v>5465</v>
      </c>
    </row>
    <row r="1271" spans="1:30" x14ac:dyDescent="0.35">
      <c r="A1271" t="s">
        <v>162</v>
      </c>
      <c r="B1271" s="354" t="str">
        <f>VLOOKUP(A1271,'Web Based Remittances'!$A$2:$C$70,3,0)</f>
        <v>316y546e</v>
      </c>
      <c r="C1271" s="354" t="s">
        <v>75</v>
      </c>
      <c r="D1271" s="354" t="s">
        <v>76</v>
      </c>
      <c r="E1271" s="354">
        <v>6116610</v>
      </c>
      <c r="F1271" s="354">
        <v>8560</v>
      </c>
      <c r="G1271" s="354">
        <v>8560</v>
      </c>
      <c r="S1271" s="354">
        <v>8560</v>
      </c>
      <c r="T1271" s="354">
        <v>8560</v>
      </c>
      <c r="U1271" s="354">
        <v>8560</v>
      </c>
      <c r="V1271" s="354">
        <v>8560</v>
      </c>
      <c r="W1271" s="354">
        <v>8560</v>
      </c>
      <c r="X1271" s="354">
        <v>8560</v>
      </c>
      <c r="Y1271" s="354">
        <v>8560</v>
      </c>
      <c r="Z1271" s="354">
        <v>8560</v>
      </c>
      <c r="AA1271" s="354">
        <v>8560</v>
      </c>
      <c r="AB1271" s="354">
        <v>8560</v>
      </c>
      <c r="AC1271" s="354">
        <v>8560</v>
      </c>
      <c r="AD1271" s="354">
        <v>8560</v>
      </c>
    </row>
    <row r="1272" spans="1:30" x14ac:dyDescent="0.35">
      <c r="A1272" t="s">
        <v>162</v>
      </c>
      <c r="B1272" s="354" t="str">
        <f>VLOOKUP(A1272,'Web Based Remittances'!$A$2:$C$70,3,0)</f>
        <v>316y546e</v>
      </c>
      <c r="C1272" s="354" t="s">
        <v>77</v>
      </c>
      <c r="D1272" s="354" t="s">
        <v>78</v>
      </c>
      <c r="E1272" s="354">
        <v>6116600</v>
      </c>
      <c r="F1272" s="354">
        <v>551</v>
      </c>
      <c r="G1272" s="354">
        <v>551</v>
      </c>
      <c r="S1272" s="354">
        <v>551</v>
      </c>
      <c r="T1272" s="354">
        <v>551</v>
      </c>
      <c r="U1272" s="354">
        <v>551</v>
      </c>
      <c r="V1272" s="354">
        <v>551</v>
      </c>
      <c r="W1272" s="354">
        <v>551</v>
      </c>
      <c r="X1272" s="354">
        <v>551</v>
      </c>
      <c r="Y1272" s="354">
        <v>551</v>
      </c>
      <c r="Z1272" s="354">
        <v>551</v>
      </c>
      <c r="AA1272" s="354">
        <v>551</v>
      </c>
      <c r="AB1272" s="354">
        <v>551</v>
      </c>
      <c r="AC1272" s="354">
        <v>551</v>
      </c>
      <c r="AD1272" s="354">
        <v>551</v>
      </c>
    </row>
    <row r="1273" spans="1:30" x14ac:dyDescent="0.35">
      <c r="A1273" t="s">
        <v>162</v>
      </c>
      <c r="B1273" s="354" t="str">
        <f>VLOOKUP(A1273,'Web Based Remittances'!$A$2:$C$70,3,0)</f>
        <v>316y546e</v>
      </c>
      <c r="C1273" s="354" t="s">
        <v>79</v>
      </c>
      <c r="D1273" s="354" t="s">
        <v>80</v>
      </c>
      <c r="E1273" s="354">
        <v>6121000</v>
      </c>
      <c r="F1273" s="354">
        <v>5675</v>
      </c>
      <c r="G1273" s="354">
        <v>515</v>
      </c>
      <c r="H1273" s="354">
        <v>515</v>
      </c>
      <c r="I1273" s="354">
        <v>515</v>
      </c>
      <c r="J1273" s="354">
        <v>515</v>
      </c>
      <c r="L1273" s="354">
        <v>515</v>
      </c>
      <c r="M1273" s="354">
        <v>515</v>
      </c>
      <c r="N1273" s="354">
        <v>515</v>
      </c>
      <c r="O1273" s="354">
        <v>515</v>
      </c>
      <c r="P1273" s="354">
        <v>515</v>
      </c>
      <c r="Q1273" s="354">
        <v>515</v>
      </c>
      <c r="R1273" s="354">
        <v>525</v>
      </c>
      <c r="S1273" s="354">
        <v>515</v>
      </c>
      <c r="T1273" s="354">
        <v>1030</v>
      </c>
      <c r="U1273" s="354">
        <v>1545</v>
      </c>
      <c r="V1273" s="354">
        <v>2060</v>
      </c>
      <c r="W1273" s="354">
        <v>2060</v>
      </c>
      <c r="X1273" s="354">
        <v>2575</v>
      </c>
      <c r="Y1273" s="354">
        <v>3090</v>
      </c>
      <c r="Z1273" s="354">
        <v>3605</v>
      </c>
      <c r="AA1273" s="354">
        <v>4120</v>
      </c>
      <c r="AB1273" s="354">
        <v>4635</v>
      </c>
      <c r="AC1273" s="354">
        <v>5150</v>
      </c>
      <c r="AD1273" s="354">
        <v>5675</v>
      </c>
    </row>
    <row r="1274" spans="1:30" x14ac:dyDescent="0.35">
      <c r="A1274" t="s">
        <v>162</v>
      </c>
      <c r="B1274" s="354" t="str">
        <f>VLOOKUP(A1274,'Web Based Remittances'!$A$2:$C$70,3,0)</f>
        <v>316y546e</v>
      </c>
      <c r="C1274" s="354" t="s">
        <v>81</v>
      </c>
      <c r="D1274" s="354" t="s">
        <v>82</v>
      </c>
      <c r="E1274" s="354">
        <v>6122310</v>
      </c>
      <c r="F1274" s="354">
        <v>3378</v>
      </c>
      <c r="G1274" s="354">
        <v>281</v>
      </c>
      <c r="H1274" s="354">
        <v>281</v>
      </c>
      <c r="I1274" s="354">
        <v>281</v>
      </c>
      <c r="J1274" s="354">
        <v>281</v>
      </c>
      <c r="L1274" s="354">
        <v>568</v>
      </c>
      <c r="M1274" s="354">
        <v>281</v>
      </c>
      <c r="N1274" s="354">
        <v>281</v>
      </c>
      <c r="O1274" s="354">
        <v>281</v>
      </c>
      <c r="P1274" s="354">
        <v>281</v>
      </c>
      <c r="Q1274" s="354">
        <v>281</v>
      </c>
      <c r="R1274" s="354">
        <v>281</v>
      </c>
      <c r="S1274" s="354">
        <v>281</v>
      </c>
      <c r="T1274" s="354">
        <v>562</v>
      </c>
      <c r="U1274" s="354">
        <v>843</v>
      </c>
      <c r="V1274" s="354">
        <v>1124</v>
      </c>
      <c r="W1274" s="354">
        <v>1124</v>
      </c>
      <c r="X1274" s="354">
        <v>1692</v>
      </c>
      <c r="Y1274" s="354">
        <v>1973</v>
      </c>
      <c r="Z1274" s="354">
        <v>2254</v>
      </c>
      <c r="AA1274" s="354">
        <v>2535</v>
      </c>
      <c r="AB1274" s="354">
        <v>2816</v>
      </c>
      <c r="AC1274" s="354">
        <v>3097</v>
      </c>
      <c r="AD1274" s="354">
        <v>3378</v>
      </c>
    </row>
    <row r="1275" spans="1:30" x14ac:dyDescent="0.35">
      <c r="A1275" t="s">
        <v>162</v>
      </c>
      <c r="B1275" s="354" t="str">
        <f>VLOOKUP(A1275,'Web Based Remittances'!$A$2:$C$70,3,0)</f>
        <v>316y546e</v>
      </c>
      <c r="C1275" s="354" t="s">
        <v>83</v>
      </c>
      <c r="D1275" s="354" t="s">
        <v>84</v>
      </c>
      <c r="E1275" s="354">
        <v>6122110</v>
      </c>
      <c r="F1275" s="354">
        <v>18056</v>
      </c>
      <c r="G1275" s="354">
        <v>1641</v>
      </c>
      <c r="H1275" s="354">
        <v>1641</v>
      </c>
      <c r="I1275" s="354">
        <v>1641</v>
      </c>
      <c r="J1275" s="354">
        <v>1641</v>
      </c>
      <c r="L1275" s="354">
        <v>1641</v>
      </c>
      <c r="M1275" s="354">
        <v>1641</v>
      </c>
      <c r="N1275" s="354">
        <v>1641</v>
      </c>
      <c r="O1275" s="354">
        <v>1641</v>
      </c>
      <c r="P1275" s="354">
        <v>1641</v>
      </c>
      <c r="Q1275" s="354">
        <v>1641</v>
      </c>
      <c r="R1275" s="354">
        <v>1646</v>
      </c>
      <c r="S1275" s="354">
        <v>1641</v>
      </c>
      <c r="T1275" s="354">
        <v>3282</v>
      </c>
      <c r="U1275" s="354">
        <v>4923</v>
      </c>
      <c r="V1275" s="354">
        <v>6564</v>
      </c>
      <c r="W1275" s="354">
        <v>6564</v>
      </c>
      <c r="X1275" s="354">
        <v>8205</v>
      </c>
      <c r="Y1275" s="354">
        <v>9846</v>
      </c>
      <c r="Z1275" s="354">
        <v>11487</v>
      </c>
      <c r="AA1275" s="354">
        <v>13128</v>
      </c>
      <c r="AB1275" s="354">
        <v>14769</v>
      </c>
      <c r="AC1275" s="354">
        <v>16410</v>
      </c>
      <c r="AD1275" s="354">
        <v>18056</v>
      </c>
    </row>
    <row r="1276" spans="1:30" x14ac:dyDescent="0.35">
      <c r="A1276" t="s">
        <v>162</v>
      </c>
      <c r="B1276" s="354" t="str">
        <f>VLOOKUP(A1276,'Web Based Remittances'!$A$2:$C$70,3,0)</f>
        <v>316y546e</v>
      </c>
      <c r="C1276" s="354" t="s">
        <v>85</v>
      </c>
      <c r="D1276" s="354" t="s">
        <v>86</v>
      </c>
      <c r="E1276" s="354">
        <v>6120800</v>
      </c>
      <c r="F1276" s="354">
        <v>4625</v>
      </c>
      <c r="G1276" s="354">
        <v>1156</v>
      </c>
      <c r="J1276" s="354">
        <v>1156</v>
      </c>
      <c r="N1276" s="354">
        <v>1156</v>
      </c>
      <c r="R1276" s="354">
        <v>1157</v>
      </c>
      <c r="S1276" s="354">
        <v>1156</v>
      </c>
      <c r="T1276" s="354">
        <v>1156</v>
      </c>
      <c r="U1276" s="354">
        <v>1156</v>
      </c>
      <c r="V1276" s="354">
        <v>2312</v>
      </c>
      <c r="W1276" s="354">
        <v>2312</v>
      </c>
      <c r="X1276" s="354">
        <v>2312</v>
      </c>
      <c r="Y1276" s="354">
        <v>2312</v>
      </c>
      <c r="Z1276" s="354">
        <v>3468</v>
      </c>
      <c r="AA1276" s="354">
        <v>3468</v>
      </c>
      <c r="AB1276" s="354">
        <v>3468</v>
      </c>
      <c r="AC1276" s="354">
        <v>3468</v>
      </c>
      <c r="AD1276" s="354">
        <v>4625</v>
      </c>
    </row>
    <row r="1277" spans="1:30" x14ac:dyDescent="0.35">
      <c r="A1277" t="s">
        <v>162</v>
      </c>
      <c r="B1277" s="354" t="str">
        <f>VLOOKUP(A1277,'Web Based Remittances'!$A$2:$C$70,3,0)</f>
        <v>316y546e</v>
      </c>
      <c r="C1277" s="354" t="s">
        <v>87</v>
      </c>
      <c r="D1277" s="354" t="s">
        <v>88</v>
      </c>
      <c r="E1277" s="354">
        <v>6120220</v>
      </c>
      <c r="F1277" s="354">
        <v>17103</v>
      </c>
      <c r="G1277" s="354">
        <v>1425</v>
      </c>
      <c r="H1277" s="354">
        <v>1425</v>
      </c>
      <c r="I1277" s="354">
        <v>1425</v>
      </c>
      <c r="J1277" s="354">
        <v>1425</v>
      </c>
      <c r="L1277" s="354">
        <v>2853</v>
      </c>
      <c r="M1277" s="354">
        <v>1425</v>
      </c>
      <c r="N1277" s="354">
        <v>1425</v>
      </c>
      <c r="O1277" s="354">
        <v>1425</v>
      </c>
      <c r="P1277" s="354">
        <v>1425</v>
      </c>
      <c r="Q1277" s="354">
        <v>1425</v>
      </c>
      <c r="R1277" s="354">
        <v>1425</v>
      </c>
      <c r="S1277" s="354">
        <v>1425</v>
      </c>
      <c r="T1277" s="354">
        <v>2850</v>
      </c>
      <c r="U1277" s="354">
        <v>4275</v>
      </c>
      <c r="V1277" s="354">
        <v>5700</v>
      </c>
      <c r="W1277" s="354">
        <v>5700</v>
      </c>
      <c r="X1277" s="354">
        <v>8553</v>
      </c>
      <c r="Y1277" s="354">
        <v>9978</v>
      </c>
      <c r="Z1277" s="354">
        <v>11403</v>
      </c>
      <c r="AA1277" s="354">
        <v>12828</v>
      </c>
      <c r="AB1277" s="354">
        <v>14253</v>
      </c>
      <c r="AC1277" s="354">
        <v>15678</v>
      </c>
      <c r="AD1277" s="354">
        <v>17103</v>
      </c>
    </row>
    <row r="1278" spans="1:30" x14ac:dyDescent="0.35">
      <c r="A1278" t="s">
        <v>162</v>
      </c>
      <c r="B1278" s="354" t="str">
        <f>VLOOKUP(A1278,'Web Based Remittances'!$A$2:$C$70,3,0)</f>
        <v>316y546e</v>
      </c>
      <c r="C1278" s="354" t="s">
        <v>89</v>
      </c>
      <c r="D1278" s="354" t="s">
        <v>90</v>
      </c>
      <c r="E1278" s="354">
        <v>6120600</v>
      </c>
      <c r="F1278" s="354">
        <v>29670</v>
      </c>
      <c r="G1278" s="354">
        <v>29670</v>
      </c>
      <c r="S1278" s="354">
        <v>29670</v>
      </c>
      <c r="T1278" s="354">
        <v>29670</v>
      </c>
      <c r="U1278" s="354">
        <v>29670</v>
      </c>
      <c r="V1278" s="354">
        <v>29670</v>
      </c>
      <c r="W1278" s="354">
        <v>29670</v>
      </c>
      <c r="X1278" s="354">
        <v>29670</v>
      </c>
      <c r="Y1278" s="354">
        <v>29670</v>
      </c>
      <c r="Z1278" s="354">
        <v>29670</v>
      </c>
      <c r="AA1278" s="354">
        <v>29670</v>
      </c>
      <c r="AB1278" s="354">
        <v>29670</v>
      </c>
      <c r="AC1278" s="354">
        <v>29670</v>
      </c>
      <c r="AD1278" s="354">
        <v>29670</v>
      </c>
    </row>
    <row r="1279" spans="1:30" x14ac:dyDescent="0.35">
      <c r="A1279" t="s">
        <v>162</v>
      </c>
      <c r="B1279" s="354" t="str">
        <f>VLOOKUP(A1279,'Web Based Remittances'!$A$2:$C$70,3,0)</f>
        <v>316y546e</v>
      </c>
      <c r="C1279" s="354" t="s">
        <v>91</v>
      </c>
      <c r="D1279" s="354" t="s">
        <v>92</v>
      </c>
      <c r="E1279" s="354">
        <v>6120400</v>
      </c>
      <c r="F1279" s="354">
        <v>4460</v>
      </c>
      <c r="G1279" s="354">
        <v>1115</v>
      </c>
      <c r="J1279" s="354">
        <v>1115</v>
      </c>
      <c r="N1279" s="354">
        <v>1115</v>
      </c>
      <c r="R1279" s="354">
        <v>1115</v>
      </c>
      <c r="S1279" s="354">
        <v>1115</v>
      </c>
      <c r="T1279" s="354">
        <v>1115</v>
      </c>
      <c r="U1279" s="354">
        <v>1115</v>
      </c>
      <c r="V1279" s="354">
        <v>2230</v>
      </c>
      <c r="W1279" s="354">
        <v>2230</v>
      </c>
      <c r="X1279" s="354">
        <v>2230</v>
      </c>
      <c r="Y1279" s="354">
        <v>2230</v>
      </c>
      <c r="Z1279" s="354">
        <v>3345</v>
      </c>
      <c r="AA1279" s="354">
        <v>3345</v>
      </c>
      <c r="AB1279" s="354">
        <v>3345</v>
      </c>
      <c r="AC1279" s="354">
        <v>3345</v>
      </c>
      <c r="AD1279" s="354">
        <v>4460</v>
      </c>
    </row>
    <row r="1280" spans="1:30" x14ac:dyDescent="0.35">
      <c r="A1280" t="s">
        <v>162</v>
      </c>
      <c r="B1280" s="354" t="str">
        <f>VLOOKUP(A1280,'Web Based Remittances'!$A$2:$C$70,3,0)</f>
        <v>316y546e</v>
      </c>
      <c r="C1280" s="354" t="s">
        <v>93</v>
      </c>
      <c r="D1280" s="354" t="s">
        <v>94</v>
      </c>
      <c r="E1280" s="354">
        <v>6140130</v>
      </c>
      <c r="F1280" s="354">
        <v>24915</v>
      </c>
      <c r="G1280" s="354">
        <v>2500</v>
      </c>
      <c r="H1280" s="354">
        <v>10000</v>
      </c>
      <c r="I1280" s="354">
        <v>1225</v>
      </c>
      <c r="J1280" s="354">
        <v>2500</v>
      </c>
      <c r="L1280" s="354">
        <v>1228</v>
      </c>
      <c r="M1280" s="354">
        <v>2500</v>
      </c>
      <c r="O1280" s="354">
        <v>1228</v>
      </c>
      <c r="Q1280" s="354">
        <v>2500</v>
      </c>
      <c r="R1280" s="354">
        <v>1234</v>
      </c>
      <c r="S1280" s="354">
        <v>2500</v>
      </c>
      <c r="T1280" s="354">
        <v>12500</v>
      </c>
      <c r="U1280" s="354">
        <v>13725</v>
      </c>
      <c r="V1280" s="354">
        <v>16225</v>
      </c>
      <c r="W1280" s="354">
        <v>16225</v>
      </c>
      <c r="X1280" s="354">
        <v>17453</v>
      </c>
      <c r="Y1280" s="354">
        <v>19953</v>
      </c>
      <c r="Z1280" s="354">
        <v>19953</v>
      </c>
      <c r="AA1280" s="354">
        <v>21181</v>
      </c>
      <c r="AB1280" s="354">
        <v>21181</v>
      </c>
      <c r="AC1280" s="354">
        <v>23681</v>
      </c>
      <c r="AD1280" s="354">
        <v>24915</v>
      </c>
    </row>
    <row r="1281" spans="1:30" x14ac:dyDescent="0.35">
      <c r="A1281" t="s">
        <v>162</v>
      </c>
      <c r="B1281" s="354" t="str">
        <f>VLOOKUP(A1281,'Web Based Remittances'!$A$2:$C$70,3,0)</f>
        <v>316y546e</v>
      </c>
      <c r="C1281" s="354" t="s">
        <v>95</v>
      </c>
      <c r="D1281" s="354" t="s">
        <v>96</v>
      </c>
      <c r="E1281" s="354">
        <v>6142430</v>
      </c>
      <c r="F1281" s="354">
        <v>7600</v>
      </c>
      <c r="G1281" s="354">
        <v>3828</v>
      </c>
      <c r="I1281" s="354">
        <v>750</v>
      </c>
      <c r="L1281" s="354">
        <v>1345</v>
      </c>
      <c r="M1281" s="354">
        <v>50</v>
      </c>
      <c r="N1281" s="354">
        <v>1215</v>
      </c>
      <c r="Q1281" s="354">
        <v>412</v>
      </c>
      <c r="S1281" s="354">
        <v>3828</v>
      </c>
      <c r="T1281" s="354">
        <v>3828</v>
      </c>
      <c r="U1281" s="354">
        <v>4578</v>
      </c>
      <c r="V1281" s="354">
        <v>4578</v>
      </c>
      <c r="W1281" s="354">
        <v>4578</v>
      </c>
      <c r="X1281" s="354">
        <v>5923</v>
      </c>
      <c r="Y1281" s="354">
        <v>5973</v>
      </c>
      <c r="Z1281" s="354">
        <v>7188</v>
      </c>
      <c r="AA1281" s="354">
        <v>7188</v>
      </c>
      <c r="AB1281" s="354">
        <v>7188</v>
      </c>
      <c r="AC1281" s="354">
        <v>7600</v>
      </c>
      <c r="AD1281" s="354">
        <v>7600</v>
      </c>
    </row>
    <row r="1282" spans="1:30" x14ac:dyDescent="0.35">
      <c r="A1282" t="s">
        <v>162</v>
      </c>
      <c r="B1282" s="354" t="str">
        <f>VLOOKUP(A1282,'Web Based Remittances'!$A$2:$C$70,3,0)</f>
        <v>316y546e</v>
      </c>
      <c r="C1282" s="354" t="s">
        <v>97</v>
      </c>
      <c r="D1282" s="354" t="s">
        <v>98</v>
      </c>
      <c r="E1282" s="354">
        <v>6146100</v>
      </c>
      <c r="F1282" s="354">
        <v>0</v>
      </c>
      <c r="S1282" s="354">
        <v>0</v>
      </c>
      <c r="T1282" s="354">
        <v>0</v>
      </c>
      <c r="U1282" s="354">
        <v>0</v>
      </c>
      <c r="V1282" s="354">
        <v>0</v>
      </c>
      <c r="W1282" s="354">
        <v>0</v>
      </c>
      <c r="X1282" s="354">
        <v>0</v>
      </c>
      <c r="Y1282" s="354">
        <v>0</v>
      </c>
      <c r="Z1282" s="354">
        <v>0</v>
      </c>
      <c r="AA1282" s="354">
        <v>0</v>
      </c>
      <c r="AB1282" s="354">
        <v>0</v>
      </c>
      <c r="AC1282" s="354">
        <v>0</v>
      </c>
      <c r="AD1282" s="354">
        <v>0</v>
      </c>
    </row>
    <row r="1283" spans="1:30" x14ac:dyDescent="0.35">
      <c r="A1283" t="s">
        <v>162</v>
      </c>
      <c r="B1283" s="354" t="str">
        <f>VLOOKUP(A1283,'Web Based Remittances'!$A$2:$C$70,3,0)</f>
        <v>316y546e</v>
      </c>
      <c r="C1283" s="354" t="s">
        <v>99</v>
      </c>
      <c r="D1283" s="354" t="s">
        <v>100</v>
      </c>
      <c r="E1283" s="354">
        <v>6140000</v>
      </c>
      <c r="F1283" s="354">
        <v>9890</v>
      </c>
      <c r="G1283" s="354">
        <v>825</v>
      </c>
      <c r="H1283" s="354">
        <v>825</v>
      </c>
      <c r="I1283" s="354">
        <v>825</v>
      </c>
      <c r="J1283" s="354">
        <v>825</v>
      </c>
      <c r="L1283" s="354">
        <v>1640</v>
      </c>
      <c r="M1283" s="354">
        <v>825</v>
      </c>
      <c r="N1283" s="354">
        <v>825</v>
      </c>
      <c r="O1283" s="354">
        <v>825</v>
      </c>
      <c r="P1283" s="354">
        <v>825</v>
      </c>
      <c r="Q1283" s="354">
        <v>825</v>
      </c>
      <c r="R1283" s="354">
        <v>825</v>
      </c>
      <c r="S1283" s="354">
        <v>825</v>
      </c>
      <c r="T1283" s="354">
        <v>1650</v>
      </c>
      <c r="U1283" s="354">
        <v>2475</v>
      </c>
      <c r="V1283" s="354">
        <v>3300</v>
      </c>
      <c r="W1283" s="354">
        <v>3300</v>
      </c>
      <c r="X1283" s="354">
        <v>4940</v>
      </c>
      <c r="Y1283" s="354">
        <v>5765</v>
      </c>
      <c r="Z1283" s="354">
        <v>6590</v>
      </c>
      <c r="AA1283" s="354">
        <v>7415</v>
      </c>
      <c r="AB1283" s="354">
        <v>8240</v>
      </c>
      <c r="AC1283" s="354">
        <v>9065</v>
      </c>
      <c r="AD1283" s="354">
        <v>9890</v>
      </c>
    </row>
    <row r="1284" spans="1:30" x14ac:dyDescent="0.35">
      <c r="A1284" t="s">
        <v>162</v>
      </c>
      <c r="B1284" s="354" t="str">
        <f>VLOOKUP(A1284,'Web Based Remittances'!$A$2:$C$70,3,0)</f>
        <v>316y546e</v>
      </c>
      <c r="C1284" s="354" t="s">
        <v>101</v>
      </c>
      <c r="D1284" s="354" t="s">
        <v>102</v>
      </c>
      <c r="E1284" s="354">
        <v>6121600</v>
      </c>
      <c r="F1284" s="354">
        <v>3395</v>
      </c>
      <c r="G1284" s="354">
        <v>3395</v>
      </c>
      <c r="S1284" s="354">
        <v>3395</v>
      </c>
      <c r="T1284" s="354">
        <v>3395</v>
      </c>
      <c r="U1284" s="354">
        <v>3395</v>
      </c>
      <c r="V1284" s="354">
        <v>3395</v>
      </c>
      <c r="W1284" s="354">
        <v>3395</v>
      </c>
      <c r="X1284" s="354">
        <v>3395</v>
      </c>
      <c r="Y1284" s="354">
        <v>3395</v>
      </c>
      <c r="Z1284" s="354">
        <v>3395</v>
      </c>
      <c r="AA1284" s="354">
        <v>3395</v>
      </c>
      <c r="AB1284" s="354">
        <v>3395</v>
      </c>
      <c r="AC1284" s="354">
        <v>3395</v>
      </c>
      <c r="AD1284" s="354">
        <v>3395</v>
      </c>
    </row>
    <row r="1285" spans="1:30" x14ac:dyDescent="0.35">
      <c r="A1285" t="s">
        <v>162</v>
      </c>
      <c r="B1285" s="354" t="str">
        <f>VLOOKUP(A1285,'Web Based Remittances'!$A$2:$C$70,3,0)</f>
        <v>316y546e</v>
      </c>
      <c r="C1285" s="354" t="s">
        <v>103</v>
      </c>
      <c r="D1285" s="354" t="s">
        <v>104</v>
      </c>
      <c r="E1285" s="354">
        <v>6151110</v>
      </c>
      <c r="F1285" s="354">
        <v>0</v>
      </c>
      <c r="S1285" s="354">
        <v>0</v>
      </c>
      <c r="T1285" s="354">
        <v>0</v>
      </c>
      <c r="U1285" s="354">
        <v>0</v>
      </c>
      <c r="V1285" s="354">
        <v>0</v>
      </c>
      <c r="W1285" s="354">
        <v>0</v>
      </c>
      <c r="X1285" s="354">
        <v>0</v>
      </c>
      <c r="Y1285" s="354">
        <v>0</v>
      </c>
      <c r="Z1285" s="354">
        <v>0</v>
      </c>
      <c r="AA1285" s="354">
        <v>0</v>
      </c>
      <c r="AB1285" s="354">
        <v>0</v>
      </c>
      <c r="AC1285" s="354">
        <v>0</v>
      </c>
      <c r="AD1285" s="354">
        <v>0</v>
      </c>
    </row>
    <row r="1286" spans="1:30" x14ac:dyDescent="0.35">
      <c r="A1286" t="s">
        <v>162</v>
      </c>
      <c r="B1286" s="354" t="str">
        <f>VLOOKUP(A1286,'Web Based Remittances'!$A$2:$C$70,3,0)</f>
        <v>316y546e</v>
      </c>
      <c r="C1286" s="354" t="s">
        <v>105</v>
      </c>
      <c r="D1286" s="354" t="s">
        <v>106</v>
      </c>
      <c r="E1286" s="354">
        <v>6140200</v>
      </c>
      <c r="F1286" s="354">
        <v>66384</v>
      </c>
      <c r="G1286" s="354">
        <v>6035</v>
      </c>
      <c r="H1286" s="354">
        <v>6035</v>
      </c>
      <c r="I1286" s="354">
        <v>6035</v>
      </c>
      <c r="J1286" s="354">
        <v>6035</v>
      </c>
      <c r="L1286" s="354">
        <v>6035</v>
      </c>
      <c r="M1286" s="354">
        <v>6035</v>
      </c>
      <c r="N1286" s="354">
        <v>6035</v>
      </c>
      <c r="O1286" s="354">
        <v>6035</v>
      </c>
      <c r="P1286" s="354">
        <v>6035</v>
      </c>
      <c r="Q1286" s="354">
        <v>6035</v>
      </c>
      <c r="R1286" s="354">
        <v>6034</v>
      </c>
      <c r="S1286" s="354">
        <v>6035</v>
      </c>
      <c r="T1286" s="354">
        <v>12070</v>
      </c>
      <c r="U1286" s="354">
        <v>18105</v>
      </c>
      <c r="V1286" s="354">
        <v>24140</v>
      </c>
      <c r="W1286" s="354">
        <v>24140</v>
      </c>
      <c r="X1286" s="354">
        <v>30175</v>
      </c>
      <c r="Y1286" s="354">
        <v>36210</v>
      </c>
      <c r="Z1286" s="354">
        <v>42245</v>
      </c>
      <c r="AA1286" s="354">
        <v>48280</v>
      </c>
      <c r="AB1286" s="354">
        <v>54315</v>
      </c>
      <c r="AC1286" s="354">
        <v>60350</v>
      </c>
      <c r="AD1286" s="354">
        <v>66384</v>
      </c>
    </row>
    <row r="1287" spans="1:30" x14ac:dyDescent="0.35">
      <c r="A1287" t="s">
        <v>162</v>
      </c>
      <c r="B1287" s="354" t="str">
        <f>VLOOKUP(A1287,'Web Based Remittances'!$A$2:$C$70,3,0)</f>
        <v>316y546e</v>
      </c>
      <c r="C1287" s="354" t="s">
        <v>107</v>
      </c>
      <c r="D1287" s="354" t="s">
        <v>108</v>
      </c>
      <c r="E1287" s="354">
        <v>6111000</v>
      </c>
      <c r="F1287" s="354">
        <v>0</v>
      </c>
      <c r="S1287" s="354">
        <v>0</v>
      </c>
      <c r="T1287" s="354">
        <v>0</v>
      </c>
      <c r="U1287" s="354">
        <v>0</v>
      </c>
      <c r="V1287" s="354">
        <v>0</v>
      </c>
      <c r="W1287" s="354">
        <v>0</v>
      </c>
      <c r="X1287" s="354">
        <v>0</v>
      </c>
      <c r="Y1287" s="354">
        <v>0</v>
      </c>
      <c r="Z1287" s="354">
        <v>0</v>
      </c>
      <c r="AA1287" s="354">
        <v>0</v>
      </c>
      <c r="AB1287" s="354">
        <v>0</v>
      </c>
      <c r="AC1287" s="354">
        <v>0</v>
      </c>
      <c r="AD1287" s="354">
        <v>0</v>
      </c>
    </row>
    <row r="1288" spans="1:30" x14ac:dyDescent="0.35">
      <c r="A1288" t="s">
        <v>162</v>
      </c>
      <c r="B1288" s="354" t="str">
        <f>VLOOKUP(A1288,'Web Based Remittances'!$A$2:$C$70,3,0)</f>
        <v>316y546e</v>
      </c>
      <c r="C1288" s="354" t="s">
        <v>109</v>
      </c>
      <c r="D1288" s="354" t="s">
        <v>110</v>
      </c>
      <c r="E1288" s="354">
        <v>6170100</v>
      </c>
      <c r="F1288" s="354">
        <v>10440</v>
      </c>
      <c r="H1288" s="354">
        <v>5460</v>
      </c>
      <c r="L1288" s="354">
        <v>2000</v>
      </c>
      <c r="P1288" s="354">
        <v>2980</v>
      </c>
      <c r="S1288" s="354">
        <v>0</v>
      </c>
      <c r="T1288" s="354">
        <v>5460</v>
      </c>
      <c r="U1288" s="354">
        <v>5460</v>
      </c>
      <c r="V1288" s="354">
        <v>5460</v>
      </c>
      <c r="W1288" s="354">
        <v>5460</v>
      </c>
      <c r="X1288" s="354">
        <v>7460</v>
      </c>
      <c r="Y1288" s="354">
        <v>7460</v>
      </c>
      <c r="Z1288" s="354">
        <v>7460</v>
      </c>
      <c r="AA1288" s="354">
        <v>7460</v>
      </c>
      <c r="AB1288" s="354">
        <v>10440</v>
      </c>
      <c r="AC1288" s="354">
        <v>10440</v>
      </c>
      <c r="AD1288" s="354">
        <v>10440</v>
      </c>
    </row>
    <row r="1289" spans="1:30" x14ac:dyDescent="0.35">
      <c r="A1289" t="s">
        <v>162</v>
      </c>
      <c r="B1289" s="354" t="str">
        <f>VLOOKUP(A1289,'Web Based Remittances'!$A$2:$C$70,3,0)</f>
        <v>316y546e</v>
      </c>
      <c r="C1289" s="354" t="s">
        <v>111</v>
      </c>
      <c r="D1289" s="354" t="s">
        <v>112</v>
      </c>
      <c r="E1289" s="354">
        <v>6170110</v>
      </c>
      <c r="F1289" s="354">
        <v>24549</v>
      </c>
      <c r="G1289" s="354">
        <v>6743</v>
      </c>
      <c r="H1289" s="354">
        <v>3069</v>
      </c>
      <c r="I1289" s="354">
        <v>3420</v>
      </c>
      <c r="J1289" s="354">
        <v>1677</v>
      </c>
      <c r="L1289" s="354">
        <v>2081</v>
      </c>
      <c r="M1289" s="354">
        <v>40</v>
      </c>
      <c r="N1289" s="354">
        <v>1677</v>
      </c>
      <c r="O1289" s="354">
        <v>2081</v>
      </c>
      <c r="Q1289" s="354">
        <v>1677</v>
      </c>
      <c r="R1289" s="354">
        <v>2084</v>
      </c>
      <c r="S1289" s="354">
        <v>6743</v>
      </c>
      <c r="T1289" s="354">
        <v>9812</v>
      </c>
      <c r="U1289" s="354">
        <v>13232</v>
      </c>
      <c r="V1289" s="354">
        <v>14909</v>
      </c>
      <c r="W1289" s="354">
        <v>14909</v>
      </c>
      <c r="X1289" s="354">
        <v>16990</v>
      </c>
      <c r="Y1289" s="354">
        <v>17030</v>
      </c>
      <c r="Z1289" s="354">
        <v>18707</v>
      </c>
      <c r="AA1289" s="354">
        <v>20788</v>
      </c>
      <c r="AB1289" s="354">
        <v>20788</v>
      </c>
      <c r="AC1289" s="354">
        <v>22465</v>
      </c>
      <c r="AD1289" s="354">
        <v>24549</v>
      </c>
    </row>
    <row r="1290" spans="1:30" x14ac:dyDescent="0.35">
      <c r="A1290" t="s">
        <v>162</v>
      </c>
      <c r="B1290" s="354" t="str">
        <f>VLOOKUP(A1290,'Web Based Remittances'!$A$2:$C$70,3,0)</f>
        <v>316y546e</v>
      </c>
      <c r="C1290" s="354" t="s">
        <v>121</v>
      </c>
      <c r="D1290" s="354" t="s">
        <v>122</v>
      </c>
      <c r="E1290" s="354">
        <v>4190170</v>
      </c>
      <c r="F1290" s="354">
        <v>-7226</v>
      </c>
      <c r="H1290" s="354">
        <v>-7226</v>
      </c>
      <c r="S1290" s="354">
        <v>0</v>
      </c>
      <c r="T1290" s="354">
        <v>-7226</v>
      </c>
      <c r="U1290" s="354">
        <v>-7226</v>
      </c>
      <c r="V1290" s="354">
        <v>-7226</v>
      </c>
      <c r="W1290" s="354">
        <v>-7226</v>
      </c>
      <c r="X1290" s="354">
        <v>-7226</v>
      </c>
      <c r="Y1290" s="354">
        <v>-7226</v>
      </c>
      <c r="Z1290" s="354">
        <v>-7226</v>
      </c>
      <c r="AA1290" s="354">
        <v>-7226</v>
      </c>
      <c r="AB1290" s="354">
        <v>-7226</v>
      </c>
      <c r="AC1290" s="354">
        <v>-7226</v>
      </c>
      <c r="AD1290" s="354">
        <v>-7226</v>
      </c>
    </row>
    <row r="1291" spans="1:30" x14ac:dyDescent="0.35">
      <c r="A1291" t="s">
        <v>162</v>
      </c>
      <c r="B1291" s="354" t="str">
        <f>VLOOKUP(A1291,'Web Based Remittances'!$A$2:$C$70,3,0)</f>
        <v>316y546e</v>
      </c>
      <c r="C1291" s="354" t="s">
        <v>127</v>
      </c>
      <c r="D1291" s="354" t="s">
        <v>128</v>
      </c>
      <c r="E1291" s="354">
        <v>6180200</v>
      </c>
      <c r="F1291" s="354">
        <v>14708.49</v>
      </c>
      <c r="J1291" s="354">
        <v>14708.49</v>
      </c>
      <c r="S1291" s="354">
        <v>0</v>
      </c>
      <c r="T1291" s="354">
        <v>0</v>
      </c>
      <c r="U1291" s="354">
        <v>0</v>
      </c>
      <c r="V1291" s="354">
        <v>14708.49</v>
      </c>
      <c r="W1291" s="354">
        <v>14708.49</v>
      </c>
      <c r="X1291" s="354">
        <v>14708.49</v>
      </c>
      <c r="Y1291" s="354">
        <v>14708.49</v>
      </c>
      <c r="Z1291" s="354">
        <v>14708.49</v>
      </c>
      <c r="AA1291" s="354">
        <v>14708.49</v>
      </c>
      <c r="AB1291" s="354">
        <v>14708.49</v>
      </c>
      <c r="AC1291" s="354">
        <v>14708.49</v>
      </c>
      <c r="AD1291" s="354">
        <v>14708.49</v>
      </c>
    </row>
    <row r="1292" spans="1:30" x14ac:dyDescent="0.35">
      <c r="A1292" t="s">
        <v>163</v>
      </c>
      <c r="B1292" s="354" t="str">
        <f>VLOOKUP(A1292,'Web Based Remittances'!$A$2:$C$70,3,0)</f>
        <v>660k525o</v>
      </c>
      <c r="C1292" s="354" t="s">
        <v>19</v>
      </c>
      <c r="D1292" s="354" t="s">
        <v>20</v>
      </c>
      <c r="E1292" s="354">
        <v>4190105</v>
      </c>
      <c r="F1292" s="354">
        <v>-697302</v>
      </c>
      <c r="G1292" s="354">
        <v>-83676.240000000005</v>
      </c>
      <c r="H1292" s="354">
        <v>-55784.160000000003</v>
      </c>
      <c r="I1292" s="354">
        <v>-55784.160000000003</v>
      </c>
      <c r="J1292" s="354">
        <v>-55784.160000000003</v>
      </c>
      <c r="K1292" s="354">
        <v>-55784.160000000003</v>
      </c>
      <c r="L1292" s="354">
        <v>-55784.160000000003</v>
      </c>
      <c r="M1292" s="354">
        <v>-55784.160000000003</v>
      </c>
      <c r="N1292" s="354">
        <v>-55784.160000000003</v>
      </c>
      <c r="O1292" s="354">
        <v>-55784.160000000003</v>
      </c>
      <c r="P1292" s="354">
        <v>-55784.160000000003</v>
      </c>
      <c r="Q1292" s="354">
        <v>-55784.160000000003</v>
      </c>
      <c r="R1292" s="354">
        <v>-55784.160000000003</v>
      </c>
      <c r="S1292" s="354">
        <v>-83676.240000000005</v>
      </c>
      <c r="T1292" s="354">
        <v>-139460.40000000002</v>
      </c>
      <c r="U1292" s="354">
        <v>-195244.56000000003</v>
      </c>
      <c r="V1292" s="354">
        <v>-251028.72000000003</v>
      </c>
      <c r="W1292" s="354">
        <v>-306812.88</v>
      </c>
      <c r="X1292" s="354">
        <v>-362597.04000000004</v>
      </c>
      <c r="Y1292" s="354">
        <v>-418381.20000000007</v>
      </c>
      <c r="Z1292" s="354">
        <v>-474165.3600000001</v>
      </c>
      <c r="AA1292" s="354">
        <v>-529949.52000000014</v>
      </c>
      <c r="AB1292" s="354">
        <v>-585733.68000000017</v>
      </c>
      <c r="AC1292" s="354">
        <v>-641517.8400000002</v>
      </c>
      <c r="AD1292" s="354">
        <v>-697302.00000000023</v>
      </c>
    </row>
    <row r="1293" spans="1:30" x14ac:dyDescent="0.35">
      <c r="A1293" t="s">
        <v>163</v>
      </c>
      <c r="B1293" s="354" t="str">
        <f>VLOOKUP(A1293,'Web Based Remittances'!$A$2:$C$70,3,0)</f>
        <v>660k525o</v>
      </c>
      <c r="C1293" s="354" t="s">
        <v>21</v>
      </c>
      <c r="D1293" s="354" t="s">
        <v>22</v>
      </c>
      <c r="E1293" s="354">
        <v>4190110</v>
      </c>
      <c r="F1293" s="354">
        <v>0</v>
      </c>
      <c r="G1293" s="354">
        <v>0</v>
      </c>
      <c r="H1293" s="354">
        <v>0</v>
      </c>
      <c r="I1293" s="354">
        <v>0</v>
      </c>
      <c r="J1293" s="354">
        <v>0</v>
      </c>
      <c r="K1293" s="354">
        <v>0</v>
      </c>
      <c r="L1293" s="354">
        <v>0</v>
      </c>
      <c r="M1293" s="354">
        <v>0</v>
      </c>
      <c r="N1293" s="354">
        <v>0</v>
      </c>
      <c r="O1293" s="354">
        <v>0</v>
      </c>
      <c r="P1293" s="354">
        <v>0</v>
      </c>
      <c r="Q1293" s="354">
        <v>0</v>
      </c>
      <c r="R1293" s="354">
        <v>0</v>
      </c>
      <c r="S1293" s="354">
        <v>0</v>
      </c>
      <c r="T1293" s="354">
        <v>0</v>
      </c>
      <c r="U1293" s="354">
        <v>0</v>
      </c>
      <c r="V1293" s="354">
        <v>0</v>
      </c>
      <c r="W1293" s="354">
        <v>0</v>
      </c>
      <c r="X1293" s="354">
        <v>0</v>
      </c>
      <c r="Y1293" s="354">
        <v>0</v>
      </c>
      <c r="Z1293" s="354">
        <v>0</v>
      </c>
      <c r="AA1293" s="354">
        <v>0</v>
      </c>
      <c r="AB1293" s="354">
        <v>0</v>
      </c>
      <c r="AC1293" s="354">
        <v>0</v>
      </c>
      <c r="AD1293" s="354">
        <v>0</v>
      </c>
    </row>
    <row r="1294" spans="1:30" x14ac:dyDescent="0.35">
      <c r="A1294" t="s">
        <v>163</v>
      </c>
      <c r="B1294" s="354" t="str">
        <f>VLOOKUP(A1294,'Web Based Remittances'!$A$2:$C$70,3,0)</f>
        <v>660k525o</v>
      </c>
      <c r="C1294" s="354" t="s">
        <v>23</v>
      </c>
      <c r="D1294" s="354" t="s">
        <v>24</v>
      </c>
      <c r="E1294" s="354">
        <v>4190120</v>
      </c>
      <c r="F1294" s="354">
        <v>-18579.830000000002</v>
      </c>
      <c r="G1294" s="354">
        <v>-1548.32</v>
      </c>
      <c r="H1294" s="354">
        <v>-1548.32</v>
      </c>
      <c r="I1294" s="354">
        <v>-1548.32</v>
      </c>
      <c r="J1294" s="354">
        <v>-1548.32</v>
      </c>
      <c r="K1294" s="354">
        <v>-1548.32</v>
      </c>
      <c r="L1294" s="354">
        <v>-1548.32</v>
      </c>
      <c r="M1294" s="354">
        <v>-1548.32</v>
      </c>
      <c r="N1294" s="354">
        <v>-1548.32</v>
      </c>
      <c r="O1294" s="354">
        <v>-1548.32</v>
      </c>
      <c r="P1294" s="354">
        <v>-1548.32</v>
      </c>
      <c r="Q1294" s="354">
        <v>-1548.32</v>
      </c>
      <c r="R1294" s="354">
        <v>-1548.31</v>
      </c>
      <c r="S1294" s="354">
        <v>-1548.32</v>
      </c>
      <c r="T1294" s="354">
        <v>-3096.64</v>
      </c>
      <c r="U1294" s="354">
        <v>-4644.96</v>
      </c>
      <c r="V1294" s="354">
        <v>-6193.28</v>
      </c>
      <c r="W1294" s="354">
        <v>-7741.5999999999995</v>
      </c>
      <c r="X1294" s="354">
        <v>-9289.92</v>
      </c>
      <c r="Y1294" s="354">
        <v>-10838.24</v>
      </c>
      <c r="Z1294" s="354">
        <v>-12386.56</v>
      </c>
      <c r="AA1294" s="354">
        <v>-13934.88</v>
      </c>
      <c r="AB1294" s="354">
        <v>-15483.199999999999</v>
      </c>
      <c r="AC1294" s="354">
        <v>-17031.52</v>
      </c>
      <c r="AD1294" s="354">
        <v>-18579.830000000002</v>
      </c>
    </row>
    <row r="1295" spans="1:30" x14ac:dyDescent="0.35">
      <c r="A1295" t="s">
        <v>163</v>
      </c>
      <c r="B1295" s="354" t="str">
        <f>VLOOKUP(A1295,'Web Based Remittances'!$A$2:$C$70,3,0)</f>
        <v>660k525o</v>
      </c>
      <c r="C1295" s="354" t="s">
        <v>25</v>
      </c>
      <c r="D1295" s="354" t="s">
        <v>26</v>
      </c>
      <c r="E1295" s="354">
        <v>4190140</v>
      </c>
      <c r="F1295" s="354">
        <v>-42335</v>
      </c>
      <c r="G1295" s="354">
        <v>0</v>
      </c>
      <c r="H1295" s="354">
        <v>0</v>
      </c>
      <c r="I1295" s="354">
        <v>0</v>
      </c>
      <c r="J1295" s="354">
        <v>-11172.5</v>
      </c>
      <c r="K1295" s="354">
        <v>0</v>
      </c>
      <c r="L1295" s="354">
        <v>-10387.5</v>
      </c>
      <c r="M1295" s="354">
        <v>0</v>
      </c>
      <c r="N1295" s="354">
        <v>0</v>
      </c>
      <c r="O1295" s="354">
        <v>-10387.5</v>
      </c>
      <c r="P1295" s="354">
        <v>0</v>
      </c>
      <c r="Q1295" s="354">
        <v>0</v>
      </c>
      <c r="R1295" s="354">
        <v>-10387.5</v>
      </c>
      <c r="S1295" s="354">
        <v>0</v>
      </c>
      <c r="T1295" s="354">
        <v>0</v>
      </c>
      <c r="U1295" s="354">
        <v>0</v>
      </c>
      <c r="V1295" s="354">
        <v>-11172.5</v>
      </c>
      <c r="W1295" s="354">
        <v>-11172.5</v>
      </c>
      <c r="X1295" s="354">
        <v>-21560</v>
      </c>
      <c r="Y1295" s="354">
        <v>-21560</v>
      </c>
      <c r="Z1295" s="354">
        <v>-21560</v>
      </c>
      <c r="AA1295" s="354">
        <v>-31947.5</v>
      </c>
      <c r="AB1295" s="354">
        <v>-31947.5</v>
      </c>
      <c r="AC1295" s="354">
        <v>-31947.5</v>
      </c>
      <c r="AD1295" s="354">
        <v>-42335</v>
      </c>
    </row>
    <row r="1296" spans="1:30" x14ac:dyDescent="0.35">
      <c r="A1296" t="s">
        <v>163</v>
      </c>
      <c r="B1296" s="354" t="str">
        <f>VLOOKUP(A1296,'Web Based Remittances'!$A$2:$C$70,3,0)</f>
        <v>660k525o</v>
      </c>
      <c r="C1296" s="354" t="s">
        <v>27</v>
      </c>
      <c r="D1296" s="354" t="s">
        <v>28</v>
      </c>
      <c r="E1296" s="354">
        <v>4190160</v>
      </c>
      <c r="F1296" s="354">
        <v>0</v>
      </c>
      <c r="G1296" s="354">
        <v>0</v>
      </c>
      <c r="H1296" s="354">
        <v>0</v>
      </c>
      <c r="I1296" s="354">
        <v>0</v>
      </c>
      <c r="J1296" s="354">
        <v>0</v>
      </c>
      <c r="K1296" s="354">
        <v>0</v>
      </c>
      <c r="L1296" s="354">
        <v>0</v>
      </c>
      <c r="M1296" s="354">
        <v>0</v>
      </c>
      <c r="N1296" s="354">
        <v>0</v>
      </c>
      <c r="O1296" s="354">
        <v>0</v>
      </c>
      <c r="P1296" s="354">
        <v>0</v>
      </c>
      <c r="Q1296" s="354">
        <v>0</v>
      </c>
      <c r="R1296" s="354">
        <v>0</v>
      </c>
      <c r="S1296" s="354">
        <v>0</v>
      </c>
      <c r="T1296" s="354">
        <v>0</v>
      </c>
      <c r="U1296" s="354">
        <v>0</v>
      </c>
      <c r="V1296" s="354">
        <v>0</v>
      </c>
      <c r="W1296" s="354">
        <v>0</v>
      </c>
      <c r="X1296" s="354">
        <v>0</v>
      </c>
      <c r="Y1296" s="354">
        <v>0</v>
      </c>
      <c r="Z1296" s="354">
        <v>0</v>
      </c>
      <c r="AA1296" s="354">
        <v>0</v>
      </c>
      <c r="AB1296" s="354">
        <v>0</v>
      </c>
      <c r="AC1296" s="354">
        <v>0</v>
      </c>
      <c r="AD1296" s="354">
        <v>0</v>
      </c>
    </row>
    <row r="1297" spans="1:30" x14ac:dyDescent="0.35">
      <c r="A1297" t="s">
        <v>163</v>
      </c>
      <c r="B1297" s="354" t="str">
        <f>VLOOKUP(A1297,'Web Based Remittances'!$A$2:$C$70,3,0)</f>
        <v>660k525o</v>
      </c>
      <c r="C1297" s="354" t="s">
        <v>29</v>
      </c>
      <c r="D1297" s="354" t="s">
        <v>30</v>
      </c>
      <c r="E1297" s="354">
        <v>4190390</v>
      </c>
      <c r="F1297" s="354">
        <v>0</v>
      </c>
      <c r="G1297" s="354">
        <v>0</v>
      </c>
      <c r="H1297" s="354">
        <v>0</v>
      </c>
      <c r="I1297" s="354">
        <v>0</v>
      </c>
      <c r="J1297" s="354">
        <v>0</v>
      </c>
      <c r="K1297" s="354">
        <v>0</v>
      </c>
      <c r="L1297" s="354">
        <v>0</v>
      </c>
      <c r="M1297" s="354">
        <v>0</v>
      </c>
      <c r="N1297" s="354">
        <v>0</v>
      </c>
      <c r="O1297" s="354">
        <v>0</v>
      </c>
      <c r="P1297" s="354">
        <v>0</v>
      </c>
      <c r="Q1297" s="354">
        <v>0</v>
      </c>
      <c r="R1297" s="354">
        <v>0</v>
      </c>
      <c r="S1297" s="354">
        <v>0</v>
      </c>
      <c r="T1297" s="354">
        <v>0</v>
      </c>
      <c r="U1297" s="354">
        <v>0</v>
      </c>
      <c r="V1297" s="354">
        <v>0</v>
      </c>
      <c r="W1297" s="354">
        <v>0</v>
      </c>
      <c r="X1297" s="354">
        <v>0</v>
      </c>
      <c r="Y1297" s="354">
        <v>0</v>
      </c>
      <c r="Z1297" s="354">
        <v>0</v>
      </c>
      <c r="AA1297" s="354">
        <v>0</v>
      </c>
      <c r="AB1297" s="354">
        <v>0</v>
      </c>
      <c r="AC1297" s="354">
        <v>0</v>
      </c>
      <c r="AD1297" s="354">
        <v>0</v>
      </c>
    </row>
    <row r="1298" spans="1:30" x14ac:dyDescent="0.35">
      <c r="A1298" t="s">
        <v>163</v>
      </c>
      <c r="B1298" s="354" t="str">
        <f>VLOOKUP(A1298,'Web Based Remittances'!$A$2:$C$70,3,0)</f>
        <v>660k525o</v>
      </c>
      <c r="C1298" s="354" t="s">
        <v>31</v>
      </c>
      <c r="D1298" s="354" t="s">
        <v>32</v>
      </c>
      <c r="E1298" s="354">
        <v>4191900</v>
      </c>
      <c r="F1298" s="354">
        <v>-5500</v>
      </c>
      <c r="G1298" s="354">
        <v>-275</v>
      </c>
      <c r="H1298" s="354">
        <v>-475</v>
      </c>
      <c r="I1298" s="354">
        <v>-425</v>
      </c>
      <c r="J1298" s="354">
        <v>-350</v>
      </c>
      <c r="K1298" s="354">
        <v>-250</v>
      </c>
      <c r="L1298" s="354">
        <v>-500</v>
      </c>
      <c r="M1298" s="354">
        <v>-375</v>
      </c>
      <c r="N1298" s="354">
        <v>-550</v>
      </c>
      <c r="O1298" s="354">
        <v>-650</v>
      </c>
      <c r="P1298" s="354">
        <v>-500</v>
      </c>
      <c r="Q1298" s="354">
        <v>-575</v>
      </c>
      <c r="R1298" s="354">
        <v>-575</v>
      </c>
      <c r="S1298" s="354">
        <v>-275</v>
      </c>
      <c r="T1298" s="354">
        <v>-750</v>
      </c>
      <c r="U1298" s="354">
        <v>-1175</v>
      </c>
      <c r="V1298" s="354">
        <v>-1525</v>
      </c>
      <c r="W1298" s="354">
        <v>-1775</v>
      </c>
      <c r="X1298" s="354">
        <v>-2275</v>
      </c>
      <c r="Y1298" s="354">
        <v>-2650</v>
      </c>
      <c r="Z1298" s="354">
        <v>-3200</v>
      </c>
      <c r="AA1298" s="354">
        <v>-3850</v>
      </c>
      <c r="AB1298" s="354">
        <v>-4350</v>
      </c>
      <c r="AC1298" s="354">
        <v>-4925</v>
      </c>
      <c r="AD1298" s="354">
        <v>-5500</v>
      </c>
    </row>
    <row r="1299" spans="1:30" x14ac:dyDescent="0.35">
      <c r="A1299" t="s">
        <v>163</v>
      </c>
      <c r="B1299" s="354" t="str">
        <f>VLOOKUP(A1299,'Web Based Remittances'!$A$2:$C$70,3,0)</f>
        <v>660k525o</v>
      </c>
      <c r="C1299" s="354" t="s">
        <v>33</v>
      </c>
      <c r="D1299" s="354" t="s">
        <v>34</v>
      </c>
      <c r="E1299" s="354">
        <v>4191100</v>
      </c>
      <c r="F1299" s="354">
        <v>-3000</v>
      </c>
      <c r="G1299" s="354">
        <v>-400</v>
      </c>
      <c r="H1299" s="354">
        <v>-365</v>
      </c>
      <c r="I1299" s="354">
        <v>-270</v>
      </c>
      <c r="J1299" s="354">
        <v>0</v>
      </c>
      <c r="K1299" s="354">
        <v>0</v>
      </c>
      <c r="L1299" s="354">
        <v>-500</v>
      </c>
      <c r="M1299" s="354">
        <v>-450</v>
      </c>
      <c r="N1299" s="354">
        <v>0</v>
      </c>
      <c r="O1299" s="354">
        <v>-350</v>
      </c>
      <c r="P1299" s="354">
        <v>-235</v>
      </c>
      <c r="Q1299" s="354">
        <v>-225</v>
      </c>
      <c r="R1299" s="354">
        <v>-205</v>
      </c>
      <c r="S1299" s="354">
        <v>-400</v>
      </c>
      <c r="T1299" s="354">
        <v>-765</v>
      </c>
      <c r="U1299" s="354">
        <v>-1035</v>
      </c>
      <c r="V1299" s="354">
        <v>-1035</v>
      </c>
      <c r="W1299" s="354">
        <v>-1035</v>
      </c>
      <c r="X1299" s="354">
        <v>-1535</v>
      </c>
      <c r="Y1299" s="354">
        <v>-1985</v>
      </c>
      <c r="Z1299" s="354">
        <v>-1985</v>
      </c>
      <c r="AA1299" s="354">
        <v>-2335</v>
      </c>
      <c r="AB1299" s="354">
        <v>-2570</v>
      </c>
      <c r="AC1299" s="354">
        <v>-2795</v>
      </c>
      <c r="AD1299" s="354">
        <v>-3000</v>
      </c>
    </row>
    <row r="1300" spans="1:30" x14ac:dyDescent="0.35">
      <c r="A1300" t="s">
        <v>163</v>
      </c>
      <c r="B1300" s="354" t="str">
        <f>VLOOKUP(A1300,'Web Based Remittances'!$A$2:$C$70,3,0)</f>
        <v>660k525o</v>
      </c>
      <c r="C1300" s="354" t="s">
        <v>35</v>
      </c>
      <c r="D1300" s="354" t="s">
        <v>36</v>
      </c>
      <c r="E1300" s="354">
        <v>4191110</v>
      </c>
      <c r="F1300" s="354">
        <v>0</v>
      </c>
      <c r="G1300" s="354">
        <v>0</v>
      </c>
      <c r="H1300" s="354">
        <v>0</v>
      </c>
      <c r="I1300" s="354">
        <v>0</v>
      </c>
      <c r="J1300" s="354">
        <v>0</v>
      </c>
      <c r="K1300" s="354">
        <v>0</v>
      </c>
      <c r="L1300" s="354">
        <v>0</v>
      </c>
      <c r="M1300" s="354">
        <v>0</v>
      </c>
      <c r="N1300" s="354">
        <v>0</v>
      </c>
      <c r="O1300" s="354">
        <v>0</v>
      </c>
      <c r="P1300" s="354">
        <v>0</v>
      </c>
      <c r="Q1300" s="354">
        <v>0</v>
      </c>
      <c r="R1300" s="354">
        <v>0</v>
      </c>
      <c r="S1300" s="354">
        <v>0</v>
      </c>
      <c r="T1300" s="354">
        <v>0</v>
      </c>
      <c r="U1300" s="354">
        <v>0</v>
      </c>
      <c r="V1300" s="354">
        <v>0</v>
      </c>
      <c r="W1300" s="354">
        <v>0</v>
      </c>
      <c r="X1300" s="354">
        <v>0</v>
      </c>
      <c r="Y1300" s="354">
        <v>0</v>
      </c>
      <c r="Z1300" s="354">
        <v>0</v>
      </c>
      <c r="AA1300" s="354">
        <v>0</v>
      </c>
      <c r="AB1300" s="354">
        <v>0</v>
      </c>
      <c r="AC1300" s="354">
        <v>0</v>
      </c>
      <c r="AD1300" s="354">
        <v>0</v>
      </c>
    </row>
    <row r="1301" spans="1:30" x14ac:dyDescent="0.35">
      <c r="A1301" t="s">
        <v>163</v>
      </c>
      <c r="B1301" s="354" t="str">
        <f>VLOOKUP(A1301,'Web Based Remittances'!$A$2:$C$70,3,0)</f>
        <v>660k525o</v>
      </c>
      <c r="C1301" s="354" t="s">
        <v>37</v>
      </c>
      <c r="D1301" s="354" t="s">
        <v>38</v>
      </c>
      <c r="E1301" s="354">
        <v>4191600</v>
      </c>
      <c r="F1301" s="354">
        <v>0</v>
      </c>
      <c r="G1301" s="354">
        <v>0</v>
      </c>
      <c r="H1301" s="354">
        <v>0</v>
      </c>
      <c r="I1301" s="354">
        <v>0</v>
      </c>
      <c r="J1301" s="354">
        <v>0</v>
      </c>
      <c r="K1301" s="354">
        <v>0</v>
      </c>
      <c r="L1301" s="354">
        <v>0</v>
      </c>
      <c r="M1301" s="354">
        <v>0</v>
      </c>
      <c r="N1301" s="354">
        <v>0</v>
      </c>
      <c r="O1301" s="354">
        <v>0</v>
      </c>
      <c r="P1301" s="354">
        <v>0</v>
      </c>
      <c r="Q1301" s="354">
        <v>0</v>
      </c>
      <c r="R1301" s="354">
        <v>0</v>
      </c>
      <c r="S1301" s="354">
        <v>0</v>
      </c>
      <c r="T1301" s="354">
        <v>0</v>
      </c>
      <c r="U1301" s="354">
        <v>0</v>
      </c>
      <c r="V1301" s="354">
        <v>0</v>
      </c>
      <c r="W1301" s="354">
        <v>0</v>
      </c>
      <c r="X1301" s="354">
        <v>0</v>
      </c>
      <c r="Y1301" s="354">
        <v>0</v>
      </c>
      <c r="Z1301" s="354">
        <v>0</v>
      </c>
      <c r="AA1301" s="354">
        <v>0</v>
      </c>
      <c r="AB1301" s="354">
        <v>0</v>
      </c>
      <c r="AC1301" s="354">
        <v>0</v>
      </c>
      <c r="AD1301" s="354">
        <v>0</v>
      </c>
    </row>
    <row r="1302" spans="1:30" x14ac:dyDescent="0.35">
      <c r="A1302" t="s">
        <v>163</v>
      </c>
      <c r="B1302" s="354" t="str">
        <f>VLOOKUP(A1302,'Web Based Remittances'!$A$2:$C$70,3,0)</f>
        <v>660k525o</v>
      </c>
      <c r="C1302" s="354" t="s">
        <v>39</v>
      </c>
      <c r="D1302" s="354" t="s">
        <v>40</v>
      </c>
      <c r="E1302" s="354">
        <v>4191610</v>
      </c>
      <c r="F1302" s="354">
        <v>0</v>
      </c>
      <c r="G1302" s="354">
        <v>0</v>
      </c>
      <c r="H1302" s="354">
        <v>0</v>
      </c>
      <c r="I1302" s="354">
        <v>0</v>
      </c>
      <c r="J1302" s="354">
        <v>0</v>
      </c>
      <c r="K1302" s="354">
        <v>0</v>
      </c>
      <c r="L1302" s="354">
        <v>0</v>
      </c>
      <c r="M1302" s="354">
        <v>0</v>
      </c>
      <c r="N1302" s="354">
        <v>0</v>
      </c>
      <c r="O1302" s="354">
        <v>0</v>
      </c>
      <c r="P1302" s="354">
        <v>0</v>
      </c>
      <c r="Q1302" s="354">
        <v>0</v>
      </c>
      <c r="R1302" s="354">
        <v>0</v>
      </c>
      <c r="S1302" s="354">
        <v>0</v>
      </c>
      <c r="T1302" s="354">
        <v>0</v>
      </c>
      <c r="U1302" s="354">
        <v>0</v>
      </c>
      <c r="V1302" s="354">
        <v>0</v>
      </c>
      <c r="W1302" s="354">
        <v>0</v>
      </c>
      <c r="X1302" s="354">
        <v>0</v>
      </c>
      <c r="Y1302" s="354">
        <v>0</v>
      </c>
      <c r="Z1302" s="354">
        <v>0</v>
      </c>
      <c r="AA1302" s="354">
        <v>0</v>
      </c>
      <c r="AB1302" s="354">
        <v>0</v>
      </c>
      <c r="AC1302" s="354">
        <v>0</v>
      </c>
      <c r="AD1302" s="354">
        <v>0</v>
      </c>
    </row>
    <row r="1303" spans="1:30" x14ac:dyDescent="0.35">
      <c r="A1303" t="s">
        <v>163</v>
      </c>
      <c r="B1303" s="354" t="str">
        <f>VLOOKUP(A1303,'Web Based Remittances'!$A$2:$C$70,3,0)</f>
        <v>660k525o</v>
      </c>
      <c r="C1303" s="354" t="s">
        <v>41</v>
      </c>
      <c r="D1303" s="354" t="s">
        <v>42</v>
      </c>
      <c r="E1303" s="354">
        <v>4190410</v>
      </c>
      <c r="F1303" s="354">
        <v>-3000</v>
      </c>
      <c r="G1303" s="354">
        <v>-560</v>
      </c>
      <c r="H1303" s="354">
        <v>-518.01</v>
      </c>
      <c r="I1303" s="354">
        <v>-545</v>
      </c>
      <c r="J1303" s="354">
        <v>0</v>
      </c>
      <c r="K1303" s="354">
        <v>0</v>
      </c>
      <c r="L1303" s="354">
        <v>0</v>
      </c>
      <c r="M1303" s="354">
        <v>-986</v>
      </c>
      <c r="N1303" s="354">
        <v>0</v>
      </c>
      <c r="O1303" s="354">
        <v>0</v>
      </c>
      <c r="P1303" s="354">
        <v>-200</v>
      </c>
      <c r="Q1303" s="354">
        <v>-190.99</v>
      </c>
      <c r="R1303" s="354">
        <v>0</v>
      </c>
      <c r="S1303" s="354">
        <v>-560</v>
      </c>
      <c r="T1303" s="354">
        <v>-1078.01</v>
      </c>
      <c r="U1303" s="354">
        <v>-1623.01</v>
      </c>
      <c r="V1303" s="354">
        <v>-1623.01</v>
      </c>
      <c r="W1303" s="354">
        <v>-1623.01</v>
      </c>
      <c r="X1303" s="354">
        <v>-1623.01</v>
      </c>
      <c r="Y1303" s="354">
        <v>-2609.0100000000002</v>
      </c>
      <c r="Z1303" s="354">
        <v>-2609.0100000000002</v>
      </c>
      <c r="AA1303" s="354">
        <v>-2609.0100000000002</v>
      </c>
      <c r="AB1303" s="354">
        <v>-2809.01</v>
      </c>
      <c r="AC1303" s="354">
        <v>-3000</v>
      </c>
      <c r="AD1303" s="354">
        <v>-3000</v>
      </c>
    </row>
    <row r="1304" spans="1:30" x14ac:dyDescent="0.35">
      <c r="A1304" t="s">
        <v>163</v>
      </c>
      <c r="B1304" s="354" t="str">
        <f>VLOOKUP(A1304,'Web Based Remittances'!$A$2:$C$70,3,0)</f>
        <v>660k525o</v>
      </c>
      <c r="C1304" s="354" t="s">
        <v>43</v>
      </c>
      <c r="D1304" s="354" t="s">
        <v>44</v>
      </c>
      <c r="E1304" s="354">
        <v>4190420</v>
      </c>
      <c r="F1304" s="354">
        <v>0</v>
      </c>
      <c r="G1304" s="354">
        <v>0</v>
      </c>
      <c r="H1304" s="354">
        <v>0</v>
      </c>
      <c r="I1304" s="354">
        <v>0</v>
      </c>
      <c r="J1304" s="354">
        <v>0</v>
      </c>
      <c r="K1304" s="354">
        <v>0</v>
      </c>
      <c r="L1304" s="354">
        <v>0</v>
      </c>
      <c r="M1304" s="354">
        <v>0</v>
      </c>
      <c r="N1304" s="354">
        <v>0</v>
      </c>
      <c r="O1304" s="354">
        <v>0</v>
      </c>
      <c r="P1304" s="354">
        <v>0</v>
      </c>
      <c r="Q1304" s="354">
        <v>0</v>
      </c>
      <c r="R1304" s="354">
        <v>0</v>
      </c>
      <c r="S1304" s="354">
        <v>0</v>
      </c>
      <c r="T1304" s="354">
        <v>0</v>
      </c>
      <c r="U1304" s="354">
        <v>0</v>
      </c>
      <c r="V1304" s="354">
        <v>0</v>
      </c>
      <c r="W1304" s="354">
        <v>0</v>
      </c>
      <c r="X1304" s="354">
        <v>0</v>
      </c>
      <c r="Y1304" s="354">
        <v>0</v>
      </c>
      <c r="Z1304" s="354">
        <v>0</v>
      </c>
      <c r="AA1304" s="354">
        <v>0</v>
      </c>
      <c r="AB1304" s="354">
        <v>0</v>
      </c>
      <c r="AC1304" s="354">
        <v>0</v>
      </c>
      <c r="AD1304" s="354">
        <v>0</v>
      </c>
    </row>
    <row r="1305" spans="1:30" x14ac:dyDescent="0.35">
      <c r="A1305" t="s">
        <v>163</v>
      </c>
      <c r="B1305" s="354" t="str">
        <f>VLOOKUP(A1305,'Web Based Remittances'!$A$2:$C$70,3,0)</f>
        <v>660k525o</v>
      </c>
      <c r="C1305" s="354" t="s">
        <v>45</v>
      </c>
      <c r="D1305" s="354" t="s">
        <v>46</v>
      </c>
      <c r="E1305" s="354">
        <v>4190200</v>
      </c>
      <c r="F1305" s="354">
        <v>0</v>
      </c>
      <c r="G1305" s="354">
        <v>0</v>
      </c>
      <c r="H1305" s="354">
        <v>0</v>
      </c>
      <c r="I1305" s="354">
        <v>0</v>
      </c>
      <c r="J1305" s="354">
        <v>0</v>
      </c>
      <c r="K1305" s="354">
        <v>0</v>
      </c>
      <c r="L1305" s="354">
        <v>0</v>
      </c>
      <c r="M1305" s="354">
        <v>0</v>
      </c>
      <c r="N1305" s="354">
        <v>0</v>
      </c>
      <c r="O1305" s="354">
        <v>0</v>
      </c>
      <c r="P1305" s="354">
        <v>0</v>
      </c>
      <c r="Q1305" s="354">
        <v>0</v>
      </c>
      <c r="R1305" s="354">
        <v>0</v>
      </c>
      <c r="S1305" s="354">
        <v>0</v>
      </c>
      <c r="T1305" s="354">
        <v>0</v>
      </c>
      <c r="U1305" s="354">
        <v>0</v>
      </c>
      <c r="V1305" s="354">
        <v>0</v>
      </c>
      <c r="W1305" s="354">
        <v>0</v>
      </c>
      <c r="X1305" s="354">
        <v>0</v>
      </c>
      <c r="Y1305" s="354">
        <v>0</v>
      </c>
      <c r="Z1305" s="354">
        <v>0</v>
      </c>
      <c r="AA1305" s="354">
        <v>0</v>
      </c>
      <c r="AB1305" s="354">
        <v>0</v>
      </c>
      <c r="AC1305" s="354">
        <v>0</v>
      </c>
      <c r="AD1305" s="354">
        <v>0</v>
      </c>
    </row>
    <row r="1306" spans="1:30" x14ac:dyDescent="0.35">
      <c r="A1306" t="s">
        <v>163</v>
      </c>
      <c r="B1306" s="354" t="str">
        <f>VLOOKUP(A1306,'Web Based Remittances'!$A$2:$C$70,3,0)</f>
        <v>660k525o</v>
      </c>
      <c r="C1306" s="354" t="s">
        <v>47</v>
      </c>
      <c r="D1306" s="354" t="s">
        <v>48</v>
      </c>
      <c r="E1306" s="354">
        <v>4190386</v>
      </c>
      <c r="F1306" s="354">
        <v>0</v>
      </c>
      <c r="G1306" s="354">
        <v>0</v>
      </c>
      <c r="H1306" s="354">
        <v>0</v>
      </c>
      <c r="I1306" s="354">
        <v>0</v>
      </c>
      <c r="J1306" s="354">
        <v>0</v>
      </c>
      <c r="K1306" s="354">
        <v>0</v>
      </c>
      <c r="L1306" s="354">
        <v>0</v>
      </c>
      <c r="M1306" s="354">
        <v>0</v>
      </c>
      <c r="N1306" s="354">
        <v>0</v>
      </c>
      <c r="O1306" s="354">
        <v>0</v>
      </c>
      <c r="P1306" s="354">
        <v>0</v>
      </c>
      <c r="Q1306" s="354">
        <v>0</v>
      </c>
      <c r="R1306" s="354">
        <v>0</v>
      </c>
      <c r="S1306" s="354">
        <v>0</v>
      </c>
      <c r="T1306" s="354">
        <v>0</v>
      </c>
      <c r="U1306" s="354">
        <v>0</v>
      </c>
      <c r="V1306" s="354">
        <v>0</v>
      </c>
      <c r="W1306" s="354">
        <v>0</v>
      </c>
      <c r="X1306" s="354">
        <v>0</v>
      </c>
      <c r="Y1306" s="354">
        <v>0</v>
      </c>
      <c r="Z1306" s="354">
        <v>0</v>
      </c>
      <c r="AA1306" s="354">
        <v>0</v>
      </c>
      <c r="AB1306" s="354">
        <v>0</v>
      </c>
      <c r="AC1306" s="354">
        <v>0</v>
      </c>
      <c r="AD1306" s="354">
        <v>0</v>
      </c>
    </row>
    <row r="1307" spans="1:30" x14ac:dyDescent="0.35">
      <c r="A1307" t="s">
        <v>163</v>
      </c>
      <c r="B1307" s="354" t="str">
        <f>VLOOKUP(A1307,'Web Based Remittances'!$A$2:$C$70,3,0)</f>
        <v>660k525o</v>
      </c>
      <c r="C1307" s="354" t="s">
        <v>49</v>
      </c>
      <c r="D1307" s="354" t="s">
        <v>50</v>
      </c>
      <c r="E1307" s="354">
        <v>4190387</v>
      </c>
      <c r="F1307" s="354">
        <v>0</v>
      </c>
      <c r="G1307" s="354">
        <v>0</v>
      </c>
      <c r="H1307" s="354">
        <v>0</v>
      </c>
      <c r="I1307" s="354">
        <v>0</v>
      </c>
      <c r="J1307" s="354">
        <v>0</v>
      </c>
      <c r="K1307" s="354">
        <v>0</v>
      </c>
      <c r="L1307" s="354">
        <v>0</v>
      </c>
      <c r="M1307" s="354">
        <v>0</v>
      </c>
      <c r="N1307" s="354">
        <v>0</v>
      </c>
      <c r="O1307" s="354">
        <v>0</v>
      </c>
      <c r="P1307" s="354">
        <v>0</v>
      </c>
      <c r="Q1307" s="354">
        <v>0</v>
      </c>
      <c r="R1307" s="354">
        <v>0</v>
      </c>
      <c r="S1307" s="354">
        <v>0</v>
      </c>
      <c r="T1307" s="354">
        <v>0</v>
      </c>
      <c r="U1307" s="354">
        <v>0</v>
      </c>
      <c r="V1307" s="354">
        <v>0</v>
      </c>
      <c r="W1307" s="354">
        <v>0</v>
      </c>
      <c r="X1307" s="354">
        <v>0</v>
      </c>
      <c r="Y1307" s="354">
        <v>0</v>
      </c>
      <c r="Z1307" s="354">
        <v>0</v>
      </c>
      <c r="AA1307" s="354">
        <v>0</v>
      </c>
      <c r="AB1307" s="354">
        <v>0</v>
      </c>
      <c r="AC1307" s="354">
        <v>0</v>
      </c>
      <c r="AD1307" s="354">
        <v>0</v>
      </c>
    </row>
    <row r="1308" spans="1:30" x14ac:dyDescent="0.35">
      <c r="A1308" t="s">
        <v>163</v>
      </c>
      <c r="B1308" s="354" t="str">
        <f>VLOOKUP(A1308,'Web Based Remittances'!$A$2:$C$70,3,0)</f>
        <v>660k525o</v>
      </c>
      <c r="C1308" s="354" t="s">
        <v>51</v>
      </c>
      <c r="D1308" s="354" t="s">
        <v>52</v>
      </c>
      <c r="E1308" s="354">
        <v>4190388</v>
      </c>
      <c r="F1308" s="354">
        <v>0</v>
      </c>
      <c r="G1308" s="354">
        <v>0</v>
      </c>
      <c r="H1308" s="354">
        <v>0</v>
      </c>
      <c r="I1308" s="354">
        <v>0</v>
      </c>
      <c r="J1308" s="354">
        <v>0</v>
      </c>
      <c r="K1308" s="354">
        <v>0</v>
      </c>
      <c r="L1308" s="354">
        <v>0</v>
      </c>
      <c r="M1308" s="354">
        <v>0</v>
      </c>
      <c r="N1308" s="354">
        <v>0</v>
      </c>
      <c r="O1308" s="354">
        <v>0</v>
      </c>
      <c r="P1308" s="354">
        <v>0</v>
      </c>
      <c r="Q1308" s="354">
        <v>0</v>
      </c>
      <c r="R1308" s="354">
        <v>0</v>
      </c>
      <c r="S1308" s="354">
        <v>0</v>
      </c>
      <c r="T1308" s="354">
        <v>0</v>
      </c>
      <c r="U1308" s="354">
        <v>0</v>
      </c>
      <c r="V1308" s="354">
        <v>0</v>
      </c>
      <c r="W1308" s="354">
        <v>0</v>
      </c>
      <c r="X1308" s="354">
        <v>0</v>
      </c>
      <c r="Y1308" s="354">
        <v>0</v>
      </c>
      <c r="Z1308" s="354">
        <v>0</v>
      </c>
      <c r="AA1308" s="354">
        <v>0</v>
      </c>
      <c r="AB1308" s="354">
        <v>0</v>
      </c>
      <c r="AC1308" s="354">
        <v>0</v>
      </c>
      <c r="AD1308" s="354">
        <v>0</v>
      </c>
    </row>
    <row r="1309" spans="1:30" x14ac:dyDescent="0.35">
      <c r="A1309" t="s">
        <v>163</v>
      </c>
      <c r="B1309" s="354" t="str">
        <f>VLOOKUP(A1309,'Web Based Remittances'!$A$2:$C$70,3,0)</f>
        <v>660k525o</v>
      </c>
      <c r="C1309" s="354" t="s">
        <v>53</v>
      </c>
      <c r="D1309" s="354" t="s">
        <v>54</v>
      </c>
      <c r="E1309" s="354">
        <v>4190380</v>
      </c>
      <c r="F1309" s="354">
        <v>-76134.820000000007</v>
      </c>
      <c r="G1309" s="354">
        <v>-1124</v>
      </c>
      <c r="H1309" s="354">
        <v>-7033</v>
      </c>
      <c r="I1309" s="354">
        <v>-11231.91</v>
      </c>
      <c r="J1309" s="354">
        <v>-36902</v>
      </c>
      <c r="K1309" s="354">
        <v>0</v>
      </c>
      <c r="L1309" s="354">
        <v>0</v>
      </c>
      <c r="M1309" s="354">
        <v>0</v>
      </c>
      <c r="N1309" s="354">
        <v>-19843.91</v>
      </c>
      <c r="O1309" s="354">
        <v>0</v>
      </c>
      <c r="P1309" s="354">
        <v>0</v>
      </c>
      <c r="Q1309" s="354">
        <v>0</v>
      </c>
      <c r="R1309" s="354">
        <v>0</v>
      </c>
      <c r="S1309" s="354">
        <v>-1124</v>
      </c>
      <c r="T1309" s="354">
        <v>-8157</v>
      </c>
      <c r="U1309" s="354">
        <v>-19388.91</v>
      </c>
      <c r="V1309" s="354">
        <v>-56290.91</v>
      </c>
      <c r="W1309" s="354">
        <v>-56290.91</v>
      </c>
      <c r="X1309" s="354">
        <v>-56290.91</v>
      </c>
      <c r="Y1309" s="354">
        <v>-56290.91</v>
      </c>
      <c r="Z1309" s="354">
        <v>-76134.820000000007</v>
      </c>
      <c r="AA1309" s="354">
        <v>-76134.820000000007</v>
      </c>
      <c r="AB1309" s="354">
        <v>-76134.820000000007</v>
      </c>
      <c r="AC1309" s="354">
        <v>-76134.820000000007</v>
      </c>
      <c r="AD1309" s="354">
        <v>-76134.820000000007</v>
      </c>
    </row>
    <row r="1310" spans="1:30" x14ac:dyDescent="0.35">
      <c r="A1310" t="s">
        <v>163</v>
      </c>
      <c r="B1310" s="354" t="str">
        <f>VLOOKUP(A1310,'Web Based Remittances'!$A$2:$C$70,3,0)</f>
        <v>660k525o</v>
      </c>
      <c r="C1310" s="354" t="s">
        <v>57</v>
      </c>
      <c r="D1310" s="354" t="s">
        <v>58</v>
      </c>
      <c r="E1310" s="354">
        <v>6110000</v>
      </c>
      <c r="F1310" s="354">
        <v>411289.9</v>
      </c>
      <c r="G1310" s="354">
        <v>32835.730000000003</v>
      </c>
      <c r="H1310" s="354">
        <v>32835.730000000003</v>
      </c>
      <c r="I1310" s="354">
        <v>32835.730000000003</v>
      </c>
      <c r="J1310" s="354">
        <v>32835.730000000003</v>
      </c>
      <c r="K1310" s="354">
        <v>32835.730000000003</v>
      </c>
      <c r="L1310" s="354">
        <v>35301.61</v>
      </c>
      <c r="M1310" s="354">
        <v>35301.61</v>
      </c>
      <c r="N1310" s="354">
        <v>35301.61</v>
      </c>
      <c r="O1310" s="354">
        <v>35301.61</v>
      </c>
      <c r="P1310" s="354">
        <v>35301.61</v>
      </c>
      <c r="Q1310" s="354">
        <v>35301.61</v>
      </c>
      <c r="R1310" s="354">
        <v>35301.589999999997</v>
      </c>
      <c r="S1310" s="354">
        <v>32835.730000000003</v>
      </c>
      <c r="T1310" s="354">
        <v>65671.460000000006</v>
      </c>
      <c r="U1310" s="354">
        <v>98507.19</v>
      </c>
      <c r="V1310" s="354">
        <v>131342.92000000001</v>
      </c>
      <c r="W1310" s="354">
        <v>164178.65000000002</v>
      </c>
      <c r="X1310" s="354">
        <v>199480.26</v>
      </c>
      <c r="Y1310" s="354">
        <v>234781.87</v>
      </c>
      <c r="Z1310" s="354">
        <v>270083.48</v>
      </c>
      <c r="AA1310" s="354">
        <v>305385.08999999997</v>
      </c>
      <c r="AB1310" s="354">
        <v>340686.69999999995</v>
      </c>
      <c r="AC1310" s="354">
        <v>375988.30999999994</v>
      </c>
      <c r="AD1310" s="354">
        <v>411289.89999999991</v>
      </c>
    </row>
    <row r="1311" spans="1:30" x14ac:dyDescent="0.35">
      <c r="A1311" t="s">
        <v>163</v>
      </c>
      <c r="B1311" s="354" t="str">
        <f>VLOOKUP(A1311,'Web Based Remittances'!$A$2:$C$70,3,0)</f>
        <v>660k525o</v>
      </c>
      <c r="C1311" s="354" t="s">
        <v>59</v>
      </c>
      <c r="D1311" s="354" t="s">
        <v>60</v>
      </c>
      <c r="E1311" s="354">
        <v>6110020</v>
      </c>
      <c r="F1311" s="354">
        <v>14050.74</v>
      </c>
      <c r="G1311" s="354">
        <v>2533.7399999999998</v>
      </c>
      <c r="H1311" s="354">
        <v>4376.46</v>
      </c>
      <c r="I1311" s="354">
        <v>3915.78</v>
      </c>
      <c r="J1311" s="354">
        <v>3224.76</v>
      </c>
      <c r="K1311" s="354">
        <v>0</v>
      </c>
      <c r="L1311" s="354">
        <v>0</v>
      </c>
      <c r="M1311" s="354">
        <v>0</v>
      </c>
      <c r="N1311" s="354">
        <v>0</v>
      </c>
      <c r="O1311" s="354">
        <v>0</v>
      </c>
      <c r="P1311" s="354">
        <v>0</v>
      </c>
      <c r="Q1311" s="354">
        <v>0</v>
      </c>
      <c r="R1311" s="354">
        <v>0</v>
      </c>
      <c r="S1311" s="354">
        <v>2533.7399999999998</v>
      </c>
      <c r="T1311" s="354">
        <v>6910.2</v>
      </c>
      <c r="U1311" s="354">
        <v>10825.98</v>
      </c>
      <c r="V1311" s="354">
        <v>14050.74</v>
      </c>
      <c r="W1311" s="354">
        <v>14050.74</v>
      </c>
      <c r="X1311" s="354">
        <v>14050.74</v>
      </c>
      <c r="Y1311" s="354">
        <v>14050.74</v>
      </c>
      <c r="Z1311" s="354">
        <v>14050.74</v>
      </c>
      <c r="AA1311" s="354">
        <v>14050.74</v>
      </c>
      <c r="AB1311" s="354">
        <v>14050.74</v>
      </c>
      <c r="AC1311" s="354">
        <v>14050.74</v>
      </c>
      <c r="AD1311" s="354">
        <v>14050.74</v>
      </c>
    </row>
    <row r="1312" spans="1:30" x14ac:dyDescent="0.35">
      <c r="A1312" t="s">
        <v>163</v>
      </c>
      <c r="B1312" s="354" t="str">
        <f>VLOOKUP(A1312,'Web Based Remittances'!$A$2:$C$70,3,0)</f>
        <v>660k525o</v>
      </c>
      <c r="C1312" s="354" t="s">
        <v>61</v>
      </c>
      <c r="D1312" s="354" t="s">
        <v>62</v>
      </c>
      <c r="E1312" s="354">
        <v>6110600</v>
      </c>
      <c r="F1312" s="354">
        <v>120436.29</v>
      </c>
      <c r="G1312" s="354">
        <v>9652.8799999999992</v>
      </c>
      <c r="H1312" s="354">
        <v>9652.8799999999992</v>
      </c>
      <c r="I1312" s="354">
        <v>9652.8799999999992</v>
      </c>
      <c r="J1312" s="354">
        <v>9652.8799999999992</v>
      </c>
      <c r="K1312" s="354">
        <v>9652.8799999999992</v>
      </c>
      <c r="L1312" s="354">
        <v>9652.8799999999992</v>
      </c>
      <c r="M1312" s="354">
        <v>10419.84</v>
      </c>
      <c r="N1312" s="354">
        <v>10419.84</v>
      </c>
      <c r="O1312" s="354">
        <v>10419.84</v>
      </c>
      <c r="P1312" s="354">
        <v>10419.84</v>
      </c>
      <c r="Q1312" s="354">
        <v>10419.84</v>
      </c>
      <c r="R1312" s="354">
        <v>10419.81</v>
      </c>
      <c r="S1312" s="354">
        <v>9652.8799999999992</v>
      </c>
      <c r="T1312" s="354">
        <v>19305.759999999998</v>
      </c>
      <c r="U1312" s="354">
        <v>28958.639999999999</v>
      </c>
      <c r="V1312" s="354">
        <v>38611.519999999997</v>
      </c>
      <c r="W1312" s="354">
        <v>48264.399999999994</v>
      </c>
      <c r="X1312" s="354">
        <v>57917.279999999992</v>
      </c>
      <c r="Y1312" s="354">
        <v>68337.119999999995</v>
      </c>
      <c r="Z1312" s="354">
        <v>78756.959999999992</v>
      </c>
      <c r="AA1312" s="354">
        <v>89176.799999999988</v>
      </c>
      <c r="AB1312" s="354">
        <v>99596.639999999985</v>
      </c>
      <c r="AC1312" s="354">
        <v>110016.47999999998</v>
      </c>
      <c r="AD1312" s="354">
        <v>120436.28999999998</v>
      </c>
    </row>
    <row r="1313" spans="1:30" x14ac:dyDescent="0.35">
      <c r="A1313" t="s">
        <v>163</v>
      </c>
      <c r="B1313" s="354" t="str">
        <f>VLOOKUP(A1313,'Web Based Remittances'!$A$2:$C$70,3,0)</f>
        <v>660k525o</v>
      </c>
      <c r="C1313" s="354" t="s">
        <v>63</v>
      </c>
      <c r="D1313" s="354" t="s">
        <v>64</v>
      </c>
      <c r="E1313" s="354">
        <v>6110720</v>
      </c>
      <c r="F1313" s="354">
        <v>24055.96</v>
      </c>
      <c r="G1313" s="354">
        <v>2004.66</v>
      </c>
      <c r="H1313" s="354">
        <v>2004.66</v>
      </c>
      <c r="I1313" s="354">
        <v>2004.66</v>
      </c>
      <c r="J1313" s="354">
        <v>2004.66</v>
      </c>
      <c r="K1313" s="354">
        <v>2004.66</v>
      </c>
      <c r="L1313" s="354">
        <v>2004.66</v>
      </c>
      <c r="M1313" s="354">
        <v>2004.66</v>
      </c>
      <c r="N1313" s="354">
        <v>2004.66</v>
      </c>
      <c r="O1313" s="354">
        <v>2004.66</v>
      </c>
      <c r="P1313" s="354">
        <v>2004.66</v>
      </c>
      <c r="Q1313" s="354">
        <v>2004.66</v>
      </c>
      <c r="R1313" s="354">
        <v>2004.7</v>
      </c>
      <c r="S1313" s="354">
        <v>2004.66</v>
      </c>
      <c r="T1313" s="354">
        <v>4009.32</v>
      </c>
      <c r="U1313" s="354">
        <v>6013.9800000000005</v>
      </c>
      <c r="V1313" s="354">
        <v>8018.64</v>
      </c>
      <c r="W1313" s="354">
        <v>10023.300000000001</v>
      </c>
      <c r="X1313" s="354">
        <v>12027.960000000001</v>
      </c>
      <c r="Y1313" s="354">
        <v>14032.62</v>
      </c>
      <c r="Z1313" s="354">
        <v>16037.28</v>
      </c>
      <c r="AA1313" s="354">
        <v>18041.940000000002</v>
      </c>
      <c r="AB1313" s="354">
        <v>20046.600000000002</v>
      </c>
      <c r="AC1313" s="354">
        <v>22051.260000000002</v>
      </c>
      <c r="AD1313" s="354">
        <v>24055.960000000003</v>
      </c>
    </row>
    <row r="1314" spans="1:30" x14ac:dyDescent="0.35">
      <c r="A1314" t="s">
        <v>163</v>
      </c>
      <c r="B1314" s="354" t="str">
        <f>VLOOKUP(A1314,'Web Based Remittances'!$A$2:$C$70,3,0)</f>
        <v>660k525o</v>
      </c>
      <c r="C1314" s="354" t="s">
        <v>65</v>
      </c>
      <c r="D1314" s="354" t="s">
        <v>66</v>
      </c>
      <c r="E1314" s="354">
        <v>6110860</v>
      </c>
      <c r="F1314" s="354">
        <v>42171.33</v>
      </c>
      <c r="G1314" s="354">
        <v>4070.92</v>
      </c>
      <c r="H1314" s="354">
        <v>4070.92</v>
      </c>
      <c r="I1314" s="354">
        <v>4070.92</v>
      </c>
      <c r="J1314" s="354">
        <v>4070.92</v>
      </c>
      <c r="K1314" s="354">
        <v>4070.92</v>
      </c>
      <c r="L1314" s="354">
        <v>4070.92</v>
      </c>
      <c r="M1314" s="354">
        <v>2957.63</v>
      </c>
      <c r="N1314" s="354">
        <v>2957.63</v>
      </c>
      <c r="O1314" s="354">
        <v>2957.63</v>
      </c>
      <c r="P1314" s="354">
        <v>2957.63</v>
      </c>
      <c r="Q1314" s="354">
        <v>2957.63</v>
      </c>
      <c r="R1314" s="354">
        <v>2957.66</v>
      </c>
      <c r="S1314" s="354">
        <v>4070.92</v>
      </c>
      <c r="T1314" s="354">
        <v>8141.84</v>
      </c>
      <c r="U1314" s="354">
        <v>12212.76</v>
      </c>
      <c r="V1314" s="354">
        <v>16283.68</v>
      </c>
      <c r="W1314" s="354">
        <v>20354.599999999999</v>
      </c>
      <c r="X1314" s="354">
        <v>24425.519999999997</v>
      </c>
      <c r="Y1314" s="354">
        <v>27383.149999999998</v>
      </c>
      <c r="Z1314" s="354">
        <v>30340.78</v>
      </c>
      <c r="AA1314" s="354">
        <v>33298.409999999996</v>
      </c>
      <c r="AB1314" s="354">
        <v>36256.039999999994</v>
      </c>
      <c r="AC1314" s="354">
        <v>39213.669999999991</v>
      </c>
      <c r="AD1314" s="354">
        <v>42171.329999999987</v>
      </c>
    </row>
    <row r="1315" spans="1:30" x14ac:dyDescent="0.35">
      <c r="A1315" t="s">
        <v>163</v>
      </c>
      <c r="B1315" s="354" t="str">
        <f>VLOOKUP(A1315,'Web Based Remittances'!$A$2:$C$70,3,0)</f>
        <v>660k525o</v>
      </c>
      <c r="C1315" s="354" t="s">
        <v>67</v>
      </c>
      <c r="D1315" s="354" t="s">
        <v>68</v>
      </c>
      <c r="E1315" s="354">
        <v>6110800</v>
      </c>
      <c r="F1315" s="354">
        <v>0</v>
      </c>
      <c r="G1315" s="354">
        <v>0</v>
      </c>
      <c r="H1315" s="354">
        <v>0</v>
      </c>
      <c r="I1315" s="354">
        <v>0</v>
      </c>
      <c r="J1315" s="354">
        <v>0</v>
      </c>
      <c r="K1315" s="354">
        <v>0</v>
      </c>
      <c r="L1315" s="354">
        <v>0</v>
      </c>
      <c r="M1315" s="354">
        <v>0</v>
      </c>
      <c r="N1315" s="354">
        <v>0</v>
      </c>
      <c r="O1315" s="354">
        <v>0</v>
      </c>
      <c r="P1315" s="354">
        <v>0</v>
      </c>
      <c r="Q1315" s="354">
        <v>0</v>
      </c>
      <c r="R1315" s="354">
        <v>0</v>
      </c>
      <c r="S1315" s="354">
        <v>0</v>
      </c>
      <c r="T1315" s="354">
        <v>0</v>
      </c>
      <c r="U1315" s="354">
        <v>0</v>
      </c>
      <c r="V1315" s="354">
        <v>0</v>
      </c>
      <c r="W1315" s="354">
        <v>0</v>
      </c>
      <c r="X1315" s="354">
        <v>0</v>
      </c>
      <c r="Y1315" s="354">
        <v>0</v>
      </c>
      <c r="Z1315" s="354">
        <v>0</v>
      </c>
      <c r="AA1315" s="354">
        <v>0</v>
      </c>
      <c r="AB1315" s="354">
        <v>0</v>
      </c>
      <c r="AC1315" s="354">
        <v>0</v>
      </c>
      <c r="AD1315" s="354">
        <v>0</v>
      </c>
    </row>
    <row r="1316" spans="1:30" x14ac:dyDescent="0.35">
      <c r="A1316" t="s">
        <v>163</v>
      </c>
      <c r="B1316" s="354" t="str">
        <f>VLOOKUP(A1316,'Web Based Remittances'!$A$2:$C$70,3,0)</f>
        <v>660k525o</v>
      </c>
      <c r="C1316" s="354" t="s">
        <v>69</v>
      </c>
      <c r="D1316" s="354" t="s">
        <v>70</v>
      </c>
      <c r="E1316" s="354">
        <v>6110640</v>
      </c>
      <c r="F1316" s="354">
        <v>9795.84</v>
      </c>
      <c r="G1316" s="354">
        <v>816.32</v>
      </c>
      <c r="H1316" s="354">
        <v>816.32</v>
      </c>
      <c r="I1316" s="354">
        <v>816.32</v>
      </c>
      <c r="J1316" s="354">
        <v>816.32</v>
      </c>
      <c r="K1316" s="354">
        <v>816.32</v>
      </c>
      <c r="L1316" s="354">
        <v>816.32</v>
      </c>
      <c r="M1316" s="354">
        <v>816.32</v>
      </c>
      <c r="N1316" s="354">
        <v>816.32</v>
      </c>
      <c r="O1316" s="354">
        <v>816.32</v>
      </c>
      <c r="P1316" s="354">
        <v>816.32</v>
      </c>
      <c r="Q1316" s="354">
        <v>816.32</v>
      </c>
      <c r="R1316" s="354">
        <v>816.32</v>
      </c>
      <c r="S1316" s="354">
        <v>816.32</v>
      </c>
      <c r="T1316" s="354">
        <v>1632.64</v>
      </c>
      <c r="U1316" s="354">
        <v>2448.96</v>
      </c>
      <c r="V1316" s="354">
        <v>3265.28</v>
      </c>
      <c r="W1316" s="354">
        <v>4081.6000000000004</v>
      </c>
      <c r="X1316" s="354">
        <v>4897.92</v>
      </c>
      <c r="Y1316" s="354">
        <v>5714.24</v>
      </c>
      <c r="Z1316" s="354">
        <v>6530.5599999999995</v>
      </c>
      <c r="AA1316" s="354">
        <v>7346.8799999999992</v>
      </c>
      <c r="AB1316" s="354">
        <v>8163.1999999999989</v>
      </c>
      <c r="AC1316" s="354">
        <v>8979.5199999999986</v>
      </c>
      <c r="AD1316" s="354">
        <v>9795.8399999999983</v>
      </c>
    </row>
    <row r="1317" spans="1:30" x14ac:dyDescent="0.35">
      <c r="A1317" t="s">
        <v>163</v>
      </c>
      <c r="B1317" s="354" t="str">
        <f>VLOOKUP(A1317,'Web Based Remittances'!$A$2:$C$70,3,0)</f>
        <v>660k525o</v>
      </c>
      <c r="C1317" s="354" t="s">
        <v>71</v>
      </c>
      <c r="D1317" s="354" t="s">
        <v>72</v>
      </c>
      <c r="E1317" s="354">
        <v>6116300</v>
      </c>
      <c r="F1317" s="354">
        <v>3000</v>
      </c>
      <c r="G1317" s="354">
        <v>0</v>
      </c>
      <c r="H1317" s="354">
        <v>55</v>
      </c>
      <c r="I1317" s="354">
        <v>55</v>
      </c>
      <c r="J1317" s="354">
        <v>22</v>
      </c>
      <c r="K1317" s="354">
        <v>0</v>
      </c>
      <c r="L1317" s="354">
        <v>0</v>
      </c>
      <c r="M1317" s="354">
        <v>2090</v>
      </c>
      <c r="N1317" s="354">
        <v>662</v>
      </c>
      <c r="O1317" s="354">
        <v>45.25</v>
      </c>
      <c r="P1317" s="354">
        <v>0</v>
      </c>
      <c r="Q1317" s="354">
        <v>0</v>
      </c>
      <c r="R1317" s="354">
        <v>70.75</v>
      </c>
      <c r="S1317" s="354">
        <v>0</v>
      </c>
      <c r="T1317" s="354">
        <v>55</v>
      </c>
      <c r="U1317" s="354">
        <v>110</v>
      </c>
      <c r="V1317" s="354">
        <v>132</v>
      </c>
      <c r="W1317" s="354">
        <v>132</v>
      </c>
      <c r="X1317" s="354">
        <v>132</v>
      </c>
      <c r="Y1317" s="354">
        <v>2222</v>
      </c>
      <c r="Z1317" s="354">
        <v>2884</v>
      </c>
      <c r="AA1317" s="354">
        <v>2929.25</v>
      </c>
      <c r="AB1317" s="354">
        <v>2929.25</v>
      </c>
      <c r="AC1317" s="354">
        <v>2929.25</v>
      </c>
      <c r="AD1317" s="354">
        <v>3000</v>
      </c>
    </row>
    <row r="1318" spans="1:30" x14ac:dyDescent="0.35">
      <c r="A1318" t="s">
        <v>163</v>
      </c>
      <c r="B1318" s="354" t="str">
        <f>VLOOKUP(A1318,'Web Based Remittances'!$A$2:$C$70,3,0)</f>
        <v>660k525o</v>
      </c>
      <c r="C1318" s="354" t="s">
        <v>73</v>
      </c>
      <c r="D1318" s="354" t="s">
        <v>74</v>
      </c>
      <c r="E1318" s="354">
        <v>6116200</v>
      </c>
      <c r="F1318" s="354">
        <v>1500</v>
      </c>
      <c r="G1318" s="354">
        <v>80</v>
      </c>
      <c r="H1318" s="354">
        <v>70</v>
      </c>
      <c r="I1318" s="354">
        <v>480</v>
      </c>
      <c r="J1318" s="354">
        <v>0</v>
      </c>
      <c r="K1318" s="354">
        <v>0</v>
      </c>
      <c r="L1318" s="354">
        <v>0</v>
      </c>
      <c r="M1318" s="354">
        <v>300</v>
      </c>
      <c r="N1318" s="354">
        <v>0</v>
      </c>
      <c r="O1318" s="354">
        <v>250</v>
      </c>
      <c r="P1318" s="354">
        <v>0</v>
      </c>
      <c r="Q1318" s="354">
        <v>0</v>
      </c>
      <c r="R1318" s="354">
        <v>320</v>
      </c>
      <c r="S1318" s="354">
        <v>80</v>
      </c>
      <c r="T1318" s="354">
        <v>150</v>
      </c>
      <c r="U1318" s="354">
        <v>630</v>
      </c>
      <c r="V1318" s="354">
        <v>630</v>
      </c>
      <c r="W1318" s="354">
        <v>630</v>
      </c>
      <c r="X1318" s="354">
        <v>630</v>
      </c>
      <c r="Y1318" s="354">
        <v>930</v>
      </c>
      <c r="Z1318" s="354">
        <v>930</v>
      </c>
      <c r="AA1318" s="354">
        <v>1180</v>
      </c>
      <c r="AB1318" s="354">
        <v>1180</v>
      </c>
      <c r="AC1318" s="354">
        <v>1180</v>
      </c>
      <c r="AD1318" s="354">
        <v>1500</v>
      </c>
    </row>
    <row r="1319" spans="1:30" x14ac:dyDescent="0.35">
      <c r="A1319" t="s">
        <v>163</v>
      </c>
      <c r="B1319" s="354" t="str">
        <f>VLOOKUP(A1319,'Web Based Remittances'!$A$2:$C$70,3,0)</f>
        <v>660k525o</v>
      </c>
      <c r="C1319" s="354" t="s">
        <v>75</v>
      </c>
      <c r="D1319" s="354" t="s">
        <v>76</v>
      </c>
      <c r="E1319" s="354">
        <v>6116610</v>
      </c>
      <c r="F1319" s="354">
        <v>0</v>
      </c>
      <c r="G1319" s="354">
        <v>0</v>
      </c>
      <c r="H1319" s="354">
        <v>0</v>
      </c>
      <c r="I1319" s="354">
        <v>0</v>
      </c>
      <c r="J1319" s="354">
        <v>0</v>
      </c>
      <c r="K1319" s="354">
        <v>0</v>
      </c>
      <c r="L1319" s="354">
        <v>0</v>
      </c>
      <c r="M1319" s="354">
        <v>0</v>
      </c>
      <c r="N1319" s="354">
        <v>0</v>
      </c>
      <c r="O1319" s="354">
        <v>0</v>
      </c>
      <c r="P1319" s="354">
        <v>0</v>
      </c>
      <c r="Q1319" s="354">
        <v>0</v>
      </c>
      <c r="R1319" s="354">
        <v>0</v>
      </c>
      <c r="S1319" s="354">
        <v>0</v>
      </c>
      <c r="T1319" s="354">
        <v>0</v>
      </c>
      <c r="U1319" s="354">
        <v>0</v>
      </c>
      <c r="V1319" s="354">
        <v>0</v>
      </c>
      <c r="W1319" s="354">
        <v>0</v>
      </c>
      <c r="X1319" s="354">
        <v>0</v>
      </c>
      <c r="Y1319" s="354">
        <v>0</v>
      </c>
      <c r="Z1319" s="354">
        <v>0</v>
      </c>
      <c r="AA1319" s="354">
        <v>0</v>
      </c>
      <c r="AB1319" s="354">
        <v>0</v>
      </c>
      <c r="AC1319" s="354">
        <v>0</v>
      </c>
      <c r="AD1319" s="354">
        <v>0</v>
      </c>
    </row>
    <row r="1320" spans="1:30" x14ac:dyDescent="0.35">
      <c r="A1320" t="s">
        <v>163</v>
      </c>
      <c r="B1320" s="354" t="str">
        <f>VLOOKUP(A1320,'Web Based Remittances'!$A$2:$C$70,3,0)</f>
        <v>660k525o</v>
      </c>
      <c r="C1320" s="354" t="s">
        <v>77</v>
      </c>
      <c r="D1320" s="354" t="s">
        <v>78</v>
      </c>
      <c r="E1320" s="354">
        <v>6116600</v>
      </c>
      <c r="F1320" s="354">
        <v>431.49</v>
      </c>
      <c r="G1320" s="354">
        <v>431.49</v>
      </c>
      <c r="H1320" s="354">
        <v>0</v>
      </c>
      <c r="I1320" s="354">
        <v>0</v>
      </c>
      <c r="J1320" s="354">
        <v>0</v>
      </c>
      <c r="K1320" s="354">
        <v>0</v>
      </c>
      <c r="L1320" s="354">
        <v>0</v>
      </c>
      <c r="M1320" s="354">
        <v>0</v>
      </c>
      <c r="N1320" s="354">
        <v>0</v>
      </c>
      <c r="O1320" s="354">
        <v>0</v>
      </c>
      <c r="P1320" s="354">
        <v>0</v>
      </c>
      <c r="Q1320" s="354">
        <v>0</v>
      </c>
      <c r="R1320" s="354">
        <v>0</v>
      </c>
      <c r="S1320" s="354">
        <v>431.49</v>
      </c>
      <c r="T1320" s="354">
        <v>431.49</v>
      </c>
      <c r="U1320" s="354">
        <v>431.49</v>
      </c>
      <c r="V1320" s="354">
        <v>431.49</v>
      </c>
      <c r="W1320" s="354">
        <v>431.49</v>
      </c>
      <c r="X1320" s="354">
        <v>431.49</v>
      </c>
      <c r="Y1320" s="354">
        <v>431.49</v>
      </c>
      <c r="Z1320" s="354">
        <v>431.49</v>
      </c>
      <c r="AA1320" s="354">
        <v>431.49</v>
      </c>
      <c r="AB1320" s="354">
        <v>431.49</v>
      </c>
      <c r="AC1320" s="354">
        <v>431.49</v>
      </c>
      <c r="AD1320" s="354">
        <v>431.49</v>
      </c>
    </row>
    <row r="1321" spans="1:30" x14ac:dyDescent="0.35">
      <c r="A1321" t="s">
        <v>163</v>
      </c>
      <c r="B1321" s="354" t="str">
        <f>VLOOKUP(A1321,'Web Based Remittances'!$A$2:$C$70,3,0)</f>
        <v>660k525o</v>
      </c>
      <c r="C1321" s="354" t="s">
        <v>79</v>
      </c>
      <c r="D1321" s="354" t="s">
        <v>80</v>
      </c>
      <c r="E1321" s="354">
        <v>6121000</v>
      </c>
      <c r="F1321" s="354">
        <v>11211.94</v>
      </c>
      <c r="G1321" s="354">
        <v>2854.03</v>
      </c>
      <c r="H1321" s="354">
        <v>720</v>
      </c>
      <c r="I1321" s="354">
        <v>500</v>
      </c>
      <c r="J1321" s="354">
        <v>0</v>
      </c>
      <c r="K1321" s="354">
        <v>0</v>
      </c>
      <c r="L1321" s="354">
        <v>2250</v>
      </c>
      <c r="M1321" s="354">
        <v>2606.0300000000002</v>
      </c>
      <c r="N1321" s="354">
        <v>96</v>
      </c>
      <c r="O1321" s="354">
        <v>400</v>
      </c>
      <c r="P1321" s="354">
        <v>550</v>
      </c>
      <c r="Q1321" s="354">
        <v>450</v>
      </c>
      <c r="R1321" s="354">
        <v>785.88</v>
      </c>
      <c r="S1321" s="354">
        <v>2854.03</v>
      </c>
      <c r="T1321" s="354">
        <v>3574.03</v>
      </c>
      <c r="U1321" s="354">
        <v>4074.03</v>
      </c>
      <c r="V1321" s="354">
        <v>4074.03</v>
      </c>
      <c r="W1321" s="354">
        <v>4074.03</v>
      </c>
      <c r="X1321" s="354">
        <v>6324.0300000000007</v>
      </c>
      <c r="Y1321" s="354">
        <v>8930.0600000000013</v>
      </c>
      <c r="Z1321" s="354">
        <v>9026.0600000000013</v>
      </c>
      <c r="AA1321" s="354">
        <v>9426.0600000000013</v>
      </c>
      <c r="AB1321" s="354">
        <v>9976.0600000000013</v>
      </c>
      <c r="AC1321" s="354">
        <v>10426.060000000001</v>
      </c>
      <c r="AD1321" s="354">
        <v>11211.94</v>
      </c>
    </row>
    <row r="1322" spans="1:30" x14ac:dyDescent="0.35">
      <c r="A1322" t="s">
        <v>163</v>
      </c>
      <c r="B1322" s="354" t="str">
        <f>VLOOKUP(A1322,'Web Based Remittances'!$A$2:$C$70,3,0)</f>
        <v>660k525o</v>
      </c>
      <c r="C1322" s="354" t="s">
        <v>81</v>
      </c>
      <c r="D1322" s="354" t="s">
        <v>82</v>
      </c>
      <c r="E1322" s="354">
        <v>6122310</v>
      </c>
      <c r="F1322" s="354">
        <v>4056</v>
      </c>
      <c r="G1322" s="354">
        <v>298</v>
      </c>
      <c r="H1322" s="354">
        <v>298</v>
      </c>
      <c r="I1322" s="354">
        <v>298</v>
      </c>
      <c r="J1322" s="354">
        <v>298</v>
      </c>
      <c r="K1322" s="354">
        <v>298</v>
      </c>
      <c r="L1322" s="354">
        <v>778</v>
      </c>
      <c r="M1322" s="354">
        <v>298</v>
      </c>
      <c r="N1322" s="354">
        <v>298</v>
      </c>
      <c r="O1322" s="354">
        <v>298</v>
      </c>
      <c r="P1322" s="354">
        <v>298</v>
      </c>
      <c r="Q1322" s="354">
        <v>298</v>
      </c>
      <c r="R1322" s="354">
        <v>298</v>
      </c>
      <c r="S1322" s="354">
        <v>298</v>
      </c>
      <c r="T1322" s="354">
        <v>596</v>
      </c>
      <c r="U1322" s="354">
        <v>894</v>
      </c>
      <c r="V1322" s="354">
        <v>1192</v>
      </c>
      <c r="W1322" s="354">
        <v>1490</v>
      </c>
      <c r="X1322" s="354">
        <v>2268</v>
      </c>
      <c r="Y1322" s="354">
        <v>2566</v>
      </c>
      <c r="Z1322" s="354">
        <v>2864</v>
      </c>
      <c r="AA1322" s="354">
        <v>3162</v>
      </c>
      <c r="AB1322" s="354">
        <v>3460</v>
      </c>
      <c r="AC1322" s="354">
        <v>3758</v>
      </c>
      <c r="AD1322" s="354">
        <v>4056</v>
      </c>
    </row>
    <row r="1323" spans="1:30" x14ac:dyDescent="0.35">
      <c r="A1323" t="s">
        <v>163</v>
      </c>
      <c r="B1323" s="354" t="str">
        <f>VLOOKUP(A1323,'Web Based Remittances'!$A$2:$C$70,3,0)</f>
        <v>660k525o</v>
      </c>
      <c r="C1323" s="354" t="s">
        <v>83</v>
      </c>
      <c r="D1323" s="354" t="s">
        <v>84</v>
      </c>
      <c r="E1323" s="354">
        <v>6122110</v>
      </c>
      <c r="F1323" s="354">
        <v>2200</v>
      </c>
      <c r="G1323" s="354">
        <v>360.32</v>
      </c>
      <c r="H1323" s="354">
        <v>331.95</v>
      </c>
      <c r="I1323" s="354">
        <v>0</v>
      </c>
      <c r="J1323" s="354">
        <v>329.05</v>
      </c>
      <c r="K1323" s="354">
        <v>0</v>
      </c>
      <c r="L1323" s="354">
        <v>315.57000000000011</v>
      </c>
      <c r="M1323" s="354">
        <v>203</v>
      </c>
      <c r="N1323" s="354">
        <v>60</v>
      </c>
      <c r="O1323" s="354">
        <v>180</v>
      </c>
      <c r="P1323" s="354">
        <v>100</v>
      </c>
      <c r="Q1323" s="354">
        <v>170</v>
      </c>
      <c r="R1323" s="354">
        <v>150.11000000000001</v>
      </c>
      <c r="S1323" s="354">
        <v>360.32</v>
      </c>
      <c r="T1323" s="354">
        <v>692.27</v>
      </c>
      <c r="U1323" s="354">
        <v>692.27</v>
      </c>
      <c r="V1323" s="354">
        <v>1021.3199999999999</v>
      </c>
      <c r="W1323" s="354">
        <v>1021.3199999999999</v>
      </c>
      <c r="X1323" s="354">
        <v>1336.89</v>
      </c>
      <c r="Y1323" s="354">
        <v>1539.89</v>
      </c>
      <c r="Z1323" s="354">
        <v>1599.89</v>
      </c>
      <c r="AA1323" s="354">
        <v>1779.89</v>
      </c>
      <c r="AB1323" s="354">
        <v>1879.89</v>
      </c>
      <c r="AC1323" s="354">
        <v>2049.8900000000003</v>
      </c>
      <c r="AD1323" s="354">
        <v>2200.0000000000005</v>
      </c>
    </row>
    <row r="1324" spans="1:30" x14ac:dyDescent="0.35">
      <c r="A1324" t="s">
        <v>163</v>
      </c>
      <c r="B1324" s="354" t="str">
        <f>VLOOKUP(A1324,'Web Based Remittances'!$A$2:$C$70,3,0)</f>
        <v>660k525o</v>
      </c>
      <c r="C1324" s="354" t="s">
        <v>85</v>
      </c>
      <c r="D1324" s="354" t="s">
        <v>86</v>
      </c>
      <c r="E1324" s="354">
        <v>6120800</v>
      </c>
      <c r="F1324" s="354">
        <v>4000</v>
      </c>
      <c r="G1324" s="354">
        <v>0</v>
      </c>
      <c r="H1324" s="354">
        <v>0</v>
      </c>
      <c r="I1324" s="354">
        <v>1000</v>
      </c>
      <c r="J1324" s="354">
        <v>0</v>
      </c>
      <c r="K1324" s="354">
        <v>0</v>
      </c>
      <c r="L1324" s="354">
        <v>1000</v>
      </c>
      <c r="M1324" s="354">
        <v>0</v>
      </c>
      <c r="N1324" s="354">
        <v>0</v>
      </c>
      <c r="O1324" s="354">
        <v>1000</v>
      </c>
      <c r="P1324" s="354">
        <v>0</v>
      </c>
      <c r="Q1324" s="354">
        <v>0</v>
      </c>
      <c r="R1324" s="354">
        <v>1000</v>
      </c>
      <c r="S1324" s="354">
        <v>0</v>
      </c>
      <c r="T1324" s="354">
        <v>0</v>
      </c>
      <c r="U1324" s="354">
        <v>1000</v>
      </c>
      <c r="V1324" s="354">
        <v>1000</v>
      </c>
      <c r="W1324" s="354">
        <v>1000</v>
      </c>
      <c r="X1324" s="354">
        <v>2000</v>
      </c>
      <c r="Y1324" s="354">
        <v>2000</v>
      </c>
      <c r="Z1324" s="354">
        <v>2000</v>
      </c>
      <c r="AA1324" s="354">
        <v>3000</v>
      </c>
      <c r="AB1324" s="354">
        <v>3000</v>
      </c>
      <c r="AC1324" s="354">
        <v>3000</v>
      </c>
      <c r="AD1324" s="354">
        <v>4000</v>
      </c>
    </row>
    <row r="1325" spans="1:30" x14ac:dyDescent="0.35">
      <c r="A1325" t="s">
        <v>163</v>
      </c>
      <c r="B1325" s="354" t="str">
        <f>VLOOKUP(A1325,'Web Based Remittances'!$A$2:$C$70,3,0)</f>
        <v>660k525o</v>
      </c>
      <c r="C1325" s="354" t="s">
        <v>87</v>
      </c>
      <c r="D1325" s="354" t="s">
        <v>88</v>
      </c>
      <c r="E1325" s="354">
        <v>6120220</v>
      </c>
      <c r="F1325" s="354">
        <v>11750</v>
      </c>
      <c r="G1325" s="354">
        <v>755.92</v>
      </c>
      <c r="H1325" s="354">
        <v>730</v>
      </c>
      <c r="I1325" s="354">
        <v>1401</v>
      </c>
      <c r="J1325" s="354">
        <v>500</v>
      </c>
      <c r="K1325" s="354">
        <v>300</v>
      </c>
      <c r="L1325" s="354">
        <v>250</v>
      </c>
      <c r="M1325" s="354">
        <v>450</v>
      </c>
      <c r="N1325" s="354">
        <v>1250</v>
      </c>
      <c r="O1325" s="354">
        <v>1350</v>
      </c>
      <c r="P1325" s="354">
        <v>1500</v>
      </c>
      <c r="Q1325" s="354">
        <v>1650</v>
      </c>
      <c r="R1325" s="354">
        <v>1613.08</v>
      </c>
      <c r="S1325" s="354">
        <v>755.92</v>
      </c>
      <c r="T1325" s="354">
        <v>1485.92</v>
      </c>
      <c r="U1325" s="354">
        <v>2886.92</v>
      </c>
      <c r="V1325" s="354">
        <v>3386.92</v>
      </c>
      <c r="W1325" s="354">
        <v>3686.92</v>
      </c>
      <c r="X1325" s="354">
        <v>3936.92</v>
      </c>
      <c r="Y1325" s="354">
        <v>4386.92</v>
      </c>
      <c r="Z1325" s="354">
        <v>5636.92</v>
      </c>
      <c r="AA1325" s="354">
        <v>6986.92</v>
      </c>
      <c r="AB1325" s="354">
        <v>8486.92</v>
      </c>
      <c r="AC1325" s="354">
        <v>10136.92</v>
      </c>
      <c r="AD1325" s="354">
        <v>11750</v>
      </c>
    </row>
    <row r="1326" spans="1:30" x14ac:dyDescent="0.35">
      <c r="A1326" t="s">
        <v>163</v>
      </c>
      <c r="B1326" s="354" t="str">
        <f>VLOOKUP(A1326,'Web Based Remittances'!$A$2:$C$70,3,0)</f>
        <v>660k525o</v>
      </c>
      <c r="C1326" s="354" t="s">
        <v>89</v>
      </c>
      <c r="D1326" s="354" t="s">
        <v>90</v>
      </c>
      <c r="E1326" s="354">
        <v>6120600</v>
      </c>
      <c r="F1326" s="354">
        <v>0</v>
      </c>
      <c r="G1326" s="354">
        <v>0</v>
      </c>
      <c r="H1326" s="354">
        <v>0</v>
      </c>
      <c r="I1326" s="354">
        <v>0</v>
      </c>
      <c r="J1326" s="354">
        <v>0</v>
      </c>
      <c r="K1326" s="354">
        <v>0</v>
      </c>
      <c r="L1326" s="354">
        <v>0</v>
      </c>
      <c r="M1326" s="354">
        <v>0</v>
      </c>
      <c r="N1326" s="354">
        <v>0</v>
      </c>
      <c r="O1326" s="354">
        <v>0</v>
      </c>
      <c r="P1326" s="354">
        <v>0</v>
      </c>
      <c r="Q1326" s="354">
        <v>0</v>
      </c>
      <c r="R1326" s="354">
        <v>0</v>
      </c>
      <c r="S1326" s="354">
        <v>0</v>
      </c>
      <c r="T1326" s="354">
        <v>0</v>
      </c>
      <c r="U1326" s="354">
        <v>0</v>
      </c>
      <c r="V1326" s="354">
        <v>0</v>
      </c>
      <c r="W1326" s="354">
        <v>0</v>
      </c>
      <c r="X1326" s="354">
        <v>0</v>
      </c>
      <c r="Y1326" s="354">
        <v>0</v>
      </c>
      <c r="Z1326" s="354">
        <v>0</v>
      </c>
      <c r="AA1326" s="354">
        <v>0</v>
      </c>
      <c r="AB1326" s="354">
        <v>0</v>
      </c>
      <c r="AC1326" s="354">
        <v>0</v>
      </c>
      <c r="AD1326" s="354">
        <v>0</v>
      </c>
    </row>
    <row r="1327" spans="1:30" x14ac:dyDescent="0.35">
      <c r="A1327" t="s">
        <v>163</v>
      </c>
      <c r="B1327" s="354" t="str">
        <f>VLOOKUP(A1327,'Web Based Remittances'!$A$2:$C$70,3,0)</f>
        <v>660k525o</v>
      </c>
      <c r="C1327" s="354" t="s">
        <v>91</v>
      </c>
      <c r="D1327" s="354" t="s">
        <v>92</v>
      </c>
      <c r="E1327" s="354">
        <v>6120400</v>
      </c>
      <c r="F1327" s="354">
        <v>2200</v>
      </c>
      <c r="G1327" s="354">
        <v>0</v>
      </c>
      <c r="H1327" s="354">
        <v>97.5</v>
      </c>
      <c r="I1327" s="354">
        <v>0</v>
      </c>
      <c r="J1327" s="354">
        <v>0</v>
      </c>
      <c r="K1327" s="354">
        <v>97.5</v>
      </c>
      <c r="L1327" s="354">
        <v>0</v>
      </c>
      <c r="M1327" s="354">
        <v>0</v>
      </c>
      <c r="N1327" s="354">
        <v>1859</v>
      </c>
      <c r="O1327" s="354">
        <v>49</v>
      </c>
      <c r="P1327" s="354">
        <v>0</v>
      </c>
      <c r="Q1327" s="354">
        <v>0</v>
      </c>
      <c r="R1327" s="354">
        <v>97</v>
      </c>
      <c r="S1327" s="354">
        <v>0</v>
      </c>
      <c r="T1327" s="354">
        <v>97.5</v>
      </c>
      <c r="U1327" s="354">
        <v>97.5</v>
      </c>
      <c r="V1327" s="354">
        <v>97.5</v>
      </c>
      <c r="W1327" s="354">
        <v>195</v>
      </c>
      <c r="X1327" s="354">
        <v>195</v>
      </c>
      <c r="Y1327" s="354">
        <v>195</v>
      </c>
      <c r="Z1327" s="354">
        <v>2054</v>
      </c>
      <c r="AA1327" s="354">
        <v>2103</v>
      </c>
      <c r="AB1327" s="354">
        <v>2103</v>
      </c>
      <c r="AC1327" s="354">
        <v>2103</v>
      </c>
      <c r="AD1327" s="354">
        <v>2200</v>
      </c>
    </row>
    <row r="1328" spans="1:30" x14ac:dyDescent="0.35">
      <c r="A1328" t="s">
        <v>163</v>
      </c>
      <c r="B1328" s="354" t="str">
        <f>VLOOKUP(A1328,'Web Based Remittances'!$A$2:$C$70,3,0)</f>
        <v>660k525o</v>
      </c>
      <c r="C1328" s="354" t="s">
        <v>93</v>
      </c>
      <c r="D1328" s="354" t="s">
        <v>94</v>
      </c>
      <c r="E1328" s="354">
        <v>6140130</v>
      </c>
      <c r="F1328" s="354">
        <v>70313.429999999993</v>
      </c>
      <c r="G1328" s="354">
        <v>20000</v>
      </c>
      <c r="H1328" s="354">
        <v>6124</v>
      </c>
      <c r="I1328" s="354">
        <v>4500</v>
      </c>
      <c r="J1328" s="354">
        <v>5500</v>
      </c>
      <c r="K1328" s="354">
        <v>0</v>
      </c>
      <c r="L1328" s="354">
        <v>4500</v>
      </c>
      <c r="M1328" s="354">
        <v>3624</v>
      </c>
      <c r="N1328" s="354">
        <v>3500</v>
      </c>
      <c r="O1328" s="354">
        <v>4500</v>
      </c>
      <c r="P1328" s="354">
        <v>5500</v>
      </c>
      <c r="Q1328" s="354">
        <v>6500</v>
      </c>
      <c r="R1328" s="354">
        <v>6065.43</v>
      </c>
      <c r="S1328" s="354">
        <v>20000</v>
      </c>
      <c r="T1328" s="354">
        <v>26124</v>
      </c>
      <c r="U1328" s="354">
        <v>30624</v>
      </c>
      <c r="V1328" s="354">
        <v>36124</v>
      </c>
      <c r="W1328" s="354">
        <v>36124</v>
      </c>
      <c r="X1328" s="354">
        <v>40624</v>
      </c>
      <c r="Y1328" s="354">
        <v>44248</v>
      </c>
      <c r="Z1328" s="354">
        <v>47748</v>
      </c>
      <c r="AA1328" s="354">
        <v>52248</v>
      </c>
      <c r="AB1328" s="354">
        <v>57748</v>
      </c>
      <c r="AC1328" s="354">
        <v>64248</v>
      </c>
      <c r="AD1328" s="354">
        <v>70313.429999999993</v>
      </c>
    </row>
    <row r="1329" spans="1:30" x14ac:dyDescent="0.35">
      <c r="A1329" t="s">
        <v>163</v>
      </c>
      <c r="B1329" s="354" t="str">
        <f>VLOOKUP(A1329,'Web Based Remittances'!$A$2:$C$70,3,0)</f>
        <v>660k525o</v>
      </c>
      <c r="C1329" s="354" t="s">
        <v>95</v>
      </c>
      <c r="D1329" s="354" t="s">
        <v>96</v>
      </c>
      <c r="E1329" s="354">
        <v>6142430</v>
      </c>
      <c r="F1329" s="354">
        <v>6161</v>
      </c>
      <c r="G1329" s="354">
        <v>2650.16</v>
      </c>
      <c r="H1329" s="354">
        <v>255</v>
      </c>
      <c r="I1329" s="354">
        <v>460.84000000000003</v>
      </c>
      <c r="J1329" s="354">
        <v>255</v>
      </c>
      <c r="K1329" s="354">
        <v>255</v>
      </c>
      <c r="L1329" s="354">
        <v>255</v>
      </c>
      <c r="M1329" s="354">
        <v>255</v>
      </c>
      <c r="N1329" s="354">
        <v>255</v>
      </c>
      <c r="O1329" s="354">
        <v>555</v>
      </c>
      <c r="P1329" s="354">
        <v>255</v>
      </c>
      <c r="Q1329" s="354">
        <v>255</v>
      </c>
      <c r="R1329" s="354">
        <v>455</v>
      </c>
      <c r="S1329" s="354">
        <v>2650.16</v>
      </c>
      <c r="T1329" s="354">
        <v>2905.16</v>
      </c>
      <c r="U1329" s="354">
        <v>3366</v>
      </c>
      <c r="V1329" s="354">
        <v>3621</v>
      </c>
      <c r="W1329" s="354">
        <v>3876</v>
      </c>
      <c r="X1329" s="354">
        <v>4131</v>
      </c>
      <c r="Y1329" s="354">
        <v>4386</v>
      </c>
      <c r="Z1329" s="354">
        <v>4641</v>
      </c>
      <c r="AA1329" s="354">
        <v>5196</v>
      </c>
      <c r="AB1329" s="354">
        <v>5451</v>
      </c>
      <c r="AC1329" s="354">
        <v>5706</v>
      </c>
      <c r="AD1329" s="354">
        <v>6161</v>
      </c>
    </row>
    <row r="1330" spans="1:30" x14ac:dyDescent="0.35">
      <c r="A1330" t="s">
        <v>163</v>
      </c>
      <c r="B1330" s="354" t="str">
        <f>VLOOKUP(A1330,'Web Based Remittances'!$A$2:$C$70,3,0)</f>
        <v>660k525o</v>
      </c>
      <c r="C1330" s="354" t="s">
        <v>97</v>
      </c>
      <c r="D1330" s="354" t="s">
        <v>98</v>
      </c>
      <c r="E1330" s="354">
        <v>6146100</v>
      </c>
      <c r="F1330" s="354">
        <v>0</v>
      </c>
      <c r="G1330" s="354">
        <v>0</v>
      </c>
      <c r="H1330" s="354">
        <v>0</v>
      </c>
      <c r="I1330" s="354">
        <v>0</v>
      </c>
      <c r="J1330" s="354">
        <v>0</v>
      </c>
      <c r="K1330" s="354">
        <v>0</v>
      </c>
      <c r="L1330" s="354">
        <v>0</v>
      </c>
      <c r="M1330" s="354">
        <v>0</v>
      </c>
      <c r="N1330" s="354">
        <v>0</v>
      </c>
      <c r="O1330" s="354">
        <v>0</v>
      </c>
      <c r="P1330" s="354">
        <v>0</v>
      </c>
      <c r="Q1330" s="354">
        <v>0</v>
      </c>
      <c r="R1330" s="354">
        <v>0</v>
      </c>
      <c r="S1330" s="354">
        <v>0</v>
      </c>
      <c r="T1330" s="354">
        <v>0</v>
      </c>
      <c r="U1330" s="354">
        <v>0</v>
      </c>
      <c r="V1330" s="354">
        <v>0</v>
      </c>
      <c r="W1330" s="354">
        <v>0</v>
      </c>
      <c r="X1330" s="354">
        <v>0</v>
      </c>
      <c r="Y1330" s="354">
        <v>0</v>
      </c>
      <c r="Z1330" s="354">
        <v>0</v>
      </c>
      <c r="AA1330" s="354">
        <v>0</v>
      </c>
      <c r="AB1330" s="354">
        <v>0</v>
      </c>
      <c r="AC1330" s="354">
        <v>0</v>
      </c>
      <c r="AD1330" s="354">
        <v>0</v>
      </c>
    </row>
    <row r="1331" spans="1:30" x14ac:dyDescent="0.35">
      <c r="A1331" t="s">
        <v>163</v>
      </c>
      <c r="B1331" s="354" t="str">
        <f>VLOOKUP(A1331,'Web Based Remittances'!$A$2:$C$70,3,0)</f>
        <v>660k525o</v>
      </c>
      <c r="C1331" s="354" t="s">
        <v>99</v>
      </c>
      <c r="D1331" s="354" t="s">
        <v>100</v>
      </c>
      <c r="E1331" s="354">
        <v>6140000</v>
      </c>
      <c r="F1331" s="354">
        <v>10568</v>
      </c>
      <c r="G1331" s="354">
        <v>870.76</v>
      </c>
      <c r="H1331" s="354">
        <v>386.5</v>
      </c>
      <c r="I1331" s="354">
        <v>1288.42</v>
      </c>
      <c r="J1331" s="354">
        <v>586.76</v>
      </c>
      <c r="K1331" s="354">
        <v>361.5</v>
      </c>
      <c r="L1331" s="354">
        <v>1513.42</v>
      </c>
      <c r="M1331" s="354">
        <v>511.76</v>
      </c>
      <c r="N1331" s="354">
        <v>611.5</v>
      </c>
      <c r="O1331" s="354">
        <v>1613.42</v>
      </c>
      <c r="P1331" s="354">
        <v>661.76</v>
      </c>
      <c r="Q1331" s="354">
        <v>611.5</v>
      </c>
      <c r="R1331" s="354">
        <v>1550.7</v>
      </c>
      <c r="S1331" s="354">
        <v>870.76</v>
      </c>
      <c r="T1331" s="354">
        <v>1257.26</v>
      </c>
      <c r="U1331" s="354">
        <v>2545.6800000000003</v>
      </c>
      <c r="V1331" s="354">
        <v>3132.4400000000005</v>
      </c>
      <c r="W1331" s="354">
        <v>3493.9400000000005</v>
      </c>
      <c r="X1331" s="354">
        <v>5007.3600000000006</v>
      </c>
      <c r="Y1331" s="354">
        <v>5519.1200000000008</v>
      </c>
      <c r="Z1331" s="354">
        <v>6130.6200000000008</v>
      </c>
      <c r="AA1331" s="354">
        <v>7744.0400000000009</v>
      </c>
      <c r="AB1331" s="354">
        <v>8405.8000000000011</v>
      </c>
      <c r="AC1331" s="354">
        <v>9017.3000000000011</v>
      </c>
      <c r="AD1331" s="354">
        <v>10568.000000000002</v>
      </c>
    </row>
    <row r="1332" spans="1:30" x14ac:dyDescent="0.35">
      <c r="A1332" t="s">
        <v>163</v>
      </c>
      <c r="B1332" s="354" t="str">
        <f>VLOOKUP(A1332,'Web Based Remittances'!$A$2:$C$70,3,0)</f>
        <v>660k525o</v>
      </c>
      <c r="C1332" s="354" t="s">
        <v>101</v>
      </c>
      <c r="D1332" s="354" t="s">
        <v>102</v>
      </c>
      <c r="E1332" s="354">
        <v>6121600</v>
      </c>
      <c r="F1332" s="354">
        <v>2538</v>
      </c>
      <c r="G1332" s="354">
        <v>2538</v>
      </c>
      <c r="H1332" s="354">
        <v>0</v>
      </c>
      <c r="I1332" s="354">
        <v>0</v>
      </c>
      <c r="J1332" s="354">
        <v>0</v>
      </c>
      <c r="K1332" s="354">
        <v>0</v>
      </c>
      <c r="L1332" s="354">
        <v>0</v>
      </c>
      <c r="M1332" s="354">
        <v>0</v>
      </c>
      <c r="N1332" s="354">
        <v>0</v>
      </c>
      <c r="O1332" s="354">
        <v>0</v>
      </c>
      <c r="P1332" s="354">
        <v>0</v>
      </c>
      <c r="Q1332" s="354">
        <v>0</v>
      </c>
      <c r="R1332" s="354">
        <v>0</v>
      </c>
      <c r="S1332" s="354">
        <v>2538</v>
      </c>
      <c r="T1332" s="354">
        <v>2538</v>
      </c>
      <c r="U1332" s="354">
        <v>2538</v>
      </c>
      <c r="V1332" s="354">
        <v>2538</v>
      </c>
      <c r="W1332" s="354">
        <v>2538</v>
      </c>
      <c r="X1332" s="354">
        <v>2538</v>
      </c>
      <c r="Y1332" s="354">
        <v>2538</v>
      </c>
      <c r="Z1332" s="354">
        <v>2538</v>
      </c>
      <c r="AA1332" s="354">
        <v>2538</v>
      </c>
      <c r="AB1332" s="354">
        <v>2538</v>
      </c>
      <c r="AC1332" s="354">
        <v>2538</v>
      </c>
      <c r="AD1332" s="354">
        <v>2538</v>
      </c>
    </row>
    <row r="1333" spans="1:30" x14ac:dyDescent="0.35">
      <c r="A1333" t="s">
        <v>163</v>
      </c>
      <c r="B1333" s="354" t="str">
        <f>VLOOKUP(A1333,'Web Based Remittances'!$A$2:$C$70,3,0)</f>
        <v>660k525o</v>
      </c>
      <c r="C1333" s="354" t="s">
        <v>103</v>
      </c>
      <c r="D1333" s="354" t="s">
        <v>104</v>
      </c>
      <c r="E1333" s="354">
        <v>6151110</v>
      </c>
      <c r="F1333" s="354">
        <v>0</v>
      </c>
      <c r="G1333" s="354">
        <v>0</v>
      </c>
      <c r="H1333" s="354">
        <v>0</v>
      </c>
      <c r="I1333" s="354">
        <v>0</v>
      </c>
      <c r="J1333" s="354">
        <v>0</v>
      </c>
      <c r="K1333" s="354">
        <v>0</v>
      </c>
      <c r="L1333" s="354">
        <v>0</v>
      </c>
      <c r="M1333" s="354">
        <v>0</v>
      </c>
      <c r="N1333" s="354">
        <v>0</v>
      </c>
      <c r="O1333" s="354">
        <v>0</v>
      </c>
      <c r="P1333" s="354">
        <v>0</v>
      </c>
      <c r="Q1333" s="354">
        <v>0</v>
      </c>
      <c r="R1333" s="354">
        <v>0</v>
      </c>
      <c r="S1333" s="354">
        <v>0</v>
      </c>
      <c r="T1333" s="354">
        <v>0</v>
      </c>
      <c r="U1333" s="354">
        <v>0</v>
      </c>
      <c r="V1333" s="354">
        <v>0</v>
      </c>
      <c r="W1333" s="354">
        <v>0</v>
      </c>
      <c r="X1333" s="354">
        <v>0</v>
      </c>
      <c r="Y1333" s="354">
        <v>0</v>
      </c>
      <c r="Z1333" s="354">
        <v>0</v>
      </c>
      <c r="AA1333" s="354">
        <v>0</v>
      </c>
      <c r="AB1333" s="354">
        <v>0</v>
      </c>
      <c r="AC1333" s="354">
        <v>0</v>
      </c>
      <c r="AD1333" s="354">
        <v>0</v>
      </c>
    </row>
    <row r="1334" spans="1:30" x14ac:dyDescent="0.35">
      <c r="A1334" t="s">
        <v>163</v>
      </c>
      <c r="B1334" s="354" t="str">
        <f>VLOOKUP(A1334,'Web Based Remittances'!$A$2:$C$70,3,0)</f>
        <v>660k525o</v>
      </c>
      <c r="C1334" s="354" t="s">
        <v>105</v>
      </c>
      <c r="D1334" s="354" t="s">
        <v>106</v>
      </c>
      <c r="E1334" s="354">
        <v>6140200</v>
      </c>
      <c r="F1334" s="354">
        <v>45000</v>
      </c>
      <c r="G1334" s="354">
        <v>3800</v>
      </c>
      <c r="H1334" s="354">
        <v>3750</v>
      </c>
      <c r="I1334" s="354">
        <v>3800</v>
      </c>
      <c r="J1334" s="354">
        <v>3750</v>
      </c>
      <c r="K1334" s="354">
        <v>0</v>
      </c>
      <c r="L1334" s="354">
        <v>3800</v>
      </c>
      <c r="M1334" s="354">
        <v>3600</v>
      </c>
      <c r="N1334" s="354">
        <v>4700</v>
      </c>
      <c r="O1334" s="354">
        <v>4600</v>
      </c>
      <c r="P1334" s="354">
        <v>4500</v>
      </c>
      <c r="Q1334" s="354">
        <v>4200</v>
      </c>
      <c r="R1334" s="354">
        <v>4500</v>
      </c>
      <c r="S1334" s="354">
        <v>3800</v>
      </c>
      <c r="T1334" s="354">
        <v>7550</v>
      </c>
      <c r="U1334" s="354">
        <v>11350</v>
      </c>
      <c r="V1334" s="354">
        <v>15100</v>
      </c>
      <c r="W1334" s="354">
        <v>15100</v>
      </c>
      <c r="X1334" s="354">
        <v>18900</v>
      </c>
      <c r="Y1334" s="354">
        <v>22500</v>
      </c>
      <c r="Z1334" s="354">
        <v>27200</v>
      </c>
      <c r="AA1334" s="354">
        <v>31800</v>
      </c>
      <c r="AB1334" s="354">
        <v>36300</v>
      </c>
      <c r="AC1334" s="354">
        <v>40500</v>
      </c>
      <c r="AD1334" s="354">
        <v>45000</v>
      </c>
    </row>
    <row r="1335" spans="1:30" x14ac:dyDescent="0.35">
      <c r="A1335" t="s">
        <v>163</v>
      </c>
      <c r="B1335" s="354" t="str">
        <f>VLOOKUP(A1335,'Web Based Remittances'!$A$2:$C$70,3,0)</f>
        <v>660k525o</v>
      </c>
      <c r="C1335" s="354" t="s">
        <v>107</v>
      </c>
      <c r="D1335" s="354" t="s">
        <v>108</v>
      </c>
      <c r="E1335" s="354">
        <v>6111000</v>
      </c>
      <c r="F1335" s="354">
        <v>0</v>
      </c>
      <c r="G1335" s="354">
        <v>0</v>
      </c>
      <c r="H1335" s="354">
        <v>0</v>
      </c>
      <c r="I1335" s="354">
        <v>0</v>
      </c>
      <c r="J1335" s="354">
        <v>0</v>
      </c>
      <c r="K1335" s="354">
        <v>0</v>
      </c>
      <c r="L1335" s="354">
        <v>0</v>
      </c>
      <c r="M1335" s="354">
        <v>0</v>
      </c>
      <c r="N1335" s="354">
        <v>0</v>
      </c>
      <c r="O1335" s="354">
        <v>0</v>
      </c>
      <c r="P1335" s="354">
        <v>0</v>
      </c>
      <c r="Q1335" s="354">
        <v>0</v>
      </c>
      <c r="R1335" s="354">
        <v>0</v>
      </c>
      <c r="S1335" s="354">
        <v>0</v>
      </c>
      <c r="T1335" s="354">
        <v>0</v>
      </c>
      <c r="U1335" s="354">
        <v>0</v>
      </c>
      <c r="V1335" s="354">
        <v>0</v>
      </c>
      <c r="W1335" s="354">
        <v>0</v>
      </c>
      <c r="X1335" s="354">
        <v>0</v>
      </c>
      <c r="Y1335" s="354">
        <v>0</v>
      </c>
      <c r="Z1335" s="354">
        <v>0</v>
      </c>
      <c r="AA1335" s="354">
        <v>0</v>
      </c>
      <c r="AB1335" s="354">
        <v>0</v>
      </c>
      <c r="AC1335" s="354">
        <v>0</v>
      </c>
      <c r="AD1335" s="354">
        <v>0</v>
      </c>
    </row>
    <row r="1336" spans="1:30" x14ac:dyDescent="0.35">
      <c r="A1336" t="s">
        <v>163</v>
      </c>
      <c r="B1336" s="354" t="str">
        <f>VLOOKUP(A1336,'Web Based Remittances'!$A$2:$C$70,3,0)</f>
        <v>660k525o</v>
      </c>
      <c r="C1336" s="354" t="s">
        <v>109</v>
      </c>
      <c r="D1336" s="354" t="s">
        <v>110</v>
      </c>
      <c r="E1336" s="354">
        <v>6170100</v>
      </c>
      <c r="F1336" s="354">
        <v>1032.99</v>
      </c>
      <c r="G1336" s="354">
        <v>1032.99</v>
      </c>
      <c r="H1336" s="354">
        <v>0</v>
      </c>
      <c r="I1336" s="354">
        <v>0</v>
      </c>
      <c r="J1336" s="354">
        <v>0</v>
      </c>
      <c r="K1336" s="354">
        <v>0</v>
      </c>
      <c r="L1336" s="354">
        <v>0</v>
      </c>
      <c r="M1336" s="354">
        <v>0</v>
      </c>
      <c r="N1336" s="354">
        <v>0</v>
      </c>
      <c r="O1336" s="354">
        <v>0</v>
      </c>
      <c r="P1336" s="354">
        <v>0</v>
      </c>
      <c r="Q1336" s="354">
        <v>0</v>
      </c>
      <c r="R1336" s="354">
        <v>0</v>
      </c>
      <c r="S1336" s="354">
        <v>1032.99</v>
      </c>
      <c r="T1336" s="354">
        <v>1032.99</v>
      </c>
      <c r="U1336" s="354">
        <v>1032.99</v>
      </c>
      <c r="V1336" s="354">
        <v>1032.99</v>
      </c>
      <c r="W1336" s="354">
        <v>1032.99</v>
      </c>
      <c r="X1336" s="354">
        <v>1032.99</v>
      </c>
      <c r="Y1336" s="354">
        <v>1032.99</v>
      </c>
      <c r="Z1336" s="354">
        <v>1032.99</v>
      </c>
      <c r="AA1336" s="354">
        <v>1032.99</v>
      </c>
      <c r="AB1336" s="354">
        <v>1032.99</v>
      </c>
      <c r="AC1336" s="354">
        <v>1032.99</v>
      </c>
      <c r="AD1336" s="354">
        <v>1032.99</v>
      </c>
    </row>
    <row r="1337" spans="1:30" x14ac:dyDescent="0.35">
      <c r="A1337" t="s">
        <v>163</v>
      </c>
      <c r="B1337" s="354" t="str">
        <f>VLOOKUP(A1337,'Web Based Remittances'!$A$2:$C$70,3,0)</f>
        <v>660k525o</v>
      </c>
      <c r="C1337" s="354" t="s">
        <v>111</v>
      </c>
      <c r="D1337" s="354" t="s">
        <v>112</v>
      </c>
      <c r="E1337" s="354">
        <v>6170110</v>
      </c>
      <c r="F1337" s="354">
        <v>32165.040000000001</v>
      </c>
      <c r="G1337" s="354">
        <v>8200</v>
      </c>
      <c r="H1337" s="354">
        <v>3630</v>
      </c>
      <c r="I1337" s="354">
        <v>2330</v>
      </c>
      <c r="J1337" s="354">
        <v>1190</v>
      </c>
      <c r="K1337" s="354">
        <v>0</v>
      </c>
      <c r="L1337" s="354">
        <v>2830</v>
      </c>
      <c r="M1337" s="354">
        <v>3030</v>
      </c>
      <c r="N1337" s="354">
        <v>2705</v>
      </c>
      <c r="O1337" s="354">
        <v>1500</v>
      </c>
      <c r="P1337" s="354">
        <v>2200</v>
      </c>
      <c r="Q1337" s="354">
        <v>2400</v>
      </c>
      <c r="R1337" s="354">
        <v>2150.04</v>
      </c>
      <c r="S1337" s="354">
        <v>8200</v>
      </c>
      <c r="T1337" s="354">
        <v>11830</v>
      </c>
      <c r="U1337" s="354">
        <v>14160</v>
      </c>
      <c r="V1337" s="354">
        <v>15350</v>
      </c>
      <c r="W1337" s="354">
        <v>15350</v>
      </c>
      <c r="X1337" s="354">
        <v>18180</v>
      </c>
      <c r="Y1337" s="354">
        <v>21210</v>
      </c>
      <c r="Z1337" s="354">
        <v>23915</v>
      </c>
      <c r="AA1337" s="354">
        <v>25415</v>
      </c>
      <c r="AB1337" s="354">
        <v>27615</v>
      </c>
      <c r="AC1337" s="354">
        <v>30015</v>
      </c>
      <c r="AD1337" s="354">
        <v>32165.040000000001</v>
      </c>
    </row>
    <row r="1338" spans="1:30" x14ac:dyDescent="0.35">
      <c r="A1338" t="s">
        <v>163</v>
      </c>
      <c r="B1338" s="354" t="str">
        <f>VLOOKUP(A1338,'Web Based Remittances'!$A$2:$C$70,3,0)</f>
        <v>660k525o</v>
      </c>
      <c r="C1338" s="354" t="s">
        <v>121</v>
      </c>
      <c r="D1338" s="354" t="s">
        <v>122</v>
      </c>
      <c r="E1338" s="354">
        <v>4190170</v>
      </c>
      <c r="F1338" s="354">
        <v>-5462.5</v>
      </c>
      <c r="G1338" s="354">
        <v>0</v>
      </c>
      <c r="H1338" s="354">
        <v>-5462.5</v>
      </c>
      <c r="S1338" s="354">
        <v>0</v>
      </c>
      <c r="T1338" s="354">
        <v>-5462.5</v>
      </c>
      <c r="U1338" s="354">
        <v>-5462.5</v>
      </c>
      <c r="V1338" s="354">
        <v>-5462.5</v>
      </c>
      <c r="W1338" s="354">
        <v>-5462.5</v>
      </c>
      <c r="X1338" s="354">
        <v>-5462.5</v>
      </c>
      <c r="Y1338" s="354">
        <v>-5462.5</v>
      </c>
      <c r="Z1338" s="354">
        <v>-5462.5</v>
      </c>
      <c r="AA1338" s="354">
        <v>-5462.5</v>
      </c>
      <c r="AB1338" s="354">
        <v>-5462.5</v>
      </c>
      <c r="AC1338" s="354">
        <v>-5462.5</v>
      </c>
      <c r="AD1338" s="354">
        <v>-5462.5</v>
      </c>
    </row>
    <row r="1339" spans="1:30" x14ac:dyDescent="0.35">
      <c r="A1339" t="s">
        <v>163</v>
      </c>
      <c r="B1339" s="354" t="str">
        <f>VLOOKUP(A1339,'Web Based Remittances'!$A$2:$C$70,3,0)</f>
        <v>660k525o</v>
      </c>
      <c r="C1339" s="354" t="s">
        <v>130</v>
      </c>
      <c r="D1339" s="354" t="s">
        <v>131</v>
      </c>
      <c r="E1339" s="354">
        <v>6180230</v>
      </c>
      <c r="F1339" s="354">
        <v>2500</v>
      </c>
      <c r="G1339" s="354">
        <v>0</v>
      </c>
      <c r="H1339" s="354">
        <v>0</v>
      </c>
      <c r="I1339" s="354">
        <v>0</v>
      </c>
      <c r="J1339" s="354">
        <v>0</v>
      </c>
      <c r="K1339" s="354">
        <v>0</v>
      </c>
      <c r="L1339" s="354">
        <v>2500</v>
      </c>
      <c r="S1339" s="354">
        <v>0</v>
      </c>
      <c r="T1339" s="354">
        <v>0</v>
      </c>
      <c r="U1339" s="354">
        <v>0</v>
      </c>
      <c r="V1339" s="354">
        <v>0</v>
      </c>
      <c r="W1339" s="354">
        <v>0</v>
      </c>
      <c r="X1339" s="354">
        <v>2500</v>
      </c>
      <c r="Y1339" s="354">
        <v>2500</v>
      </c>
      <c r="Z1339" s="354">
        <v>2500</v>
      </c>
      <c r="AA1339" s="354">
        <v>2500</v>
      </c>
      <c r="AB1339" s="354">
        <v>2500</v>
      </c>
      <c r="AC1339" s="354">
        <v>2500</v>
      </c>
      <c r="AD1339" s="354">
        <v>2500</v>
      </c>
    </row>
    <row r="1340" spans="1:30" x14ac:dyDescent="0.35">
      <c r="A1340" t="s">
        <v>163</v>
      </c>
      <c r="B1340" s="354" t="str">
        <f>VLOOKUP(A1340,'Web Based Remittances'!$A$2:$C$70,3,0)</f>
        <v>660k525o</v>
      </c>
      <c r="C1340" s="354" t="s">
        <v>136</v>
      </c>
      <c r="D1340" s="354" t="s">
        <v>137</v>
      </c>
      <c r="E1340" s="354">
        <v>6180260</v>
      </c>
      <c r="F1340" s="354">
        <v>2500</v>
      </c>
      <c r="G1340" s="354">
        <v>0</v>
      </c>
      <c r="H1340" s="354">
        <v>0</v>
      </c>
      <c r="I1340" s="354">
        <v>0</v>
      </c>
      <c r="J1340" s="354">
        <v>0</v>
      </c>
      <c r="K1340" s="354">
        <v>0</v>
      </c>
      <c r="L1340" s="354">
        <v>2500</v>
      </c>
      <c r="S1340" s="354">
        <v>0</v>
      </c>
      <c r="T1340" s="354">
        <v>0</v>
      </c>
      <c r="U1340" s="354">
        <v>0</v>
      </c>
      <c r="V1340" s="354">
        <v>0</v>
      </c>
      <c r="W1340" s="354">
        <v>0</v>
      </c>
      <c r="X1340" s="354">
        <v>2500</v>
      </c>
      <c r="Y1340" s="354">
        <v>2500</v>
      </c>
      <c r="Z1340" s="354">
        <v>2500</v>
      </c>
      <c r="AA1340" s="354">
        <v>2500</v>
      </c>
      <c r="AB1340" s="354">
        <v>2500</v>
      </c>
      <c r="AC1340" s="354">
        <v>2500</v>
      </c>
      <c r="AD1340" s="354">
        <v>2500</v>
      </c>
    </row>
    <row r="1341" spans="1:30" x14ac:dyDescent="0.35">
      <c r="A1341" t="s">
        <v>164</v>
      </c>
      <c r="B1341" s="354" t="str">
        <f>VLOOKUP(A1341,'Web Based Remittances'!$A$2:$C$70,3,0)</f>
        <v>497k484l</v>
      </c>
      <c r="C1341" s="354" t="s">
        <v>19</v>
      </c>
      <c r="D1341" s="354" t="s">
        <v>20</v>
      </c>
      <c r="E1341" s="354">
        <v>4190105</v>
      </c>
      <c r="F1341" s="354">
        <v>-273902.05</v>
      </c>
      <c r="G1341" s="354">
        <v>-32868.245999999999</v>
      </c>
      <c r="H1341" s="354">
        <v>-21912.164000000001</v>
      </c>
      <c r="I1341" s="354">
        <v>-21912.164000000001</v>
      </c>
      <c r="J1341" s="354">
        <v>-21912.164000000001</v>
      </c>
      <c r="K1341" s="354">
        <v>-21912.164000000001</v>
      </c>
      <c r="L1341" s="354">
        <v>-21912.164000000001</v>
      </c>
      <c r="M1341" s="354">
        <v>-21912.164000000001</v>
      </c>
      <c r="N1341" s="354">
        <v>-21912.164000000001</v>
      </c>
      <c r="O1341" s="354">
        <v>-21912.164000000001</v>
      </c>
      <c r="P1341" s="354">
        <v>-21912.164000000001</v>
      </c>
      <c r="Q1341" s="354">
        <v>-21912.164000000001</v>
      </c>
      <c r="R1341" s="354">
        <v>-21912.164000000001</v>
      </c>
      <c r="S1341" s="354">
        <v>-32868.245999999999</v>
      </c>
      <c r="T1341" s="354">
        <v>-54780.41</v>
      </c>
      <c r="U1341" s="354">
        <v>-76692.574000000008</v>
      </c>
      <c r="V1341" s="354">
        <v>-98604.738000000012</v>
      </c>
      <c r="W1341" s="354">
        <v>-120516.90200000002</v>
      </c>
      <c r="X1341" s="354">
        <v>-142429.06600000002</v>
      </c>
      <c r="Y1341" s="354">
        <v>-164341.23000000001</v>
      </c>
      <c r="Z1341" s="354">
        <v>-186253.394</v>
      </c>
      <c r="AA1341" s="354">
        <v>-208165.55799999999</v>
      </c>
      <c r="AB1341" s="354">
        <v>-230077.72199999998</v>
      </c>
      <c r="AC1341" s="354">
        <v>-251989.88599999997</v>
      </c>
      <c r="AD1341" s="354">
        <v>-273902.05</v>
      </c>
    </row>
    <row r="1342" spans="1:30" x14ac:dyDescent="0.35">
      <c r="A1342" t="s">
        <v>164</v>
      </c>
      <c r="B1342" s="354" t="str">
        <f>VLOOKUP(A1342,'Web Based Remittances'!$A$2:$C$70,3,0)</f>
        <v>497k484l</v>
      </c>
      <c r="C1342" s="354" t="s">
        <v>21</v>
      </c>
      <c r="D1342" s="354" t="s">
        <v>22</v>
      </c>
      <c r="E1342" s="354">
        <v>4190110</v>
      </c>
      <c r="F1342" s="354">
        <v>0</v>
      </c>
      <c r="G1342" s="354">
        <v>0</v>
      </c>
      <c r="H1342" s="354">
        <v>0</v>
      </c>
      <c r="I1342" s="354">
        <v>0</v>
      </c>
      <c r="J1342" s="354">
        <v>0</v>
      </c>
      <c r="K1342" s="354">
        <v>0</v>
      </c>
      <c r="L1342" s="354">
        <v>0</v>
      </c>
      <c r="M1342" s="354">
        <v>0</v>
      </c>
      <c r="N1342" s="354">
        <v>0</v>
      </c>
      <c r="O1342" s="354">
        <v>0</v>
      </c>
      <c r="P1342" s="354">
        <v>0</v>
      </c>
      <c r="Q1342" s="354">
        <v>0</v>
      </c>
      <c r="R1342" s="354">
        <v>0</v>
      </c>
      <c r="S1342" s="354">
        <v>0</v>
      </c>
      <c r="T1342" s="354">
        <v>0</v>
      </c>
      <c r="U1342" s="354">
        <v>0</v>
      </c>
      <c r="V1342" s="354">
        <v>0</v>
      </c>
      <c r="W1342" s="354">
        <v>0</v>
      </c>
      <c r="X1342" s="354">
        <v>0</v>
      </c>
      <c r="Y1342" s="354">
        <v>0</v>
      </c>
      <c r="Z1342" s="354">
        <v>0</v>
      </c>
      <c r="AA1342" s="354">
        <v>0</v>
      </c>
      <c r="AB1342" s="354">
        <v>0</v>
      </c>
      <c r="AC1342" s="354">
        <v>0</v>
      </c>
      <c r="AD1342" s="354">
        <v>0</v>
      </c>
    </row>
    <row r="1343" spans="1:30" x14ac:dyDescent="0.35">
      <c r="A1343" t="s">
        <v>164</v>
      </c>
      <c r="B1343" s="354" t="str">
        <f>VLOOKUP(A1343,'Web Based Remittances'!$A$2:$C$70,3,0)</f>
        <v>497k484l</v>
      </c>
      <c r="C1343" s="354" t="s">
        <v>23</v>
      </c>
      <c r="D1343" s="354" t="s">
        <v>24</v>
      </c>
      <c r="E1343" s="354">
        <v>4190120</v>
      </c>
      <c r="F1343" s="354">
        <v>-5060</v>
      </c>
      <c r="G1343" s="354">
        <v>-1265</v>
      </c>
      <c r="H1343" s="354">
        <v>-1265</v>
      </c>
      <c r="I1343" s="354">
        <v>-1265</v>
      </c>
      <c r="J1343" s="354">
        <v>-1265</v>
      </c>
      <c r="K1343" s="354">
        <v>0</v>
      </c>
      <c r="L1343" s="354">
        <v>0</v>
      </c>
      <c r="M1343" s="354">
        <v>0</v>
      </c>
      <c r="N1343" s="354">
        <v>0</v>
      </c>
      <c r="O1343" s="354">
        <v>0</v>
      </c>
      <c r="P1343" s="354">
        <v>0</v>
      </c>
      <c r="Q1343" s="354">
        <v>0</v>
      </c>
      <c r="R1343" s="354">
        <v>0</v>
      </c>
      <c r="S1343" s="354">
        <v>-1265</v>
      </c>
      <c r="T1343" s="354">
        <v>-2530</v>
      </c>
      <c r="U1343" s="354">
        <v>-3795</v>
      </c>
      <c r="V1343" s="354">
        <v>-5060</v>
      </c>
      <c r="W1343" s="354">
        <v>-5060</v>
      </c>
      <c r="X1343" s="354">
        <v>-5060</v>
      </c>
      <c r="Y1343" s="354">
        <v>-5060</v>
      </c>
      <c r="Z1343" s="354">
        <v>-5060</v>
      </c>
      <c r="AA1343" s="354">
        <v>-5060</v>
      </c>
      <c r="AB1343" s="354">
        <v>-5060</v>
      </c>
      <c r="AC1343" s="354">
        <v>-5060</v>
      </c>
      <c r="AD1343" s="354">
        <v>-5060</v>
      </c>
    </row>
    <row r="1344" spans="1:30" x14ac:dyDescent="0.35">
      <c r="A1344" t="s">
        <v>164</v>
      </c>
      <c r="B1344" s="354" t="str">
        <f>VLOOKUP(A1344,'Web Based Remittances'!$A$2:$C$70,3,0)</f>
        <v>497k484l</v>
      </c>
      <c r="C1344" s="354" t="s">
        <v>25</v>
      </c>
      <c r="D1344" s="354" t="s">
        <v>26</v>
      </c>
      <c r="E1344" s="354">
        <v>4190140</v>
      </c>
      <c r="F1344" s="354">
        <v>-2539.16</v>
      </c>
      <c r="G1344" s="354">
        <v>0</v>
      </c>
      <c r="H1344" s="354">
        <v>0</v>
      </c>
      <c r="I1344" s="354">
        <v>-634.79</v>
      </c>
      <c r="J1344" s="354">
        <v>0</v>
      </c>
      <c r="K1344" s="354">
        <v>0</v>
      </c>
      <c r="L1344" s="354">
        <v>-634.79</v>
      </c>
      <c r="M1344" s="354">
        <v>0</v>
      </c>
      <c r="N1344" s="354">
        <v>0</v>
      </c>
      <c r="O1344" s="354">
        <v>-634.79</v>
      </c>
      <c r="P1344" s="354">
        <v>0</v>
      </c>
      <c r="Q1344" s="354">
        <v>0</v>
      </c>
      <c r="R1344" s="354">
        <v>-634.79</v>
      </c>
      <c r="S1344" s="354">
        <v>0</v>
      </c>
      <c r="T1344" s="354">
        <v>0</v>
      </c>
      <c r="U1344" s="354">
        <v>-634.79</v>
      </c>
      <c r="V1344" s="354">
        <v>-634.79</v>
      </c>
      <c r="W1344" s="354">
        <v>-634.79</v>
      </c>
      <c r="X1344" s="354">
        <v>-1269.58</v>
      </c>
      <c r="Y1344" s="354">
        <v>-1269.58</v>
      </c>
      <c r="Z1344" s="354">
        <v>-1269.58</v>
      </c>
      <c r="AA1344" s="354">
        <v>-1904.37</v>
      </c>
      <c r="AB1344" s="354">
        <v>-1904.37</v>
      </c>
      <c r="AC1344" s="354">
        <v>-1904.37</v>
      </c>
      <c r="AD1344" s="354">
        <v>-2539.16</v>
      </c>
    </row>
    <row r="1345" spans="1:30" x14ac:dyDescent="0.35">
      <c r="A1345" t="s">
        <v>164</v>
      </c>
      <c r="B1345" s="354" t="str">
        <f>VLOOKUP(A1345,'Web Based Remittances'!$A$2:$C$70,3,0)</f>
        <v>497k484l</v>
      </c>
      <c r="C1345" s="354" t="s">
        <v>27</v>
      </c>
      <c r="D1345" s="354" t="s">
        <v>28</v>
      </c>
      <c r="E1345" s="354">
        <v>4190160</v>
      </c>
      <c r="F1345" s="354">
        <v>0</v>
      </c>
      <c r="G1345" s="354">
        <v>0</v>
      </c>
      <c r="H1345" s="354">
        <v>0</v>
      </c>
      <c r="I1345" s="354">
        <v>0</v>
      </c>
      <c r="J1345" s="354">
        <v>0</v>
      </c>
      <c r="K1345" s="354">
        <v>0</v>
      </c>
      <c r="L1345" s="354">
        <v>0</v>
      </c>
      <c r="M1345" s="354">
        <v>0</v>
      </c>
      <c r="N1345" s="354">
        <v>0</v>
      </c>
      <c r="O1345" s="354">
        <v>0</v>
      </c>
      <c r="P1345" s="354">
        <v>0</v>
      </c>
      <c r="Q1345" s="354">
        <v>0</v>
      </c>
      <c r="R1345" s="354">
        <v>0</v>
      </c>
      <c r="S1345" s="354">
        <v>0</v>
      </c>
      <c r="T1345" s="354">
        <v>0</v>
      </c>
      <c r="U1345" s="354">
        <v>0</v>
      </c>
      <c r="V1345" s="354">
        <v>0</v>
      </c>
      <c r="W1345" s="354">
        <v>0</v>
      </c>
      <c r="X1345" s="354">
        <v>0</v>
      </c>
      <c r="Y1345" s="354">
        <v>0</v>
      </c>
      <c r="Z1345" s="354">
        <v>0</v>
      </c>
      <c r="AA1345" s="354">
        <v>0</v>
      </c>
      <c r="AB1345" s="354">
        <v>0</v>
      </c>
      <c r="AC1345" s="354">
        <v>0</v>
      </c>
      <c r="AD1345" s="354">
        <v>0</v>
      </c>
    </row>
    <row r="1346" spans="1:30" x14ac:dyDescent="0.35">
      <c r="A1346" t="s">
        <v>164</v>
      </c>
      <c r="B1346" s="354" t="str">
        <f>VLOOKUP(A1346,'Web Based Remittances'!$A$2:$C$70,3,0)</f>
        <v>497k484l</v>
      </c>
      <c r="C1346" s="354" t="s">
        <v>29</v>
      </c>
      <c r="D1346" s="354" t="s">
        <v>30</v>
      </c>
      <c r="E1346" s="354">
        <v>4190390</v>
      </c>
      <c r="F1346" s="354">
        <v>0</v>
      </c>
      <c r="G1346" s="354">
        <v>0</v>
      </c>
      <c r="H1346" s="354">
        <v>0</v>
      </c>
      <c r="I1346" s="354">
        <v>0</v>
      </c>
      <c r="J1346" s="354">
        <v>0</v>
      </c>
      <c r="K1346" s="354">
        <v>0</v>
      </c>
      <c r="L1346" s="354">
        <v>0</v>
      </c>
      <c r="M1346" s="354">
        <v>0</v>
      </c>
      <c r="N1346" s="354">
        <v>0</v>
      </c>
      <c r="O1346" s="354">
        <v>0</v>
      </c>
      <c r="P1346" s="354">
        <v>0</v>
      </c>
      <c r="Q1346" s="354">
        <v>0</v>
      </c>
      <c r="R1346" s="354">
        <v>0</v>
      </c>
      <c r="S1346" s="354">
        <v>0</v>
      </c>
      <c r="T1346" s="354">
        <v>0</v>
      </c>
      <c r="U1346" s="354">
        <v>0</v>
      </c>
      <c r="V1346" s="354">
        <v>0</v>
      </c>
      <c r="W1346" s="354">
        <v>0</v>
      </c>
      <c r="X1346" s="354">
        <v>0</v>
      </c>
      <c r="Y1346" s="354">
        <v>0</v>
      </c>
      <c r="Z1346" s="354">
        <v>0</v>
      </c>
      <c r="AA1346" s="354">
        <v>0</v>
      </c>
      <c r="AB1346" s="354">
        <v>0</v>
      </c>
      <c r="AC1346" s="354">
        <v>0</v>
      </c>
      <c r="AD1346" s="354">
        <v>0</v>
      </c>
    </row>
    <row r="1347" spans="1:30" x14ac:dyDescent="0.35">
      <c r="A1347" t="s">
        <v>164</v>
      </c>
      <c r="B1347" s="354" t="str">
        <f>VLOOKUP(A1347,'Web Based Remittances'!$A$2:$C$70,3,0)</f>
        <v>497k484l</v>
      </c>
      <c r="C1347" s="354" t="s">
        <v>31</v>
      </c>
      <c r="D1347" s="354" t="s">
        <v>32</v>
      </c>
      <c r="E1347" s="354">
        <v>4191900</v>
      </c>
      <c r="F1347" s="354">
        <v>0</v>
      </c>
      <c r="G1347" s="354">
        <v>0</v>
      </c>
      <c r="H1347" s="354">
        <v>0</v>
      </c>
      <c r="I1347" s="354">
        <v>0</v>
      </c>
      <c r="J1347" s="354">
        <v>0</v>
      </c>
      <c r="K1347" s="354">
        <v>0</v>
      </c>
      <c r="L1347" s="354">
        <v>0</v>
      </c>
      <c r="M1347" s="354">
        <v>0</v>
      </c>
      <c r="N1347" s="354">
        <v>0</v>
      </c>
      <c r="O1347" s="354">
        <v>0</v>
      </c>
      <c r="P1347" s="354">
        <v>0</v>
      </c>
      <c r="Q1347" s="354">
        <v>0</v>
      </c>
      <c r="R1347" s="354">
        <v>0</v>
      </c>
      <c r="S1347" s="354">
        <v>0</v>
      </c>
      <c r="T1347" s="354">
        <v>0</v>
      </c>
      <c r="U1347" s="354">
        <v>0</v>
      </c>
      <c r="V1347" s="354">
        <v>0</v>
      </c>
      <c r="W1347" s="354">
        <v>0</v>
      </c>
      <c r="X1347" s="354">
        <v>0</v>
      </c>
      <c r="Y1347" s="354">
        <v>0</v>
      </c>
      <c r="Z1347" s="354">
        <v>0</v>
      </c>
      <c r="AA1347" s="354">
        <v>0</v>
      </c>
      <c r="AB1347" s="354">
        <v>0</v>
      </c>
      <c r="AC1347" s="354">
        <v>0</v>
      </c>
      <c r="AD1347" s="354">
        <v>0</v>
      </c>
    </row>
    <row r="1348" spans="1:30" x14ac:dyDescent="0.35">
      <c r="A1348" t="s">
        <v>164</v>
      </c>
      <c r="B1348" s="354" t="str">
        <f>VLOOKUP(A1348,'Web Based Remittances'!$A$2:$C$70,3,0)</f>
        <v>497k484l</v>
      </c>
      <c r="C1348" s="354" t="s">
        <v>33</v>
      </c>
      <c r="D1348" s="354" t="s">
        <v>34</v>
      </c>
      <c r="E1348" s="354">
        <v>4191100</v>
      </c>
      <c r="F1348" s="354">
        <v>0</v>
      </c>
      <c r="G1348" s="354">
        <v>0</v>
      </c>
      <c r="H1348" s="354">
        <v>0</v>
      </c>
      <c r="I1348" s="354">
        <v>0</v>
      </c>
      <c r="J1348" s="354">
        <v>0</v>
      </c>
      <c r="K1348" s="354">
        <v>0</v>
      </c>
      <c r="L1348" s="354">
        <v>0</v>
      </c>
      <c r="M1348" s="354">
        <v>0</v>
      </c>
      <c r="N1348" s="354">
        <v>0</v>
      </c>
      <c r="O1348" s="354">
        <v>0</v>
      </c>
      <c r="P1348" s="354">
        <v>0</v>
      </c>
      <c r="Q1348" s="354">
        <v>0</v>
      </c>
      <c r="R1348" s="354">
        <v>0</v>
      </c>
      <c r="S1348" s="354">
        <v>0</v>
      </c>
      <c r="T1348" s="354">
        <v>0</v>
      </c>
      <c r="U1348" s="354">
        <v>0</v>
      </c>
      <c r="V1348" s="354">
        <v>0</v>
      </c>
      <c r="W1348" s="354">
        <v>0</v>
      </c>
      <c r="X1348" s="354">
        <v>0</v>
      </c>
      <c r="Y1348" s="354">
        <v>0</v>
      </c>
      <c r="Z1348" s="354">
        <v>0</v>
      </c>
      <c r="AA1348" s="354">
        <v>0</v>
      </c>
      <c r="AB1348" s="354">
        <v>0</v>
      </c>
      <c r="AC1348" s="354">
        <v>0</v>
      </c>
      <c r="AD1348" s="354">
        <v>0</v>
      </c>
    </row>
    <row r="1349" spans="1:30" x14ac:dyDescent="0.35">
      <c r="A1349" t="s">
        <v>164</v>
      </c>
      <c r="B1349" s="354" t="str">
        <f>VLOOKUP(A1349,'Web Based Remittances'!$A$2:$C$70,3,0)</f>
        <v>497k484l</v>
      </c>
      <c r="C1349" s="354" t="s">
        <v>35</v>
      </c>
      <c r="D1349" s="354" t="s">
        <v>36</v>
      </c>
      <c r="E1349" s="354">
        <v>4191110</v>
      </c>
      <c r="F1349" s="354">
        <v>0</v>
      </c>
      <c r="G1349" s="354">
        <v>0</v>
      </c>
      <c r="H1349" s="354">
        <v>0</v>
      </c>
      <c r="I1349" s="354">
        <v>0</v>
      </c>
      <c r="J1349" s="354">
        <v>0</v>
      </c>
      <c r="K1349" s="354">
        <v>0</v>
      </c>
      <c r="L1349" s="354">
        <v>0</v>
      </c>
      <c r="M1349" s="354">
        <v>0</v>
      </c>
      <c r="N1349" s="354">
        <v>0</v>
      </c>
      <c r="O1349" s="354">
        <v>0</v>
      </c>
      <c r="P1349" s="354">
        <v>0</v>
      </c>
      <c r="Q1349" s="354">
        <v>0</v>
      </c>
      <c r="R1349" s="354">
        <v>0</v>
      </c>
      <c r="S1349" s="354">
        <v>0</v>
      </c>
      <c r="T1349" s="354">
        <v>0</v>
      </c>
      <c r="U1349" s="354">
        <v>0</v>
      </c>
      <c r="V1349" s="354">
        <v>0</v>
      </c>
      <c r="W1349" s="354">
        <v>0</v>
      </c>
      <c r="X1349" s="354">
        <v>0</v>
      </c>
      <c r="Y1349" s="354">
        <v>0</v>
      </c>
      <c r="Z1349" s="354">
        <v>0</v>
      </c>
      <c r="AA1349" s="354">
        <v>0</v>
      </c>
      <c r="AB1349" s="354">
        <v>0</v>
      </c>
      <c r="AC1349" s="354">
        <v>0</v>
      </c>
      <c r="AD1349" s="354">
        <v>0</v>
      </c>
    </row>
    <row r="1350" spans="1:30" x14ac:dyDescent="0.35">
      <c r="A1350" t="s">
        <v>164</v>
      </c>
      <c r="B1350" s="354" t="str">
        <f>VLOOKUP(A1350,'Web Based Remittances'!$A$2:$C$70,3,0)</f>
        <v>497k484l</v>
      </c>
      <c r="C1350" s="354" t="s">
        <v>37</v>
      </c>
      <c r="D1350" s="354" t="s">
        <v>38</v>
      </c>
      <c r="E1350" s="354">
        <v>4191600</v>
      </c>
      <c r="F1350" s="354">
        <v>0</v>
      </c>
      <c r="G1350" s="354">
        <v>0</v>
      </c>
      <c r="H1350" s="354">
        <v>0</v>
      </c>
      <c r="I1350" s="354">
        <v>0</v>
      </c>
      <c r="J1350" s="354">
        <v>0</v>
      </c>
      <c r="K1350" s="354">
        <v>0</v>
      </c>
      <c r="L1350" s="354">
        <v>0</v>
      </c>
      <c r="M1350" s="354">
        <v>0</v>
      </c>
      <c r="N1350" s="354">
        <v>0</v>
      </c>
      <c r="O1350" s="354">
        <v>0</v>
      </c>
      <c r="P1350" s="354">
        <v>0</v>
      </c>
      <c r="Q1350" s="354">
        <v>0</v>
      </c>
      <c r="R1350" s="354">
        <v>0</v>
      </c>
      <c r="S1350" s="354">
        <v>0</v>
      </c>
      <c r="T1350" s="354">
        <v>0</v>
      </c>
      <c r="U1350" s="354">
        <v>0</v>
      </c>
      <c r="V1350" s="354">
        <v>0</v>
      </c>
      <c r="W1350" s="354">
        <v>0</v>
      </c>
      <c r="X1350" s="354">
        <v>0</v>
      </c>
      <c r="Y1350" s="354">
        <v>0</v>
      </c>
      <c r="Z1350" s="354">
        <v>0</v>
      </c>
      <c r="AA1350" s="354">
        <v>0</v>
      </c>
      <c r="AB1350" s="354">
        <v>0</v>
      </c>
      <c r="AC1350" s="354">
        <v>0</v>
      </c>
      <c r="AD1350" s="354">
        <v>0</v>
      </c>
    </row>
    <row r="1351" spans="1:30" x14ac:dyDescent="0.35">
      <c r="A1351" t="s">
        <v>164</v>
      </c>
      <c r="B1351" s="354" t="str">
        <f>VLOOKUP(A1351,'Web Based Remittances'!$A$2:$C$70,3,0)</f>
        <v>497k484l</v>
      </c>
      <c r="C1351" s="354" t="s">
        <v>39</v>
      </c>
      <c r="D1351" s="354" t="s">
        <v>40</v>
      </c>
      <c r="E1351" s="354">
        <v>4191610</v>
      </c>
      <c r="F1351" s="354">
        <v>0</v>
      </c>
      <c r="G1351" s="354">
        <v>0</v>
      </c>
      <c r="H1351" s="354">
        <v>0</v>
      </c>
      <c r="I1351" s="354">
        <v>0</v>
      </c>
      <c r="J1351" s="354">
        <v>0</v>
      </c>
      <c r="K1351" s="354">
        <v>0</v>
      </c>
      <c r="L1351" s="354">
        <v>0</v>
      </c>
      <c r="M1351" s="354">
        <v>0</v>
      </c>
      <c r="N1351" s="354">
        <v>0</v>
      </c>
      <c r="O1351" s="354">
        <v>0</v>
      </c>
      <c r="P1351" s="354">
        <v>0</v>
      </c>
      <c r="Q1351" s="354">
        <v>0</v>
      </c>
      <c r="R1351" s="354">
        <v>0</v>
      </c>
      <c r="S1351" s="354">
        <v>0</v>
      </c>
      <c r="T1351" s="354">
        <v>0</v>
      </c>
      <c r="U1351" s="354">
        <v>0</v>
      </c>
      <c r="V1351" s="354">
        <v>0</v>
      </c>
      <c r="W1351" s="354">
        <v>0</v>
      </c>
      <c r="X1351" s="354">
        <v>0</v>
      </c>
      <c r="Y1351" s="354">
        <v>0</v>
      </c>
      <c r="Z1351" s="354">
        <v>0</v>
      </c>
      <c r="AA1351" s="354">
        <v>0</v>
      </c>
      <c r="AB1351" s="354">
        <v>0</v>
      </c>
      <c r="AC1351" s="354">
        <v>0</v>
      </c>
      <c r="AD1351" s="354">
        <v>0</v>
      </c>
    </row>
    <row r="1352" spans="1:30" x14ac:dyDescent="0.35">
      <c r="A1352" t="s">
        <v>164</v>
      </c>
      <c r="B1352" s="354" t="str">
        <f>VLOOKUP(A1352,'Web Based Remittances'!$A$2:$C$70,3,0)</f>
        <v>497k484l</v>
      </c>
      <c r="C1352" s="354" t="s">
        <v>41</v>
      </c>
      <c r="D1352" s="354" t="s">
        <v>42</v>
      </c>
      <c r="E1352" s="354">
        <v>4190410</v>
      </c>
      <c r="F1352" s="354">
        <v>-100</v>
      </c>
      <c r="G1352" s="354">
        <v>0</v>
      </c>
      <c r="H1352" s="354">
        <v>0</v>
      </c>
      <c r="I1352" s="354">
        <v>0</v>
      </c>
      <c r="J1352" s="354">
        <v>0</v>
      </c>
      <c r="K1352" s="354">
        <v>0</v>
      </c>
      <c r="L1352" s="354">
        <v>-100</v>
      </c>
      <c r="M1352" s="354">
        <v>0</v>
      </c>
      <c r="N1352" s="354">
        <v>0</v>
      </c>
      <c r="O1352" s="354">
        <v>0</v>
      </c>
      <c r="P1352" s="354">
        <v>0</v>
      </c>
      <c r="Q1352" s="354">
        <v>0</v>
      </c>
      <c r="R1352" s="354">
        <v>0</v>
      </c>
      <c r="S1352" s="354">
        <v>0</v>
      </c>
      <c r="T1352" s="354">
        <v>0</v>
      </c>
      <c r="U1352" s="354">
        <v>0</v>
      </c>
      <c r="V1352" s="354">
        <v>0</v>
      </c>
      <c r="W1352" s="354">
        <v>0</v>
      </c>
      <c r="X1352" s="354">
        <v>-100</v>
      </c>
      <c r="Y1352" s="354">
        <v>-100</v>
      </c>
      <c r="Z1352" s="354">
        <v>-100</v>
      </c>
      <c r="AA1352" s="354">
        <v>-100</v>
      </c>
      <c r="AB1352" s="354">
        <v>-100</v>
      </c>
      <c r="AC1352" s="354">
        <v>-100</v>
      </c>
      <c r="AD1352" s="354">
        <v>-100</v>
      </c>
    </row>
    <row r="1353" spans="1:30" x14ac:dyDescent="0.35">
      <c r="A1353" t="s">
        <v>164</v>
      </c>
      <c r="B1353" s="354" t="str">
        <f>VLOOKUP(A1353,'Web Based Remittances'!$A$2:$C$70,3,0)</f>
        <v>497k484l</v>
      </c>
      <c r="C1353" s="354" t="s">
        <v>43</v>
      </c>
      <c r="D1353" s="354" t="s">
        <v>44</v>
      </c>
      <c r="E1353" s="354">
        <v>4190420</v>
      </c>
      <c r="F1353" s="354">
        <v>0</v>
      </c>
      <c r="G1353" s="354">
        <v>0</v>
      </c>
      <c r="H1353" s="354">
        <v>0</v>
      </c>
      <c r="I1353" s="354">
        <v>0</v>
      </c>
      <c r="J1353" s="354">
        <v>0</v>
      </c>
      <c r="K1353" s="354">
        <v>0</v>
      </c>
      <c r="L1353" s="354">
        <v>0</v>
      </c>
      <c r="M1353" s="354">
        <v>0</v>
      </c>
      <c r="N1353" s="354">
        <v>0</v>
      </c>
      <c r="O1353" s="354">
        <v>0</v>
      </c>
      <c r="P1353" s="354">
        <v>0</v>
      </c>
      <c r="Q1353" s="354">
        <v>0</v>
      </c>
      <c r="R1353" s="354">
        <v>0</v>
      </c>
      <c r="S1353" s="354">
        <v>0</v>
      </c>
      <c r="T1353" s="354">
        <v>0</v>
      </c>
      <c r="U1353" s="354">
        <v>0</v>
      </c>
      <c r="V1353" s="354">
        <v>0</v>
      </c>
      <c r="W1353" s="354">
        <v>0</v>
      </c>
      <c r="X1353" s="354">
        <v>0</v>
      </c>
      <c r="Y1353" s="354">
        <v>0</v>
      </c>
      <c r="Z1353" s="354">
        <v>0</v>
      </c>
      <c r="AA1353" s="354">
        <v>0</v>
      </c>
      <c r="AB1353" s="354">
        <v>0</v>
      </c>
      <c r="AC1353" s="354">
        <v>0</v>
      </c>
      <c r="AD1353" s="354">
        <v>0</v>
      </c>
    </row>
    <row r="1354" spans="1:30" x14ac:dyDescent="0.35">
      <c r="A1354" t="s">
        <v>164</v>
      </c>
      <c r="B1354" s="354" t="str">
        <f>VLOOKUP(A1354,'Web Based Remittances'!$A$2:$C$70,3,0)</f>
        <v>497k484l</v>
      </c>
      <c r="C1354" s="354" t="s">
        <v>45</v>
      </c>
      <c r="D1354" s="354" t="s">
        <v>46</v>
      </c>
      <c r="E1354" s="354">
        <v>4190200</v>
      </c>
      <c r="F1354" s="354">
        <v>0</v>
      </c>
      <c r="G1354" s="354">
        <v>0</v>
      </c>
      <c r="H1354" s="354">
        <v>0</v>
      </c>
      <c r="I1354" s="354">
        <v>0</v>
      </c>
      <c r="J1354" s="354">
        <v>0</v>
      </c>
      <c r="K1354" s="354">
        <v>0</v>
      </c>
      <c r="L1354" s="354">
        <v>0</v>
      </c>
      <c r="M1354" s="354">
        <v>0</v>
      </c>
      <c r="N1354" s="354">
        <v>0</v>
      </c>
      <c r="O1354" s="354">
        <v>0</v>
      </c>
      <c r="P1354" s="354">
        <v>0</v>
      </c>
      <c r="Q1354" s="354">
        <v>0</v>
      </c>
      <c r="R1354" s="354">
        <v>0</v>
      </c>
      <c r="S1354" s="354">
        <v>0</v>
      </c>
      <c r="T1354" s="354">
        <v>0</v>
      </c>
      <c r="U1354" s="354">
        <v>0</v>
      </c>
      <c r="V1354" s="354">
        <v>0</v>
      </c>
      <c r="W1354" s="354">
        <v>0</v>
      </c>
      <c r="X1354" s="354">
        <v>0</v>
      </c>
      <c r="Y1354" s="354">
        <v>0</v>
      </c>
      <c r="Z1354" s="354">
        <v>0</v>
      </c>
      <c r="AA1354" s="354">
        <v>0</v>
      </c>
      <c r="AB1354" s="354">
        <v>0</v>
      </c>
      <c r="AC1354" s="354">
        <v>0</v>
      </c>
      <c r="AD1354" s="354">
        <v>0</v>
      </c>
    </row>
    <row r="1355" spans="1:30" x14ac:dyDescent="0.35">
      <c r="A1355" t="s">
        <v>164</v>
      </c>
      <c r="B1355" s="354" t="str">
        <f>VLOOKUP(A1355,'Web Based Remittances'!$A$2:$C$70,3,0)</f>
        <v>497k484l</v>
      </c>
      <c r="C1355" s="354" t="s">
        <v>47</v>
      </c>
      <c r="D1355" s="354" t="s">
        <v>48</v>
      </c>
      <c r="E1355" s="354">
        <v>4190386</v>
      </c>
      <c r="F1355" s="354">
        <v>0</v>
      </c>
      <c r="G1355" s="354">
        <v>0</v>
      </c>
      <c r="H1355" s="354">
        <v>0</v>
      </c>
      <c r="I1355" s="354">
        <v>0</v>
      </c>
      <c r="J1355" s="354">
        <v>0</v>
      </c>
      <c r="K1355" s="354">
        <v>0</v>
      </c>
      <c r="L1355" s="354">
        <v>0</v>
      </c>
      <c r="M1355" s="354">
        <v>0</v>
      </c>
      <c r="N1355" s="354">
        <v>0</v>
      </c>
      <c r="O1355" s="354">
        <v>0</v>
      </c>
      <c r="P1355" s="354">
        <v>0</v>
      </c>
      <c r="Q1355" s="354">
        <v>0</v>
      </c>
      <c r="R1355" s="354">
        <v>0</v>
      </c>
      <c r="S1355" s="354">
        <v>0</v>
      </c>
      <c r="T1355" s="354">
        <v>0</v>
      </c>
      <c r="U1355" s="354">
        <v>0</v>
      </c>
      <c r="V1355" s="354">
        <v>0</v>
      </c>
      <c r="W1355" s="354">
        <v>0</v>
      </c>
      <c r="X1355" s="354">
        <v>0</v>
      </c>
      <c r="Y1355" s="354">
        <v>0</v>
      </c>
      <c r="Z1355" s="354">
        <v>0</v>
      </c>
      <c r="AA1355" s="354">
        <v>0</v>
      </c>
      <c r="AB1355" s="354">
        <v>0</v>
      </c>
      <c r="AC1355" s="354">
        <v>0</v>
      </c>
      <c r="AD1355" s="354">
        <v>0</v>
      </c>
    </row>
    <row r="1356" spans="1:30" x14ac:dyDescent="0.35">
      <c r="A1356" t="s">
        <v>164</v>
      </c>
      <c r="B1356" s="354" t="str">
        <f>VLOOKUP(A1356,'Web Based Remittances'!$A$2:$C$70,3,0)</f>
        <v>497k484l</v>
      </c>
      <c r="C1356" s="354" t="s">
        <v>49</v>
      </c>
      <c r="D1356" s="354" t="s">
        <v>50</v>
      </c>
      <c r="E1356" s="354">
        <v>4190387</v>
      </c>
      <c r="F1356" s="354">
        <v>0</v>
      </c>
      <c r="G1356" s="354">
        <v>0</v>
      </c>
      <c r="H1356" s="354">
        <v>0</v>
      </c>
      <c r="I1356" s="354">
        <v>0</v>
      </c>
      <c r="J1356" s="354">
        <v>0</v>
      </c>
      <c r="K1356" s="354">
        <v>0</v>
      </c>
      <c r="L1356" s="354">
        <v>0</v>
      </c>
      <c r="M1356" s="354">
        <v>0</v>
      </c>
      <c r="N1356" s="354">
        <v>0</v>
      </c>
      <c r="O1356" s="354">
        <v>0</v>
      </c>
      <c r="P1356" s="354">
        <v>0</v>
      </c>
      <c r="Q1356" s="354">
        <v>0</v>
      </c>
      <c r="R1356" s="354">
        <v>0</v>
      </c>
      <c r="S1356" s="354">
        <v>0</v>
      </c>
      <c r="T1356" s="354">
        <v>0</v>
      </c>
      <c r="U1356" s="354">
        <v>0</v>
      </c>
      <c r="V1356" s="354">
        <v>0</v>
      </c>
      <c r="W1356" s="354">
        <v>0</v>
      </c>
      <c r="X1356" s="354">
        <v>0</v>
      </c>
      <c r="Y1356" s="354">
        <v>0</v>
      </c>
      <c r="Z1356" s="354">
        <v>0</v>
      </c>
      <c r="AA1356" s="354">
        <v>0</v>
      </c>
      <c r="AB1356" s="354">
        <v>0</v>
      </c>
      <c r="AC1356" s="354">
        <v>0</v>
      </c>
      <c r="AD1356" s="354">
        <v>0</v>
      </c>
    </row>
    <row r="1357" spans="1:30" x14ac:dyDescent="0.35">
      <c r="A1357" t="s">
        <v>164</v>
      </c>
      <c r="B1357" s="354" t="str">
        <f>VLOOKUP(A1357,'Web Based Remittances'!$A$2:$C$70,3,0)</f>
        <v>497k484l</v>
      </c>
      <c r="C1357" s="354" t="s">
        <v>51</v>
      </c>
      <c r="D1357" s="354" t="s">
        <v>52</v>
      </c>
      <c r="E1357" s="354">
        <v>4190388</v>
      </c>
      <c r="F1357" s="354">
        <v>-804.9</v>
      </c>
      <c r="G1357" s="354">
        <v>0</v>
      </c>
      <c r="H1357" s="354">
        <v>0</v>
      </c>
      <c r="I1357" s="354">
        <v>-201.22499999999999</v>
      </c>
      <c r="J1357" s="354">
        <v>0</v>
      </c>
      <c r="K1357" s="354">
        <v>0</v>
      </c>
      <c r="L1357" s="354">
        <v>-201.22499999999999</v>
      </c>
      <c r="M1357" s="354">
        <v>0</v>
      </c>
      <c r="N1357" s="354">
        <v>0</v>
      </c>
      <c r="O1357" s="354">
        <v>-201.22499999999999</v>
      </c>
      <c r="P1357" s="354">
        <v>0</v>
      </c>
      <c r="Q1357" s="354">
        <v>0</v>
      </c>
      <c r="R1357" s="354">
        <v>-201.22499999999999</v>
      </c>
      <c r="S1357" s="354">
        <v>0</v>
      </c>
      <c r="T1357" s="354">
        <v>0</v>
      </c>
      <c r="U1357" s="354">
        <v>-201.22499999999999</v>
      </c>
      <c r="V1357" s="354">
        <v>-201.22499999999999</v>
      </c>
      <c r="W1357" s="354">
        <v>-201.22499999999999</v>
      </c>
      <c r="X1357" s="354">
        <v>-402.45</v>
      </c>
      <c r="Y1357" s="354">
        <v>-402.45</v>
      </c>
      <c r="Z1357" s="354">
        <v>-402.45</v>
      </c>
      <c r="AA1357" s="354">
        <v>-603.67499999999995</v>
      </c>
      <c r="AB1357" s="354">
        <v>-603.67499999999995</v>
      </c>
      <c r="AC1357" s="354">
        <v>-603.67499999999995</v>
      </c>
      <c r="AD1357" s="354">
        <v>-804.9</v>
      </c>
    </row>
    <row r="1358" spans="1:30" x14ac:dyDescent="0.35">
      <c r="A1358" t="s">
        <v>164</v>
      </c>
      <c r="B1358" s="354" t="str">
        <f>VLOOKUP(A1358,'Web Based Remittances'!$A$2:$C$70,3,0)</f>
        <v>497k484l</v>
      </c>
      <c r="C1358" s="354" t="s">
        <v>53</v>
      </c>
      <c r="D1358" s="354" t="s">
        <v>54</v>
      </c>
      <c r="E1358" s="354">
        <v>4190380</v>
      </c>
      <c r="F1358" s="354">
        <v>-29678</v>
      </c>
      <c r="G1358" s="354">
        <v>0</v>
      </c>
      <c r="H1358" s="354">
        <v>0</v>
      </c>
      <c r="I1358" s="354">
        <v>-7419.5</v>
      </c>
      <c r="J1358" s="354">
        <v>0</v>
      </c>
      <c r="K1358" s="354">
        <v>0</v>
      </c>
      <c r="L1358" s="354">
        <v>-7419.5</v>
      </c>
      <c r="M1358" s="354">
        <v>0</v>
      </c>
      <c r="N1358" s="354">
        <v>0</v>
      </c>
      <c r="O1358" s="354">
        <v>-7419.5</v>
      </c>
      <c r="P1358" s="354">
        <v>0</v>
      </c>
      <c r="Q1358" s="354">
        <v>0</v>
      </c>
      <c r="R1358" s="354">
        <v>-7419.5</v>
      </c>
      <c r="S1358" s="354">
        <v>0</v>
      </c>
      <c r="T1358" s="354">
        <v>0</v>
      </c>
      <c r="U1358" s="354">
        <v>-7419.5</v>
      </c>
      <c r="V1358" s="354">
        <v>-7419.5</v>
      </c>
      <c r="W1358" s="354">
        <v>-7419.5</v>
      </c>
      <c r="X1358" s="354">
        <v>-14839</v>
      </c>
      <c r="Y1358" s="354">
        <v>-14839</v>
      </c>
      <c r="Z1358" s="354">
        <v>-14839</v>
      </c>
      <c r="AA1358" s="354">
        <v>-22258.5</v>
      </c>
      <c r="AB1358" s="354">
        <v>-22258.5</v>
      </c>
      <c r="AC1358" s="354">
        <v>-22258.5</v>
      </c>
      <c r="AD1358" s="354">
        <v>-29678</v>
      </c>
    </row>
    <row r="1359" spans="1:30" x14ac:dyDescent="0.35">
      <c r="A1359" t="s">
        <v>164</v>
      </c>
      <c r="B1359" s="354" t="str">
        <f>VLOOKUP(A1359,'Web Based Remittances'!$A$2:$C$70,3,0)</f>
        <v>497k484l</v>
      </c>
      <c r="C1359" s="354" t="s">
        <v>57</v>
      </c>
      <c r="D1359" s="354" t="s">
        <v>58</v>
      </c>
      <c r="E1359" s="354">
        <v>6110000</v>
      </c>
      <c r="F1359" s="354">
        <v>145979.57</v>
      </c>
      <c r="G1359" s="354">
        <v>12164.964166666667</v>
      </c>
      <c r="H1359" s="354">
        <v>12164.964166666667</v>
      </c>
      <c r="I1359" s="354">
        <v>12164.964166666667</v>
      </c>
      <c r="J1359" s="354">
        <v>12164.964166666667</v>
      </c>
      <c r="K1359" s="354">
        <v>12164.964166666667</v>
      </c>
      <c r="L1359" s="354">
        <v>12164.964166666667</v>
      </c>
      <c r="M1359" s="354">
        <v>12164.964166666667</v>
      </c>
      <c r="N1359" s="354">
        <v>12164.964166666667</v>
      </c>
      <c r="O1359" s="354">
        <v>12164.964166666667</v>
      </c>
      <c r="P1359" s="354">
        <v>12164.964166666667</v>
      </c>
      <c r="Q1359" s="354">
        <v>12164.964166666667</v>
      </c>
      <c r="R1359" s="354">
        <v>12164.964166666667</v>
      </c>
      <c r="S1359" s="354">
        <v>12164.964166666667</v>
      </c>
      <c r="T1359" s="354">
        <v>24329.928333333333</v>
      </c>
      <c r="U1359" s="354">
        <v>36494.892500000002</v>
      </c>
      <c r="V1359" s="354">
        <v>48659.856666666667</v>
      </c>
      <c r="W1359" s="354">
        <v>60824.820833333331</v>
      </c>
      <c r="X1359" s="354">
        <v>72989.785000000003</v>
      </c>
      <c r="Y1359" s="354">
        <v>85154.749166666676</v>
      </c>
      <c r="Z1359" s="354">
        <v>97319.713333333348</v>
      </c>
      <c r="AA1359" s="354">
        <v>109484.67750000002</v>
      </c>
      <c r="AB1359" s="354">
        <v>121649.64166666669</v>
      </c>
      <c r="AC1359" s="354">
        <v>133814.60583333336</v>
      </c>
      <c r="AD1359" s="354">
        <v>145979.57000000004</v>
      </c>
    </row>
    <row r="1360" spans="1:30" x14ac:dyDescent="0.35">
      <c r="A1360" t="s">
        <v>164</v>
      </c>
      <c r="B1360" s="354" t="str">
        <f>VLOOKUP(A1360,'Web Based Remittances'!$A$2:$C$70,3,0)</f>
        <v>497k484l</v>
      </c>
      <c r="C1360" s="354" t="s">
        <v>59</v>
      </c>
      <c r="D1360" s="354" t="s">
        <v>60</v>
      </c>
      <c r="E1360" s="354">
        <v>6110020</v>
      </c>
      <c r="F1360" s="354">
        <v>6630</v>
      </c>
      <c r="G1360" s="354">
        <v>552.5</v>
      </c>
      <c r="H1360" s="354">
        <v>552.5</v>
      </c>
      <c r="I1360" s="354">
        <v>552.5</v>
      </c>
      <c r="J1360" s="354">
        <v>552.5</v>
      </c>
      <c r="K1360" s="354">
        <v>552.5</v>
      </c>
      <c r="L1360" s="354">
        <v>552.5</v>
      </c>
      <c r="M1360" s="354">
        <v>552.5</v>
      </c>
      <c r="N1360" s="354">
        <v>552.5</v>
      </c>
      <c r="O1360" s="354">
        <v>552.5</v>
      </c>
      <c r="P1360" s="354">
        <v>552.5</v>
      </c>
      <c r="Q1360" s="354">
        <v>552.5</v>
      </c>
      <c r="R1360" s="354">
        <v>552.5</v>
      </c>
      <c r="S1360" s="354">
        <v>552.5</v>
      </c>
      <c r="T1360" s="354">
        <v>1105</v>
      </c>
      <c r="U1360" s="354">
        <v>1657.5</v>
      </c>
      <c r="V1360" s="354">
        <v>2210</v>
      </c>
      <c r="W1360" s="354">
        <v>2762.5</v>
      </c>
      <c r="X1360" s="354">
        <v>3315</v>
      </c>
      <c r="Y1360" s="354">
        <v>3867.5</v>
      </c>
      <c r="Z1360" s="354">
        <v>4420</v>
      </c>
      <c r="AA1360" s="354">
        <v>4972.5</v>
      </c>
      <c r="AB1360" s="354">
        <v>5525</v>
      </c>
      <c r="AC1360" s="354">
        <v>6077.5</v>
      </c>
      <c r="AD1360" s="354">
        <v>6630</v>
      </c>
    </row>
    <row r="1361" spans="1:30" x14ac:dyDescent="0.35">
      <c r="A1361" t="s">
        <v>164</v>
      </c>
      <c r="B1361" s="354" t="str">
        <f>VLOOKUP(A1361,'Web Based Remittances'!$A$2:$C$70,3,0)</f>
        <v>497k484l</v>
      </c>
      <c r="C1361" s="354" t="s">
        <v>61</v>
      </c>
      <c r="D1361" s="354" t="s">
        <v>62</v>
      </c>
      <c r="E1361" s="354">
        <v>6110600</v>
      </c>
      <c r="F1361" s="354">
        <v>55520.57</v>
      </c>
      <c r="G1361" s="354">
        <v>4626.7141666666666</v>
      </c>
      <c r="H1361" s="354">
        <v>4626.7141666666666</v>
      </c>
      <c r="I1361" s="354">
        <v>4626.7141666666666</v>
      </c>
      <c r="J1361" s="354">
        <v>4626.7141666666666</v>
      </c>
      <c r="K1361" s="354">
        <v>4626.7141666666666</v>
      </c>
      <c r="L1361" s="354">
        <v>4626.7141666666666</v>
      </c>
      <c r="M1361" s="354">
        <v>4626.7141666666666</v>
      </c>
      <c r="N1361" s="354">
        <v>4626.7141666666666</v>
      </c>
      <c r="O1361" s="354">
        <v>4626.7141666666666</v>
      </c>
      <c r="P1361" s="354">
        <v>4626.7141666666666</v>
      </c>
      <c r="Q1361" s="354">
        <v>4626.7141666666666</v>
      </c>
      <c r="R1361" s="354">
        <v>4626.7141666666666</v>
      </c>
      <c r="S1361" s="354">
        <v>4626.7141666666666</v>
      </c>
      <c r="T1361" s="354">
        <v>9253.4283333333333</v>
      </c>
      <c r="U1361" s="354">
        <v>13880.1425</v>
      </c>
      <c r="V1361" s="354">
        <v>18506.856666666667</v>
      </c>
      <c r="W1361" s="354">
        <v>23133.570833333331</v>
      </c>
      <c r="X1361" s="354">
        <v>27760.284999999996</v>
      </c>
      <c r="Y1361" s="354">
        <v>32386.999166666661</v>
      </c>
      <c r="Z1361" s="354">
        <v>37013.713333333326</v>
      </c>
      <c r="AA1361" s="354">
        <v>41640.427499999991</v>
      </c>
      <c r="AB1361" s="354">
        <v>46267.141666666656</v>
      </c>
      <c r="AC1361" s="354">
        <v>50893.85583333332</v>
      </c>
      <c r="AD1361" s="354">
        <v>55520.569999999985</v>
      </c>
    </row>
    <row r="1362" spans="1:30" x14ac:dyDescent="0.35">
      <c r="A1362" t="s">
        <v>164</v>
      </c>
      <c r="B1362" s="354" t="str">
        <f>VLOOKUP(A1362,'Web Based Remittances'!$A$2:$C$70,3,0)</f>
        <v>497k484l</v>
      </c>
      <c r="C1362" s="354" t="s">
        <v>63</v>
      </c>
      <c r="D1362" s="354" t="s">
        <v>64</v>
      </c>
      <c r="E1362" s="354">
        <v>6110720</v>
      </c>
      <c r="F1362" s="354">
        <v>4676.03</v>
      </c>
      <c r="G1362" s="354">
        <v>389.66916666666663</v>
      </c>
      <c r="H1362" s="354">
        <v>389.66916666666663</v>
      </c>
      <c r="I1362" s="354">
        <v>389.66916666666663</v>
      </c>
      <c r="J1362" s="354">
        <v>389.66916666666663</v>
      </c>
      <c r="K1362" s="354">
        <v>389.66916666666663</v>
      </c>
      <c r="L1362" s="354">
        <v>389.66916666666663</v>
      </c>
      <c r="M1362" s="354">
        <v>389.66916666666663</v>
      </c>
      <c r="N1362" s="354">
        <v>389.66916666666663</v>
      </c>
      <c r="O1362" s="354">
        <v>389.66916666666663</v>
      </c>
      <c r="P1362" s="354">
        <v>389.66916666666663</v>
      </c>
      <c r="Q1362" s="354">
        <v>389.66916666666663</v>
      </c>
      <c r="R1362" s="354">
        <v>389.66916666666663</v>
      </c>
      <c r="S1362" s="354">
        <v>389.66916666666663</v>
      </c>
      <c r="T1362" s="354">
        <v>779.33833333333325</v>
      </c>
      <c r="U1362" s="354">
        <v>1169.0074999999999</v>
      </c>
      <c r="V1362" s="354">
        <v>1558.6766666666665</v>
      </c>
      <c r="W1362" s="354">
        <v>1948.3458333333331</v>
      </c>
      <c r="X1362" s="354">
        <v>2338.0149999999999</v>
      </c>
      <c r="Y1362" s="354">
        <v>2727.6841666666664</v>
      </c>
      <c r="Z1362" s="354">
        <v>3117.353333333333</v>
      </c>
      <c r="AA1362" s="354">
        <v>3507.0224999999996</v>
      </c>
      <c r="AB1362" s="354">
        <v>3896.6916666666662</v>
      </c>
      <c r="AC1362" s="354">
        <v>4286.3608333333332</v>
      </c>
      <c r="AD1362" s="354">
        <v>4676.03</v>
      </c>
    </row>
    <row r="1363" spans="1:30" x14ac:dyDescent="0.35">
      <c r="A1363" t="s">
        <v>164</v>
      </c>
      <c r="B1363" s="354" t="str">
        <f>VLOOKUP(A1363,'Web Based Remittances'!$A$2:$C$70,3,0)</f>
        <v>497k484l</v>
      </c>
      <c r="C1363" s="354" t="s">
        <v>65</v>
      </c>
      <c r="D1363" s="354" t="s">
        <v>66</v>
      </c>
      <c r="E1363" s="354">
        <v>6110860</v>
      </c>
      <c r="F1363" s="354">
        <v>22820.22</v>
      </c>
      <c r="G1363" s="354">
        <v>1901.6850000000002</v>
      </c>
      <c r="H1363" s="354">
        <v>1901.6850000000002</v>
      </c>
      <c r="I1363" s="354">
        <v>1901.6850000000002</v>
      </c>
      <c r="J1363" s="354">
        <v>1901.6850000000002</v>
      </c>
      <c r="K1363" s="354">
        <v>1901.6850000000002</v>
      </c>
      <c r="L1363" s="354">
        <v>1901.6850000000002</v>
      </c>
      <c r="M1363" s="354">
        <v>1901.6850000000002</v>
      </c>
      <c r="N1363" s="354">
        <v>1901.6850000000002</v>
      </c>
      <c r="O1363" s="354">
        <v>1901.6850000000002</v>
      </c>
      <c r="P1363" s="354">
        <v>1901.6850000000002</v>
      </c>
      <c r="Q1363" s="354">
        <v>1901.6850000000002</v>
      </c>
      <c r="R1363" s="354">
        <v>1901.6850000000002</v>
      </c>
      <c r="S1363" s="354">
        <v>1901.6850000000002</v>
      </c>
      <c r="T1363" s="354">
        <v>3803.3700000000003</v>
      </c>
      <c r="U1363" s="354">
        <v>5705.0550000000003</v>
      </c>
      <c r="V1363" s="354">
        <v>7606.7400000000007</v>
      </c>
      <c r="W1363" s="354">
        <v>9508.4250000000011</v>
      </c>
      <c r="X1363" s="354">
        <v>11410.11</v>
      </c>
      <c r="Y1363" s="354">
        <v>13311.795</v>
      </c>
      <c r="Z1363" s="354">
        <v>15213.48</v>
      </c>
      <c r="AA1363" s="354">
        <v>17115.165000000001</v>
      </c>
      <c r="AB1363" s="354">
        <v>19016.850000000002</v>
      </c>
      <c r="AC1363" s="354">
        <v>20918.535000000003</v>
      </c>
      <c r="AD1363" s="354">
        <v>22820.220000000005</v>
      </c>
    </row>
    <row r="1364" spans="1:30" x14ac:dyDescent="0.35">
      <c r="A1364" t="s">
        <v>164</v>
      </c>
      <c r="B1364" s="354" t="str">
        <f>VLOOKUP(A1364,'Web Based Remittances'!$A$2:$C$70,3,0)</f>
        <v>497k484l</v>
      </c>
      <c r="C1364" s="354" t="s">
        <v>67</v>
      </c>
      <c r="D1364" s="354" t="s">
        <v>68</v>
      </c>
      <c r="E1364" s="354">
        <v>6110800</v>
      </c>
      <c r="F1364" s="354">
        <v>0</v>
      </c>
      <c r="G1364" s="354">
        <v>0</v>
      </c>
      <c r="H1364" s="354">
        <v>0</v>
      </c>
      <c r="I1364" s="354">
        <v>0</v>
      </c>
      <c r="J1364" s="354">
        <v>0</v>
      </c>
      <c r="K1364" s="354">
        <v>0</v>
      </c>
      <c r="L1364" s="354">
        <v>0</v>
      </c>
      <c r="M1364" s="354">
        <v>0</v>
      </c>
      <c r="N1364" s="354">
        <v>0</v>
      </c>
      <c r="O1364" s="354">
        <v>0</v>
      </c>
      <c r="P1364" s="354">
        <v>0</v>
      </c>
      <c r="Q1364" s="354">
        <v>0</v>
      </c>
      <c r="R1364" s="354">
        <v>0</v>
      </c>
      <c r="S1364" s="354">
        <v>0</v>
      </c>
      <c r="T1364" s="354">
        <v>0</v>
      </c>
      <c r="U1364" s="354">
        <v>0</v>
      </c>
      <c r="V1364" s="354">
        <v>0</v>
      </c>
      <c r="W1364" s="354">
        <v>0</v>
      </c>
      <c r="X1364" s="354">
        <v>0</v>
      </c>
      <c r="Y1364" s="354">
        <v>0</v>
      </c>
      <c r="Z1364" s="354">
        <v>0</v>
      </c>
      <c r="AA1364" s="354">
        <v>0</v>
      </c>
      <c r="AB1364" s="354">
        <v>0</v>
      </c>
      <c r="AC1364" s="354">
        <v>0</v>
      </c>
      <c r="AD1364" s="354">
        <v>0</v>
      </c>
    </row>
    <row r="1365" spans="1:30" x14ac:dyDescent="0.35">
      <c r="A1365" t="s">
        <v>164</v>
      </c>
      <c r="B1365" s="354" t="str">
        <f>VLOOKUP(A1365,'Web Based Remittances'!$A$2:$C$70,3,0)</f>
        <v>497k484l</v>
      </c>
      <c r="C1365" s="354" t="s">
        <v>69</v>
      </c>
      <c r="D1365" s="354" t="s">
        <v>70</v>
      </c>
      <c r="E1365" s="354">
        <v>6110640</v>
      </c>
      <c r="F1365" s="354">
        <v>10771</v>
      </c>
      <c r="G1365" s="354">
        <v>897.58333333333337</v>
      </c>
      <c r="H1365" s="354">
        <v>897.58333333333337</v>
      </c>
      <c r="I1365" s="354">
        <v>897.58333333333337</v>
      </c>
      <c r="J1365" s="354">
        <v>897.58333333333337</v>
      </c>
      <c r="K1365" s="354">
        <v>897.58333333333337</v>
      </c>
      <c r="L1365" s="354">
        <v>897.58333333333337</v>
      </c>
      <c r="M1365" s="354">
        <v>897.58333333333337</v>
      </c>
      <c r="N1365" s="354">
        <v>897.58333333333337</v>
      </c>
      <c r="O1365" s="354">
        <v>897.58333333333337</v>
      </c>
      <c r="P1365" s="354">
        <v>897.58333333333337</v>
      </c>
      <c r="Q1365" s="354">
        <v>897.58333333333337</v>
      </c>
      <c r="R1365" s="354">
        <v>897.58333333333337</v>
      </c>
      <c r="S1365" s="354">
        <v>897.58333333333337</v>
      </c>
      <c r="T1365" s="354">
        <v>1795.1666666666667</v>
      </c>
      <c r="U1365" s="354">
        <v>2692.75</v>
      </c>
      <c r="V1365" s="354">
        <v>3590.3333333333335</v>
      </c>
      <c r="W1365" s="354">
        <v>4487.916666666667</v>
      </c>
      <c r="X1365" s="354">
        <v>5385.5</v>
      </c>
      <c r="Y1365" s="354">
        <v>6283.083333333333</v>
      </c>
      <c r="Z1365" s="354">
        <v>7180.6666666666661</v>
      </c>
      <c r="AA1365" s="354">
        <v>8078.2499999999991</v>
      </c>
      <c r="AB1365" s="354">
        <v>8975.8333333333321</v>
      </c>
      <c r="AC1365" s="354">
        <v>9873.4166666666661</v>
      </c>
      <c r="AD1365" s="354">
        <v>10771</v>
      </c>
    </row>
    <row r="1366" spans="1:30" x14ac:dyDescent="0.35">
      <c r="A1366" t="s">
        <v>164</v>
      </c>
      <c r="B1366" s="354" t="str">
        <f>VLOOKUP(A1366,'Web Based Remittances'!$A$2:$C$70,3,0)</f>
        <v>497k484l</v>
      </c>
      <c r="C1366" s="354" t="s">
        <v>71</v>
      </c>
      <c r="D1366" s="354" t="s">
        <v>72</v>
      </c>
      <c r="E1366" s="354">
        <v>6116300</v>
      </c>
      <c r="F1366" s="354">
        <v>1200</v>
      </c>
      <c r="G1366" s="354">
        <v>100</v>
      </c>
      <c r="H1366" s="354">
        <v>100</v>
      </c>
      <c r="I1366" s="354">
        <v>100</v>
      </c>
      <c r="J1366" s="354">
        <v>100</v>
      </c>
      <c r="K1366" s="354">
        <v>100</v>
      </c>
      <c r="L1366" s="354">
        <v>100</v>
      </c>
      <c r="M1366" s="354">
        <v>100</v>
      </c>
      <c r="N1366" s="354">
        <v>100</v>
      </c>
      <c r="O1366" s="354">
        <v>100</v>
      </c>
      <c r="P1366" s="354">
        <v>100</v>
      </c>
      <c r="Q1366" s="354">
        <v>100</v>
      </c>
      <c r="R1366" s="354">
        <v>100</v>
      </c>
      <c r="S1366" s="354">
        <v>100</v>
      </c>
      <c r="T1366" s="354">
        <v>200</v>
      </c>
      <c r="U1366" s="354">
        <v>300</v>
      </c>
      <c r="V1366" s="354">
        <v>400</v>
      </c>
      <c r="W1366" s="354">
        <v>500</v>
      </c>
      <c r="X1366" s="354">
        <v>600</v>
      </c>
      <c r="Y1366" s="354">
        <v>700</v>
      </c>
      <c r="Z1366" s="354">
        <v>800</v>
      </c>
      <c r="AA1366" s="354">
        <v>900</v>
      </c>
      <c r="AB1366" s="354">
        <v>1000</v>
      </c>
      <c r="AC1366" s="354">
        <v>1100</v>
      </c>
      <c r="AD1366" s="354">
        <v>1200</v>
      </c>
    </row>
    <row r="1367" spans="1:30" x14ac:dyDescent="0.35">
      <c r="A1367" t="s">
        <v>164</v>
      </c>
      <c r="B1367" s="354" t="str">
        <f>VLOOKUP(A1367,'Web Based Remittances'!$A$2:$C$70,3,0)</f>
        <v>497k484l</v>
      </c>
      <c r="C1367" s="354" t="s">
        <v>73</v>
      </c>
      <c r="D1367" s="354" t="s">
        <v>74</v>
      </c>
      <c r="E1367" s="354">
        <v>6116200</v>
      </c>
      <c r="F1367" s="354">
        <v>1500</v>
      </c>
      <c r="G1367" s="354">
        <v>125</v>
      </c>
      <c r="H1367" s="354">
        <v>125</v>
      </c>
      <c r="I1367" s="354">
        <v>125</v>
      </c>
      <c r="J1367" s="354">
        <v>125</v>
      </c>
      <c r="K1367" s="354">
        <v>125</v>
      </c>
      <c r="L1367" s="354">
        <v>125</v>
      </c>
      <c r="M1367" s="354">
        <v>125</v>
      </c>
      <c r="N1367" s="354">
        <v>125</v>
      </c>
      <c r="O1367" s="354">
        <v>125</v>
      </c>
      <c r="P1367" s="354">
        <v>125</v>
      </c>
      <c r="Q1367" s="354">
        <v>125</v>
      </c>
      <c r="R1367" s="354">
        <v>125</v>
      </c>
      <c r="S1367" s="354">
        <v>125</v>
      </c>
      <c r="T1367" s="354">
        <v>250</v>
      </c>
      <c r="U1367" s="354">
        <v>375</v>
      </c>
      <c r="V1367" s="354">
        <v>500</v>
      </c>
      <c r="W1367" s="354">
        <v>625</v>
      </c>
      <c r="X1367" s="354">
        <v>750</v>
      </c>
      <c r="Y1367" s="354">
        <v>875</v>
      </c>
      <c r="Z1367" s="354">
        <v>1000</v>
      </c>
      <c r="AA1367" s="354">
        <v>1125</v>
      </c>
      <c r="AB1367" s="354">
        <v>1250</v>
      </c>
      <c r="AC1367" s="354">
        <v>1375</v>
      </c>
      <c r="AD1367" s="354">
        <v>1500</v>
      </c>
    </row>
    <row r="1368" spans="1:30" x14ac:dyDescent="0.35">
      <c r="A1368" t="s">
        <v>164</v>
      </c>
      <c r="B1368" s="354" t="str">
        <f>VLOOKUP(A1368,'Web Based Remittances'!$A$2:$C$70,3,0)</f>
        <v>497k484l</v>
      </c>
      <c r="C1368" s="354" t="s">
        <v>75</v>
      </c>
      <c r="D1368" s="354" t="s">
        <v>76</v>
      </c>
      <c r="E1368" s="354">
        <v>6116610</v>
      </c>
      <c r="F1368" s="354">
        <v>0</v>
      </c>
      <c r="G1368" s="354">
        <v>0</v>
      </c>
      <c r="H1368" s="354">
        <v>0</v>
      </c>
      <c r="I1368" s="354">
        <v>0</v>
      </c>
      <c r="J1368" s="354">
        <v>0</v>
      </c>
      <c r="K1368" s="354">
        <v>0</v>
      </c>
      <c r="L1368" s="354">
        <v>0</v>
      </c>
      <c r="M1368" s="354">
        <v>0</v>
      </c>
      <c r="N1368" s="354">
        <v>0</v>
      </c>
      <c r="O1368" s="354">
        <v>0</v>
      </c>
      <c r="P1368" s="354">
        <v>0</v>
      </c>
      <c r="Q1368" s="354">
        <v>0</v>
      </c>
      <c r="R1368" s="354">
        <v>0</v>
      </c>
      <c r="S1368" s="354">
        <v>0</v>
      </c>
      <c r="T1368" s="354">
        <v>0</v>
      </c>
      <c r="U1368" s="354">
        <v>0</v>
      </c>
      <c r="V1368" s="354">
        <v>0</v>
      </c>
      <c r="W1368" s="354">
        <v>0</v>
      </c>
      <c r="X1368" s="354">
        <v>0</v>
      </c>
      <c r="Y1368" s="354">
        <v>0</v>
      </c>
      <c r="Z1368" s="354">
        <v>0</v>
      </c>
      <c r="AA1368" s="354">
        <v>0</v>
      </c>
      <c r="AB1368" s="354">
        <v>0</v>
      </c>
      <c r="AC1368" s="354">
        <v>0</v>
      </c>
      <c r="AD1368" s="354">
        <v>0</v>
      </c>
    </row>
    <row r="1369" spans="1:30" x14ac:dyDescent="0.35">
      <c r="A1369" t="s">
        <v>164</v>
      </c>
      <c r="B1369" s="354" t="str">
        <f>VLOOKUP(A1369,'Web Based Remittances'!$A$2:$C$70,3,0)</f>
        <v>497k484l</v>
      </c>
      <c r="C1369" s="354" t="s">
        <v>77</v>
      </c>
      <c r="D1369" s="354" t="s">
        <v>78</v>
      </c>
      <c r="E1369" s="354">
        <v>6116600</v>
      </c>
      <c r="F1369" s="354">
        <v>104.05</v>
      </c>
      <c r="G1369" s="354">
        <v>104.05</v>
      </c>
      <c r="H1369" s="354">
        <v>0</v>
      </c>
      <c r="I1369" s="354">
        <v>0</v>
      </c>
      <c r="J1369" s="354">
        <v>0</v>
      </c>
      <c r="K1369" s="354">
        <v>0</v>
      </c>
      <c r="L1369" s="354">
        <v>0</v>
      </c>
      <c r="M1369" s="354">
        <v>0</v>
      </c>
      <c r="N1369" s="354">
        <v>0</v>
      </c>
      <c r="O1369" s="354">
        <v>0</v>
      </c>
      <c r="P1369" s="354">
        <v>0</v>
      </c>
      <c r="Q1369" s="354">
        <v>0</v>
      </c>
      <c r="R1369" s="354">
        <v>0</v>
      </c>
      <c r="S1369" s="354">
        <v>104.05</v>
      </c>
      <c r="T1369" s="354">
        <v>104.05</v>
      </c>
      <c r="U1369" s="354">
        <v>104.05</v>
      </c>
      <c r="V1369" s="354">
        <v>104.05</v>
      </c>
      <c r="W1369" s="354">
        <v>104.05</v>
      </c>
      <c r="X1369" s="354">
        <v>104.05</v>
      </c>
      <c r="Y1369" s="354">
        <v>104.05</v>
      </c>
      <c r="Z1369" s="354">
        <v>104.05</v>
      </c>
      <c r="AA1369" s="354">
        <v>104.05</v>
      </c>
      <c r="AB1369" s="354">
        <v>104.05</v>
      </c>
      <c r="AC1369" s="354">
        <v>104.05</v>
      </c>
      <c r="AD1369" s="354">
        <v>104.05</v>
      </c>
    </row>
    <row r="1370" spans="1:30" x14ac:dyDescent="0.35">
      <c r="A1370" t="s">
        <v>164</v>
      </c>
      <c r="B1370" s="354" t="str">
        <f>VLOOKUP(A1370,'Web Based Remittances'!$A$2:$C$70,3,0)</f>
        <v>497k484l</v>
      </c>
      <c r="C1370" s="354" t="s">
        <v>79</v>
      </c>
      <c r="D1370" s="354" t="s">
        <v>80</v>
      </c>
      <c r="E1370" s="354">
        <v>6121000</v>
      </c>
      <c r="F1370" s="354">
        <v>3000</v>
      </c>
      <c r="G1370" s="354">
        <v>250</v>
      </c>
      <c r="H1370" s="354">
        <v>250</v>
      </c>
      <c r="I1370" s="354">
        <v>250</v>
      </c>
      <c r="J1370" s="354">
        <v>250</v>
      </c>
      <c r="K1370" s="354">
        <v>250</v>
      </c>
      <c r="L1370" s="354">
        <v>250</v>
      </c>
      <c r="M1370" s="354">
        <v>250</v>
      </c>
      <c r="N1370" s="354">
        <v>250</v>
      </c>
      <c r="O1370" s="354">
        <v>250</v>
      </c>
      <c r="P1370" s="354">
        <v>250</v>
      </c>
      <c r="Q1370" s="354">
        <v>250</v>
      </c>
      <c r="R1370" s="354">
        <v>250</v>
      </c>
      <c r="S1370" s="354">
        <v>250</v>
      </c>
      <c r="T1370" s="354">
        <v>500</v>
      </c>
      <c r="U1370" s="354">
        <v>750</v>
      </c>
      <c r="V1370" s="354">
        <v>1000</v>
      </c>
      <c r="W1370" s="354">
        <v>1250</v>
      </c>
      <c r="X1370" s="354">
        <v>1500</v>
      </c>
      <c r="Y1370" s="354">
        <v>1750</v>
      </c>
      <c r="Z1370" s="354">
        <v>2000</v>
      </c>
      <c r="AA1370" s="354">
        <v>2250</v>
      </c>
      <c r="AB1370" s="354">
        <v>2500</v>
      </c>
      <c r="AC1370" s="354">
        <v>2750</v>
      </c>
      <c r="AD1370" s="354">
        <v>3000</v>
      </c>
    </row>
    <row r="1371" spans="1:30" x14ac:dyDescent="0.35">
      <c r="A1371" t="s">
        <v>164</v>
      </c>
      <c r="B1371" s="354" t="str">
        <f>VLOOKUP(A1371,'Web Based Remittances'!$A$2:$C$70,3,0)</f>
        <v>497k484l</v>
      </c>
      <c r="C1371" s="354" t="s">
        <v>81</v>
      </c>
      <c r="D1371" s="354" t="s">
        <v>82</v>
      </c>
      <c r="E1371" s="354">
        <v>6122310</v>
      </c>
      <c r="F1371" s="354">
        <v>2000</v>
      </c>
      <c r="G1371" s="354">
        <v>166.66666666666666</v>
      </c>
      <c r="H1371" s="354">
        <v>166.66666666666666</v>
      </c>
      <c r="I1371" s="354">
        <v>166.66666666666666</v>
      </c>
      <c r="J1371" s="354">
        <v>166.66666666666666</v>
      </c>
      <c r="K1371" s="354">
        <v>166.66666666666666</v>
      </c>
      <c r="L1371" s="354">
        <v>166.66666666666666</v>
      </c>
      <c r="M1371" s="354">
        <v>166.66666666666666</v>
      </c>
      <c r="N1371" s="354">
        <v>166.66666666666666</v>
      </c>
      <c r="O1371" s="354">
        <v>166.66666666666666</v>
      </c>
      <c r="P1371" s="354">
        <v>166.66666666666666</v>
      </c>
      <c r="Q1371" s="354">
        <v>166.66666666666666</v>
      </c>
      <c r="R1371" s="354">
        <v>166.66666666666666</v>
      </c>
      <c r="S1371" s="354">
        <v>166.66666666666666</v>
      </c>
      <c r="T1371" s="354">
        <v>333.33333333333331</v>
      </c>
      <c r="U1371" s="354">
        <v>500</v>
      </c>
      <c r="V1371" s="354">
        <v>666.66666666666663</v>
      </c>
      <c r="W1371" s="354">
        <v>833.33333333333326</v>
      </c>
      <c r="X1371" s="354">
        <v>999.99999999999989</v>
      </c>
      <c r="Y1371" s="354">
        <v>1166.6666666666665</v>
      </c>
      <c r="Z1371" s="354">
        <v>1333.3333333333333</v>
      </c>
      <c r="AA1371" s="354">
        <v>1500</v>
      </c>
      <c r="AB1371" s="354">
        <v>1666.6666666666667</v>
      </c>
      <c r="AC1371" s="354">
        <v>1833.3333333333335</v>
      </c>
      <c r="AD1371" s="354">
        <v>2000.0000000000002</v>
      </c>
    </row>
    <row r="1372" spans="1:30" x14ac:dyDescent="0.35">
      <c r="A1372" t="s">
        <v>164</v>
      </c>
      <c r="B1372" s="354" t="str">
        <f>VLOOKUP(A1372,'Web Based Remittances'!$A$2:$C$70,3,0)</f>
        <v>497k484l</v>
      </c>
      <c r="C1372" s="354" t="s">
        <v>83</v>
      </c>
      <c r="D1372" s="354" t="s">
        <v>84</v>
      </c>
      <c r="E1372" s="354">
        <v>6122110</v>
      </c>
      <c r="F1372" s="354">
        <v>600</v>
      </c>
      <c r="G1372" s="354">
        <v>50</v>
      </c>
      <c r="H1372" s="354">
        <v>50</v>
      </c>
      <c r="I1372" s="354">
        <v>50</v>
      </c>
      <c r="J1372" s="354">
        <v>50</v>
      </c>
      <c r="K1372" s="354">
        <v>50</v>
      </c>
      <c r="L1372" s="354">
        <v>50</v>
      </c>
      <c r="M1372" s="354">
        <v>50</v>
      </c>
      <c r="N1372" s="354">
        <v>50</v>
      </c>
      <c r="O1372" s="354">
        <v>50</v>
      </c>
      <c r="P1372" s="354">
        <v>50</v>
      </c>
      <c r="Q1372" s="354">
        <v>50</v>
      </c>
      <c r="R1372" s="354">
        <v>50</v>
      </c>
      <c r="S1372" s="354">
        <v>50</v>
      </c>
      <c r="T1372" s="354">
        <v>100</v>
      </c>
      <c r="U1372" s="354">
        <v>150</v>
      </c>
      <c r="V1372" s="354">
        <v>200</v>
      </c>
      <c r="W1372" s="354">
        <v>250</v>
      </c>
      <c r="X1372" s="354">
        <v>300</v>
      </c>
      <c r="Y1372" s="354">
        <v>350</v>
      </c>
      <c r="Z1372" s="354">
        <v>400</v>
      </c>
      <c r="AA1372" s="354">
        <v>450</v>
      </c>
      <c r="AB1372" s="354">
        <v>500</v>
      </c>
      <c r="AC1372" s="354">
        <v>550</v>
      </c>
      <c r="AD1372" s="354">
        <v>600</v>
      </c>
    </row>
    <row r="1373" spans="1:30" x14ac:dyDescent="0.35">
      <c r="A1373" t="s">
        <v>164</v>
      </c>
      <c r="B1373" s="354" t="str">
        <f>VLOOKUP(A1373,'Web Based Remittances'!$A$2:$C$70,3,0)</f>
        <v>497k484l</v>
      </c>
      <c r="C1373" s="354" t="s">
        <v>85</v>
      </c>
      <c r="D1373" s="354" t="s">
        <v>86</v>
      </c>
      <c r="E1373" s="354">
        <v>6120800</v>
      </c>
      <c r="F1373" s="354">
        <v>624</v>
      </c>
      <c r="G1373" s="354">
        <v>52</v>
      </c>
      <c r="H1373" s="354">
        <v>52</v>
      </c>
      <c r="I1373" s="354">
        <v>52</v>
      </c>
      <c r="J1373" s="354">
        <v>52</v>
      </c>
      <c r="K1373" s="354">
        <v>52</v>
      </c>
      <c r="L1373" s="354">
        <v>52</v>
      </c>
      <c r="M1373" s="354">
        <v>52</v>
      </c>
      <c r="N1373" s="354">
        <v>52</v>
      </c>
      <c r="O1373" s="354">
        <v>52</v>
      </c>
      <c r="P1373" s="354">
        <v>52</v>
      </c>
      <c r="Q1373" s="354">
        <v>52</v>
      </c>
      <c r="R1373" s="354">
        <v>52</v>
      </c>
      <c r="S1373" s="354">
        <v>52</v>
      </c>
      <c r="T1373" s="354">
        <v>104</v>
      </c>
      <c r="U1373" s="354">
        <v>156</v>
      </c>
      <c r="V1373" s="354">
        <v>208</v>
      </c>
      <c r="W1373" s="354">
        <v>260</v>
      </c>
      <c r="X1373" s="354">
        <v>312</v>
      </c>
      <c r="Y1373" s="354">
        <v>364</v>
      </c>
      <c r="Z1373" s="354">
        <v>416</v>
      </c>
      <c r="AA1373" s="354">
        <v>468</v>
      </c>
      <c r="AB1373" s="354">
        <v>520</v>
      </c>
      <c r="AC1373" s="354">
        <v>572</v>
      </c>
      <c r="AD1373" s="354">
        <v>624</v>
      </c>
    </row>
    <row r="1374" spans="1:30" x14ac:dyDescent="0.35">
      <c r="A1374" t="s">
        <v>164</v>
      </c>
      <c r="B1374" s="354" t="str">
        <f>VLOOKUP(A1374,'Web Based Remittances'!$A$2:$C$70,3,0)</f>
        <v>497k484l</v>
      </c>
      <c r="C1374" s="354" t="s">
        <v>87</v>
      </c>
      <c r="D1374" s="354" t="s">
        <v>88</v>
      </c>
      <c r="E1374" s="354">
        <v>6120220</v>
      </c>
      <c r="F1374" s="354">
        <v>4116.3100000000004</v>
      </c>
      <c r="G1374" s="354">
        <v>343.02583333333337</v>
      </c>
      <c r="H1374" s="354">
        <v>343.02583333333337</v>
      </c>
      <c r="I1374" s="354">
        <v>343.02583333333337</v>
      </c>
      <c r="J1374" s="354">
        <v>343.02583333333337</v>
      </c>
      <c r="K1374" s="354">
        <v>343.02583333333337</v>
      </c>
      <c r="L1374" s="354">
        <v>343.02583333333337</v>
      </c>
      <c r="M1374" s="354">
        <v>343.02583333333337</v>
      </c>
      <c r="N1374" s="354">
        <v>343.02583333333337</v>
      </c>
      <c r="O1374" s="354">
        <v>343.02583333333337</v>
      </c>
      <c r="P1374" s="354">
        <v>343.02583333333337</v>
      </c>
      <c r="Q1374" s="354">
        <v>343.02583333333337</v>
      </c>
      <c r="R1374" s="354">
        <v>343.02583333333337</v>
      </c>
      <c r="S1374" s="354">
        <v>343.02583333333337</v>
      </c>
      <c r="T1374" s="354">
        <v>686.05166666666673</v>
      </c>
      <c r="U1374" s="354">
        <v>1029.0775000000001</v>
      </c>
      <c r="V1374" s="354">
        <v>1372.1033333333335</v>
      </c>
      <c r="W1374" s="354">
        <v>1715.1291666666668</v>
      </c>
      <c r="X1374" s="354">
        <v>2058.1550000000002</v>
      </c>
      <c r="Y1374" s="354">
        <v>2401.1808333333338</v>
      </c>
      <c r="Z1374" s="354">
        <v>2744.2066666666669</v>
      </c>
      <c r="AA1374" s="354">
        <v>3087.2325000000001</v>
      </c>
      <c r="AB1374" s="354">
        <v>3430.2583333333332</v>
      </c>
      <c r="AC1374" s="354">
        <v>3773.2841666666664</v>
      </c>
      <c r="AD1374" s="354">
        <v>4116.3099999999995</v>
      </c>
    </row>
    <row r="1375" spans="1:30" x14ac:dyDescent="0.35">
      <c r="A1375" t="s">
        <v>164</v>
      </c>
      <c r="B1375" s="354" t="str">
        <f>VLOOKUP(A1375,'Web Based Remittances'!$A$2:$C$70,3,0)</f>
        <v>497k484l</v>
      </c>
      <c r="C1375" s="354" t="s">
        <v>89</v>
      </c>
      <c r="D1375" s="354" t="s">
        <v>90</v>
      </c>
      <c r="E1375" s="354">
        <v>6120600</v>
      </c>
      <c r="F1375" s="354">
        <v>0</v>
      </c>
      <c r="G1375" s="354">
        <v>0</v>
      </c>
      <c r="H1375" s="354">
        <v>0</v>
      </c>
      <c r="I1375" s="354">
        <v>0</v>
      </c>
      <c r="J1375" s="354">
        <v>0</v>
      </c>
      <c r="K1375" s="354">
        <v>0</v>
      </c>
      <c r="L1375" s="354">
        <v>0</v>
      </c>
      <c r="M1375" s="354">
        <v>0</v>
      </c>
      <c r="N1375" s="354">
        <v>0</v>
      </c>
      <c r="O1375" s="354">
        <v>0</v>
      </c>
      <c r="P1375" s="354">
        <v>0</v>
      </c>
      <c r="Q1375" s="354">
        <v>0</v>
      </c>
      <c r="R1375" s="354">
        <v>0</v>
      </c>
      <c r="S1375" s="354">
        <v>0</v>
      </c>
      <c r="T1375" s="354">
        <v>0</v>
      </c>
      <c r="U1375" s="354">
        <v>0</v>
      </c>
      <c r="V1375" s="354">
        <v>0</v>
      </c>
      <c r="W1375" s="354">
        <v>0</v>
      </c>
      <c r="X1375" s="354">
        <v>0</v>
      </c>
      <c r="Y1375" s="354">
        <v>0</v>
      </c>
      <c r="Z1375" s="354">
        <v>0</v>
      </c>
      <c r="AA1375" s="354">
        <v>0</v>
      </c>
      <c r="AB1375" s="354">
        <v>0</v>
      </c>
      <c r="AC1375" s="354">
        <v>0</v>
      </c>
      <c r="AD1375" s="354">
        <v>0</v>
      </c>
    </row>
    <row r="1376" spans="1:30" x14ac:dyDescent="0.35">
      <c r="A1376" t="s">
        <v>164</v>
      </c>
      <c r="B1376" s="354" t="str">
        <f>VLOOKUP(A1376,'Web Based Remittances'!$A$2:$C$70,3,0)</f>
        <v>497k484l</v>
      </c>
      <c r="C1376" s="354" t="s">
        <v>91</v>
      </c>
      <c r="D1376" s="354" t="s">
        <v>92</v>
      </c>
      <c r="E1376" s="354">
        <v>6120400</v>
      </c>
      <c r="F1376" s="354">
        <v>1200</v>
      </c>
      <c r="G1376" s="354">
        <v>100</v>
      </c>
      <c r="H1376" s="354">
        <v>100</v>
      </c>
      <c r="I1376" s="354">
        <v>100</v>
      </c>
      <c r="J1376" s="354">
        <v>100</v>
      </c>
      <c r="K1376" s="354">
        <v>100</v>
      </c>
      <c r="L1376" s="354">
        <v>100</v>
      </c>
      <c r="M1376" s="354">
        <v>100</v>
      </c>
      <c r="N1376" s="354">
        <v>100</v>
      </c>
      <c r="O1376" s="354">
        <v>100</v>
      </c>
      <c r="P1376" s="354">
        <v>100</v>
      </c>
      <c r="Q1376" s="354">
        <v>100</v>
      </c>
      <c r="R1376" s="354">
        <v>100</v>
      </c>
      <c r="S1376" s="354">
        <v>100</v>
      </c>
      <c r="T1376" s="354">
        <v>200</v>
      </c>
      <c r="U1376" s="354">
        <v>300</v>
      </c>
      <c r="V1376" s="354">
        <v>400</v>
      </c>
      <c r="W1376" s="354">
        <v>500</v>
      </c>
      <c r="X1376" s="354">
        <v>600</v>
      </c>
      <c r="Y1376" s="354">
        <v>700</v>
      </c>
      <c r="Z1376" s="354">
        <v>800</v>
      </c>
      <c r="AA1376" s="354">
        <v>900</v>
      </c>
      <c r="AB1376" s="354">
        <v>1000</v>
      </c>
      <c r="AC1376" s="354">
        <v>1100</v>
      </c>
      <c r="AD1376" s="354">
        <v>1200</v>
      </c>
    </row>
    <row r="1377" spans="1:30" x14ac:dyDescent="0.35">
      <c r="A1377" t="s">
        <v>164</v>
      </c>
      <c r="B1377" s="354" t="str">
        <f>VLOOKUP(A1377,'Web Based Remittances'!$A$2:$C$70,3,0)</f>
        <v>497k484l</v>
      </c>
      <c r="C1377" s="354" t="s">
        <v>93</v>
      </c>
      <c r="D1377" s="354" t="s">
        <v>94</v>
      </c>
      <c r="E1377" s="354">
        <v>6140130</v>
      </c>
      <c r="F1377" s="354">
        <v>18340</v>
      </c>
      <c r="G1377" s="354">
        <v>1528.3333333333333</v>
      </c>
      <c r="H1377" s="354">
        <v>1528.3333333333333</v>
      </c>
      <c r="I1377" s="354">
        <v>1528.3333333333333</v>
      </c>
      <c r="J1377" s="354">
        <v>1528.3333333333333</v>
      </c>
      <c r="K1377" s="354">
        <v>1528.3333333333333</v>
      </c>
      <c r="L1377" s="354">
        <v>1528.3333333333333</v>
      </c>
      <c r="M1377" s="354">
        <v>1528.3333333333333</v>
      </c>
      <c r="N1377" s="354">
        <v>1528.3333333333333</v>
      </c>
      <c r="O1377" s="354">
        <v>1528.3333333333333</v>
      </c>
      <c r="P1377" s="354">
        <v>1528.3333333333333</v>
      </c>
      <c r="Q1377" s="354">
        <v>1528.3333333333333</v>
      </c>
      <c r="R1377" s="354">
        <v>1528.3333333333333</v>
      </c>
      <c r="S1377" s="354">
        <v>1528.3333333333333</v>
      </c>
      <c r="T1377" s="354">
        <v>3056.6666666666665</v>
      </c>
      <c r="U1377" s="354">
        <v>4585</v>
      </c>
      <c r="V1377" s="354">
        <v>6113.333333333333</v>
      </c>
      <c r="W1377" s="354">
        <v>7641.6666666666661</v>
      </c>
      <c r="X1377" s="354">
        <v>9170</v>
      </c>
      <c r="Y1377" s="354">
        <v>10698.333333333334</v>
      </c>
      <c r="Z1377" s="354">
        <v>12226.666666666668</v>
      </c>
      <c r="AA1377" s="354">
        <v>13755.000000000002</v>
      </c>
      <c r="AB1377" s="354">
        <v>15283.333333333336</v>
      </c>
      <c r="AC1377" s="354">
        <v>16811.666666666668</v>
      </c>
      <c r="AD1377" s="354">
        <v>18340</v>
      </c>
    </row>
    <row r="1378" spans="1:30" x14ac:dyDescent="0.35">
      <c r="A1378" t="s">
        <v>164</v>
      </c>
      <c r="B1378" s="354" t="str">
        <f>VLOOKUP(A1378,'Web Based Remittances'!$A$2:$C$70,3,0)</f>
        <v>497k484l</v>
      </c>
      <c r="C1378" s="354" t="s">
        <v>95</v>
      </c>
      <c r="D1378" s="354" t="s">
        <v>96</v>
      </c>
      <c r="E1378" s="354">
        <v>6142430</v>
      </c>
      <c r="F1378" s="354">
        <v>500</v>
      </c>
      <c r="G1378" s="354">
        <v>41.666666666666664</v>
      </c>
      <c r="H1378" s="354">
        <v>41.666666666666664</v>
      </c>
      <c r="I1378" s="354">
        <v>41.666666666666664</v>
      </c>
      <c r="J1378" s="354">
        <v>41.666666666666664</v>
      </c>
      <c r="K1378" s="354">
        <v>41.666666666666664</v>
      </c>
      <c r="L1378" s="354">
        <v>41.666666666666664</v>
      </c>
      <c r="M1378" s="354">
        <v>41.666666666666664</v>
      </c>
      <c r="N1378" s="354">
        <v>41.666666666666664</v>
      </c>
      <c r="O1378" s="354">
        <v>41.666666666666664</v>
      </c>
      <c r="P1378" s="354">
        <v>41.666666666666664</v>
      </c>
      <c r="Q1378" s="354">
        <v>41.666666666666664</v>
      </c>
      <c r="R1378" s="354">
        <v>41.666666666666664</v>
      </c>
      <c r="S1378" s="354">
        <v>41.666666666666664</v>
      </c>
      <c r="T1378" s="354">
        <v>83.333333333333329</v>
      </c>
      <c r="U1378" s="354">
        <v>125</v>
      </c>
      <c r="V1378" s="354">
        <v>166.66666666666666</v>
      </c>
      <c r="W1378" s="354">
        <v>208.33333333333331</v>
      </c>
      <c r="X1378" s="354">
        <v>249.99999999999997</v>
      </c>
      <c r="Y1378" s="354">
        <v>291.66666666666663</v>
      </c>
      <c r="Z1378" s="354">
        <v>333.33333333333331</v>
      </c>
      <c r="AA1378" s="354">
        <v>375</v>
      </c>
      <c r="AB1378" s="354">
        <v>416.66666666666669</v>
      </c>
      <c r="AC1378" s="354">
        <v>458.33333333333337</v>
      </c>
      <c r="AD1378" s="354">
        <v>500.00000000000006</v>
      </c>
    </row>
    <row r="1379" spans="1:30" x14ac:dyDescent="0.35">
      <c r="A1379" t="s">
        <v>164</v>
      </c>
      <c r="B1379" s="354" t="str">
        <f>VLOOKUP(A1379,'Web Based Remittances'!$A$2:$C$70,3,0)</f>
        <v>497k484l</v>
      </c>
      <c r="C1379" s="354" t="s">
        <v>97</v>
      </c>
      <c r="D1379" s="354" t="s">
        <v>98</v>
      </c>
      <c r="E1379" s="354">
        <v>6146100</v>
      </c>
      <c r="F1379" s="354">
        <v>0</v>
      </c>
      <c r="G1379" s="354">
        <v>0</v>
      </c>
      <c r="H1379" s="354">
        <v>0</v>
      </c>
      <c r="I1379" s="354">
        <v>0</v>
      </c>
      <c r="J1379" s="354">
        <v>0</v>
      </c>
      <c r="K1379" s="354">
        <v>0</v>
      </c>
      <c r="L1379" s="354">
        <v>0</v>
      </c>
      <c r="M1379" s="354">
        <v>0</v>
      </c>
      <c r="N1379" s="354">
        <v>0</v>
      </c>
      <c r="O1379" s="354">
        <v>0</v>
      </c>
      <c r="P1379" s="354">
        <v>0</v>
      </c>
      <c r="Q1379" s="354">
        <v>0</v>
      </c>
      <c r="R1379" s="354">
        <v>0</v>
      </c>
      <c r="S1379" s="354">
        <v>0</v>
      </c>
      <c r="T1379" s="354">
        <v>0</v>
      </c>
      <c r="U1379" s="354">
        <v>0</v>
      </c>
      <c r="V1379" s="354">
        <v>0</v>
      </c>
      <c r="W1379" s="354">
        <v>0</v>
      </c>
      <c r="X1379" s="354">
        <v>0</v>
      </c>
      <c r="Y1379" s="354">
        <v>0</v>
      </c>
      <c r="Z1379" s="354">
        <v>0</v>
      </c>
      <c r="AA1379" s="354">
        <v>0</v>
      </c>
      <c r="AB1379" s="354">
        <v>0</v>
      </c>
      <c r="AC1379" s="354">
        <v>0</v>
      </c>
      <c r="AD1379" s="354">
        <v>0</v>
      </c>
    </row>
    <row r="1380" spans="1:30" x14ac:dyDescent="0.35">
      <c r="A1380" t="s">
        <v>164</v>
      </c>
      <c r="B1380" s="354" t="str">
        <f>VLOOKUP(A1380,'Web Based Remittances'!$A$2:$C$70,3,0)</f>
        <v>497k484l</v>
      </c>
      <c r="C1380" s="354" t="s">
        <v>99</v>
      </c>
      <c r="D1380" s="354" t="s">
        <v>100</v>
      </c>
      <c r="E1380" s="354">
        <v>6140000</v>
      </c>
      <c r="F1380" s="354">
        <v>1200</v>
      </c>
      <c r="G1380" s="354">
        <v>100</v>
      </c>
      <c r="H1380" s="354">
        <v>100</v>
      </c>
      <c r="I1380" s="354">
        <v>100</v>
      </c>
      <c r="J1380" s="354">
        <v>100</v>
      </c>
      <c r="K1380" s="354">
        <v>100</v>
      </c>
      <c r="L1380" s="354">
        <v>100</v>
      </c>
      <c r="M1380" s="354">
        <v>100</v>
      </c>
      <c r="N1380" s="354">
        <v>100</v>
      </c>
      <c r="O1380" s="354">
        <v>100</v>
      </c>
      <c r="P1380" s="354">
        <v>100</v>
      </c>
      <c r="Q1380" s="354">
        <v>100</v>
      </c>
      <c r="R1380" s="354">
        <v>100</v>
      </c>
      <c r="S1380" s="354">
        <v>100</v>
      </c>
      <c r="T1380" s="354">
        <v>200</v>
      </c>
      <c r="U1380" s="354">
        <v>300</v>
      </c>
      <c r="V1380" s="354">
        <v>400</v>
      </c>
      <c r="W1380" s="354">
        <v>500</v>
      </c>
      <c r="X1380" s="354">
        <v>600</v>
      </c>
      <c r="Y1380" s="354">
        <v>700</v>
      </c>
      <c r="Z1380" s="354">
        <v>800</v>
      </c>
      <c r="AA1380" s="354">
        <v>900</v>
      </c>
      <c r="AB1380" s="354">
        <v>1000</v>
      </c>
      <c r="AC1380" s="354">
        <v>1100</v>
      </c>
      <c r="AD1380" s="354">
        <v>1200</v>
      </c>
    </row>
    <row r="1381" spans="1:30" x14ac:dyDescent="0.35">
      <c r="A1381" t="s">
        <v>164</v>
      </c>
      <c r="B1381" s="354" t="str">
        <f>VLOOKUP(A1381,'Web Based Remittances'!$A$2:$C$70,3,0)</f>
        <v>497k484l</v>
      </c>
      <c r="C1381" s="354" t="s">
        <v>101</v>
      </c>
      <c r="D1381" s="354" t="s">
        <v>102</v>
      </c>
      <c r="E1381" s="354">
        <v>6121600</v>
      </c>
      <c r="F1381" s="354">
        <v>612</v>
      </c>
      <c r="G1381" s="354">
        <v>51</v>
      </c>
      <c r="H1381" s="354">
        <v>51</v>
      </c>
      <c r="I1381" s="354">
        <v>51</v>
      </c>
      <c r="J1381" s="354">
        <v>51</v>
      </c>
      <c r="K1381" s="354">
        <v>51</v>
      </c>
      <c r="L1381" s="354">
        <v>51</v>
      </c>
      <c r="M1381" s="354">
        <v>51</v>
      </c>
      <c r="N1381" s="354">
        <v>51</v>
      </c>
      <c r="O1381" s="354">
        <v>51</v>
      </c>
      <c r="P1381" s="354">
        <v>51</v>
      </c>
      <c r="Q1381" s="354">
        <v>51</v>
      </c>
      <c r="R1381" s="354">
        <v>51</v>
      </c>
      <c r="S1381" s="354">
        <v>51</v>
      </c>
      <c r="T1381" s="354">
        <v>102</v>
      </c>
      <c r="U1381" s="354">
        <v>153</v>
      </c>
      <c r="V1381" s="354">
        <v>204</v>
      </c>
      <c r="W1381" s="354">
        <v>255</v>
      </c>
      <c r="X1381" s="354">
        <v>306</v>
      </c>
      <c r="Y1381" s="354">
        <v>357</v>
      </c>
      <c r="Z1381" s="354">
        <v>408</v>
      </c>
      <c r="AA1381" s="354">
        <v>459</v>
      </c>
      <c r="AB1381" s="354">
        <v>510</v>
      </c>
      <c r="AC1381" s="354">
        <v>561</v>
      </c>
      <c r="AD1381" s="354">
        <v>612</v>
      </c>
    </row>
    <row r="1382" spans="1:30" x14ac:dyDescent="0.35">
      <c r="A1382" t="s">
        <v>164</v>
      </c>
      <c r="B1382" s="354" t="str">
        <f>VLOOKUP(A1382,'Web Based Remittances'!$A$2:$C$70,3,0)</f>
        <v>497k484l</v>
      </c>
      <c r="C1382" s="354" t="s">
        <v>103</v>
      </c>
      <c r="D1382" s="354" t="s">
        <v>104</v>
      </c>
      <c r="E1382" s="354">
        <v>6151110</v>
      </c>
      <c r="F1382" s="354">
        <v>0</v>
      </c>
      <c r="G1382" s="354">
        <v>0</v>
      </c>
      <c r="H1382" s="354">
        <v>0</v>
      </c>
      <c r="I1382" s="354">
        <v>0</v>
      </c>
      <c r="J1382" s="354">
        <v>0</v>
      </c>
      <c r="K1382" s="354">
        <v>0</v>
      </c>
      <c r="L1382" s="354">
        <v>0</v>
      </c>
      <c r="M1382" s="354">
        <v>0</v>
      </c>
      <c r="N1382" s="354">
        <v>0</v>
      </c>
      <c r="O1382" s="354">
        <v>0</v>
      </c>
      <c r="P1382" s="354">
        <v>0</v>
      </c>
      <c r="Q1382" s="354">
        <v>0</v>
      </c>
      <c r="R1382" s="354">
        <v>0</v>
      </c>
      <c r="S1382" s="354">
        <v>0</v>
      </c>
      <c r="T1382" s="354">
        <v>0</v>
      </c>
      <c r="U1382" s="354">
        <v>0</v>
      </c>
      <c r="V1382" s="354">
        <v>0</v>
      </c>
      <c r="W1382" s="354">
        <v>0</v>
      </c>
      <c r="X1382" s="354">
        <v>0</v>
      </c>
      <c r="Y1382" s="354">
        <v>0</v>
      </c>
      <c r="Z1382" s="354">
        <v>0</v>
      </c>
      <c r="AA1382" s="354">
        <v>0</v>
      </c>
      <c r="AB1382" s="354">
        <v>0</v>
      </c>
      <c r="AC1382" s="354">
        <v>0</v>
      </c>
      <c r="AD1382" s="354">
        <v>0</v>
      </c>
    </row>
    <row r="1383" spans="1:30" x14ac:dyDescent="0.35">
      <c r="A1383" t="s">
        <v>164</v>
      </c>
      <c r="B1383" s="354" t="str">
        <f>VLOOKUP(A1383,'Web Based Remittances'!$A$2:$C$70,3,0)</f>
        <v>497k484l</v>
      </c>
      <c r="C1383" s="354" t="s">
        <v>105</v>
      </c>
      <c r="D1383" s="354" t="s">
        <v>106</v>
      </c>
      <c r="E1383" s="354">
        <v>6140200</v>
      </c>
      <c r="F1383" s="354">
        <v>15504</v>
      </c>
      <c r="G1383" s="354">
        <v>1292</v>
      </c>
      <c r="H1383" s="354">
        <v>1292</v>
      </c>
      <c r="I1383" s="354">
        <v>1292</v>
      </c>
      <c r="J1383" s="354">
        <v>1292</v>
      </c>
      <c r="K1383" s="354">
        <v>1292</v>
      </c>
      <c r="L1383" s="354">
        <v>1292</v>
      </c>
      <c r="M1383" s="354">
        <v>1292</v>
      </c>
      <c r="N1383" s="354">
        <v>1292</v>
      </c>
      <c r="O1383" s="354">
        <v>1292</v>
      </c>
      <c r="P1383" s="354">
        <v>1292</v>
      </c>
      <c r="Q1383" s="354">
        <v>1292</v>
      </c>
      <c r="R1383" s="354">
        <v>1292</v>
      </c>
      <c r="S1383" s="354">
        <v>1292</v>
      </c>
      <c r="T1383" s="354">
        <v>2584</v>
      </c>
      <c r="U1383" s="354">
        <v>3876</v>
      </c>
      <c r="V1383" s="354">
        <v>5168</v>
      </c>
      <c r="W1383" s="354">
        <v>6460</v>
      </c>
      <c r="X1383" s="354">
        <v>7752</v>
      </c>
      <c r="Y1383" s="354">
        <v>9044</v>
      </c>
      <c r="Z1383" s="354">
        <v>10336</v>
      </c>
      <c r="AA1383" s="354">
        <v>11628</v>
      </c>
      <c r="AB1383" s="354">
        <v>12920</v>
      </c>
      <c r="AC1383" s="354">
        <v>14212</v>
      </c>
      <c r="AD1383" s="354">
        <v>15504</v>
      </c>
    </row>
    <row r="1384" spans="1:30" x14ac:dyDescent="0.35">
      <c r="A1384" t="s">
        <v>164</v>
      </c>
      <c r="B1384" s="354" t="str">
        <f>VLOOKUP(A1384,'Web Based Remittances'!$A$2:$C$70,3,0)</f>
        <v>497k484l</v>
      </c>
      <c r="C1384" s="354" t="s">
        <v>107</v>
      </c>
      <c r="D1384" s="354" t="s">
        <v>108</v>
      </c>
      <c r="E1384" s="354">
        <v>6111000</v>
      </c>
      <c r="F1384" s="354">
        <v>0</v>
      </c>
      <c r="G1384" s="354">
        <v>0</v>
      </c>
      <c r="H1384" s="354">
        <v>0</v>
      </c>
      <c r="I1384" s="354">
        <v>0</v>
      </c>
      <c r="J1384" s="354">
        <v>0</v>
      </c>
      <c r="K1384" s="354">
        <v>0</v>
      </c>
      <c r="L1384" s="354">
        <v>0</v>
      </c>
      <c r="M1384" s="354">
        <v>0</v>
      </c>
      <c r="N1384" s="354">
        <v>0</v>
      </c>
      <c r="O1384" s="354">
        <v>0</v>
      </c>
      <c r="P1384" s="354">
        <v>0</v>
      </c>
      <c r="Q1384" s="354">
        <v>0</v>
      </c>
      <c r="R1384" s="354">
        <v>0</v>
      </c>
      <c r="S1384" s="354">
        <v>0</v>
      </c>
      <c r="T1384" s="354">
        <v>0</v>
      </c>
      <c r="U1384" s="354">
        <v>0</v>
      </c>
      <c r="V1384" s="354">
        <v>0</v>
      </c>
      <c r="W1384" s="354">
        <v>0</v>
      </c>
      <c r="X1384" s="354">
        <v>0</v>
      </c>
      <c r="Y1384" s="354">
        <v>0</v>
      </c>
      <c r="Z1384" s="354">
        <v>0</v>
      </c>
      <c r="AA1384" s="354">
        <v>0</v>
      </c>
      <c r="AB1384" s="354">
        <v>0</v>
      </c>
      <c r="AC1384" s="354">
        <v>0</v>
      </c>
      <c r="AD1384" s="354">
        <v>0</v>
      </c>
    </row>
    <row r="1385" spans="1:30" x14ac:dyDescent="0.35">
      <c r="A1385" t="s">
        <v>164</v>
      </c>
      <c r="B1385" s="354" t="str">
        <f>VLOOKUP(A1385,'Web Based Remittances'!$A$2:$C$70,3,0)</f>
        <v>497k484l</v>
      </c>
      <c r="C1385" s="354" t="s">
        <v>109</v>
      </c>
      <c r="D1385" s="354" t="s">
        <v>110</v>
      </c>
      <c r="E1385" s="354">
        <v>6170100</v>
      </c>
      <c r="F1385" s="354">
        <v>5000</v>
      </c>
      <c r="G1385" s="354">
        <v>416.66666666666669</v>
      </c>
      <c r="H1385" s="354">
        <v>416.66666666666669</v>
      </c>
      <c r="I1385" s="354">
        <v>416.66666666666669</v>
      </c>
      <c r="J1385" s="354">
        <v>416.66666666666669</v>
      </c>
      <c r="K1385" s="354">
        <v>416.66666666666669</v>
      </c>
      <c r="L1385" s="354">
        <v>416.66666666666669</v>
      </c>
      <c r="M1385" s="354">
        <v>416.66666666666669</v>
      </c>
      <c r="N1385" s="354">
        <v>416.66666666666669</v>
      </c>
      <c r="O1385" s="354">
        <v>416.66666666666669</v>
      </c>
      <c r="P1385" s="354">
        <v>416.66666666666669</v>
      </c>
      <c r="Q1385" s="354">
        <v>416.66666666666669</v>
      </c>
      <c r="R1385" s="354">
        <v>416.66666666666669</v>
      </c>
      <c r="S1385" s="354">
        <v>416.66666666666669</v>
      </c>
      <c r="T1385" s="354">
        <v>833.33333333333337</v>
      </c>
      <c r="U1385" s="354">
        <v>1250</v>
      </c>
      <c r="V1385" s="354">
        <v>1666.6666666666667</v>
      </c>
      <c r="W1385" s="354">
        <v>2083.3333333333335</v>
      </c>
      <c r="X1385" s="354">
        <v>2500</v>
      </c>
      <c r="Y1385" s="354">
        <v>2916.6666666666665</v>
      </c>
      <c r="Z1385" s="354">
        <v>3333.333333333333</v>
      </c>
      <c r="AA1385" s="354">
        <v>3749.9999999999995</v>
      </c>
      <c r="AB1385" s="354">
        <v>4166.6666666666661</v>
      </c>
      <c r="AC1385" s="354">
        <v>4583.333333333333</v>
      </c>
      <c r="AD1385" s="354">
        <v>5000</v>
      </c>
    </row>
    <row r="1386" spans="1:30" x14ac:dyDescent="0.35">
      <c r="A1386" t="s">
        <v>164</v>
      </c>
      <c r="B1386" s="354" t="str">
        <f>VLOOKUP(A1386,'Web Based Remittances'!$A$2:$C$70,3,0)</f>
        <v>497k484l</v>
      </c>
      <c r="C1386" s="354" t="s">
        <v>111</v>
      </c>
      <c r="D1386" s="354" t="s">
        <v>112</v>
      </c>
      <c r="E1386" s="354">
        <v>6170110</v>
      </c>
      <c r="F1386" s="354">
        <v>15250</v>
      </c>
      <c r="G1386" s="354">
        <v>1270.8333333333333</v>
      </c>
      <c r="H1386" s="354">
        <v>1270.8333333333333</v>
      </c>
      <c r="I1386" s="354">
        <v>1270.8333333333333</v>
      </c>
      <c r="J1386" s="354">
        <v>1270.8333333333333</v>
      </c>
      <c r="K1386" s="354">
        <v>1270.8333333333333</v>
      </c>
      <c r="L1386" s="354">
        <v>1270.8333333333333</v>
      </c>
      <c r="M1386" s="354">
        <v>1270.8333333333333</v>
      </c>
      <c r="N1386" s="354">
        <v>1270.8333333333333</v>
      </c>
      <c r="O1386" s="354">
        <v>1270.8333333333333</v>
      </c>
      <c r="P1386" s="354">
        <v>1270.8333333333333</v>
      </c>
      <c r="Q1386" s="354">
        <v>1270.8333333333333</v>
      </c>
      <c r="R1386" s="354">
        <v>1270.8333333333333</v>
      </c>
      <c r="S1386" s="354">
        <v>1270.8333333333333</v>
      </c>
      <c r="T1386" s="354">
        <v>2541.6666666666665</v>
      </c>
      <c r="U1386" s="354">
        <v>3812.5</v>
      </c>
      <c r="V1386" s="354">
        <v>5083.333333333333</v>
      </c>
      <c r="W1386" s="354">
        <v>6354.1666666666661</v>
      </c>
      <c r="X1386" s="354">
        <v>7624.9999999999991</v>
      </c>
      <c r="Y1386" s="354">
        <v>8895.8333333333321</v>
      </c>
      <c r="Z1386" s="354">
        <v>10166.666666666666</v>
      </c>
      <c r="AA1386" s="354">
        <v>11437.5</v>
      </c>
      <c r="AB1386" s="354">
        <v>12708.333333333334</v>
      </c>
      <c r="AC1386" s="354">
        <v>13979.166666666668</v>
      </c>
      <c r="AD1386" s="354">
        <v>15250.000000000002</v>
      </c>
    </row>
    <row r="1387" spans="1:30" x14ac:dyDescent="0.35">
      <c r="A1387" t="s">
        <v>164</v>
      </c>
      <c r="B1387" s="354" t="str">
        <f>VLOOKUP(A1387,'Web Based Remittances'!$A$2:$C$70,3,0)</f>
        <v>497k484l</v>
      </c>
      <c r="C1387" s="354" t="s">
        <v>121</v>
      </c>
      <c r="D1387" s="354" t="s">
        <v>122</v>
      </c>
      <c r="E1387" s="354">
        <v>4190170</v>
      </c>
      <c r="F1387" s="354">
        <v>-4225</v>
      </c>
      <c r="I1387" s="354">
        <v>-4225</v>
      </c>
      <c r="S1387" s="354">
        <v>0</v>
      </c>
      <c r="T1387" s="354">
        <v>0</v>
      </c>
      <c r="U1387" s="354">
        <v>-4225</v>
      </c>
      <c r="V1387" s="354">
        <v>-4225</v>
      </c>
      <c r="W1387" s="354">
        <v>-4225</v>
      </c>
      <c r="X1387" s="354">
        <v>-4225</v>
      </c>
      <c r="Y1387" s="354">
        <v>-4225</v>
      </c>
      <c r="Z1387" s="354">
        <v>-4225</v>
      </c>
      <c r="AA1387" s="354">
        <v>-4225</v>
      </c>
      <c r="AB1387" s="354">
        <v>-4225</v>
      </c>
      <c r="AC1387" s="354">
        <v>-4225</v>
      </c>
      <c r="AD1387" s="354">
        <v>-4225</v>
      </c>
    </row>
    <row r="1388" spans="1:30" x14ac:dyDescent="0.35">
      <c r="A1388" t="s">
        <v>164</v>
      </c>
      <c r="B1388" s="354" t="str">
        <f>VLOOKUP(A1388,'Web Based Remittances'!$A$2:$C$70,3,0)</f>
        <v>497k484l</v>
      </c>
      <c r="C1388" s="354" t="s">
        <v>127</v>
      </c>
      <c r="D1388" s="354" t="s">
        <v>128</v>
      </c>
      <c r="E1388" s="354">
        <v>6180200</v>
      </c>
      <c r="F1388" s="354">
        <v>15000</v>
      </c>
      <c r="L1388" s="354">
        <v>15000</v>
      </c>
      <c r="S1388" s="354">
        <v>0</v>
      </c>
      <c r="T1388" s="354">
        <v>0</v>
      </c>
      <c r="U1388" s="354">
        <v>0</v>
      </c>
      <c r="V1388" s="354">
        <v>0</v>
      </c>
      <c r="W1388" s="354">
        <v>0</v>
      </c>
      <c r="X1388" s="354">
        <v>15000</v>
      </c>
      <c r="Y1388" s="354">
        <v>15000</v>
      </c>
      <c r="Z1388" s="354">
        <v>15000</v>
      </c>
      <c r="AA1388" s="354">
        <v>15000</v>
      </c>
      <c r="AB1388" s="354">
        <v>15000</v>
      </c>
      <c r="AC1388" s="354">
        <v>15000</v>
      </c>
      <c r="AD1388" s="354">
        <v>15000</v>
      </c>
    </row>
    <row r="1389" spans="1:30" x14ac:dyDescent="0.35">
      <c r="A1389" t="s">
        <v>165</v>
      </c>
      <c r="B1389" s="354" t="str">
        <f>VLOOKUP(A1389,'Web Based Remittances'!$A$2:$C$70,3,0)</f>
        <v>933t403r</v>
      </c>
      <c r="C1389" s="354" t="s">
        <v>19</v>
      </c>
      <c r="D1389" s="354" t="s">
        <v>20</v>
      </c>
      <c r="E1389" s="354">
        <v>4190105</v>
      </c>
      <c r="F1389" s="354">
        <v>-863719.7</v>
      </c>
      <c r="G1389" s="354">
        <v>-127968.53</v>
      </c>
      <c r="H1389" s="354">
        <v>-66029.53</v>
      </c>
      <c r="I1389" s="354">
        <v>-76013.88</v>
      </c>
      <c r="J1389" s="354">
        <v>-65029.53</v>
      </c>
      <c r="K1389" s="354">
        <v>-65029.53</v>
      </c>
      <c r="L1389" s="354">
        <v>-63474.33</v>
      </c>
      <c r="M1389" s="354">
        <v>-64474.33</v>
      </c>
      <c r="N1389" s="354">
        <v>-74458.680000000008</v>
      </c>
      <c r="O1389" s="354">
        <v>-63474.33</v>
      </c>
      <c r="P1389" s="354">
        <v>-65922.33</v>
      </c>
      <c r="Q1389" s="354">
        <v>-65922.33</v>
      </c>
      <c r="R1389" s="354">
        <v>-65922.37</v>
      </c>
      <c r="S1389" s="354">
        <v>-127968.53</v>
      </c>
      <c r="T1389" s="354">
        <v>-193998.06</v>
      </c>
      <c r="U1389" s="354">
        <v>-270011.94</v>
      </c>
      <c r="V1389" s="354">
        <v>-335041.46999999997</v>
      </c>
      <c r="W1389" s="354">
        <v>-400071</v>
      </c>
      <c r="X1389" s="354">
        <v>-463545.33</v>
      </c>
      <c r="Y1389" s="354">
        <v>-528019.66</v>
      </c>
      <c r="Z1389" s="354">
        <v>-602478.34000000008</v>
      </c>
      <c r="AA1389" s="354">
        <v>-665952.67000000004</v>
      </c>
      <c r="AB1389" s="354">
        <v>-731875</v>
      </c>
      <c r="AC1389" s="354">
        <v>-797797.33</v>
      </c>
      <c r="AD1389" s="354">
        <v>-863719.7</v>
      </c>
    </row>
    <row r="1390" spans="1:30" x14ac:dyDescent="0.35">
      <c r="A1390" t="s">
        <v>165</v>
      </c>
      <c r="B1390" s="354" t="str">
        <f>VLOOKUP(A1390,'Web Based Remittances'!$A$2:$C$70,3,0)</f>
        <v>933t403r</v>
      </c>
      <c r="C1390" s="354" t="s">
        <v>21</v>
      </c>
      <c r="D1390" s="354" t="s">
        <v>22</v>
      </c>
      <c r="E1390" s="354">
        <v>4190110</v>
      </c>
      <c r="S1390" s="354">
        <v>0</v>
      </c>
      <c r="T1390" s="354">
        <v>0</v>
      </c>
      <c r="U1390" s="354">
        <v>0</v>
      </c>
      <c r="V1390" s="354">
        <v>0</v>
      </c>
      <c r="W1390" s="354">
        <v>0</v>
      </c>
      <c r="X1390" s="354">
        <v>0</v>
      </c>
      <c r="Y1390" s="354">
        <v>0</v>
      </c>
      <c r="Z1390" s="354">
        <v>0</v>
      </c>
      <c r="AA1390" s="354">
        <v>0</v>
      </c>
      <c r="AB1390" s="354">
        <v>0</v>
      </c>
      <c r="AC1390" s="354">
        <v>0</v>
      </c>
      <c r="AD1390" s="354">
        <v>0</v>
      </c>
    </row>
    <row r="1391" spans="1:30" x14ac:dyDescent="0.35">
      <c r="A1391" t="s">
        <v>165</v>
      </c>
      <c r="B1391" s="354" t="str">
        <f>VLOOKUP(A1391,'Web Based Remittances'!$A$2:$C$70,3,0)</f>
        <v>933t403r</v>
      </c>
      <c r="C1391" s="354" t="s">
        <v>23</v>
      </c>
      <c r="D1391" s="354" t="s">
        <v>24</v>
      </c>
      <c r="E1391" s="354">
        <v>4190120</v>
      </c>
      <c r="F1391" s="354">
        <v>-9559.27</v>
      </c>
      <c r="G1391" s="354">
        <v>-1375.85</v>
      </c>
      <c r="H1391" s="354">
        <v>-1375.85</v>
      </c>
      <c r="I1391" s="354">
        <v>-1375.85</v>
      </c>
      <c r="J1391" s="354">
        <v>-1375.85</v>
      </c>
      <c r="K1391" s="354">
        <v>-1375.87</v>
      </c>
      <c r="L1391" s="354">
        <v>-670</v>
      </c>
      <c r="M1391" s="354">
        <v>-670</v>
      </c>
      <c r="N1391" s="354">
        <v>-670</v>
      </c>
      <c r="O1391" s="354">
        <v>-670</v>
      </c>
      <c r="S1391" s="354">
        <v>-1375.85</v>
      </c>
      <c r="T1391" s="354">
        <v>-2751.7</v>
      </c>
      <c r="U1391" s="354">
        <v>-4127.5499999999993</v>
      </c>
      <c r="V1391" s="354">
        <v>-5503.4</v>
      </c>
      <c r="W1391" s="354">
        <v>-6879.2699999999995</v>
      </c>
      <c r="X1391" s="354">
        <v>-7549.2699999999995</v>
      </c>
      <c r="Y1391" s="354">
        <v>-8219.27</v>
      </c>
      <c r="Z1391" s="354">
        <v>-8889.27</v>
      </c>
      <c r="AA1391" s="354">
        <v>-9559.27</v>
      </c>
      <c r="AB1391" s="354">
        <v>-9559.27</v>
      </c>
      <c r="AC1391" s="354">
        <v>-9559.27</v>
      </c>
      <c r="AD1391" s="354">
        <v>-9559.27</v>
      </c>
    </row>
    <row r="1392" spans="1:30" x14ac:dyDescent="0.35">
      <c r="A1392" t="s">
        <v>165</v>
      </c>
      <c r="B1392" s="354" t="str">
        <f>VLOOKUP(A1392,'Web Based Remittances'!$A$2:$C$70,3,0)</f>
        <v>933t403r</v>
      </c>
      <c r="C1392" s="354" t="s">
        <v>25</v>
      </c>
      <c r="D1392" s="354" t="s">
        <v>26</v>
      </c>
      <c r="E1392" s="354">
        <v>4190140</v>
      </c>
      <c r="F1392" s="354">
        <v>-71660</v>
      </c>
      <c r="I1392" s="354">
        <v>-17915</v>
      </c>
      <c r="L1392" s="354">
        <v>-17915</v>
      </c>
      <c r="O1392" s="354">
        <v>-17915</v>
      </c>
      <c r="R1392" s="354">
        <v>-17915</v>
      </c>
      <c r="S1392" s="354">
        <v>0</v>
      </c>
      <c r="T1392" s="354">
        <v>0</v>
      </c>
      <c r="U1392" s="354">
        <v>-17915</v>
      </c>
      <c r="V1392" s="354">
        <v>-17915</v>
      </c>
      <c r="W1392" s="354">
        <v>-17915</v>
      </c>
      <c r="X1392" s="354">
        <v>-35830</v>
      </c>
      <c r="Y1392" s="354">
        <v>-35830</v>
      </c>
      <c r="Z1392" s="354">
        <v>-35830</v>
      </c>
      <c r="AA1392" s="354">
        <v>-53745</v>
      </c>
      <c r="AB1392" s="354">
        <v>-53745</v>
      </c>
      <c r="AC1392" s="354">
        <v>-53745</v>
      </c>
      <c r="AD1392" s="354">
        <v>-71660</v>
      </c>
    </row>
    <row r="1393" spans="1:30" x14ac:dyDescent="0.35">
      <c r="A1393" t="s">
        <v>165</v>
      </c>
      <c r="B1393" s="354" t="str">
        <f>VLOOKUP(A1393,'Web Based Remittances'!$A$2:$C$70,3,0)</f>
        <v>933t403r</v>
      </c>
      <c r="C1393" s="354" t="s">
        <v>27</v>
      </c>
      <c r="D1393" s="354" t="s">
        <v>28</v>
      </c>
      <c r="E1393" s="354">
        <v>4190160</v>
      </c>
      <c r="S1393" s="354">
        <v>0</v>
      </c>
      <c r="T1393" s="354">
        <v>0</v>
      </c>
      <c r="U1393" s="354">
        <v>0</v>
      </c>
      <c r="V1393" s="354">
        <v>0</v>
      </c>
      <c r="W1393" s="354">
        <v>0</v>
      </c>
      <c r="X1393" s="354">
        <v>0</v>
      </c>
      <c r="Y1393" s="354">
        <v>0</v>
      </c>
      <c r="Z1393" s="354">
        <v>0</v>
      </c>
      <c r="AA1393" s="354">
        <v>0</v>
      </c>
      <c r="AB1393" s="354">
        <v>0</v>
      </c>
      <c r="AC1393" s="354">
        <v>0</v>
      </c>
      <c r="AD1393" s="354">
        <v>0</v>
      </c>
    </row>
    <row r="1394" spans="1:30" x14ac:dyDescent="0.35">
      <c r="A1394" t="s">
        <v>165</v>
      </c>
      <c r="B1394" s="354" t="str">
        <f>VLOOKUP(A1394,'Web Based Remittances'!$A$2:$C$70,3,0)</f>
        <v>933t403r</v>
      </c>
      <c r="C1394" s="354" t="s">
        <v>29</v>
      </c>
      <c r="D1394" s="354" t="s">
        <v>30</v>
      </c>
      <c r="E1394" s="354">
        <v>4190390</v>
      </c>
      <c r="F1394" s="354">
        <v>-1200</v>
      </c>
      <c r="J1394" s="354">
        <v>-1200</v>
      </c>
      <c r="S1394" s="354">
        <v>0</v>
      </c>
      <c r="T1394" s="354">
        <v>0</v>
      </c>
      <c r="U1394" s="354">
        <v>0</v>
      </c>
      <c r="V1394" s="354">
        <v>-1200</v>
      </c>
      <c r="W1394" s="354">
        <v>-1200</v>
      </c>
      <c r="X1394" s="354">
        <v>-1200</v>
      </c>
      <c r="Y1394" s="354">
        <v>-1200</v>
      </c>
      <c r="Z1394" s="354">
        <v>-1200</v>
      </c>
      <c r="AA1394" s="354">
        <v>-1200</v>
      </c>
      <c r="AB1394" s="354">
        <v>-1200</v>
      </c>
      <c r="AC1394" s="354">
        <v>-1200</v>
      </c>
      <c r="AD1394" s="354">
        <v>-1200</v>
      </c>
    </row>
    <row r="1395" spans="1:30" x14ac:dyDescent="0.35">
      <c r="A1395" t="s">
        <v>165</v>
      </c>
      <c r="B1395" s="354" t="str">
        <f>VLOOKUP(A1395,'Web Based Remittances'!$A$2:$C$70,3,0)</f>
        <v>933t403r</v>
      </c>
      <c r="C1395" s="354" t="s">
        <v>31</v>
      </c>
      <c r="D1395" s="354" t="s">
        <v>32</v>
      </c>
      <c r="E1395" s="354">
        <v>4191900</v>
      </c>
      <c r="S1395" s="354">
        <v>0</v>
      </c>
      <c r="T1395" s="354">
        <v>0</v>
      </c>
      <c r="U1395" s="354">
        <v>0</v>
      </c>
      <c r="V1395" s="354">
        <v>0</v>
      </c>
      <c r="W1395" s="354">
        <v>0</v>
      </c>
      <c r="X1395" s="354">
        <v>0</v>
      </c>
      <c r="Y1395" s="354">
        <v>0</v>
      </c>
      <c r="Z1395" s="354">
        <v>0</v>
      </c>
      <c r="AA1395" s="354">
        <v>0</v>
      </c>
      <c r="AB1395" s="354">
        <v>0</v>
      </c>
      <c r="AC1395" s="354">
        <v>0</v>
      </c>
      <c r="AD1395" s="354">
        <v>0</v>
      </c>
    </row>
    <row r="1396" spans="1:30" x14ac:dyDescent="0.35">
      <c r="A1396" t="s">
        <v>165</v>
      </c>
      <c r="B1396" s="354" t="str">
        <f>VLOOKUP(A1396,'Web Based Remittances'!$A$2:$C$70,3,0)</f>
        <v>933t403r</v>
      </c>
      <c r="C1396" s="354" t="s">
        <v>33</v>
      </c>
      <c r="D1396" s="354" t="s">
        <v>34</v>
      </c>
      <c r="E1396" s="354">
        <v>4191100</v>
      </c>
      <c r="F1396" s="354">
        <v>-5900</v>
      </c>
      <c r="G1396" s="354">
        <v>-100</v>
      </c>
      <c r="J1396" s="354">
        <v>-2100</v>
      </c>
      <c r="M1396" s="354">
        <v>-100</v>
      </c>
      <c r="O1396" s="354">
        <v>-2000</v>
      </c>
      <c r="P1396" s="354">
        <v>-100</v>
      </c>
      <c r="R1396" s="354">
        <v>-1500</v>
      </c>
      <c r="S1396" s="354">
        <v>-100</v>
      </c>
      <c r="T1396" s="354">
        <v>-100</v>
      </c>
      <c r="U1396" s="354">
        <v>-100</v>
      </c>
      <c r="V1396" s="354">
        <v>-2200</v>
      </c>
      <c r="W1396" s="354">
        <v>-2200</v>
      </c>
      <c r="X1396" s="354">
        <v>-2200</v>
      </c>
      <c r="Y1396" s="354">
        <v>-2300</v>
      </c>
      <c r="Z1396" s="354">
        <v>-2300</v>
      </c>
      <c r="AA1396" s="354">
        <v>-4300</v>
      </c>
      <c r="AB1396" s="354">
        <v>-4400</v>
      </c>
      <c r="AC1396" s="354">
        <v>-4400</v>
      </c>
      <c r="AD1396" s="354">
        <v>-5900</v>
      </c>
    </row>
    <row r="1397" spans="1:30" x14ac:dyDescent="0.35">
      <c r="A1397" t="s">
        <v>165</v>
      </c>
      <c r="B1397" s="354" t="str">
        <f>VLOOKUP(A1397,'Web Based Remittances'!$A$2:$C$70,3,0)</f>
        <v>933t403r</v>
      </c>
      <c r="C1397" s="354" t="s">
        <v>35</v>
      </c>
      <c r="D1397" s="354" t="s">
        <v>36</v>
      </c>
      <c r="E1397" s="354">
        <v>4191110</v>
      </c>
      <c r="S1397" s="354">
        <v>0</v>
      </c>
      <c r="T1397" s="354">
        <v>0</v>
      </c>
      <c r="U1397" s="354">
        <v>0</v>
      </c>
      <c r="V1397" s="354">
        <v>0</v>
      </c>
      <c r="W1397" s="354">
        <v>0</v>
      </c>
      <c r="X1397" s="354">
        <v>0</v>
      </c>
      <c r="Y1397" s="354">
        <v>0</v>
      </c>
      <c r="Z1397" s="354">
        <v>0</v>
      </c>
      <c r="AA1397" s="354">
        <v>0</v>
      </c>
      <c r="AB1397" s="354">
        <v>0</v>
      </c>
      <c r="AC1397" s="354">
        <v>0</v>
      </c>
      <c r="AD1397" s="354">
        <v>0</v>
      </c>
    </row>
    <row r="1398" spans="1:30" x14ac:dyDescent="0.35">
      <c r="A1398" t="s">
        <v>165</v>
      </c>
      <c r="B1398" s="354" t="str">
        <f>VLOOKUP(A1398,'Web Based Remittances'!$A$2:$C$70,3,0)</f>
        <v>933t403r</v>
      </c>
      <c r="C1398" s="354" t="s">
        <v>37</v>
      </c>
      <c r="D1398" s="354" t="s">
        <v>38</v>
      </c>
      <c r="E1398" s="354">
        <v>4191600</v>
      </c>
      <c r="S1398" s="354">
        <v>0</v>
      </c>
      <c r="T1398" s="354">
        <v>0</v>
      </c>
      <c r="U1398" s="354">
        <v>0</v>
      </c>
      <c r="V1398" s="354">
        <v>0</v>
      </c>
      <c r="W1398" s="354">
        <v>0</v>
      </c>
      <c r="X1398" s="354">
        <v>0</v>
      </c>
      <c r="Y1398" s="354">
        <v>0</v>
      </c>
      <c r="Z1398" s="354">
        <v>0</v>
      </c>
      <c r="AA1398" s="354">
        <v>0</v>
      </c>
      <c r="AB1398" s="354">
        <v>0</v>
      </c>
      <c r="AC1398" s="354">
        <v>0</v>
      </c>
      <c r="AD1398" s="354">
        <v>0</v>
      </c>
    </row>
    <row r="1399" spans="1:30" x14ac:dyDescent="0.35">
      <c r="A1399" t="s">
        <v>165</v>
      </c>
      <c r="B1399" s="354" t="str">
        <f>VLOOKUP(A1399,'Web Based Remittances'!$A$2:$C$70,3,0)</f>
        <v>933t403r</v>
      </c>
      <c r="C1399" s="354" t="s">
        <v>39</v>
      </c>
      <c r="D1399" s="354" t="s">
        <v>40</v>
      </c>
      <c r="E1399" s="354">
        <v>4191610</v>
      </c>
      <c r="S1399" s="354">
        <v>0</v>
      </c>
      <c r="T1399" s="354">
        <v>0</v>
      </c>
      <c r="U1399" s="354">
        <v>0</v>
      </c>
      <c r="V1399" s="354">
        <v>0</v>
      </c>
      <c r="W1399" s="354">
        <v>0</v>
      </c>
      <c r="X1399" s="354">
        <v>0</v>
      </c>
      <c r="Y1399" s="354">
        <v>0</v>
      </c>
      <c r="Z1399" s="354">
        <v>0</v>
      </c>
      <c r="AA1399" s="354">
        <v>0</v>
      </c>
      <c r="AB1399" s="354">
        <v>0</v>
      </c>
      <c r="AC1399" s="354">
        <v>0</v>
      </c>
      <c r="AD1399" s="354">
        <v>0</v>
      </c>
    </row>
    <row r="1400" spans="1:30" x14ac:dyDescent="0.35">
      <c r="A1400" t="s">
        <v>165</v>
      </c>
      <c r="B1400" s="354" t="str">
        <f>VLOOKUP(A1400,'Web Based Remittances'!$A$2:$C$70,3,0)</f>
        <v>933t403r</v>
      </c>
      <c r="C1400" s="354" t="s">
        <v>41</v>
      </c>
      <c r="D1400" s="354" t="s">
        <v>42</v>
      </c>
      <c r="E1400" s="354">
        <v>4190410</v>
      </c>
      <c r="S1400" s="354">
        <v>0</v>
      </c>
      <c r="T1400" s="354">
        <v>0</v>
      </c>
      <c r="U1400" s="354">
        <v>0</v>
      </c>
      <c r="V1400" s="354">
        <v>0</v>
      </c>
      <c r="W1400" s="354">
        <v>0</v>
      </c>
      <c r="X1400" s="354">
        <v>0</v>
      </c>
      <c r="Y1400" s="354">
        <v>0</v>
      </c>
      <c r="Z1400" s="354">
        <v>0</v>
      </c>
      <c r="AA1400" s="354">
        <v>0</v>
      </c>
      <c r="AB1400" s="354">
        <v>0</v>
      </c>
      <c r="AC1400" s="354">
        <v>0</v>
      </c>
      <c r="AD1400" s="354">
        <v>0</v>
      </c>
    </row>
    <row r="1401" spans="1:30" x14ac:dyDescent="0.35">
      <c r="A1401" t="s">
        <v>165</v>
      </c>
      <c r="B1401" s="354" t="str">
        <f>VLOOKUP(A1401,'Web Based Remittances'!$A$2:$C$70,3,0)</f>
        <v>933t403r</v>
      </c>
      <c r="C1401" s="354" t="s">
        <v>43</v>
      </c>
      <c r="D1401" s="354" t="s">
        <v>44</v>
      </c>
      <c r="E1401" s="354">
        <v>4190420</v>
      </c>
      <c r="S1401" s="354">
        <v>0</v>
      </c>
      <c r="T1401" s="354">
        <v>0</v>
      </c>
      <c r="U1401" s="354">
        <v>0</v>
      </c>
      <c r="V1401" s="354">
        <v>0</v>
      </c>
      <c r="W1401" s="354">
        <v>0</v>
      </c>
      <c r="X1401" s="354">
        <v>0</v>
      </c>
      <c r="Y1401" s="354">
        <v>0</v>
      </c>
      <c r="Z1401" s="354">
        <v>0</v>
      </c>
      <c r="AA1401" s="354">
        <v>0</v>
      </c>
      <c r="AB1401" s="354">
        <v>0</v>
      </c>
      <c r="AC1401" s="354">
        <v>0</v>
      </c>
      <c r="AD1401" s="354">
        <v>0</v>
      </c>
    </row>
    <row r="1402" spans="1:30" x14ac:dyDescent="0.35">
      <c r="A1402" t="s">
        <v>165</v>
      </c>
      <c r="B1402" s="354" t="str">
        <f>VLOOKUP(A1402,'Web Based Remittances'!$A$2:$C$70,3,0)</f>
        <v>933t403r</v>
      </c>
      <c r="C1402" s="354" t="s">
        <v>45</v>
      </c>
      <c r="D1402" s="354" t="s">
        <v>46</v>
      </c>
      <c r="E1402" s="354">
        <v>4190200</v>
      </c>
      <c r="S1402" s="354">
        <v>0</v>
      </c>
      <c r="T1402" s="354">
        <v>0</v>
      </c>
      <c r="U1402" s="354">
        <v>0</v>
      </c>
      <c r="V1402" s="354">
        <v>0</v>
      </c>
      <c r="W1402" s="354">
        <v>0</v>
      </c>
      <c r="X1402" s="354">
        <v>0</v>
      </c>
      <c r="Y1402" s="354">
        <v>0</v>
      </c>
      <c r="Z1402" s="354">
        <v>0</v>
      </c>
      <c r="AA1402" s="354">
        <v>0</v>
      </c>
      <c r="AB1402" s="354">
        <v>0</v>
      </c>
      <c r="AC1402" s="354">
        <v>0</v>
      </c>
      <c r="AD1402" s="354">
        <v>0</v>
      </c>
    </row>
    <row r="1403" spans="1:30" x14ac:dyDescent="0.35">
      <c r="A1403" t="s">
        <v>165</v>
      </c>
      <c r="B1403" s="354" t="str">
        <f>VLOOKUP(A1403,'Web Based Remittances'!$A$2:$C$70,3,0)</f>
        <v>933t403r</v>
      </c>
      <c r="C1403" s="354" t="s">
        <v>47</v>
      </c>
      <c r="D1403" s="354" t="s">
        <v>48</v>
      </c>
      <c r="E1403" s="354">
        <v>4190386</v>
      </c>
      <c r="S1403" s="354">
        <v>0</v>
      </c>
      <c r="T1403" s="354">
        <v>0</v>
      </c>
      <c r="U1403" s="354">
        <v>0</v>
      </c>
      <c r="V1403" s="354">
        <v>0</v>
      </c>
      <c r="W1403" s="354">
        <v>0</v>
      </c>
      <c r="X1403" s="354">
        <v>0</v>
      </c>
      <c r="Y1403" s="354">
        <v>0</v>
      </c>
      <c r="Z1403" s="354">
        <v>0</v>
      </c>
      <c r="AA1403" s="354">
        <v>0</v>
      </c>
      <c r="AB1403" s="354">
        <v>0</v>
      </c>
      <c r="AC1403" s="354">
        <v>0</v>
      </c>
      <c r="AD1403" s="354">
        <v>0</v>
      </c>
    </row>
    <row r="1404" spans="1:30" x14ac:dyDescent="0.35">
      <c r="A1404" t="s">
        <v>165</v>
      </c>
      <c r="B1404" s="354" t="str">
        <f>VLOOKUP(A1404,'Web Based Remittances'!$A$2:$C$70,3,0)</f>
        <v>933t403r</v>
      </c>
      <c r="C1404" s="354" t="s">
        <v>49</v>
      </c>
      <c r="D1404" s="354" t="s">
        <v>50</v>
      </c>
      <c r="E1404" s="354">
        <v>4190387</v>
      </c>
      <c r="S1404" s="354">
        <v>0</v>
      </c>
      <c r="T1404" s="354">
        <v>0</v>
      </c>
      <c r="U1404" s="354">
        <v>0</v>
      </c>
      <c r="V1404" s="354">
        <v>0</v>
      </c>
      <c r="W1404" s="354">
        <v>0</v>
      </c>
      <c r="X1404" s="354">
        <v>0</v>
      </c>
      <c r="Y1404" s="354">
        <v>0</v>
      </c>
      <c r="Z1404" s="354">
        <v>0</v>
      </c>
      <c r="AA1404" s="354">
        <v>0</v>
      </c>
      <c r="AB1404" s="354">
        <v>0</v>
      </c>
      <c r="AC1404" s="354">
        <v>0</v>
      </c>
      <c r="AD1404" s="354">
        <v>0</v>
      </c>
    </row>
    <row r="1405" spans="1:30" x14ac:dyDescent="0.35">
      <c r="A1405" t="s">
        <v>165</v>
      </c>
      <c r="B1405" s="354" t="str">
        <f>VLOOKUP(A1405,'Web Based Remittances'!$A$2:$C$70,3,0)</f>
        <v>933t403r</v>
      </c>
      <c r="C1405" s="354" t="s">
        <v>51</v>
      </c>
      <c r="D1405" s="354" t="s">
        <v>52</v>
      </c>
      <c r="E1405" s="354">
        <v>4190388</v>
      </c>
      <c r="S1405" s="354">
        <v>0</v>
      </c>
      <c r="T1405" s="354">
        <v>0</v>
      </c>
      <c r="U1405" s="354">
        <v>0</v>
      </c>
      <c r="V1405" s="354">
        <v>0</v>
      </c>
      <c r="W1405" s="354">
        <v>0</v>
      </c>
      <c r="X1405" s="354">
        <v>0</v>
      </c>
      <c r="Y1405" s="354">
        <v>0</v>
      </c>
      <c r="Z1405" s="354">
        <v>0</v>
      </c>
      <c r="AA1405" s="354">
        <v>0</v>
      </c>
      <c r="AB1405" s="354">
        <v>0</v>
      </c>
      <c r="AC1405" s="354">
        <v>0</v>
      </c>
      <c r="AD1405" s="354">
        <v>0</v>
      </c>
    </row>
    <row r="1406" spans="1:30" x14ac:dyDescent="0.35">
      <c r="A1406" t="s">
        <v>165</v>
      </c>
      <c r="B1406" s="354" t="str">
        <f>VLOOKUP(A1406,'Web Based Remittances'!$A$2:$C$70,3,0)</f>
        <v>933t403r</v>
      </c>
      <c r="C1406" s="354" t="s">
        <v>53</v>
      </c>
      <c r="D1406" s="354" t="s">
        <v>54</v>
      </c>
      <c r="E1406" s="354">
        <v>4190380</v>
      </c>
      <c r="F1406" s="354">
        <v>-49676</v>
      </c>
      <c r="H1406" s="354">
        <v>-7005</v>
      </c>
      <c r="J1406" s="354">
        <v>-32900</v>
      </c>
      <c r="N1406" s="354">
        <v>-9771</v>
      </c>
      <c r="S1406" s="354">
        <v>0</v>
      </c>
      <c r="T1406" s="354">
        <v>-7005</v>
      </c>
      <c r="U1406" s="354">
        <v>-7005</v>
      </c>
      <c r="V1406" s="354">
        <v>-39905</v>
      </c>
      <c r="W1406" s="354">
        <v>-39905</v>
      </c>
      <c r="X1406" s="354">
        <v>-39905</v>
      </c>
      <c r="Y1406" s="354">
        <v>-39905</v>
      </c>
      <c r="Z1406" s="354">
        <v>-49676</v>
      </c>
      <c r="AA1406" s="354">
        <v>-49676</v>
      </c>
      <c r="AB1406" s="354">
        <v>-49676</v>
      </c>
      <c r="AC1406" s="354">
        <v>-49676</v>
      </c>
      <c r="AD1406" s="354">
        <v>-49676</v>
      </c>
    </row>
    <row r="1407" spans="1:30" x14ac:dyDescent="0.35">
      <c r="A1407" t="s">
        <v>165</v>
      </c>
      <c r="B1407" s="354" t="str">
        <f>VLOOKUP(A1407,'Web Based Remittances'!$A$2:$C$70,3,0)</f>
        <v>933t403r</v>
      </c>
      <c r="C1407" s="354" t="s">
        <v>57</v>
      </c>
      <c r="D1407" s="354" t="s">
        <v>58</v>
      </c>
      <c r="E1407" s="354">
        <v>6110000</v>
      </c>
      <c r="F1407" s="354">
        <v>420001.37</v>
      </c>
      <c r="G1407" s="354">
        <v>32008</v>
      </c>
      <c r="H1407" s="354">
        <v>32104</v>
      </c>
      <c r="I1407" s="354">
        <v>32104</v>
      </c>
      <c r="J1407" s="354">
        <v>32843</v>
      </c>
      <c r="K1407" s="354">
        <v>32947</v>
      </c>
      <c r="L1407" s="354">
        <v>36856.47</v>
      </c>
      <c r="M1407" s="354">
        <v>36856.47</v>
      </c>
      <c r="N1407" s="354">
        <v>36856.47</v>
      </c>
      <c r="O1407" s="354">
        <v>36856.47</v>
      </c>
      <c r="P1407" s="354">
        <v>36856.47</v>
      </c>
      <c r="Q1407" s="354">
        <v>36856.47</v>
      </c>
      <c r="R1407" s="354">
        <v>36856.550000000003</v>
      </c>
      <c r="S1407" s="354">
        <v>32008</v>
      </c>
      <c r="T1407" s="354">
        <v>64112</v>
      </c>
      <c r="U1407" s="354">
        <v>96216</v>
      </c>
      <c r="V1407" s="354">
        <v>129059</v>
      </c>
      <c r="W1407" s="354">
        <v>162006</v>
      </c>
      <c r="X1407" s="354">
        <v>198862.47</v>
      </c>
      <c r="Y1407" s="354">
        <v>235718.94</v>
      </c>
      <c r="Z1407" s="354">
        <v>272575.41000000003</v>
      </c>
      <c r="AA1407" s="354">
        <v>309431.88</v>
      </c>
      <c r="AB1407" s="354">
        <v>346288.35</v>
      </c>
      <c r="AC1407" s="354">
        <v>383144.81999999995</v>
      </c>
      <c r="AD1407" s="354">
        <v>420001.36999999994</v>
      </c>
    </row>
    <row r="1408" spans="1:30" x14ac:dyDescent="0.35">
      <c r="A1408" t="s">
        <v>165</v>
      </c>
      <c r="B1408" s="354" t="str">
        <f>VLOOKUP(A1408,'Web Based Remittances'!$A$2:$C$70,3,0)</f>
        <v>933t403r</v>
      </c>
      <c r="C1408" s="354" t="s">
        <v>59</v>
      </c>
      <c r="D1408" s="354" t="s">
        <v>60</v>
      </c>
      <c r="E1408" s="354">
        <v>6110020</v>
      </c>
      <c r="F1408" s="354">
        <v>3000</v>
      </c>
      <c r="J1408" s="354">
        <v>1000</v>
      </c>
      <c r="O1408" s="354">
        <v>1000</v>
      </c>
      <c r="R1408" s="354">
        <v>1000</v>
      </c>
      <c r="S1408" s="354">
        <v>0</v>
      </c>
      <c r="T1408" s="354">
        <v>0</v>
      </c>
      <c r="U1408" s="354">
        <v>0</v>
      </c>
      <c r="V1408" s="354">
        <v>1000</v>
      </c>
      <c r="W1408" s="354">
        <v>1000</v>
      </c>
      <c r="X1408" s="354">
        <v>1000</v>
      </c>
      <c r="Y1408" s="354">
        <v>1000</v>
      </c>
      <c r="Z1408" s="354">
        <v>1000</v>
      </c>
      <c r="AA1408" s="354">
        <v>2000</v>
      </c>
      <c r="AB1408" s="354">
        <v>2000</v>
      </c>
      <c r="AC1408" s="354">
        <v>2000</v>
      </c>
      <c r="AD1408" s="354">
        <v>3000</v>
      </c>
    </row>
    <row r="1409" spans="1:30" x14ac:dyDescent="0.35">
      <c r="A1409" t="s">
        <v>165</v>
      </c>
      <c r="B1409" s="354" t="str">
        <f>VLOOKUP(A1409,'Web Based Remittances'!$A$2:$C$70,3,0)</f>
        <v>933t403r</v>
      </c>
      <c r="C1409" s="354" t="s">
        <v>61</v>
      </c>
      <c r="D1409" s="354" t="s">
        <v>62</v>
      </c>
      <c r="E1409" s="354">
        <v>6110600</v>
      </c>
      <c r="F1409" s="354">
        <v>230805.6</v>
      </c>
      <c r="G1409" s="354">
        <v>18775</v>
      </c>
      <c r="H1409" s="354">
        <v>18775</v>
      </c>
      <c r="I1409" s="354">
        <v>18775</v>
      </c>
      <c r="J1409" s="354">
        <v>18775</v>
      </c>
      <c r="K1409" s="354">
        <v>18775</v>
      </c>
      <c r="L1409" s="354">
        <v>18915</v>
      </c>
      <c r="M1409" s="354">
        <v>18915</v>
      </c>
      <c r="N1409" s="354">
        <v>18915</v>
      </c>
      <c r="O1409" s="354">
        <v>18915</v>
      </c>
      <c r="P1409" s="354">
        <v>18915</v>
      </c>
      <c r="Q1409" s="354">
        <v>18915</v>
      </c>
      <c r="R1409" s="354">
        <v>23440.6</v>
      </c>
      <c r="S1409" s="354">
        <v>18775</v>
      </c>
      <c r="T1409" s="354">
        <v>37550</v>
      </c>
      <c r="U1409" s="354">
        <v>56325</v>
      </c>
      <c r="V1409" s="354">
        <v>75100</v>
      </c>
      <c r="W1409" s="354">
        <v>93875</v>
      </c>
      <c r="X1409" s="354">
        <v>112790</v>
      </c>
      <c r="Y1409" s="354">
        <v>131705</v>
      </c>
      <c r="Z1409" s="354">
        <v>150620</v>
      </c>
      <c r="AA1409" s="354">
        <v>169535</v>
      </c>
      <c r="AB1409" s="354">
        <v>188450</v>
      </c>
      <c r="AC1409" s="354">
        <v>207365</v>
      </c>
      <c r="AD1409" s="354">
        <v>230805.6</v>
      </c>
    </row>
    <row r="1410" spans="1:30" x14ac:dyDescent="0.35">
      <c r="A1410" t="s">
        <v>165</v>
      </c>
      <c r="B1410" s="354" t="str">
        <f>VLOOKUP(A1410,'Web Based Remittances'!$A$2:$C$70,3,0)</f>
        <v>933t403r</v>
      </c>
      <c r="C1410" s="354" t="s">
        <v>63</v>
      </c>
      <c r="D1410" s="354" t="s">
        <v>64</v>
      </c>
      <c r="E1410" s="354">
        <v>6110720</v>
      </c>
      <c r="F1410" s="354">
        <v>34836</v>
      </c>
      <c r="G1410" s="354">
        <v>2827</v>
      </c>
      <c r="H1410" s="354">
        <v>2827</v>
      </c>
      <c r="I1410" s="354">
        <v>2827</v>
      </c>
      <c r="J1410" s="354">
        <v>2827</v>
      </c>
      <c r="K1410" s="354">
        <v>2827</v>
      </c>
      <c r="L1410" s="354">
        <v>2827</v>
      </c>
      <c r="M1410" s="354">
        <v>2861</v>
      </c>
      <c r="N1410" s="354">
        <v>2861</v>
      </c>
      <c r="O1410" s="354">
        <v>2861</v>
      </c>
      <c r="P1410" s="354">
        <v>2861</v>
      </c>
      <c r="Q1410" s="354">
        <v>2861</v>
      </c>
      <c r="R1410" s="354">
        <v>3569</v>
      </c>
      <c r="S1410" s="354">
        <v>2827</v>
      </c>
      <c r="T1410" s="354">
        <v>5654</v>
      </c>
      <c r="U1410" s="354">
        <v>8481</v>
      </c>
      <c r="V1410" s="354">
        <v>11308</v>
      </c>
      <c r="W1410" s="354">
        <v>14135</v>
      </c>
      <c r="X1410" s="354">
        <v>16962</v>
      </c>
      <c r="Y1410" s="354">
        <v>19823</v>
      </c>
      <c r="Z1410" s="354">
        <v>22684</v>
      </c>
      <c r="AA1410" s="354">
        <v>25545</v>
      </c>
      <c r="AB1410" s="354">
        <v>28406</v>
      </c>
      <c r="AC1410" s="354">
        <v>31267</v>
      </c>
      <c r="AD1410" s="354">
        <v>34836</v>
      </c>
    </row>
    <row r="1411" spans="1:30" x14ac:dyDescent="0.35">
      <c r="A1411" t="s">
        <v>165</v>
      </c>
      <c r="B1411" s="354" t="str">
        <f>VLOOKUP(A1411,'Web Based Remittances'!$A$2:$C$70,3,0)</f>
        <v>933t403r</v>
      </c>
      <c r="C1411" s="354" t="s">
        <v>65</v>
      </c>
      <c r="D1411" s="354" t="s">
        <v>66</v>
      </c>
      <c r="E1411" s="354">
        <v>6110860</v>
      </c>
      <c r="F1411" s="354">
        <v>71280</v>
      </c>
      <c r="G1411" s="354">
        <v>5820</v>
      </c>
      <c r="H1411" s="354">
        <v>5820</v>
      </c>
      <c r="I1411" s="354">
        <v>5820</v>
      </c>
      <c r="J1411" s="354">
        <v>5820</v>
      </c>
      <c r="K1411" s="354">
        <v>5820</v>
      </c>
      <c r="L1411" s="354">
        <v>5820</v>
      </c>
      <c r="M1411" s="354">
        <v>5820</v>
      </c>
      <c r="N1411" s="354">
        <v>5820</v>
      </c>
      <c r="O1411" s="354">
        <v>5820</v>
      </c>
      <c r="P1411" s="354">
        <v>5820</v>
      </c>
      <c r="Q1411" s="354">
        <v>5820</v>
      </c>
      <c r="R1411" s="354">
        <v>7260</v>
      </c>
      <c r="S1411" s="354">
        <v>5820</v>
      </c>
      <c r="T1411" s="354">
        <v>11640</v>
      </c>
      <c r="U1411" s="354">
        <v>17460</v>
      </c>
      <c r="V1411" s="354">
        <v>23280</v>
      </c>
      <c r="W1411" s="354">
        <v>29100</v>
      </c>
      <c r="X1411" s="354">
        <v>34920</v>
      </c>
      <c r="Y1411" s="354">
        <v>40740</v>
      </c>
      <c r="Z1411" s="354">
        <v>46560</v>
      </c>
      <c r="AA1411" s="354">
        <v>52380</v>
      </c>
      <c r="AB1411" s="354">
        <v>58200</v>
      </c>
      <c r="AC1411" s="354">
        <v>64020</v>
      </c>
      <c r="AD1411" s="354">
        <v>71280</v>
      </c>
    </row>
    <row r="1412" spans="1:30" x14ac:dyDescent="0.35">
      <c r="A1412" t="s">
        <v>165</v>
      </c>
      <c r="B1412" s="354" t="str">
        <f>VLOOKUP(A1412,'Web Based Remittances'!$A$2:$C$70,3,0)</f>
        <v>933t403r</v>
      </c>
      <c r="C1412" s="354" t="s">
        <v>67</v>
      </c>
      <c r="D1412" s="354" t="s">
        <v>68</v>
      </c>
      <c r="E1412" s="354">
        <v>6110800</v>
      </c>
      <c r="S1412" s="354">
        <v>0</v>
      </c>
      <c r="T1412" s="354">
        <v>0</v>
      </c>
      <c r="U1412" s="354">
        <v>0</v>
      </c>
      <c r="V1412" s="354">
        <v>0</v>
      </c>
      <c r="W1412" s="354">
        <v>0</v>
      </c>
      <c r="X1412" s="354">
        <v>0</v>
      </c>
      <c r="Y1412" s="354">
        <v>0</v>
      </c>
      <c r="Z1412" s="354">
        <v>0</v>
      </c>
      <c r="AA1412" s="354">
        <v>0</v>
      </c>
      <c r="AB1412" s="354">
        <v>0</v>
      </c>
      <c r="AC1412" s="354">
        <v>0</v>
      </c>
      <c r="AD1412" s="354">
        <v>0</v>
      </c>
    </row>
    <row r="1413" spans="1:30" x14ac:dyDescent="0.35">
      <c r="A1413" t="s">
        <v>165</v>
      </c>
      <c r="B1413" s="354" t="str">
        <f>VLOOKUP(A1413,'Web Based Remittances'!$A$2:$C$70,3,0)</f>
        <v>933t403r</v>
      </c>
      <c r="C1413" s="354" t="s">
        <v>69</v>
      </c>
      <c r="D1413" s="354" t="s">
        <v>70</v>
      </c>
      <c r="E1413" s="354">
        <v>6110640</v>
      </c>
      <c r="F1413" s="354">
        <v>19050.14</v>
      </c>
      <c r="G1413" s="354">
        <v>1569</v>
      </c>
      <c r="H1413" s="354">
        <v>1569</v>
      </c>
      <c r="I1413" s="354">
        <v>1569</v>
      </c>
      <c r="J1413" s="354">
        <v>1569</v>
      </c>
      <c r="K1413" s="354">
        <v>1569</v>
      </c>
      <c r="L1413" s="354">
        <v>1569</v>
      </c>
      <c r="M1413" s="354">
        <v>1569</v>
      </c>
      <c r="N1413" s="354">
        <v>1569</v>
      </c>
      <c r="O1413" s="354">
        <v>1569</v>
      </c>
      <c r="P1413" s="354">
        <v>1569</v>
      </c>
      <c r="Q1413" s="354">
        <v>1569</v>
      </c>
      <c r="R1413" s="354">
        <v>1791.1399999999999</v>
      </c>
      <c r="S1413" s="354">
        <v>1569</v>
      </c>
      <c r="T1413" s="354">
        <v>3138</v>
      </c>
      <c r="U1413" s="354">
        <v>4707</v>
      </c>
      <c r="V1413" s="354">
        <v>6276</v>
      </c>
      <c r="W1413" s="354">
        <v>7845</v>
      </c>
      <c r="X1413" s="354">
        <v>9414</v>
      </c>
      <c r="Y1413" s="354">
        <v>10983</v>
      </c>
      <c r="Z1413" s="354">
        <v>12552</v>
      </c>
      <c r="AA1413" s="354">
        <v>14121</v>
      </c>
      <c r="AB1413" s="354">
        <v>15690</v>
      </c>
      <c r="AC1413" s="354">
        <v>17259</v>
      </c>
      <c r="AD1413" s="354">
        <v>19050.14</v>
      </c>
    </row>
    <row r="1414" spans="1:30" x14ac:dyDescent="0.35">
      <c r="A1414" t="s">
        <v>165</v>
      </c>
      <c r="B1414" s="354" t="str">
        <f>VLOOKUP(A1414,'Web Based Remittances'!$A$2:$C$70,3,0)</f>
        <v>933t403r</v>
      </c>
      <c r="C1414" s="354" t="s">
        <v>71</v>
      </c>
      <c r="D1414" s="354" t="s">
        <v>72</v>
      </c>
      <c r="E1414" s="354">
        <v>6116300</v>
      </c>
      <c r="F1414" s="354">
        <v>3967</v>
      </c>
      <c r="G1414" s="354">
        <v>235</v>
      </c>
      <c r="H1414" s="354">
        <v>356.5</v>
      </c>
      <c r="I1414" s="354">
        <v>235</v>
      </c>
      <c r="J1414" s="354">
        <v>356.5</v>
      </c>
      <c r="K1414" s="354">
        <v>235</v>
      </c>
      <c r="L1414" s="354">
        <v>260</v>
      </c>
      <c r="M1414" s="354">
        <v>503</v>
      </c>
      <c r="N1414" s="354">
        <v>260</v>
      </c>
      <c r="O1414" s="354">
        <v>503</v>
      </c>
      <c r="P1414" s="354">
        <v>260</v>
      </c>
      <c r="Q1414" s="354">
        <v>260</v>
      </c>
      <c r="R1414" s="354">
        <v>503</v>
      </c>
      <c r="S1414" s="354">
        <v>235</v>
      </c>
      <c r="T1414" s="354">
        <v>591.5</v>
      </c>
      <c r="U1414" s="354">
        <v>826.5</v>
      </c>
      <c r="V1414" s="354">
        <v>1183</v>
      </c>
      <c r="W1414" s="354">
        <v>1418</v>
      </c>
      <c r="X1414" s="354">
        <v>1678</v>
      </c>
      <c r="Y1414" s="354">
        <v>2181</v>
      </c>
      <c r="Z1414" s="354">
        <v>2441</v>
      </c>
      <c r="AA1414" s="354">
        <v>2944</v>
      </c>
      <c r="AB1414" s="354">
        <v>3204</v>
      </c>
      <c r="AC1414" s="354">
        <v>3464</v>
      </c>
      <c r="AD1414" s="354">
        <v>3967</v>
      </c>
    </row>
    <row r="1415" spans="1:30" x14ac:dyDescent="0.35">
      <c r="A1415" t="s">
        <v>165</v>
      </c>
      <c r="B1415" s="354" t="str">
        <f>VLOOKUP(A1415,'Web Based Remittances'!$A$2:$C$70,3,0)</f>
        <v>933t403r</v>
      </c>
      <c r="C1415" s="354" t="s">
        <v>73</v>
      </c>
      <c r="D1415" s="354" t="s">
        <v>74</v>
      </c>
      <c r="E1415" s="354">
        <v>6116200</v>
      </c>
      <c r="F1415" s="354">
        <v>10469</v>
      </c>
      <c r="G1415" s="354">
        <v>255</v>
      </c>
      <c r="H1415" s="354">
        <v>399</v>
      </c>
      <c r="I1415" s="354">
        <v>465</v>
      </c>
      <c r="J1415" s="354">
        <v>240</v>
      </c>
      <c r="K1415" s="354">
        <v>200</v>
      </c>
      <c r="L1415" s="354">
        <v>2740</v>
      </c>
      <c r="M1415" s="354">
        <v>1430</v>
      </c>
      <c r="N1415" s="354">
        <v>300</v>
      </c>
      <c r="O1415" s="354">
        <v>1740</v>
      </c>
      <c r="P1415" s="354">
        <v>300</v>
      </c>
      <c r="Q1415" s="354">
        <v>200</v>
      </c>
      <c r="R1415" s="354">
        <v>2200</v>
      </c>
      <c r="S1415" s="354">
        <v>255</v>
      </c>
      <c r="T1415" s="354">
        <v>654</v>
      </c>
      <c r="U1415" s="354">
        <v>1119</v>
      </c>
      <c r="V1415" s="354">
        <v>1359</v>
      </c>
      <c r="W1415" s="354">
        <v>1559</v>
      </c>
      <c r="X1415" s="354">
        <v>4299</v>
      </c>
      <c r="Y1415" s="354">
        <v>5729</v>
      </c>
      <c r="Z1415" s="354">
        <v>6029</v>
      </c>
      <c r="AA1415" s="354">
        <v>7769</v>
      </c>
      <c r="AB1415" s="354">
        <v>8069</v>
      </c>
      <c r="AC1415" s="354">
        <v>8269</v>
      </c>
      <c r="AD1415" s="354">
        <v>10469</v>
      </c>
    </row>
    <row r="1416" spans="1:30" x14ac:dyDescent="0.35">
      <c r="A1416" t="s">
        <v>165</v>
      </c>
      <c r="B1416" s="354" t="str">
        <f>VLOOKUP(A1416,'Web Based Remittances'!$A$2:$C$70,3,0)</f>
        <v>933t403r</v>
      </c>
      <c r="C1416" s="354" t="s">
        <v>75</v>
      </c>
      <c r="D1416" s="354" t="s">
        <v>76</v>
      </c>
      <c r="E1416" s="354">
        <v>6116610</v>
      </c>
      <c r="S1416" s="354">
        <v>0</v>
      </c>
      <c r="T1416" s="354">
        <v>0</v>
      </c>
      <c r="U1416" s="354">
        <v>0</v>
      </c>
      <c r="V1416" s="354">
        <v>0</v>
      </c>
      <c r="W1416" s="354">
        <v>0</v>
      </c>
      <c r="X1416" s="354">
        <v>0</v>
      </c>
      <c r="Y1416" s="354">
        <v>0</v>
      </c>
      <c r="Z1416" s="354">
        <v>0</v>
      </c>
      <c r="AA1416" s="354">
        <v>0</v>
      </c>
      <c r="AB1416" s="354">
        <v>0</v>
      </c>
      <c r="AC1416" s="354">
        <v>0</v>
      </c>
      <c r="AD1416" s="354">
        <v>0</v>
      </c>
    </row>
    <row r="1417" spans="1:30" x14ac:dyDescent="0.35">
      <c r="A1417" t="s">
        <v>165</v>
      </c>
      <c r="B1417" s="354" t="str">
        <f>VLOOKUP(A1417,'Web Based Remittances'!$A$2:$C$70,3,0)</f>
        <v>933t403r</v>
      </c>
      <c r="C1417" s="354" t="s">
        <v>77</v>
      </c>
      <c r="D1417" s="354" t="s">
        <v>78</v>
      </c>
      <c r="E1417" s="354">
        <v>6116600</v>
      </c>
      <c r="F1417" s="354">
        <v>7064.83</v>
      </c>
      <c r="G1417" s="354">
        <v>3064.83</v>
      </c>
      <c r="R1417" s="354">
        <v>4000</v>
      </c>
      <c r="S1417" s="354">
        <v>3064.83</v>
      </c>
      <c r="T1417" s="354">
        <v>3064.83</v>
      </c>
      <c r="U1417" s="354">
        <v>3064.83</v>
      </c>
      <c r="V1417" s="354">
        <v>3064.83</v>
      </c>
      <c r="W1417" s="354">
        <v>3064.83</v>
      </c>
      <c r="X1417" s="354">
        <v>3064.83</v>
      </c>
      <c r="Y1417" s="354">
        <v>3064.83</v>
      </c>
      <c r="Z1417" s="354">
        <v>3064.83</v>
      </c>
      <c r="AA1417" s="354">
        <v>3064.83</v>
      </c>
      <c r="AB1417" s="354">
        <v>3064.83</v>
      </c>
      <c r="AC1417" s="354">
        <v>3064.83</v>
      </c>
      <c r="AD1417" s="354">
        <v>7064.83</v>
      </c>
    </row>
    <row r="1418" spans="1:30" x14ac:dyDescent="0.35">
      <c r="A1418" t="s">
        <v>165</v>
      </c>
      <c r="B1418" s="354" t="str">
        <f>VLOOKUP(A1418,'Web Based Remittances'!$A$2:$C$70,3,0)</f>
        <v>933t403r</v>
      </c>
      <c r="C1418" s="354" t="s">
        <v>79</v>
      </c>
      <c r="D1418" s="354" t="s">
        <v>80</v>
      </c>
      <c r="E1418" s="354">
        <v>6121000</v>
      </c>
      <c r="F1418" s="354">
        <v>8410</v>
      </c>
      <c r="G1418" s="354">
        <v>110</v>
      </c>
      <c r="J1418" s="354">
        <v>3000</v>
      </c>
      <c r="L1418" s="354">
        <v>550</v>
      </c>
      <c r="M1418" s="354">
        <v>200</v>
      </c>
      <c r="N1418" s="354">
        <v>300</v>
      </c>
      <c r="O1418" s="354">
        <v>1450</v>
      </c>
      <c r="P1418" s="354">
        <v>100</v>
      </c>
      <c r="Q1418" s="354">
        <v>400</v>
      </c>
      <c r="R1418" s="354">
        <v>2300</v>
      </c>
      <c r="S1418" s="354">
        <v>110</v>
      </c>
      <c r="T1418" s="354">
        <v>110</v>
      </c>
      <c r="U1418" s="354">
        <v>110</v>
      </c>
      <c r="V1418" s="354">
        <v>3110</v>
      </c>
      <c r="W1418" s="354">
        <v>3110</v>
      </c>
      <c r="X1418" s="354">
        <v>3660</v>
      </c>
      <c r="Y1418" s="354">
        <v>3860</v>
      </c>
      <c r="Z1418" s="354">
        <v>4160</v>
      </c>
      <c r="AA1418" s="354">
        <v>5610</v>
      </c>
      <c r="AB1418" s="354">
        <v>5710</v>
      </c>
      <c r="AC1418" s="354">
        <v>6110</v>
      </c>
      <c r="AD1418" s="354">
        <v>8410</v>
      </c>
    </row>
    <row r="1419" spans="1:30" x14ac:dyDescent="0.35">
      <c r="A1419" t="s">
        <v>165</v>
      </c>
      <c r="B1419" s="354" t="str">
        <f>VLOOKUP(A1419,'Web Based Remittances'!$A$2:$C$70,3,0)</f>
        <v>933t403r</v>
      </c>
      <c r="C1419" s="354" t="s">
        <v>81</v>
      </c>
      <c r="D1419" s="354" t="s">
        <v>82</v>
      </c>
      <c r="E1419" s="354">
        <v>6122310</v>
      </c>
      <c r="F1419" s="354">
        <v>5832</v>
      </c>
      <c r="H1419" s="354">
        <v>144.33000000000001</v>
      </c>
      <c r="I1419" s="354">
        <v>244.33</v>
      </c>
      <c r="J1419" s="354">
        <v>144.33000000000001</v>
      </c>
      <c r="L1419" s="354">
        <v>588.66</v>
      </c>
      <c r="M1419" s="354">
        <v>144.33000000000001</v>
      </c>
      <c r="N1419" s="354">
        <v>144.33000000000001</v>
      </c>
      <c r="O1419" s="354">
        <v>344.33</v>
      </c>
      <c r="P1419" s="354">
        <v>144.33000000000001</v>
      </c>
      <c r="Q1419" s="354">
        <v>144.33000000000001</v>
      </c>
      <c r="R1419" s="354">
        <v>3788.7</v>
      </c>
      <c r="S1419" s="354">
        <v>0</v>
      </c>
      <c r="T1419" s="354">
        <v>144.33000000000001</v>
      </c>
      <c r="U1419" s="354">
        <v>388.66</v>
      </c>
      <c r="V1419" s="354">
        <v>532.99</v>
      </c>
      <c r="W1419" s="354">
        <v>532.99</v>
      </c>
      <c r="X1419" s="354">
        <v>1121.6500000000001</v>
      </c>
      <c r="Y1419" s="354">
        <v>1265.98</v>
      </c>
      <c r="Z1419" s="354">
        <v>1410.31</v>
      </c>
      <c r="AA1419" s="354">
        <v>1754.6399999999999</v>
      </c>
      <c r="AB1419" s="354">
        <v>1898.9699999999998</v>
      </c>
      <c r="AC1419" s="354">
        <v>2043.2999999999997</v>
      </c>
      <c r="AD1419" s="354">
        <v>5832</v>
      </c>
    </row>
    <row r="1420" spans="1:30" x14ac:dyDescent="0.35">
      <c r="A1420" t="s">
        <v>165</v>
      </c>
      <c r="B1420" s="354" t="str">
        <f>VLOOKUP(A1420,'Web Based Remittances'!$A$2:$C$70,3,0)</f>
        <v>933t403r</v>
      </c>
      <c r="C1420" s="354" t="s">
        <v>83</v>
      </c>
      <c r="D1420" s="354" t="s">
        <v>84</v>
      </c>
      <c r="E1420" s="354">
        <v>6122110</v>
      </c>
      <c r="F1420" s="354">
        <v>4100</v>
      </c>
      <c r="G1420" s="354">
        <v>400</v>
      </c>
      <c r="H1420" s="354">
        <v>350</v>
      </c>
      <c r="I1420" s="354">
        <v>350</v>
      </c>
      <c r="J1420" s="354">
        <v>350</v>
      </c>
      <c r="L1420" s="354">
        <v>400</v>
      </c>
      <c r="M1420" s="354">
        <v>350</v>
      </c>
      <c r="N1420" s="354">
        <v>400</v>
      </c>
      <c r="O1420" s="354">
        <v>350</v>
      </c>
      <c r="P1420" s="354">
        <v>350</v>
      </c>
      <c r="Q1420" s="354">
        <v>350</v>
      </c>
      <c r="R1420" s="354">
        <v>450</v>
      </c>
      <c r="S1420" s="354">
        <v>400</v>
      </c>
      <c r="T1420" s="354">
        <v>750</v>
      </c>
      <c r="U1420" s="354">
        <v>1100</v>
      </c>
      <c r="V1420" s="354">
        <v>1450</v>
      </c>
      <c r="W1420" s="354">
        <v>1450</v>
      </c>
      <c r="X1420" s="354">
        <v>1850</v>
      </c>
      <c r="Y1420" s="354">
        <v>2200</v>
      </c>
      <c r="Z1420" s="354">
        <v>2600</v>
      </c>
      <c r="AA1420" s="354">
        <v>2950</v>
      </c>
      <c r="AB1420" s="354">
        <v>3300</v>
      </c>
      <c r="AC1420" s="354">
        <v>3650</v>
      </c>
      <c r="AD1420" s="354">
        <v>4100</v>
      </c>
    </row>
    <row r="1421" spans="1:30" x14ac:dyDescent="0.35">
      <c r="A1421" t="s">
        <v>165</v>
      </c>
      <c r="B1421" s="354" t="str">
        <f>VLOOKUP(A1421,'Web Based Remittances'!$A$2:$C$70,3,0)</f>
        <v>933t403r</v>
      </c>
      <c r="C1421" s="354" t="s">
        <v>85</v>
      </c>
      <c r="D1421" s="354" t="s">
        <v>86</v>
      </c>
      <c r="E1421" s="354">
        <v>6120800</v>
      </c>
      <c r="F1421" s="354">
        <v>1500.59</v>
      </c>
      <c r="I1421" s="354">
        <v>478.55</v>
      </c>
      <c r="L1421" s="354">
        <v>342.16</v>
      </c>
      <c r="O1421" s="354">
        <v>254.96</v>
      </c>
      <c r="R1421" s="354">
        <v>424.92</v>
      </c>
      <c r="S1421" s="354">
        <v>0</v>
      </c>
      <c r="T1421" s="354">
        <v>0</v>
      </c>
      <c r="U1421" s="354">
        <v>478.55</v>
      </c>
      <c r="V1421" s="354">
        <v>478.55</v>
      </c>
      <c r="W1421" s="354">
        <v>478.55</v>
      </c>
      <c r="X1421" s="354">
        <v>820.71</v>
      </c>
      <c r="Y1421" s="354">
        <v>820.71</v>
      </c>
      <c r="Z1421" s="354">
        <v>820.71</v>
      </c>
      <c r="AA1421" s="354">
        <v>1075.67</v>
      </c>
      <c r="AB1421" s="354">
        <v>1075.67</v>
      </c>
      <c r="AC1421" s="354">
        <v>1075.67</v>
      </c>
      <c r="AD1421" s="354">
        <v>1500.5900000000001</v>
      </c>
    </row>
    <row r="1422" spans="1:30" x14ac:dyDescent="0.35">
      <c r="A1422" t="s">
        <v>165</v>
      </c>
      <c r="B1422" s="354" t="str">
        <f>VLOOKUP(A1422,'Web Based Remittances'!$A$2:$C$70,3,0)</f>
        <v>933t403r</v>
      </c>
      <c r="C1422" s="354" t="s">
        <v>87</v>
      </c>
      <c r="D1422" s="354" t="s">
        <v>88</v>
      </c>
      <c r="E1422" s="354">
        <v>6120220</v>
      </c>
      <c r="F1422" s="354">
        <v>13312.5</v>
      </c>
      <c r="G1422" s="354">
        <v>425.52</v>
      </c>
      <c r="H1422" s="354">
        <v>275.8</v>
      </c>
      <c r="I1422" s="354">
        <v>2311.19</v>
      </c>
      <c r="J1422" s="354">
        <v>118.55</v>
      </c>
      <c r="K1422" s="354">
        <v>120.34</v>
      </c>
      <c r="L1422" s="354">
        <v>1348.8</v>
      </c>
      <c r="M1422" s="354">
        <v>830.45</v>
      </c>
      <c r="N1422" s="354">
        <v>943.52</v>
      </c>
      <c r="O1422" s="354">
        <v>1531.26</v>
      </c>
      <c r="P1422" s="354">
        <v>1430.2</v>
      </c>
      <c r="Q1422" s="354">
        <v>2191.25</v>
      </c>
      <c r="R1422" s="354">
        <v>1785.62</v>
      </c>
      <c r="S1422" s="354">
        <v>425.52</v>
      </c>
      <c r="T1422" s="354">
        <v>701.31999999999994</v>
      </c>
      <c r="U1422" s="354">
        <v>3012.51</v>
      </c>
      <c r="V1422" s="354">
        <v>3131.0600000000004</v>
      </c>
      <c r="W1422" s="354">
        <v>3251.4000000000005</v>
      </c>
      <c r="X1422" s="354">
        <v>4600.2000000000007</v>
      </c>
      <c r="Y1422" s="354">
        <v>5430.6500000000005</v>
      </c>
      <c r="Z1422" s="354">
        <v>6374.17</v>
      </c>
      <c r="AA1422" s="354">
        <v>7905.43</v>
      </c>
      <c r="AB1422" s="354">
        <v>9335.630000000001</v>
      </c>
      <c r="AC1422" s="354">
        <v>11526.880000000001</v>
      </c>
      <c r="AD1422" s="354">
        <v>13312.5</v>
      </c>
    </row>
    <row r="1423" spans="1:30" x14ac:dyDescent="0.35">
      <c r="A1423" t="s">
        <v>165</v>
      </c>
      <c r="B1423" s="354" t="str">
        <f>VLOOKUP(A1423,'Web Based Remittances'!$A$2:$C$70,3,0)</f>
        <v>933t403r</v>
      </c>
      <c r="C1423" s="354" t="s">
        <v>89</v>
      </c>
      <c r="D1423" s="354" t="s">
        <v>90</v>
      </c>
      <c r="E1423" s="354">
        <v>6120600</v>
      </c>
      <c r="F1423" s="354">
        <v>31992</v>
      </c>
      <c r="G1423" s="354">
        <v>31992</v>
      </c>
      <c r="S1423" s="354">
        <v>31992</v>
      </c>
      <c r="T1423" s="354">
        <v>31992</v>
      </c>
      <c r="U1423" s="354">
        <v>31992</v>
      </c>
      <c r="V1423" s="354">
        <v>31992</v>
      </c>
      <c r="W1423" s="354">
        <v>31992</v>
      </c>
      <c r="X1423" s="354">
        <v>31992</v>
      </c>
      <c r="Y1423" s="354">
        <v>31992</v>
      </c>
      <c r="Z1423" s="354">
        <v>31992</v>
      </c>
      <c r="AA1423" s="354">
        <v>31992</v>
      </c>
      <c r="AB1423" s="354">
        <v>31992</v>
      </c>
      <c r="AC1423" s="354">
        <v>31992</v>
      </c>
      <c r="AD1423" s="354">
        <v>31992</v>
      </c>
    </row>
    <row r="1424" spans="1:30" x14ac:dyDescent="0.35">
      <c r="A1424" t="s">
        <v>165</v>
      </c>
      <c r="B1424" s="354" t="str">
        <f>VLOOKUP(A1424,'Web Based Remittances'!$A$2:$C$70,3,0)</f>
        <v>933t403r</v>
      </c>
      <c r="C1424" s="354" t="s">
        <v>91</v>
      </c>
      <c r="D1424" s="354" t="s">
        <v>92</v>
      </c>
      <c r="E1424" s="354">
        <v>6120400</v>
      </c>
      <c r="F1424" s="354">
        <v>5607</v>
      </c>
      <c r="G1424" s="354">
        <v>605</v>
      </c>
      <c r="H1424" s="354">
        <v>1771.74</v>
      </c>
      <c r="I1424" s="354">
        <v>805</v>
      </c>
      <c r="J1424" s="354">
        <v>118</v>
      </c>
      <c r="K1424" s="354">
        <v>99.99</v>
      </c>
      <c r="M1424" s="354">
        <v>725</v>
      </c>
      <c r="N1424" s="354">
        <v>213.32</v>
      </c>
      <c r="O1424" s="354">
        <v>520</v>
      </c>
      <c r="P1424" s="354">
        <v>528</v>
      </c>
      <c r="Q1424" s="354">
        <v>99.99</v>
      </c>
      <c r="R1424" s="354">
        <v>120.96</v>
      </c>
      <c r="S1424" s="354">
        <v>605</v>
      </c>
      <c r="T1424" s="354">
        <v>2376.7399999999998</v>
      </c>
      <c r="U1424" s="354">
        <v>3181.74</v>
      </c>
      <c r="V1424" s="354">
        <v>3299.74</v>
      </c>
      <c r="W1424" s="354">
        <v>3399.7299999999996</v>
      </c>
      <c r="X1424" s="354">
        <v>3399.7299999999996</v>
      </c>
      <c r="Y1424" s="354">
        <v>4124.7299999999996</v>
      </c>
      <c r="Z1424" s="354">
        <v>4338.0499999999993</v>
      </c>
      <c r="AA1424" s="354">
        <v>4858.0499999999993</v>
      </c>
      <c r="AB1424" s="354">
        <v>5386.0499999999993</v>
      </c>
      <c r="AC1424" s="354">
        <v>5486.0399999999991</v>
      </c>
      <c r="AD1424" s="354">
        <v>5606.9999999999991</v>
      </c>
    </row>
    <row r="1425" spans="1:30" x14ac:dyDescent="0.35">
      <c r="A1425" t="s">
        <v>165</v>
      </c>
      <c r="B1425" s="354" t="str">
        <f>VLOOKUP(A1425,'Web Based Remittances'!$A$2:$C$70,3,0)</f>
        <v>933t403r</v>
      </c>
      <c r="C1425" s="354" t="s">
        <v>93</v>
      </c>
      <c r="D1425" s="354" t="s">
        <v>94</v>
      </c>
      <c r="E1425" s="354">
        <v>6140130</v>
      </c>
      <c r="F1425" s="354">
        <v>69259</v>
      </c>
      <c r="G1425" s="354">
        <v>200</v>
      </c>
      <c r="H1425" s="354">
        <v>800</v>
      </c>
      <c r="I1425" s="354">
        <v>1500</v>
      </c>
      <c r="J1425" s="354">
        <v>2500</v>
      </c>
      <c r="K1425" s="354">
        <v>55000</v>
      </c>
      <c r="L1425" s="354">
        <v>2259</v>
      </c>
      <c r="M1425" s="354">
        <v>1500</v>
      </c>
      <c r="N1425" s="354">
        <v>1000</v>
      </c>
      <c r="O1425" s="354">
        <v>1000</v>
      </c>
      <c r="P1425" s="354">
        <v>1000</v>
      </c>
      <c r="Q1425" s="354">
        <v>1500</v>
      </c>
      <c r="R1425" s="354">
        <v>1000</v>
      </c>
      <c r="S1425" s="354">
        <v>200</v>
      </c>
      <c r="T1425" s="354">
        <v>1000</v>
      </c>
      <c r="U1425" s="354">
        <v>2500</v>
      </c>
      <c r="V1425" s="354">
        <v>5000</v>
      </c>
      <c r="W1425" s="354">
        <v>60000</v>
      </c>
      <c r="X1425" s="354">
        <v>62259</v>
      </c>
      <c r="Y1425" s="354">
        <v>63759</v>
      </c>
      <c r="Z1425" s="354">
        <v>64759</v>
      </c>
      <c r="AA1425" s="354">
        <v>65759</v>
      </c>
      <c r="AB1425" s="354">
        <v>66759</v>
      </c>
      <c r="AC1425" s="354">
        <v>68259</v>
      </c>
      <c r="AD1425" s="354">
        <v>69259</v>
      </c>
    </row>
    <row r="1426" spans="1:30" x14ac:dyDescent="0.35">
      <c r="A1426" t="s">
        <v>165</v>
      </c>
      <c r="B1426" s="354" t="str">
        <f>VLOOKUP(A1426,'Web Based Remittances'!$A$2:$C$70,3,0)</f>
        <v>933t403r</v>
      </c>
      <c r="C1426" s="354" t="s">
        <v>95</v>
      </c>
      <c r="D1426" s="354" t="s">
        <v>96</v>
      </c>
      <c r="E1426" s="354">
        <v>6142430</v>
      </c>
      <c r="F1426" s="354">
        <v>10962.87</v>
      </c>
      <c r="G1426" s="354">
        <v>5255.13</v>
      </c>
      <c r="H1426" s="354">
        <v>1613.3</v>
      </c>
      <c r="I1426" s="354">
        <v>3944.44</v>
      </c>
      <c r="M1426" s="354">
        <v>100</v>
      </c>
      <c r="R1426" s="354">
        <v>50</v>
      </c>
      <c r="S1426" s="354">
        <v>5255.13</v>
      </c>
      <c r="T1426" s="354">
        <v>6868.43</v>
      </c>
      <c r="U1426" s="354">
        <v>10812.87</v>
      </c>
      <c r="V1426" s="354">
        <v>10812.87</v>
      </c>
      <c r="W1426" s="354">
        <v>10812.87</v>
      </c>
      <c r="X1426" s="354">
        <v>10812.87</v>
      </c>
      <c r="Y1426" s="354">
        <v>10912.87</v>
      </c>
      <c r="Z1426" s="354">
        <v>10912.87</v>
      </c>
      <c r="AA1426" s="354">
        <v>10912.87</v>
      </c>
      <c r="AB1426" s="354">
        <v>10912.87</v>
      </c>
      <c r="AC1426" s="354">
        <v>10912.87</v>
      </c>
      <c r="AD1426" s="354">
        <v>10962.87</v>
      </c>
    </row>
    <row r="1427" spans="1:30" x14ac:dyDescent="0.35">
      <c r="A1427" t="s">
        <v>165</v>
      </c>
      <c r="B1427" s="354" t="str">
        <f>VLOOKUP(A1427,'Web Based Remittances'!$A$2:$C$70,3,0)</f>
        <v>933t403r</v>
      </c>
      <c r="C1427" s="354" t="s">
        <v>97</v>
      </c>
      <c r="D1427" s="354" t="s">
        <v>98</v>
      </c>
      <c r="E1427" s="354">
        <v>6146100</v>
      </c>
      <c r="S1427" s="354">
        <v>0</v>
      </c>
      <c r="T1427" s="354">
        <v>0</v>
      </c>
      <c r="U1427" s="354">
        <v>0</v>
      </c>
      <c r="V1427" s="354">
        <v>0</v>
      </c>
      <c r="W1427" s="354">
        <v>0</v>
      </c>
      <c r="X1427" s="354">
        <v>0</v>
      </c>
      <c r="Y1427" s="354">
        <v>0</v>
      </c>
      <c r="Z1427" s="354">
        <v>0</v>
      </c>
      <c r="AA1427" s="354">
        <v>0</v>
      </c>
      <c r="AB1427" s="354">
        <v>0</v>
      </c>
      <c r="AC1427" s="354">
        <v>0</v>
      </c>
      <c r="AD1427" s="354">
        <v>0</v>
      </c>
    </row>
    <row r="1428" spans="1:30" x14ac:dyDescent="0.35">
      <c r="A1428" t="s">
        <v>165</v>
      </c>
      <c r="B1428" s="354" t="str">
        <f>VLOOKUP(A1428,'Web Based Remittances'!$A$2:$C$70,3,0)</f>
        <v>933t403r</v>
      </c>
      <c r="C1428" s="354" t="s">
        <v>99</v>
      </c>
      <c r="D1428" s="354" t="s">
        <v>100</v>
      </c>
      <c r="E1428" s="354">
        <v>6140000</v>
      </c>
      <c r="F1428" s="354">
        <v>8573.36</v>
      </c>
      <c r="G1428" s="354">
        <v>711.12</v>
      </c>
      <c r="H1428" s="354">
        <v>610</v>
      </c>
      <c r="I1428" s="354">
        <v>145</v>
      </c>
      <c r="J1428" s="354">
        <v>625</v>
      </c>
      <c r="K1428" s="354">
        <v>120</v>
      </c>
      <c r="L1428" s="354">
        <v>3276.12</v>
      </c>
      <c r="M1428" s="354">
        <v>130</v>
      </c>
      <c r="N1428" s="354">
        <v>570</v>
      </c>
      <c r="O1428" s="354">
        <v>510</v>
      </c>
      <c r="P1428" s="354">
        <v>861.12</v>
      </c>
      <c r="Q1428" s="354">
        <v>130</v>
      </c>
      <c r="R1428" s="354">
        <v>885</v>
      </c>
      <c r="S1428" s="354">
        <v>711.12</v>
      </c>
      <c r="T1428" s="354">
        <v>1321.12</v>
      </c>
      <c r="U1428" s="354">
        <v>1466.12</v>
      </c>
      <c r="V1428" s="354">
        <v>2091.12</v>
      </c>
      <c r="W1428" s="354">
        <v>2211.12</v>
      </c>
      <c r="X1428" s="354">
        <v>5487.24</v>
      </c>
      <c r="Y1428" s="354">
        <v>5617.24</v>
      </c>
      <c r="Z1428" s="354">
        <v>6187.24</v>
      </c>
      <c r="AA1428" s="354">
        <v>6697.24</v>
      </c>
      <c r="AB1428" s="354">
        <v>7558.36</v>
      </c>
      <c r="AC1428" s="354">
        <v>7688.36</v>
      </c>
      <c r="AD1428" s="354">
        <v>8573.36</v>
      </c>
    </row>
    <row r="1429" spans="1:30" x14ac:dyDescent="0.35">
      <c r="A1429" t="s">
        <v>165</v>
      </c>
      <c r="B1429" s="354" t="str">
        <f>VLOOKUP(A1429,'Web Based Remittances'!$A$2:$C$70,3,0)</f>
        <v>933t403r</v>
      </c>
      <c r="C1429" s="354" t="s">
        <v>101</v>
      </c>
      <c r="D1429" s="354" t="s">
        <v>102</v>
      </c>
      <c r="E1429" s="354">
        <v>6121600</v>
      </c>
      <c r="F1429" s="354">
        <v>2870</v>
      </c>
      <c r="G1429" s="354">
        <v>2340</v>
      </c>
      <c r="R1429" s="354">
        <v>530</v>
      </c>
      <c r="S1429" s="354">
        <v>2340</v>
      </c>
      <c r="T1429" s="354">
        <v>2340</v>
      </c>
      <c r="U1429" s="354">
        <v>2340</v>
      </c>
      <c r="V1429" s="354">
        <v>2340</v>
      </c>
      <c r="W1429" s="354">
        <v>2340</v>
      </c>
      <c r="X1429" s="354">
        <v>2340</v>
      </c>
      <c r="Y1429" s="354">
        <v>2340</v>
      </c>
      <c r="Z1429" s="354">
        <v>2340</v>
      </c>
      <c r="AA1429" s="354">
        <v>2340</v>
      </c>
      <c r="AB1429" s="354">
        <v>2340</v>
      </c>
      <c r="AC1429" s="354">
        <v>2340</v>
      </c>
      <c r="AD1429" s="354">
        <v>2870</v>
      </c>
    </row>
    <row r="1430" spans="1:30" x14ac:dyDescent="0.35">
      <c r="A1430" t="s">
        <v>165</v>
      </c>
      <c r="B1430" s="354" t="str">
        <f>VLOOKUP(A1430,'Web Based Remittances'!$A$2:$C$70,3,0)</f>
        <v>933t403r</v>
      </c>
      <c r="C1430" s="354" t="s">
        <v>103</v>
      </c>
      <c r="D1430" s="354" t="s">
        <v>104</v>
      </c>
      <c r="E1430" s="354">
        <v>6151110</v>
      </c>
      <c r="F1430" s="354">
        <v>2500</v>
      </c>
      <c r="J1430" s="354">
        <v>2500</v>
      </c>
      <c r="S1430" s="354">
        <v>0</v>
      </c>
      <c r="T1430" s="354">
        <v>0</v>
      </c>
      <c r="U1430" s="354">
        <v>0</v>
      </c>
      <c r="V1430" s="354">
        <v>2500</v>
      </c>
      <c r="W1430" s="354">
        <v>2500</v>
      </c>
      <c r="X1430" s="354">
        <v>2500</v>
      </c>
      <c r="Y1430" s="354">
        <v>2500</v>
      </c>
      <c r="Z1430" s="354">
        <v>2500</v>
      </c>
      <c r="AA1430" s="354">
        <v>2500</v>
      </c>
      <c r="AB1430" s="354">
        <v>2500</v>
      </c>
      <c r="AC1430" s="354">
        <v>2500</v>
      </c>
      <c r="AD1430" s="354">
        <v>2500</v>
      </c>
    </row>
    <row r="1431" spans="1:30" x14ac:dyDescent="0.35">
      <c r="A1431" t="s">
        <v>165</v>
      </c>
      <c r="B1431" s="354" t="str">
        <f>VLOOKUP(A1431,'Web Based Remittances'!$A$2:$C$70,3,0)</f>
        <v>933t403r</v>
      </c>
      <c r="C1431" s="354" t="s">
        <v>105</v>
      </c>
      <c r="D1431" s="354" t="s">
        <v>106</v>
      </c>
      <c r="E1431" s="354">
        <v>6140200</v>
      </c>
      <c r="F1431" s="354">
        <v>67357.460000000006</v>
      </c>
      <c r="G1431" s="354">
        <v>1462.5</v>
      </c>
      <c r="H1431" s="354">
        <v>5557.5</v>
      </c>
      <c r="I1431" s="354">
        <v>5557.5</v>
      </c>
      <c r="J1431" s="354">
        <v>4095</v>
      </c>
      <c r="L1431" s="354">
        <v>6318</v>
      </c>
      <c r="M1431" s="354">
        <v>4738.5</v>
      </c>
      <c r="N1431" s="354">
        <v>6949.8</v>
      </c>
      <c r="O1431" s="354">
        <v>3790.8</v>
      </c>
      <c r="P1431" s="354">
        <v>6633.9</v>
      </c>
      <c r="Q1431" s="354">
        <v>4738.5</v>
      </c>
      <c r="R1431" s="354">
        <v>17515.46</v>
      </c>
      <c r="S1431" s="354">
        <v>1462.5</v>
      </c>
      <c r="T1431" s="354">
        <v>7020</v>
      </c>
      <c r="U1431" s="354">
        <v>12577.5</v>
      </c>
      <c r="V1431" s="354">
        <v>16672.5</v>
      </c>
      <c r="W1431" s="354">
        <v>16672.5</v>
      </c>
      <c r="X1431" s="354">
        <v>22990.5</v>
      </c>
      <c r="Y1431" s="354">
        <v>27729</v>
      </c>
      <c r="Z1431" s="354">
        <v>34678.800000000003</v>
      </c>
      <c r="AA1431" s="354">
        <v>38469.600000000006</v>
      </c>
      <c r="AB1431" s="354">
        <v>45103.500000000007</v>
      </c>
      <c r="AC1431" s="354">
        <v>49842.000000000007</v>
      </c>
      <c r="AD1431" s="354">
        <v>67357.460000000006</v>
      </c>
    </row>
    <row r="1432" spans="1:30" x14ac:dyDescent="0.35">
      <c r="A1432" t="s">
        <v>165</v>
      </c>
      <c r="B1432" s="354" t="str">
        <f>VLOOKUP(A1432,'Web Based Remittances'!$A$2:$C$70,3,0)</f>
        <v>933t403r</v>
      </c>
      <c r="C1432" s="354" t="s">
        <v>107</v>
      </c>
      <c r="D1432" s="354" t="s">
        <v>108</v>
      </c>
      <c r="E1432" s="354">
        <v>6111000</v>
      </c>
      <c r="F1432" s="354">
        <v>14490</v>
      </c>
      <c r="G1432" s="354">
        <v>1150</v>
      </c>
      <c r="H1432" s="354">
        <v>4600</v>
      </c>
      <c r="I1432" s="354">
        <v>3450</v>
      </c>
      <c r="J1432" s="354">
        <v>5290</v>
      </c>
      <c r="S1432" s="354">
        <v>1150</v>
      </c>
      <c r="T1432" s="354">
        <v>5750</v>
      </c>
      <c r="U1432" s="354">
        <v>9200</v>
      </c>
      <c r="V1432" s="354">
        <v>14490</v>
      </c>
      <c r="W1432" s="354">
        <v>14490</v>
      </c>
      <c r="X1432" s="354">
        <v>14490</v>
      </c>
      <c r="Y1432" s="354">
        <v>14490</v>
      </c>
      <c r="Z1432" s="354">
        <v>14490</v>
      </c>
      <c r="AA1432" s="354">
        <v>14490</v>
      </c>
      <c r="AB1432" s="354">
        <v>14490</v>
      </c>
      <c r="AC1432" s="354">
        <v>14490</v>
      </c>
      <c r="AD1432" s="354">
        <v>14490</v>
      </c>
    </row>
    <row r="1433" spans="1:30" x14ac:dyDescent="0.35">
      <c r="A1433" t="s">
        <v>165</v>
      </c>
      <c r="B1433" s="354" t="str">
        <f>VLOOKUP(A1433,'Web Based Remittances'!$A$2:$C$70,3,0)</f>
        <v>933t403r</v>
      </c>
      <c r="C1433" s="354" t="s">
        <v>109</v>
      </c>
      <c r="D1433" s="354" t="s">
        <v>110</v>
      </c>
      <c r="E1433" s="354">
        <v>6170100</v>
      </c>
      <c r="F1433" s="354">
        <v>39711.15</v>
      </c>
      <c r="G1433" s="354">
        <v>119.26</v>
      </c>
      <c r="H1433" s="354">
        <v>6128.15</v>
      </c>
      <c r="I1433" s="354">
        <v>3605</v>
      </c>
      <c r="J1433" s="354">
        <v>3078.92</v>
      </c>
      <c r="L1433" s="354">
        <v>1768</v>
      </c>
      <c r="M1433" s="354">
        <v>5133.74</v>
      </c>
      <c r="N1433" s="354">
        <v>3719.5</v>
      </c>
      <c r="O1433" s="354">
        <v>2225.7399999999998</v>
      </c>
      <c r="P1433" s="354">
        <v>5358</v>
      </c>
      <c r="Q1433" s="354">
        <v>3784.92</v>
      </c>
      <c r="R1433" s="354">
        <v>4789.92</v>
      </c>
      <c r="S1433" s="354">
        <v>119.26</v>
      </c>
      <c r="T1433" s="354">
        <v>6247.41</v>
      </c>
      <c r="U1433" s="354">
        <v>9852.41</v>
      </c>
      <c r="V1433" s="354">
        <v>12931.33</v>
      </c>
      <c r="W1433" s="354">
        <v>12931.33</v>
      </c>
      <c r="X1433" s="354">
        <v>14699.33</v>
      </c>
      <c r="Y1433" s="354">
        <v>19833.07</v>
      </c>
      <c r="Z1433" s="354">
        <v>23552.57</v>
      </c>
      <c r="AA1433" s="354">
        <v>25778.309999999998</v>
      </c>
      <c r="AB1433" s="354">
        <v>31136.309999999998</v>
      </c>
      <c r="AC1433" s="354">
        <v>34921.229999999996</v>
      </c>
      <c r="AD1433" s="354">
        <v>39711.149999999994</v>
      </c>
    </row>
    <row r="1434" spans="1:30" x14ac:dyDescent="0.35">
      <c r="A1434" t="s">
        <v>165</v>
      </c>
      <c r="B1434" s="354" t="str">
        <f>VLOOKUP(A1434,'Web Based Remittances'!$A$2:$C$70,3,0)</f>
        <v>933t403r</v>
      </c>
      <c r="C1434" s="354" t="s">
        <v>111</v>
      </c>
      <c r="D1434" s="354" t="s">
        <v>112</v>
      </c>
      <c r="E1434" s="354">
        <v>6170110</v>
      </c>
      <c r="F1434" s="354">
        <v>15809.34</v>
      </c>
      <c r="G1434" s="354">
        <v>4783.87</v>
      </c>
      <c r="H1434" s="354">
        <v>3878.08</v>
      </c>
      <c r="I1434" s="354">
        <v>1193.08</v>
      </c>
      <c r="J1434" s="354">
        <v>1275.0999999999999</v>
      </c>
      <c r="K1434" s="354">
        <v>263.08</v>
      </c>
      <c r="L1434" s="354">
        <v>1562.68</v>
      </c>
      <c r="M1434" s="354">
        <v>1013.1</v>
      </c>
      <c r="N1434" s="354">
        <v>263.08</v>
      </c>
      <c r="O1434" s="354">
        <v>513.08000000000004</v>
      </c>
      <c r="P1434" s="354">
        <v>538.08000000000004</v>
      </c>
      <c r="Q1434" s="354">
        <v>263.08</v>
      </c>
      <c r="R1434" s="354">
        <v>263.02999999999997</v>
      </c>
      <c r="S1434" s="354">
        <v>4783.87</v>
      </c>
      <c r="T1434" s="354">
        <v>8661.9500000000007</v>
      </c>
      <c r="U1434" s="354">
        <v>9855.0300000000007</v>
      </c>
      <c r="V1434" s="354">
        <v>11130.130000000001</v>
      </c>
      <c r="W1434" s="354">
        <v>11393.210000000001</v>
      </c>
      <c r="X1434" s="354">
        <v>12955.890000000001</v>
      </c>
      <c r="Y1434" s="354">
        <v>13968.990000000002</v>
      </c>
      <c r="Z1434" s="354">
        <v>14232.070000000002</v>
      </c>
      <c r="AA1434" s="354">
        <v>14745.150000000001</v>
      </c>
      <c r="AB1434" s="354">
        <v>15283.230000000001</v>
      </c>
      <c r="AC1434" s="354">
        <v>15546.310000000001</v>
      </c>
      <c r="AD1434" s="354">
        <v>15809.340000000002</v>
      </c>
    </row>
    <row r="1435" spans="1:30" x14ac:dyDescent="0.35">
      <c r="A1435" t="s">
        <v>165</v>
      </c>
      <c r="B1435" s="354" t="str">
        <f>VLOOKUP(A1435,'Web Based Remittances'!$A$2:$C$70,3,0)</f>
        <v>933t403r</v>
      </c>
      <c r="C1435" s="354" t="s">
        <v>121</v>
      </c>
      <c r="D1435" s="354" t="s">
        <v>122</v>
      </c>
      <c r="E1435" s="354">
        <v>4190170</v>
      </c>
      <c r="F1435" s="354">
        <v>-5429</v>
      </c>
      <c r="J1435" s="354">
        <v>-5429</v>
      </c>
      <c r="S1435" s="354">
        <v>0</v>
      </c>
      <c r="T1435" s="354">
        <v>0</v>
      </c>
      <c r="U1435" s="354">
        <v>0</v>
      </c>
      <c r="V1435" s="354">
        <v>-5429</v>
      </c>
      <c r="W1435" s="354">
        <v>-5429</v>
      </c>
      <c r="X1435" s="354">
        <v>-5429</v>
      </c>
      <c r="Y1435" s="354">
        <v>-5429</v>
      </c>
      <c r="Z1435" s="354">
        <v>-5429</v>
      </c>
      <c r="AA1435" s="354">
        <v>-5429</v>
      </c>
      <c r="AB1435" s="354">
        <v>-5429</v>
      </c>
      <c r="AC1435" s="354">
        <v>-5429</v>
      </c>
      <c r="AD1435" s="354">
        <v>-5429</v>
      </c>
    </row>
    <row r="1436" spans="1:30" x14ac:dyDescent="0.35">
      <c r="A1436" t="s">
        <v>165</v>
      </c>
      <c r="B1436" s="354" t="str">
        <f>VLOOKUP(A1436,'Web Based Remittances'!$A$2:$C$70,3,0)</f>
        <v>933t403r</v>
      </c>
      <c r="C1436" s="354" t="s">
        <v>130</v>
      </c>
      <c r="D1436" s="354" t="s">
        <v>131</v>
      </c>
      <c r="E1436" s="354">
        <v>6180230</v>
      </c>
      <c r="F1436" s="354">
        <v>5000</v>
      </c>
      <c r="L1436" s="354">
        <v>5000</v>
      </c>
      <c r="S1436" s="354">
        <v>0</v>
      </c>
      <c r="T1436" s="354">
        <v>0</v>
      </c>
      <c r="U1436" s="354">
        <v>0</v>
      </c>
      <c r="V1436" s="354">
        <v>0</v>
      </c>
      <c r="W1436" s="354">
        <v>0</v>
      </c>
      <c r="X1436" s="354">
        <v>5000</v>
      </c>
      <c r="Y1436" s="354">
        <v>5000</v>
      </c>
      <c r="Z1436" s="354">
        <v>5000</v>
      </c>
      <c r="AA1436" s="354">
        <v>5000</v>
      </c>
      <c r="AB1436" s="354">
        <v>5000</v>
      </c>
      <c r="AC1436" s="354">
        <v>5000</v>
      </c>
      <c r="AD1436" s="354">
        <v>5000</v>
      </c>
    </row>
    <row r="1437" spans="1:30" x14ac:dyDescent="0.35">
      <c r="A1437" t="s">
        <v>166</v>
      </c>
      <c r="B1437" s="354" t="str">
        <f>VLOOKUP(A1437,'Web Based Remittances'!$A$2:$C$70,3,0)</f>
        <v>550u834a</v>
      </c>
      <c r="C1437" s="354" t="s">
        <v>19</v>
      </c>
      <c r="D1437" s="354" t="s">
        <v>20</v>
      </c>
      <c r="E1437" s="354">
        <v>4190105</v>
      </c>
      <c r="F1437" s="354">
        <v>-824347</v>
      </c>
      <c r="G1437" s="354">
        <v>-96426</v>
      </c>
      <c r="H1437" s="354">
        <v>-71214</v>
      </c>
      <c r="I1437" s="354">
        <v>-64284</v>
      </c>
      <c r="J1437" s="354">
        <v>-64284</v>
      </c>
      <c r="K1437" s="354">
        <v>-64284</v>
      </c>
      <c r="L1437" s="354">
        <v>-64284</v>
      </c>
      <c r="M1437" s="354">
        <v>-71217</v>
      </c>
      <c r="N1437" s="354">
        <v>-64284</v>
      </c>
      <c r="O1437" s="354">
        <v>-64284</v>
      </c>
      <c r="P1437" s="354">
        <v>-64284</v>
      </c>
      <c r="Q1437" s="354">
        <v>-71218</v>
      </c>
      <c r="R1437" s="354">
        <v>-64284</v>
      </c>
      <c r="S1437" s="354">
        <v>-96426</v>
      </c>
      <c r="T1437" s="354">
        <v>-167640</v>
      </c>
      <c r="U1437" s="354">
        <v>-231924</v>
      </c>
      <c r="V1437" s="354">
        <v>-296208</v>
      </c>
      <c r="W1437" s="354">
        <v>-360492</v>
      </c>
      <c r="X1437" s="354">
        <v>-424776</v>
      </c>
      <c r="Y1437" s="354">
        <v>-495993</v>
      </c>
      <c r="Z1437" s="354">
        <v>-560277</v>
      </c>
      <c r="AA1437" s="354">
        <v>-624561</v>
      </c>
      <c r="AB1437" s="354">
        <v>-688845</v>
      </c>
      <c r="AC1437" s="354">
        <v>-760063</v>
      </c>
      <c r="AD1437" s="354">
        <v>-824347</v>
      </c>
    </row>
    <row r="1438" spans="1:30" x14ac:dyDescent="0.35">
      <c r="A1438" t="s">
        <v>166</v>
      </c>
      <c r="B1438" s="354" t="str">
        <f>VLOOKUP(A1438,'Web Based Remittances'!$A$2:$C$70,3,0)</f>
        <v>550u834a</v>
      </c>
      <c r="C1438" s="354" t="s">
        <v>21</v>
      </c>
      <c r="D1438" s="354" t="s">
        <v>22</v>
      </c>
      <c r="E1438" s="354">
        <v>4190110</v>
      </c>
      <c r="S1438" s="354">
        <v>0</v>
      </c>
      <c r="T1438" s="354">
        <v>0</v>
      </c>
      <c r="U1438" s="354">
        <v>0</v>
      </c>
      <c r="V1438" s="354">
        <v>0</v>
      </c>
      <c r="W1438" s="354">
        <v>0</v>
      </c>
      <c r="X1438" s="354">
        <v>0</v>
      </c>
      <c r="Y1438" s="354">
        <v>0</v>
      </c>
      <c r="Z1438" s="354">
        <v>0</v>
      </c>
      <c r="AA1438" s="354">
        <v>0</v>
      </c>
      <c r="AB1438" s="354">
        <v>0</v>
      </c>
      <c r="AC1438" s="354">
        <v>0</v>
      </c>
      <c r="AD1438" s="354">
        <v>0</v>
      </c>
    </row>
    <row r="1439" spans="1:30" x14ac:dyDescent="0.35">
      <c r="A1439" t="s">
        <v>166</v>
      </c>
      <c r="B1439" s="354" t="str">
        <f>VLOOKUP(A1439,'Web Based Remittances'!$A$2:$C$70,3,0)</f>
        <v>550u834a</v>
      </c>
      <c r="C1439" s="354" t="s">
        <v>23</v>
      </c>
      <c r="D1439" s="354" t="s">
        <v>24</v>
      </c>
      <c r="E1439" s="354">
        <v>4190120</v>
      </c>
      <c r="S1439" s="354">
        <v>0</v>
      </c>
      <c r="T1439" s="354">
        <v>0</v>
      </c>
      <c r="U1439" s="354">
        <v>0</v>
      </c>
      <c r="V1439" s="354">
        <v>0</v>
      </c>
      <c r="W1439" s="354">
        <v>0</v>
      </c>
      <c r="X1439" s="354">
        <v>0</v>
      </c>
      <c r="Y1439" s="354">
        <v>0</v>
      </c>
      <c r="Z1439" s="354">
        <v>0</v>
      </c>
      <c r="AA1439" s="354">
        <v>0</v>
      </c>
      <c r="AB1439" s="354">
        <v>0</v>
      </c>
      <c r="AC1439" s="354">
        <v>0</v>
      </c>
      <c r="AD1439" s="354">
        <v>0</v>
      </c>
    </row>
    <row r="1440" spans="1:30" x14ac:dyDescent="0.35">
      <c r="A1440" t="s">
        <v>166</v>
      </c>
      <c r="B1440" s="354" t="str">
        <f>VLOOKUP(A1440,'Web Based Remittances'!$A$2:$C$70,3,0)</f>
        <v>550u834a</v>
      </c>
      <c r="C1440" s="354" t="s">
        <v>25</v>
      </c>
      <c r="D1440" s="354" t="s">
        <v>26</v>
      </c>
      <c r="E1440" s="354">
        <v>4190140</v>
      </c>
      <c r="F1440" s="354">
        <v>-55725</v>
      </c>
      <c r="I1440" s="354">
        <v>-13931</v>
      </c>
      <c r="L1440" s="354">
        <v>-13931</v>
      </c>
      <c r="O1440" s="354">
        <v>-13931</v>
      </c>
      <c r="R1440" s="354">
        <v>-13932</v>
      </c>
      <c r="S1440" s="354">
        <v>0</v>
      </c>
      <c r="T1440" s="354">
        <v>0</v>
      </c>
      <c r="U1440" s="354">
        <v>-13931</v>
      </c>
      <c r="V1440" s="354">
        <v>-13931</v>
      </c>
      <c r="W1440" s="354">
        <v>-13931</v>
      </c>
      <c r="X1440" s="354">
        <v>-27862</v>
      </c>
      <c r="Y1440" s="354">
        <v>-27862</v>
      </c>
      <c r="Z1440" s="354">
        <v>-27862</v>
      </c>
      <c r="AA1440" s="354">
        <v>-41793</v>
      </c>
      <c r="AB1440" s="354">
        <v>-41793</v>
      </c>
      <c r="AC1440" s="354">
        <v>-41793</v>
      </c>
      <c r="AD1440" s="354">
        <v>-55725</v>
      </c>
    </row>
    <row r="1441" spans="1:30" x14ac:dyDescent="0.35">
      <c r="A1441" t="s">
        <v>166</v>
      </c>
      <c r="B1441" s="354" t="str">
        <f>VLOOKUP(A1441,'Web Based Remittances'!$A$2:$C$70,3,0)</f>
        <v>550u834a</v>
      </c>
      <c r="C1441" s="354" t="s">
        <v>27</v>
      </c>
      <c r="D1441" s="354" t="s">
        <v>28</v>
      </c>
      <c r="E1441" s="354">
        <v>4190160</v>
      </c>
      <c r="S1441" s="354">
        <v>0</v>
      </c>
      <c r="T1441" s="354">
        <v>0</v>
      </c>
      <c r="U1441" s="354">
        <v>0</v>
      </c>
      <c r="V1441" s="354">
        <v>0</v>
      </c>
      <c r="W1441" s="354">
        <v>0</v>
      </c>
      <c r="X1441" s="354">
        <v>0</v>
      </c>
      <c r="Y1441" s="354">
        <v>0</v>
      </c>
      <c r="Z1441" s="354">
        <v>0</v>
      </c>
      <c r="AA1441" s="354">
        <v>0</v>
      </c>
      <c r="AB1441" s="354">
        <v>0</v>
      </c>
      <c r="AC1441" s="354">
        <v>0</v>
      </c>
      <c r="AD1441" s="354">
        <v>0</v>
      </c>
    </row>
    <row r="1442" spans="1:30" x14ac:dyDescent="0.35">
      <c r="A1442" t="s">
        <v>166</v>
      </c>
      <c r="B1442" s="354" t="str">
        <f>VLOOKUP(A1442,'Web Based Remittances'!$A$2:$C$70,3,0)</f>
        <v>550u834a</v>
      </c>
      <c r="C1442" s="354" t="s">
        <v>29</v>
      </c>
      <c r="D1442" s="354" t="s">
        <v>30</v>
      </c>
      <c r="E1442" s="354">
        <v>4190390</v>
      </c>
      <c r="S1442" s="354">
        <v>0</v>
      </c>
      <c r="T1442" s="354">
        <v>0</v>
      </c>
      <c r="U1442" s="354">
        <v>0</v>
      </c>
      <c r="V1442" s="354">
        <v>0</v>
      </c>
      <c r="W1442" s="354">
        <v>0</v>
      </c>
      <c r="X1442" s="354">
        <v>0</v>
      </c>
      <c r="Y1442" s="354">
        <v>0</v>
      </c>
      <c r="Z1442" s="354">
        <v>0</v>
      </c>
      <c r="AA1442" s="354">
        <v>0</v>
      </c>
      <c r="AB1442" s="354">
        <v>0</v>
      </c>
      <c r="AC1442" s="354">
        <v>0</v>
      </c>
      <c r="AD1442" s="354">
        <v>0</v>
      </c>
    </row>
    <row r="1443" spans="1:30" x14ac:dyDescent="0.35">
      <c r="A1443" t="s">
        <v>166</v>
      </c>
      <c r="B1443" s="354" t="str">
        <f>VLOOKUP(A1443,'Web Based Remittances'!$A$2:$C$70,3,0)</f>
        <v>550u834a</v>
      </c>
      <c r="C1443" s="354" t="s">
        <v>31</v>
      </c>
      <c r="D1443" s="354" t="s">
        <v>32</v>
      </c>
      <c r="E1443" s="354">
        <v>4191900</v>
      </c>
      <c r="S1443" s="354">
        <v>0</v>
      </c>
      <c r="T1443" s="354">
        <v>0</v>
      </c>
      <c r="U1443" s="354">
        <v>0</v>
      </c>
      <c r="V1443" s="354">
        <v>0</v>
      </c>
      <c r="W1443" s="354">
        <v>0</v>
      </c>
      <c r="X1443" s="354">
        <v>0</v>
      </c>
      <c r="Y1443" s="354">
        <v>0</v>
      </c>
      <c r="Z1443" s="354">
        <v>0</v>
      </c>
      <c r="AA1443" s="354">
        <v>0</v>
      </c>
      <c r="AB1443" s="354">
        <v>0</v>
      </c>
      <c r="AC1443" s="354">
        <v>0</v>
      </c>
      <c r="AD1443" s="354">
        <v>0</v>
      </c>
    </row>
    <row r="1444" spans="1:30" x14ac:dyDescent="0.35">
      <c r="A1444" t="s">
        <v>166</v>
      </c>
      <c r="B1444" s="354" t="str">
        <f>VLOOKUP(A1444,'Web Based Remittances'!$A$2:$C$70,3,0)</f>
        <v>550u834a</v>
      </c>
      <c r="C1444" s="354" t="s">
        <v>33</v>
      </c>
      <c r="D1444" s="354" t="s">
        <v>34</v>
      </c>
      <c r="E1444" s="354">
        <v>4191100</v>
      </c>
      <c r="F1444" s="354">
        <v>-33200</v>
      </c>
      <c r="G1444" s="354">
        <v>-2500</v>
      </c>
      <c r="H1444" s="354">
        <v>-3700</v>
      </c>
      <c r="I1444" s="354">
        <v>-2500</v>
      </c>
      <c r="J1444" s="354">
        <v>-2500</v>
      </c>
      <c r="L1444" s="354">
        <v>-3400</v>
      </c>
      <c r="M1444" s="354">
        <v>-2500</v>
      </c>
      <c r="N1444" s="354">
        <v>-3700</v>
      </c>
      <c r="O1444" s="354">
        <v>-2500</v>
      </c>
      <c r="P1444" s="354">
        <v>-2500</v>
      </c>
      <c r="Q1444" s="354">
        <v>-3700</v>
      </c>
      <c r="R1444" s="354">
        <v>-3700</v>
      </c>
      <c r="S1444" s="354">
        <v>-2500</v>
      </c>
      <c r="T1444" s="354">
        <v>-6200</v>
      </c>
      <c r="U1444" s="354">
        <v>-8700</v>
      </c>
      <c r="V1444" s="354">
        <v>-11200</v>
      </c>
      <c r="W1444" s="354">
        <v>-11200</v>
      </c>
      <c r="X1444" s="354">
        <v>-14600</v>
      </c>
      <c r="Y1444" s="354">
        <v>-17100</v>
      </c>
      <c r="Z1444" s="354">
        <v>-20800</v>
      </c>
      <c r="AA1444" s="354">
        <v>-23300</v>
      </c>
      <c r="AB1444" s="354">
        <v>-25800</v>
      </c>
      <c r="AC1444" s="354">
        <v>-29500</v>
      </c>
      <c r="AD1444" s="354">
        <v>-33200</v>
      </c>
    </row>
    <row r="1445" spans="1:30" x14ac:dyDescent="0.35">
      <c r="A1445" t="s">
        <v>166</v>
      </c>
      <c r="B1445" s="354" t="str">
        <f>VLOOKUP(A1445,'Web Based Remittances'!$A$2:$C$70,3,0)</f>
        <v>550u834a</v>
      </c>
      <c r="C1445" s="354" t="s">
        <v>35</v>
      </c>
      <c r="D1445" s="354" t="s">
        <v>36</v>
      </c>
      <c r="E1445" s="354">
        <v>4191110</v>
      </c>
      <c r="S1445" s="354">
        <v>0</v>
      </c>
      <c r="T1445" s="354">
        <v>0</v>
      </c>
      <c r="U1445" s="354">
        <v>0</v>
      </c>
      <c r="V1445" s="354">
        <v>0</v>
      </c>
      <c r="W1445" s="354">
        <v>0</v>
      </c>
      <c r="X1445" s="354">
        <v>0</v>
      </c>
      <c r="Y1445" s="354">
        <v>0</v>
      </c>
      <c r="Z1445" s="354">
        <v>0</v>
      </c>
      <c r="AA1445" s="354">
        <v>0</v>
      </c>
      <c r="AB1445" s="354">
        <v>0</v>
      </c>
      <c r="AC1445" s="354">
        <v>0</v>
      </c>
      <c r="AD1445" s="354">
        <v>0</v>
      </c>
    </row>
    <row r="1446" spans="1:30" x14ac:dyDescent="0.35">
      <c r="A1446" t="s">
        <v>166</v>
      </c>
      <c r="B1446" s="354" t="str">
        <f>VLOOKUP(A1446,'Web Based Remittances'!$A$2:$C$70,3,0)</f>
        <v>550u834a</v>
      </c>
      <c r="C1446" s="354" t="s">
        <v>37</v>
      </c>
      <c r="D1446" s="354" t="s">
        <v>38</v>
      </c>
      <c r="E1446" s="354">
        <v>4191600</v>
      </c>
      <c r="S1446" s="354">
        <v>0</v>
      </c>
      <c r="T1446" s="354">
        <v>0</v>
      </c>
      <c r="U1446" s="354">
        <v>0</v>
      </c>
      <c r="V1446" s="354">
        <v>0</v>
      </c>
      <c r="W1446" s="354">
        <v>0</v>
      </c>
      <c r="X1446" s="354">
        <v>0</v>
      </c>
      <c r="Y1446" s="354">
        <v>0</v>
      </c>
      <c r="Z1446" s="354">
        <v>0</v>
      </c>
      <c r="AA1446" s="354">
        <v>0</v>
      </c>
      <c r="AB1446" s="354">
        <v>0</v>
      </c>
      <c r="AC1446" s="354">
        <v>0</v>
      </c>
      <c r="AD1446" s="354">
        <v>0</v>
      </c>
    </row>
    <row r="1447" spans="1:30" x14ac:dyDescent="0.35">
      <c r="A1447" t="s">
        <v>166</v>
      </c>
      <c r="B1447" s="354" t="str">
        <f>VLOOKUP(A1447,'Web Based Remittances'!$A$2:$C$70,3,0)</f>
        <v>550u834a</v>
      </c>
      <c r="C1447" s="354" t="s">
        <v>39</v>
      </c>
      <c r="D1447" s="354" t="s">
        <v>40</v>
      </c>
      <c r="E1447" s="354">
        <v>4191610</v>
      </c>
      <c r="S1447" s="354">
        <v>0</v>
      </c>
      <c r="T1447" s="354">
        <v>0</v>
      </c>
      <c r="U1447" s="354">
        <v>0</v>
      </c>
      <c r="V1447" s="354">
        <v>0</v>
      </c>
      <c r="W1447" s="354">
        <v>0</v>
      </c>
      <c r="X1447" s="354">
        <v>0</v>
      </c>
      <c r="Y1447" s="354">
        <v>0</v>
      </c>
      <c r="Z1447" s="354">
        <v>0</v>
      </c>
      <c r="AA1447" s="354">
        <v>0</v>
      </c>
      <c r="AB1447" s="354">
        <v>0</v>
      </c>
      <c r="AC1447" s="354">
        <v>0</v>
      </c>
      <c r="AD1447" s="354">
        <v>0</v>
      </c>
    </row>
    <row r="1448" spans="1:30" x14ac:dyDescent="0.35">
      <c r="A1448" t="s">
        <v>166</v>
      </c>
      <c r="B1448" s="354" t="str">
        <f>VLOOKUP(A1448,'Web Based Remittances'!$A$2:$C$70,3,0)</f>
        <v>550u834a</v>
      </c>
      <c r="C1448" s="354" t="s">
        <v>41</v>
      </c>
      <c r="D1448" s="354" t="s">
        <v>42</v>
      </c>
      <c r="E1448" s="354">
        <v>4190410</v>
      </c>
      <c r="S1448" s="354">
        <v>0</v>
      </c>
      <c r="T1448" s="354">
        <v>0</v>
      </c>
      <c r="U1448" s="354">
        <v>0</v>
      </c>
      <c r="V1448" s="354">
        <v>0</v>
      </c>
      <c r="W1448" s="354">
        <v>0</v>
      </c>
      <c r="X1448" s="354">
        <v>0</v>
      </c>
      <c r="Y1448" s="354">
        <v>0</v>
      </c>
      <c r="Z1448" s="354">
        <v>0</v>
      </c>
      <c r="AA1448" s="354">
        <v>0</v>
      </c>
      <c r="AB1448" s="354">
        <v>0</v>
      </c>
      <c r="AC1448" s="354">
        <v>0</v>
      </c>
      <c r="AD1448" s="354">
        <v>0</v>
      </c>
    </row>
    <row r="1449" spans="1:30" x14ac:dyDescent="0.35">
      <c r="A1449" t="s">
        <v>166</v>
      </c>
      <c r="B1449" s="354" t="str">
        <f>VLOOKUP(A1449,'Web Based Remittances'!$A$2:$C$70,3,0)</f>
        <v>550u834a</v>
      </c>
      <c r="C1449" s="354" t="s">
        <v>43</v>
      </c>
      <c r="D1449" s="354" t="s">
        <v>44</v>
      </c>
      <c r="E1449" s="354">
        <v>4190420</v>
      </c>
      <c r="S1449" s="354">
        <v>0</v>
      </c>
      <c r="T1449" s="354">
        <v>0</v>
      </c>
      <c r="U1449" s="354">
        <v>0</v>
      </c>
      <c r="V1449" s="354">
        <v>0</v>
      </c>
      <c r="W1449" s="354">
        <v>0</v>
      </c>
      <c r="X1449" s="354">
        <v>0</v>
      </c>
      <c r="Y1449" s="354">
        <v>0</v>
      </c>
      <c r="Z1449" s="354">
        <v>0</v>
      </c>
      <c r="AA1449" s="354">
        <v>0</v>
      </c>
      <c r="AB1449" s="354">
        <v>0</v>
      </c>
      <c r="AC1449" s="354">
        <v>0</v>
      </c>
      <c r="AD1449" s="354">
        <v>0</v>
      </c>
    </row>
    <row r="1450" spans="1:30" x14ac:dyDescent="0.35">
      <c r="A1450" t="s">
        <v>166</v>
      </c>
      <c r="B1450" s="354" t="str">
        <f>VLOOKUP(A1450,'Web Based Remittances'!$A$2:$C$70,3,0)</f>
        <v>550u834a</v>
      </c>
      <c r="C1450" s="354" t="s">
        <v>45</v>
      </c>
      <c r="D1450" s="354" t="s">
        <v>46</v>
      </c>
      <c r="E1450" s="354">
        <v>4190200</v>
      </c>
      <c r="S1450" s="354">
        <v>0</v>
      </c>
      <c r="T1450" s="354">
        <v>0</v>
      </c>
      <c r="U1450" s="354">
        <v>0</v>
      </c>
      <c r="V1450" s="354">
        <v>0</v>
      </c>
      <c r="W1450" s="354">
        <v>0</v>
      </c>
      <c r="X1450" s="354">
        <v>0</v>
      </c>
      <c r="Y1450" s="354">
        <v>0</v>
      </c>
      <c r="Z1450" s="354">
        <v>0</v>
      </c>
      <c r="AA1450" s="354">
        <v>0</v>
      </c>
      <c r="AB1450" s="354">
        <v>0</v>
      </c>
      <c r="AC1450" s="354">
        <v>0</v>
      </c>
      <c r="AD1450" s="354">
        <v>0</v>
      </c>
    </row>
    <row r="1451" spans="1:30" x14ac:dyDescent="0.35">
      <c r="A1451" t="s">
        <v>166</v>
      </c>
      <c r="B1451" s="354" t="str">
        <f>VLOOKUP(A1451,'Web Based Remittances'!$A$2:$C$70,3,0)</f>
        <v>550u834a</v>
      </c>
      <c r="C1451" s="354" t="s">
        <v>47</v>
      </c>
      <c r="D1451" s="354" t="s">
        <v>48</v>
      </c>
      <c r="E1451" s="354">
        <v>4190386</v>
      </c>
      <c r="S1451" s="354">
        <v>0</v>
      </c>
      <c r="T1451" s="354">
        <v>0</v>
      </c>
      <c r="U1451" s="354">
        <v>0</v>
      </c>
      <c r="V1451" s="354">
        <v>0</v>
      </c>
      <c r="W1451" s="354">
        <v>0</v>
      </c>
      <c r="X1451" s="354">
        <v>0</v>
      </c>
      <c r="Y1451" s="354">
        <v>0</v>
      </c>
      <c r="Z1451" s="354">
        <v>0</v>
      </c>
      <c r="AA1451" s="354">
        <v>0</v>
      </c>
      <c r="AB1451" s="354">
        <v>0</v>
      </c>
      <c r="AC1451" s="354">
        <v>0</v>
      </c>
      <c r="AD1451" s="354">
        <v>0</v>
      </c>
    </row>
    <row r="1452" spans="1:30" x14ac:dyDescent="0.35">
      <c r="A1452" t="s">
        <v>166</v>
      </c>
      <c r="B1452" s="354" t="str">
        <f>VLOOKUP(A1452,'Web Based Remittances'!$A$2:$C$70,3,0)</f>
        <v>550u834a</v>
      </c>
      <c r="C1452" s="354" t="s">
        <v>49</v>
      </c>
      <c r="D1452" s="354" t="s">
        <v>50</v>
      </c>
      <c r="E1452" s="354">
        <v>4190387</v>
      </c>
      <c r="S1452" s="354">
        <v>0</v>
      </c>
      <c r="T1452" s="354">
        <v>0</v>
      </c>
      <c r="U1452" s="354">
        <v>0</v>
      </c>
      <c r="V1452" s="354">
        <v>0</v>
      </c>
      <c r="W1452" s="354">
        <v>0</v>
      </c>
      <c r="X1452" s="354">
        <v>0</v>
      </c>
      <c r="Y1452" s="354">
        <v>0</v>
      </c>
      <c r="Z1452" s="354">
        <v>0</v>
      </c>
      <c r="AA1452" s="354">
        <v>0</v>
      </c>
      <c r="AB1452" s="354">
        <v>0</v>
      </c>
      <c r="AC1452" s="354">
        <v>0</v>
      </c>
      <c r="AD1452" s="354">
        <v>0</v>
      </c>
    </row>
    <row r="1453" spans="1:30" x14ac:dyDescent="0.35">
      <c r="A1453" t="s">
        <v>166</v>
      </c>
      <c r="B1453" s="354" t="str">
        <f>VLOOKUP(A1453,'Web Based Remittances'!$A$2:$C$70,3,0)</f>
        <v>550u834a</v>
      </c>
      <c r="C1453" s="354" t="s">
        <v>51</v>
      </c>
      <c r="D1453" s="354" t="s">
        <v>52</v>
      </c>
      <c r="E1453" s="354">
        <v>4190388</v>
      </c>
      <c r="F1453" s="354">
        <v>-14325</v>
      </c>
      <c r="G1453" s="354">
        <v>-4748</v>
      </c>
      <c r="H1453" s="354">
        <v>-2414</v>
      </c>
      <c r="I1453" s="354">
        <v>-4748</v>
      </c>
      <c r="N1453" s="354">
        <v>-2415</v>
      </c>
      <c r="S1453" s="354">
        <v>-4748</v>
      </c>
      <c r="T1453" s="354">
        <v>-7162</v>
      </c>
      <c r="U1453" s="354">
        <v>-11910</v>
      </c>
      <c r="V1453" s="354">
        <v>-11910</v>
      </c>
      <c r="W1453" s="354">
        <v>-11910</v>
      </c>
      <c r="X1453" s="354">
        <v>-11910</v>
      </c>
      <c r="Y1453" s="354">
        <v>-11910</v>
      </c>
      <c r="Z1453" s="354">
        <v>-14325</v>
      </c>
      <c r="AA1453" s="354">
        <v>-14325</v>
      </c>
      <c r="AB1453" s="354">
        <v>-14325</v>
      </c>
      <c r="AC1453" s="354">
        <v>-14325</v>
      </c>
      <c r="AD1453" s="354">
        <v>-14325</v>
      </c>
    </row>
    <row r="1454" spans="1:30" x14ac:dyDescent="0.35">
      <c r="A1454" t="s">
        <v>166</v>
      </c>
      <c r="B1454" s="354" t="str">
        <f>VLOOKUP(A1454,'Web Based Remittances'!$A$2:$C$70,3,0)</f>
        <v>550u834a</v>
      </c>
      <c r="C1454" s="354" t="s">
        <v>53</v>
      </c>
      <c r="D1454" s="354" t="s">
        <v>54</v>
      </c>
      <c r="E1454" s="354">
        <v>4190380</v>
      </c>
      <c r="F1454" s="354">
        <v>-52928</v>
      </c>
      <c r="H1454" s="354">
        <v>-7041</v>
      </c>
      <c r="J1454" s="354">
        <v>-35790</v>
      </c>
      <c r="N1454" s="354">
        <v>-10097</v>
      </c>
      <c r="S1454" s="354">
        <v>0</v>
      </c>
      <c r="T1454" s="354">
        <v>-7041</v>
      </c>
      <c r="U1454" s="354">
        <v>-7041</v>
      </c>
      <c r="V1454" s="354">
        <v>-42831</v>
      </c>
      <c r="W1454" s="354">
        <v>-42831</v>
      </c>
      <c r="X1454" s="354">
        <v>-42831</v>
      </c>
      <c r="Y1454" s="354">
        <v>-42831</v>
      </c>
      <c r="Z1454" s="354">
        <v>-52928</v>
      </c>
      <c r="AA1454" s="354">
        <v>-52928</v>
      </c>
      <c r="AB1454" s="354">
        <v>-52928</v>
      </c>
      <c r="AC1454" s="354">
        <v>-52928</v>
      </c>
      <c r="AD1454" s="354">
        <v>-52928</v>
      </c>
    </row>
    <row r="1455" spans="1:30" x14ac:dyDescent="0.35">
      <c r="A1455" t="s">
        <v>166</v>
      </c>
      <c r="B1455" s="354" t="str">
        <f>VLOOKUP(A1455,'Web Based Remittances'!$A$2:$C$70,3,0)</f>
        <v>550u834a</v>
      </c>
      <c r="C1455" s="354" t="s">
        <v>55</v>
      </c>
      <c r="D1455" s="354" t="s">
        <v>56</v>
      </c>
      <c r="E1455" s="354">
        <v>4190210</v>
      </c>
      <c r="F1455" s="354">
        <v>-8000</v>
      </c>
      <c r="G1455" s="354">
        <v>-2666</v>
      </c>
      <c r="L1455" s="354">
        <v>-2666</v>
      </c>
      <c r="P1455" s="354">
        <v>-2668</v>
      </c>
      <c r="S1455" s="354">
        <v>-2666</v>
      </c>
      <c r="T1455" s="354">
        <v>-2666</v>
      </c>
      <c r="U1455" s="354">
        <v>-2666</v>
      </c>
      <c r="V1455" s="354">
        <v>-2666</v>
      </c>
      <c r="W1455" s="354">
        <v>-2666</v>
      </c>
      <c r="X1455" s="354">
        <v>-5332</v>
      </c>
      <c r="Y1455" s="354">
        <v>-5332</v>
      </c>
      <c r="Z1455" s="354">
        <v>-5332</v>
      </c>
      <c r="AA1455" s="354">
        <v>-5332</v>
      </c>
      <c r="AB1455" s="354">
        <v>-8000</v>
      </c>
      <c r="AC1455" s="354">
        <v>-8000</v>
      </c>
      <c r="AD1455" s="354">
        <v>-8000</v>
      </c>
    </row>
    <row r="1456" spans="1:30" x14ac:dyDescent="0.35">
      <c r="A1456" t="s">
        <v>166</v>
      </c>
      <c r="B1456" s="354" t="str">
        <f>VLOOKUP(A1456,'Web Based Remittances'!$A$2:$C$70,3,0)</f>
        <v>550u834a</v>
      </c>
      <c r="C1456" s="354" t="s">
        <v>57</v>
      </c>
      <c r="D1456" s="354" t="s">
        <v>58</v>
      </c>
      <c r="E1456" s="354">
        <v>6110000</v>
      </c>
      <c r="F1456" s="354">
        <v>261000</v>
      </c>
      <c r="G1456" s="354">
        <v>19350</v>
      </c>
      <c r="H1456" s="354">
        <v>19350</v>
      </c>
      <c r="I1456" s="354">
        <v>19350</v>
      </c>
      <c r="J1456" s="354">
        <v>19380</v>
      </c>
      <c r="K1456" s="354">
        <v>19350</v>
      </c>
      <c r="L1456" s="354">
        <v>23460</v>
      </c>
      <c r="M1456" s="354">
        <v>23460</v>
      </c>
      <c r="N1456" s="354">
        <v>23460</v>
      </c>
      <c r="O1456" s="354">
        <v>23460</v>
      </c>
      <c r="P1456" s="354">
        <v>23460</v>
      </c>
      <c r="Q1456" s="354">
        <v>23460</v>
      </c>
      <c r="R1456" s="354">
        <v>23460</v>
      </c>
      <c r="S1456" s="354">
        <v>19350</v>
      </c>
      <c r="T1456" s="354">
        <v>38700</v>
      </c>
      <c r="U1456" s="354">
        <v>58050</v>
      </c>
      <c r="V1456" s="354">
        <v>77430</v>
      </c>
      <c r="W1456" s="354">
        <v>96780</v>
      </c>
      <c r="X1456" s="354">
        <v>120240</v>
      </c>
      <c r="Y1456" s="354">
        <v>143700</v>
      </c>
      <c r="Z1456" s="354">
        <v>167160</v>
      </c>
      <c r="AA1456" s="354">
        <v>190620</v>
      </c>
      <c r="AB1456" s="354">
        <v>214080</v>
      </c>
      <c r="AC1456" s="354">
        <v>237540</v>
      </c>
      <c r="AD1456" s="354">
        <v>261000</v>
      </c>
    </row>
    <row r="1457" spans="1:30" x14ac:dyDescent="0.35">
      <c r="A1457" t="s">
        <v>166</v>
      </c>
      <c r="B1457" s="354" t="str">
        <f>VLOOKUP(A1457,'Web Based Remittances'!$A$2:$C$70,3,0)</f>
        <v>550u834a</v>
      </c>
      <c r="C1457" s="354" t="s">
        <v>59</v>
      </c>
      <c r="D1457" s="354" t="s">
        <v>60</v>
      </c>
      <c r="E1457" s="354">
        <v>6110020</v>
      </c>
      <c r="S1457" s="354">
        <v>0</v>
      </c>
      <c r="T1457" s="354">
        <v>0</v>
      </c>
      <c r="U1457" s="354">
        <v>0</v>
      </c>
      <c r="V1457" s="354">
        <v>0</v>
      </c>
      <c r="W1457" s="354">
        <v>0</v>
      </c>
      <c r="X1457" s="354">
        <v>0</v>
      </c>
      <c r="Y1457" s="354">
        <v>0</v>
      </c>
      <c r="Z1457" s="354">
        <v>0</v>
      </c>
      <c r="AA1457" s="354">
        <v>0</v>
      </c>
      <c r="AB1457" s="354">
        <v>0</v>
      </c>
      <c r="AC1457" s="354">
        <v>0</v>
      </c>
      <c r="AD1457" s="354">
        <v>0</v>
      </c>
    </row>
    <row r="1458" spans="1:30" x14ac:dyDescent="0.35">
      <c r="A1458" t="s">
        <v>166</v>
      </c>
      <c r="B1458" s="354" t="str">
        <f>VLOOKUP(A1458,'Web Based Remittances'!$A$2:$C$70,3,0)</f>
        <v>550u834a</v>
      </c>
      <c r="C1458" s="354" t="s">
        <v>61</v>
      </c>
      <c r="D1458" s="354" t="s">
        <v>62</v>
      </c>
      <c r="E1458" s="354">
        <v>6110600</v>
      </c>
      <c r="F1458" s="354">
        <v>337000</v>
      </c>
      <c r="G1458" s="354">
        <v>27950</v>
      </c>
      <c r="H1458" s="354">
        <v>27950</v>
      </c>
      <c r="I1458" s="354">
        <v>28000</v>
      </c>
      <c r="J1458" s="354">
        <v>28000</v>
      </c>
      <c r="K1458" s="354">
        <v>27950</v>
      </c>
      <c r="L1458" s="354">
        <v>27950</v>
      </c>
      <c r="M1458" s="354">
        <v>28200</v>
      </c>
      <c r="N1458" s="354">
        <v>28200</v>
      </c>
      <c r="O1458" s="354">
        <v>28200</v>
      </c>
      <c r="P1458" s="354">
        <v>28200</v>
      </c>
      <c r="Q1458" s="354">
        <v>28200</v>
      </c>
      <c r="R1458" s="354">
        <v>28200</v>
      </c>
      <c r="S1458" s="354">
        <v>27950</v>
      </c>
      <c r="T1458" s="354">
        <v>55900</v>
      </c>
      <c r="U1458" s="354">
        <v>83900</v>
      </c>
      <c r="V1458" s="354">
        <v>111900</v>
      </c>
      <c r="W1458" s="354">
        <v>139850</v>
      </c>
      <c r="X1458" s="354">
        <v>167800</v>
      </c>
      <c r="Y1458" s="354">
        <v>196000</v>
      </c>
      <c r="Z1458" s="354">
        <v>224200</v>
      </c>
      <c r="AA1458" s="354">
        <v>252400</v>
      </c>
      <c r="AB1458" s="354">
        <v>280600</v>
      </c>
      <c r="AC1458" s="354">
        <v>308800</v>
      </c>
      <c r="AD1458" s="354">
        <v>337000</v>
      </c>
    </row>
    <row r="1459" spans="1:30" x14ac:dyDescent="0.35">
      <c r="A1459" t="s">
        <v>166</v>
      </c>
      <c r="B1459" s="354" t="str">
        <f>VLOOKUP(A1459,'Web Based Remittances'!$A$2:$C$70,3,0)</f>
        <v>550u834a</v>
      </c>
      <c r="C1459" s="354" t="s">
        <v>63</v>
      </c>
      <c r="D1459" s="354" t="s">
        <v>64</v>
      </c>
      <c r="E1459" s="354">
        <v>6110720</v>
      </c>
      <c r="F1459" s="354">
        <v>60500</v>
      </c>
      <c r="G1459" s="354">
        <v>5000</v>
      </c>
      <c r="H1459" s="354">
        <v>5000</v>
      </c>
      <c r="I1459" s="354">
        <v>5000</v>
      </c>
      <c r="J1459" s="354">
        <v>5000</v>
      </c>
      <c r="K1459" s="354">
        <v>5000</v>
      </c>
      <c r="L1459" s="354">
        <v>5000</v>
      </c>
      <c r="M1459" s="354">
        <v>5050</v>
      </c>
      <c r="N1459" s="354">
        <v>5050</v>
      </c>
      <c r="O1459" s="354">
        <v>5050</v>
      </c>
      <c r="P1459" s="354">
        <v>5050</v>
      </c>
      <c r="Q1459" s="354">
        <v>5150</v>
      </c>
      <c r="R1459" s="354">
        <v>5150</v>
      </c>
      <c r="S1459" s="354">
        <v>5000</v>
      </c>
      <c r="T1459" s="354">
        <v>10000</v>
      </c>
      <c r="U1459" s="354">
        <v>15000</v>
      </c>
      <c r="V1459" s="354">
        <v>20000</v>
      </c>
      <c r="W1459" s="354">
        <v>25000</v>
      </c>
      <c r="X1459" s="354">
        <v>30000</v>
      </c>
      <c r="Y1459" s="354">
        <v>35050</v>
      </c>
      <c r="Z1459" s="354">
        <v>40100</v>
      </c>
      <c r="AA1459" s="354">
        <v>45150</v>
      </c>
      <c r="AB1459" s="354">
        <v>50200</v>
      </c>
      <c r="AC1459" s="354">
        <v>55350</v>
      </c>
      <c r="AD1459" s="354">
        <v>60500</v>
      </c>
    </row>
    <row r="1460" spans="1:30" x14ac:dyDescent="0.35">
      <c r="A1460" t="s">
        <v>166</v>
      </c>
      <c r="B1460" s="354" t="str">
        <f>VLOOKUP(A1460,'Web Based Remittances'!$A$2:$C$70,3,0)</f>
        <v>550u834a</v>
      </c>
      <c r="C1460" s="354" t="s">
        <v>65</v>
      </c>
      <c r="D1460" s="354" t="s">
        <v>66</v>
      </c>
      <c r="E1460" s="354">
        <v>6110860</v>
      </c>
      <c r="F1460" s="354">
        <v>59000</v>
      </c>
      <c r="G1460" s="354">
        <v>4370</v>
      </c>
      <c r="H1460" s="354">
        <v>4370</v>
      </c>
      <c r="I1460" s="354">
        <v>4620</v>
      </c>
      <c r="J1460" s="354">
        <v>4370</v>
      </c>
      <c r="K1460" s="354">
        <v>4370</v>
      </c>
      <c r="L1460" s="354">
        <v>4370</v>
      </c>
      <c r="M1460" s="354">
        <v>5380</v>
      </c>
      <c r="N1460" s="354">
        <v>5380</v>
      </c>
      <c r="O1460" s="354">
        <v>5630</v>
      </c>
      <c r="P1460" s="354">
        <v>5380</v>
      </c>
      <c r="Q1460" s="354">
        <v>5380</v>
      </c>
      <c r="R1460" s="354">
        <v>5380</v>
      </c>
      <c r="S1460" s="354">
        <v>4370</v>
      </c>
      <c r="T1460" s="354">
        <v>8740</v>
      </c>
      <c r="U1460" s="354">
        <v>13360</v>
      </c>
      <c r="V1460" s="354">
        <v>17730</v>
      </c>
      <c r="W1460" s="354">
        <v>22100</v>
      </c>
      <c r="X1460" s="354">
        <v>26470</v>
      </c>
      <c r="Y1460" s="354">
        <v>31850</v>
      </c>
      <c r="Z1460" s="354">
        <v>37230</v>
      </c>
      <c r="AA1460" s="354">
        <v>42860</v>
      </c>
      <c r="AB1460" s="354">
        <v>48240</v>
      </c>
      <c r="AC1460" s="354">
        <v>53620</v>
      </c>
      <c r="AD1460" s="354">
        <v>59000</v>
      </c>
    </row>
    <row r="1461" spans="1:30" x14ac:dyDescent="0.35">
      <c r="A1461" t="s">
        <v>166</v>
      </c>
      <c r="B1461" s="354" t="str">
        <f>VLOOKUP(A1461,'Web Based Remittances'!$A$2:$C$70,3,0)</f>
        <v>550u834a</v>
      </c>
      <c r="C1461" s="354" t="s">
        <v>67</v>
      </c>
      <c r="D1461" s="354" t="s">
        <v>68</v>
      </c>
      <c r="E1461" s="354">
        <v>6110800</v>
      </c>
      <c r="S1461" s="354">
        <v>0</v>
      </c>
      <c r="T1461" s="354">
        <v>0</v>
      </c>
      <c r="U1461" s="354">
        <v>0</v>
      </c>
      <c r="V1461" s="354">
        <v>0</v>
      </c>
      <c r="W1461" s="354">
        <v>0</v>
      </c>
      <c r="X1461" s="354">
        <v>0</v>
      </c>
      <c r="Y1461" s="354">
        <v>0</v>
      </c>
      <c r="Z1461" s="354">
        <v>0</v>
      </c>
      <c r="AA1461" s="354">
        <v>0</v>
      </c>
      <c r="AB1461" s="354">
        <v>0</v>
      </c>
      <c r="AC1461" s="354">
        <v>0</v>
      </c>
      <c r="AD1461" s="354">
        <v>0</v>
      </c>
    </row>
    <row r="1462" spans="1:30" x14ac:dyDescent="0.35">
      <c r="A1462" t="s">
        <v>166</v>
      </c>
      <c r="B1462" s="354" t="str">
        <f>VLOOKUP(A1462,'Web Based Remittances'!$A$2:$C$70,3,0)</f>
        <v>550u834a</v>
      </c>
      <c r="C1462" s="354" t="s">
        <v>69</v>
      </c>
      <c r="D1462" s="354" t="s">
        <v>70</v>
      </c>
      <c r="E1462" s="354">
        <v>6110640</v>
      </c>
      <c r="F1462" s="354">
        <v>63774</v>
      </c>
      <c r="G1462" s="354">
        <v>5102</v>
      </c>
      <c r="H1462" s="354">
        <v>5102</v>
      </c>
      <c r="I1462" s="354">
        <v>5102</v>
      </c>
      <c r="J1462" s="354">
        <v>5102</v>
      </c>
      <c r="K1462" s="354">
        <v>5102</v>
      </c>
      <c r="L1462" s="354">
        <v>5102</v>
      </c>
      <c r="M1462" s="354">
        <v>5527</v>
      </c>
      <c r="N1462" s="354">
        <v>5527</v>
      </c>
      <c r="O1462" s="354">
        <v>5527</v>
      </c>
      <c r="P1462" s="354">
        <v>5527</v>
      </c>
      <c r="Q1462" s="354">
        <v>5527</v>
      </c>
      <c r="R1462" s="354">
        <v>5527</v>
      </c>
      <c r="S1462" s="354">
        <v>5102</v>
      </c>
      <c r="T1462" s="354">
        <v>10204</v>
      </c>
      <c r="U1462" s="354">
        <v>15306</v>
      </c>
      <c r="V1462" s="354">
        <v>20408</v>
      </c>
      <c r="W1462" s="354">
        <v>25510</v>
      </c>
      <c r="X1462" s="354">
        <v>30612</v>
      </c>
      <c r="Y1462" s="354">
        <v>36139</v>
      </c>
      <c r="Z1462" s="354">
        <v>41666</v>
      </c>
      <c r="AA1462" s="354">
        <v>47193</v>
      </c>
      <c r="AB1462" s="354">
        <v>52720</v>
      </c>
      <c r="AC1462" s="354">
        <v>58247</v>
      </c>
      <c r="AD1462" s="354">
        <v>63774</v>
      </c>
    </row>
    <row r="1463" spans="1:30" x14ac:dyDescent="0.35">
      <c r="A1463" t="s">
        <v>166</v>
      </c>
      <c r="B1463" s="354" t="str">
        <f>VLOOKUP(A1463,'Web Based Remittances'!$A$2:$C$70,3,0)</f>
        <v>550u834a</v>
      </c>
      <c r="C1463" s="354" t="s">
        <v>71</v>
      </c>
      <c r="D1463" s="354" t="s">
        <v>72</v>
      </c>
      <c r="E1463" s="354">
        <v>6116300</v>
      </c>
      <c r="F1463" s="354">
        <v>500</v>
      </c>
      <c r="G1463" s="354">
        <v>100</v>
      </c>
      <c r="J1463" s="354">
        <v>100</v>
      </c>
      <c r="L1463" s="354">
        <v>100</v>
      </c>
      <c r="N1463" s="354">
        <v>100</v>
      </c>
      <c r="P1463" s="354">
        <v>100</v>
      </c>
      <c r="S1463" s="354">
        <v>100</v>
      </c>
      <c r="T1463" s="354">
        <v>100</v>
      </c>
      <c r="U1463" s="354">
        <v>100</v>
      </c>
      <c r="V1463" s="354">
        <v>200</v>
      </c>
      <c r="W1463" s="354">
        <v>200</v>
      </c>
      <c r="X1463" s="354">
        <v>300</v>
      </c>
      <c r="Y1463" s="354">
        <v>300</v>
      </c>
      <c r="Z1463" s="354">
        <v>400</v>
      </c>
      <c r="AA1463" s="354">
        <v>400</v>
      </c>
      <c r="AB1463" s="354">
        <v>500</v>
      </c>
      <c r="AC1463" s="354">
        <v>500</v>
      </c>
      <c r="AD1463" s="354">
        <v>500</v>
      </c>
    </row>
    <row r="1464" spans="1:30" x14ac:dyDescent="0.35">
      <c r="A1464" t="s">
        <v>166</v>
      </c>
      <c r="B1464" s="354" t="str">
        <f>VLOOKUP(A1464,'Web Based Remittances'!$A$2:$C$70,3,0)</f>
        <v>550u834a</v>
      </c>
      <c r="C1464" s="354" t="s">
        <v>73</v>
      </c>
      <c r="D1464" s="354" t="s">
        <v>74</v>
      </c>
      <c r="E1464" s="354">
        <v>6116200</v>
      </c>
      <c r="F1464" s="354">
        <v>1400</v>
      </c>
      <c r="H1464" s="354">
        <v>200</v>
      </c>
      <c r="J1464" s="354">
        <v>200</v>
      </c>
      <c r="L1464" s="354">
        <v>200</v>
      </c>
      <c r="N1464" s="354">
        <v>200</v>
      </c>
      <c r="P1464" s="354">
        <v>200</v>
      </c>
      <c r="R1464" s="354">
        <v>400</v>
      </c>
      <c r="S1464" s="354">
        <v>0</v>
      </c>
      <c r="T1464" s="354">
        <v>200</v>
      </c>
      <c r="U1464" s="354">
        <v>200</v>
      </c>
      <c r="V1464" s="354">
        <v>400</v>
      </c>
      <c r="W1464" s="354">
        <v>400</v>
      </c>
      <c r="X1464" s="354">
        <v>600</v>
      </c>
      <c r="Y1464" s="354">
        <v>600</v>
      </c>
      <c r="Z1464" s="354">
        <v>800</v>
      </c>
      <c r="AA1464" s="354">
        <v>800</v>
      </c>
      <c r="AB1464" s="354">
        <v>1000</v>
      </c>
      <c r="AC1464" s="354">
        <v>1000</v>
      </c>
      <c r="AD1464" s="354">
        <v>1400</v>
      </c>
    </row>
    <row r="1465" spans="1:30" x14ac:dyDescent="0.35">
      <c r="A1465" t="s">
        <v>166</v>
      </c>
      <c r="B1465" s="354" t="str">
        <f>VLOOKUP(A1465,'Web Based Remittances'!$A$2:$C$70,3,0)</f>
        <v>550u834a</v>
      </c>
      <c r="C1465" s="354" t="s">
        <v>75</v>
      </c>
      <c r="D1465" s="354" t="s">
        <v>76</v>
      </c>
      <c r="E1465" s="354">
        <v>6116610</v>
      </c>
      <c r="F1465" s="354">
        <v>3000</v>
      </c>
      <c r="G1465" s="354">
        <v>3000</v>
      </c>
      <c r="S1465" s="354">
        <v>3000</v>
      </c>
      <c r="T1465" s="354">
        <v>3000</v>
      </c>
      <c r="U1465" s="354">
        <v>3000</v>
      </c>
      <c r="V1465" s="354">
        <v>3000</v>
      </c>
      <c r="W1465" s="354">
        <v>3000</v>
      </c>
      <c r="X1465" s="354">
        <v>3000</v>
      </c>
      <c r="Y1465" s="354">
        <v>3000</v>
      </c>
      <c r="Z1465" s="354">
        <v>3000</v>
      </c>
      <c r="AA1465" s="354">
        <v>3000</v>
      </c>
      <c r="AB1465" s="354">
        <v>3000</v>
      </c>
      <c r="AC1465" s="354">
        <v>3000</v>
      </c>
      <c r="AD1465" s="354">
        <v>3000</v>
      </c>
    </row>
    <row r="1466" spans="1:30" x14ac:dyDescent="0.35">
      <c r="A1466" t="s">
        <v>166</v>
      </c>
      <c r="B1466" s="354" t="str">
        <f>VLOOKUP(A1466,'Web Based Remittances'!$A$2:$C$70,3,0)</f>
        <v>550u834a</v>
      </c>
      <c r="C1466" s="354" t="s">
        <v>77</v>
      </c>
      <c r="D1466" s="354" t="s">
        <v>78</v>
      </c>
      <c r="E1466" s="354">
        <v>6116600</v>
      </c>
      <c r="S1466" s="354">
        <v>0</v>
      </c>
      <c r="T1466" s="354">
        <v>0</v>
      </c>
      <c r="U1466" s="354">
        <v>0</v>
      </c>
      <c r="V1466" s="354">
        <v>0</v>
      </c>
      <c r="W1466" s="354">
        <v>0</v>
      </c>
      <c r="X1466" s="354">
        <v>0</v>
      </c>
      <c r="Y1466" s="354">
        <v>0</v>
      </c>
      <c r="Z1466" s="354">
        <v>0</v>
      </c>
      <c r="AA1466" s="354">
        <v>0</v>
      </c>
      <c r="AB1466" s="354">
        <v>0</v>
      </c>
      <c r="AC1466" s="354">
        <v>0</v>
      </c>
      <c r="AD1466" s="354">
        <v>0</v>
      </c>
    </row>
    <row r="1467" spans="1:30" x14ac:dyDescent="0.35">
      <c r="A1467" t="s">
        <v>166</v>
      </c>
      <c r="B1467" s="354" t="str">
        <f>VLOOKUP(A1467,'Web Based Remittances'!$A$2:$C$70,3,0)</f>
        <v>550u834a</v>
      </c>
      <c r="C1467" s="354" t="s">
        <v>79</v>
      </c>
      <c r="D1467" s="354" t="s">
        <v>80</v>
      </c>
      <c r="E1467" s="354">
        <v>6121000</v>
      </c>
      <c r="F1467" s="354">
        <v>4080</v>
      </c>
      <c r="G1467" s="354">
        <v>650</v>
      </c>
      <c r="I1467" s="354">
        <v>300</v>
      </c>
      <c r="J1467" s="354">
        <v>130</v>
      </c>
      <c r="L1467" s="354">
        <v>850</v>
      </c>
      <c r="M1467" s="354">
        <v>900</v>
      </c>
      <c r="N1467" s="354">
        <v>50</v>
      </c>
      <c r="O1467" s="354">
        <v>500</v>
      </c>
      <c r="P1467" s="354">
        <v>550</v>
      </c>
      <c r="Q1467" s="354">
        <v>100</v>
      </c>
      <c r="R1467" s="354">
        <v>50</v>
      </c>
      <c r="S1467" s="354">
        <v>650</v>
      </c>
      <c r="T1467" s="354">
        <v>650</v>
      </c>
      <c r="U1467" s="354">
        <v>950</v>
      </c>
      <c r="V1467" s="354">
        <v>1080</v>
      </c>
      <c r="W1467" s="354">
        <v>1080</v>
      </c>
      <c r="X1467" s="354">
        <v>1930</v>
      </c>
      <c r="Y1467" s="354">
        <v>2830</v>
      </c>
      <c r="Z1467" s="354">
        <v>2880</v>
      </c>
      <c r="AA1467" s="354">
        <v>3380</v>
      </c>
      <c r="AB1467" s="354">
        <v>3930</v>
      </c>
      <c r="AC1467" s="354">
        <v>4030</v>
      </c>
      <c r="AD1467" s="354">
        <v>4080</v>
      </c>
    </row>
    <row r="1468" spans="1:30" x14ac:dyDescent="0.35">
      <c r="A1468" t="s">
        <v>166</v>
      </c>
      <c r="B1468" s="354" t="str">
        <f>VLOOKUP(A1468,'Web Based Remittances'!$A$2:$C$70,3,0)</f>
        <v>550u834a</v>
      </c>
      <c r="C1468" s="354" t="s">
        <v>81</v>
      </c>
      <c r="D1468" s="354" t="s">
        <v>82</v>
      </c>
      <c r="E1468" s="354">
        <v>6122310</v>
      </c>
      <c r="F1468" s="354">
        <v>9885</v>
      </c>
      <c r="G1468" s="354">
        <v>750</v>
      </c>
      <c r="H1468" s="354">
        <v>250</v>
      </c>
      <c r="I1468" s="354">
        <v>250</v>
      </c>
      <c r="J1468" s="354">
        <v>1250</v>
      </c>
      <c r="K1468" s="354">
        <v>2750</v>
      </c>
      <c r="L1468" s="354">
        <v>250</v>
      </c>
      <c r="M1468" s="354">
        <v>1250</v>
      </c>
      <c r="N1468" s="354">
        <v>250</v>
      </c>
      <c r="O1468" s="354">
        <v>250</v>
      </c>
      <c r="P1468" s="354">
        <v>750</v>
      </c>
      <c r="Q1468" s="354">
        <v>250</v>
      </c>
      <c r="R1468" s="354">
        <v>1635</v>
      </c>
      <c r="S1468" s="354">
        <v>750</v>
      </c>
      <c r="T1468" s="354">
        <v>1000</v>
      </c>
      <c r="U1468" s="354">
        <v>1250</v>
      </c>
      <c r="V1468" s="354">
        <v>2500</v>
      </c>
      <c r="W1468" s="354">
        <v>5250</v>
      </c>
      <c r="X1468" s="354">
        <v>5500</v>
      </c>
      <c r="Y1468" s="354">
        <v>6750</v>
      </c>
      <c r="Z1468" s="354">
        <v>7000</v>
      </c>
      <c r="AA1468" s="354">
        <v>7250</v>
      </c>
      <c r="AB1468" s="354">
        <v>8000</v>
      </c>
      <c r="AC1468" s="354">
        <v>8250</v>
      </c>
      <c r="AD1468" s="354">
        <v>9885</v>
      </c>
    </row>
    <row r="1469" spans="1:30" x14ac:dyDescent="0.35">
      <c r="A1469" t="s">
        <v>166</v>
      </c>
      <c r="B1469" s="354" t="str">
        <f>VLOOKUP(A1469,'Web Based Remittances'!$A$2:$C$70,3,0)</f>
        <v>550u834a</v>
      </c>
      <c r="C1469" s="354" t="s">
        <v>83</v>
      </c>
      <c r="D1469" s="354" t="s">
        <v>84</v>
      </c>
      <c r="E1469" s="354">
        <v>6122110</v>
      </c>
      <c r="F1469" s="354">
        <v>3315</v>
      </c>
      <c r="G1469" s="354">
        <v>200</v>
      </c>
      <c r="H1469" s="354">
        <v>300</v>
      </c>
      <c r="I1469" s="354">
        <v>300</v>
      </c>
      <c r="J1469" s="354">
        <v>365</v>
      </c>
      <c r="K1469" s="354">
        <v>200</v>
      </c>
      <c r="L1469" s="354">
        <v>300</v>
      </c>
      <c r="M1469" s="354">
        <v>350</v>
      </c>
      <c r="N1469" s="354">
        <v>300</v>
      </c>
      <c r="O1469" s="354">
        <v>200</v>
      </c>
      <c r="P1469" s="354">
        <v>300</v>
      </c>
      <c r="Q1469" s="354">
        <v>200</v>
      </c>
      <c r="R1469" s="354">
        <v>300</v>
      </c>
      <c r="S1469" s="354">
        <v>200</v>
      </c>
      <c r="T1469" s="354">
        <v>500</v>
      </c>
      <c r="U1469" s="354">
        <v>800</v>
      </c>
      <c r="V1469" s="354">
        <v>1165</v>
      </c>
      <c r="W1469" s="354">
        <v>1365</v>
      </c>
      <c r="X1469" s="354">
        <v>1665</v>
      </c>
      <c r="Y1469" s="354">
        <v>2015</v>
      </c>
      <c r="Z1469" s="354">
        <v>2315</v>
      </c>
      <c r="AA1469" s="354">
        <v>2515</v>
      </c>
      <c r="AB1469" s="354">
        <v>2815</v>
      </c>
      <c r="AC1469" s="354">
        <v>3015</v>
      </c>
      <c r="AD1469" s="354">
        <v>3315</v>
      </c>
    </row>
    <row r="1470" spans="1:30" x14ac:dyDescent="0.35">
      <c r="A1470" t="s">
        <v>166</v>
      </c>
      <c r="B1470" s="354" t="str">
        <f>VLOOKUP(A1470,'Web Based Remittances'!$A$2:$C$70,3,0)</f>
        <v>550u834a</v>
      </c>
      <c r="C1470" s="354" t="s">
        <v>85</v>
      </c>
      <c r="D1470" s="354" t="s">
        <v>86</v>
      </c>
      <c r="E1470" s="354">
        <v>6120800</v>
      </c>
      <c r="F1470" s="354">
        <v>2040</v>
      </c>
      <c r="G1470" s="354">
        <v>510</v>
      </c>
      <c r="J1470" s="354">
        <v>510</v>
      </c>
      <c r="M1470" s="354">
        <v>510</v>
      </c>
      <c r="P1470" s="354">
        <v>510</v>
      </c>
      <c r="S1470" s="354">
        <v>510</v>
      </c>
      <c r="T1470" s="354">
        <v>510</v>
      </c>
      <c r="U1470" s="354">
        <v>510</v>
      </c>
      <c r="V1470" s="354">
        <v>1020</v>
      </c>
      <c r="W1470" s="354">
        <v>1020</v>
      </c>
      <c r="X1470" s="354">
        <v>1020</v>
      </c>
      <c r="Y1470" s="354">
        <v>1530</v>
      </c>
      <c r="Z1470" s="354">
        <v>1530</v>
      </c>
      <c r="AA1470" s="354">
        <v>1530</v>
      </c>
      <c r="AB1470" s="354">
        <v>2040</v>
      </c>
      <c r="AC1470" s="354">
        <v>2040</v>
      </c>
      <c r="AD1470" s="354">
        <v>2040</v>
      </c>
    </row>
    <row r="1471" spans="1:30" x14ac:dyDescent="0.35">
      <c r="A1471" t="s">
        <v>166</v>
      </c>
      <c r="B1471" s="354" t="str">
        <f>VLOOKUP(A1471,'Web Based Remittances'!$A$2:$C$70,3,0)</f>
        <v>550u834a</v>
      </c>
      <c r="C1471" s="354" t="s">
        <v>87</v>
      </c>
      <c r="D1471" s="354" t="s">
        <v>88</v>
      </c>
      <c r="E1471" s="354">
        <v>6120220</v>
      </c>
      <c r="F1471" s="354">
        <v>20000</v>
      </c>
      <c r="G1471" s="354">
        <v>800</v>
      </c>
      <c r="H1471" s="354">
        <v>2040</v>
      </c>
      <c r="I1471" s="354">
        <v>1520</v>
      </c>
      <c r="J1471" s="354">
        <v>700</v>
      </c>
      <c r="K1471" s="354">
        <v>1400</v>
      </c>
      <c r="L1471" s="354">
        <v>500</v>
      </c>
      <c r="M1471" s="354">
        <v>1300</v>
      </c>
      <c r="N1471" s="354">
        <v>1700</v>
      </c>
      <c r="O1471" s="354">
        <v>2640</v>
      </c>
      <c r="P1471" s="354">
        <v>2700</v>
      </c>
      <c r="Q1471" s="354">
        <v>2300</v>
      </c>
      <c r="R1471" s="354">
        <v>2400</v>
      </c>
      <c r="S1471" s="354">
        <v>800</v>
      </c>
      <c r="T1471" s="354">
        <v>2840</v>
      </c>
      <c r="U1471" s="354">
        <v>4360</v>
      </c>
      <c r="V1471" s="354">
        <v>5060</v>
      </c>
      <c r="W1471" s="354">
        <v>6460</v>
      </c>
      <c r="X1471" s="354">
        <v>6960</v>
      </c>
      <c r="Y1471" s="354">
        <v>8260</v>
      </c>
      <c r="Z1471" s="354">
        <v>9960</v>
      </c>
      <c r="AA1471" s="354">
        <v>12600</v>
      </c>
      <c r="AB1471" s="354">
        <v>15300</v>
      </c>
      <c r="AC1471" s="354">
        <v>17600</v>
      </c>
      <c r="AD1471" s="354">
        <v>20000</v>
      </c>
    </row>
    <row r="1472" spans="1:30" x14ac:dyDescent="0.35">
      <c r="A1472" t="s">
        <v>166</v>
      </c>
      <c r="B1472" s="354" t="str">
        <f>VLOOKUP(A1472,'Web Based Remittances'!$A$2:$C$70,3,0)</f>
        <v>550u834a</v>
      </c>
      <c r="C1472" s="354" t="s">
        <v>89</v>
      </c>
      <c r="D1472" s="354" t="s">
        <v>90</v>
      </c>
      <c r="E1472" s="354">
        <v>6120600</v>
      </c>
      <c r="S1472" s="354">
        <v>0</v>
      </c>
      <c r="T1472" s="354">
        <v>0</v>
      </c>
      <c r="U1472" s="354">
        <v>0</v>
      </c>
      <c r="V1472" s="354">
        <v>0</v>
      </c>
      <c r="W1472" s="354">
        <v>0</v>
      </c>
      <c r="X1472" s="354">
        <v>0</v>
      </c>
      <c r="Y1472" s="354">
        <v>0</v>
      </c>
      <c r="Z1472" s="354">
        <v>0</v>
      </c>
      <c r="AA1472" s="354">
        <v>0</v>
      </c>
      <c r="AB1472" s="354">
        <v>0</v>
      </c>
      <c r="AC1472" s="354">
        <v>0</v>
      </c>
      <c r="AD1472" s="354">
        <v>0</v>
      </c>
    </row>
    <row r="1473" spans="1:30" x14ac:dyDescent="0.35">
      <c r="A1473" t="s">
        <v>166</v>
      </c>
      <c r="B1473" s="354" t="str">
        <f>VLOOKUP(A1473,'Web Based Remittances'!$A$2:$C$70,3,0)</f>
        <v>550u834a</v>
      </c>
      <c r="C1473" s="354" t="s">
        <v>91</v>
      </c>
      <c r="D1473" s="354" t="s">
        <v>92</v>
      </c>
      <c r="E1473" s="354">
        <v>6120400</v>
      </c>
      <c r="F1473" s="354">
        <v>7350</v>
      </c>
      <c r="G1473" s="354">
        <v>1650</v>
      </c>
      <c r="H1473" s="354">
        <v>200</v>
      </c>
      <c r="I1473" s="354">
        <v>335</v>
      </c>
      <c r="J1473" s="354">
        <v>1005</v>
      </c>
      <c r="K1473" s="354">
        <v>200</v>
      </c>
      <c r="L1473" s="354">
        <v>385</v>
      </c>
      <c r="M1473" s="354">
        <v>340</v>
      </c>
      <c r="N1473" s="354">
        <v>465</v>
      </c>
      <c r="O1473" s="354">
        <v>185</v>
      </c>
      <c r="P1473" s="354">
        <v>815</v>
      </c>
      <c r="Q1473" s="354">
        <v>950</v>
      </c>
      <c r="R1473" s="354">
        <v>820</v>
      </c>
      <c r="S1473" s="354">
        <v>1650</v>
      </c>
      <c r="T1473" s="354">
        <v>1850</v>
      </c>
      <c r="U1473" s="354">
        <v>2185</v>
      </c>
      <c r="V1473" s="354">
        <v>3190</v>
      </c>
      <c r="W1473" s="354">
        <v>3390</v>
      </c>
      <c r="X1473" s="354">
        <v>3775</v>
      </c>
      <c r="Y1473" s="354">
        <v>4115</v>
      </c>
      <c r="Z1473" s="354">
        <v>4580</v>
      </c>
      <c r="AA1473" s="354">
        <v>4765</v>
      </c>
      <c r="AB1473" s="354">
        <v>5580</v>
      </c>
      <c r="AC1473" s="354">
        <v>6530</v>
      </c>
      <c r="AD1473" s="354">
        <v>7350</v>
      </c>
    </row>
    <row r="1474" spans="1:30" x14ac:dyDescent="0.35">
      <c r="A1474" t="s">
        <v>166</v>
      </c>
      <c r="B1474" s="354" t="str">
        <f>VLOOKUP(A1474,'Web Based Remittances'!$A$2:$C$70,3,0)</f>
        <v>550u834a</v>
      </c>
      <c r="C1474" s="354" t="s">
        <v>93</v>
      </c>
      <c r="D1474" s="354" t="s">
        <v>94</v>
      </c>
      <c r="E1474" s="354">
        <v>6140130</v>
      </c>
      <c r="F1474" s="354">
        <v>28950</v>
      </c>
      <c r="G1474" s="354">
        <v>1300</v>
      </c>
      <c r="H1474" s="354">
        <v>3500</v>
      </c>
      <c r="I1474" s="354">
        <v>5900</v>
      </c>
      <c r="J1474" s="354">
        <v>3000</v>
      </c>
      <c r="L1474" s="354">
        <v>2400</v>
      </c>
      <c r="M1474" s="354">
        <v>1500</v>
      </c>
      <c r="N1474" s="354">
        <v>1350</v>
      </c>
      <c r="O1474" s="354">
        <v>2700</v>
      </c>
      <c r="P1474" s="354">
        <v>1300</v>
      </c>
      <c r="Q1474" s="354">
        <v>1950</v>
      </c>
      <c r="R1474" s="354">
        <v>4050</v>
      </c>
      <c r="S1474" s="354">
        <v>1300</v>
      </c>
      <c r="T1474" s="354">
        <v>4800</v>
      </c>
      <c r="U1474" s="354">
        <v>10700</v>
      </c>
      <c r="V1474" s="354">
        <v>13700</v>
      </c>
      <c r="W1474" s="354">
        <v>13700</v>
      </c>
      <c r="X1474" s="354">
        <v>16100</v>
      </c>
      <c r="Y1474" s="354">
        <v>17600</v>
      </c>
      <c r="Z1474" s="354">
        <v>18950</v>
      </c>
      <c r="AA1474" s="354">
        <v>21650</v>
      </c>
      <c r="AB1474" s="354">
        <v>22950</v>
      </c>
      <c r="AC1474" s="354">
        <v>24900</v>
      </c>
      <c r="AD1474" s="354">
        <v>28950</v>
      </c>
    </row>
    <row r="1475" spans="1:30" x14ac:dyDescent="0.35">
      <c r="A1475" t="s">
        <v>166</v>
      </c>
      <c r="B1475" s="354" t="str">
        <f>VLOOKUP(A1475,'Web Based Remittances'!$A$2:$C$70,3,0)</f>
        <v>550u834a</v>
      </c>
      <c r="C1475" s="354" t="s">
        <v>95</v>
      </c>
      <c r="D1475" s="354" t="s">
        <v>96</v>
      </c>
      <c r="E1475" s="354">
        <v>6142430</v>
      </c>
      <c r="F1475" s="354">
        <v>7500</v>
      </c>
      <c r="G1475" s="354">
        <v>900</v>
      </c>
      <c r="H1475" s="354">
        <v>100</v>
      </c>
      <c r="I1475" s="354">
        <v>1650</v>
      </c>
      <c r="J1475" s="354">
        <v>200</v>
      </c>
      <c r="K1475" s="354">
        <v>100</v>
      </c>
      <c r="L1475" s="354">
        <v>2000</v>
      </c>
      <c r="M1475" s="354">
        <v>200</v>
      </c>
      <c r="N1475" s="354">
        <v>500</v>
      </c>
      <c r="O1475" s="354">
        <v>200</v>
      </c>
      <c r="P1475" s="354">
        <v>1050</v>
      </c>
      <c r="Q1475" s="354">
        <v>200</v>
      </c>
      <c r="R1475" s="354">
        <v>400</v>
      </c>
      <c r="S1475" s="354">
        <v>900</v>
      </c>
      <c r="T1475" s="354">
        <v>1000</v>
      </c>
      <c r="U1475" s="354">
        <v>2650</v>
      </c>
      <c r="V1475" s="354">
        <v>2850</v>
      </c>
      <c r="W1475" s="354">
        <v>2950</v>
      </c>
      <c r="X1475" s="354">
        <v>4950</v>
      </c>
      <c r="Y1475" s="354">
        <v>5150</v>
      </c>
      <c r="Z1475" s="354">
        <v>5650</v>
      </c>
      <c r="AA1475" s="354">
        <v>5850</v>
      </c>
      <c r="AB1475" s="354">
        <v>6900</v>
      </c>
      <c r="AC1475" s="354">
        <v>7100</v>
      </c>
      <c r="AD1475" s="354">
        <v>7500</v>
      </c>
    </row>
    <row r="1476" spans="1:30" x14ac:dyDescent="0.35">
      <c r="A1476" t="s">
        <v>166</v>
      </c>
      <c r="B1476" s="354" t="str">
        <f>VLOOKUP(A1476,'Web Based Remittances'!$A$2:$C$70,3,0)</f>
        <v>550u834a</v>
      </c>
      <c r="C1476" s="354" t="s">
        <v>97</v>
      </c>
      <c r="D1476" s="354" t="s">
        <v>98</v>
      </c>
      <c r="E1476" s="354">
        <v>6146100</v>
      </c>
      <c r="S1476" s="354">
        <v>0</v>
      </c>
      <c r="T1476" s="354">
        <v>0</v>
      </c>
      <c r="U1476" s="354">
        <v>0</v>
      </c>
      <c r="V1476" s="354">
        <v>0</v>
      </c>
      <c r="W1476" s="354">
        <v>0</v>
      </c>
      <c r="X1476" s="354">
        <v>0</v>
      </c>
      <c r="Y1476" s="354">
        <v>0</v>
      </c>
      <c r="Z1476" s="354">
        <v>0</v>
      </c>
      <c r="AA1476" s="354">
        <v>0</v>
      </c>
      <c r="AB1476" s="354">
        <v>0</v>
      </c>
      <c r="AC1476" s="354">
        <v>0</v>
      </c>
      <c r="AD1476" s="354">
        <v>0</v>
      </c>
    </row>
    <row r="1477" spans="1:30" x14ac:dyDescent="0.35">
      <c r="A1477" t="s">
        <v>166</v>
      </c>
      <c r="B1477" s="354" t="str">
        <f>VLOOKUP(A1477,'Web Based Remittances'!$A$2:$C$70,3,0)</f>
        <v>550u834a</v>
      </c>
      <c r="C1477" s="354" t="s">
        <v>99</v>
      </c>
      <c r="D1477" s="354" t="s">
        <v>100</v>
      </c>
      <c r="E1477" s="354">
        <v>6140000</v>
      </c>
      <c r="F1477" s="354">
        <v>10815</v>
      </c>
      <c r="G1477" s="354">
        <v>1675</v>
      </c>
      <c r="H1477" s="354">
        <v>2000</v>
      </c>
      <c r="I1477" s="354">
        <v>700</v>
      </c>
      <c r="J1477" s="354">
        <v>600</v>
      </c>
      <c r="K1477" s="354">
        <v>200</v>
      </c>
      <c r="L1477" s="354">
        <v>900</v>
      </c>
      <c r="M1477" s="354">
        <v>500</v>
      </c>
      <c r="N1477" s="354">
        <v>800</v>
      </c>
      <c r="O1477" s="354">
        <v>1215</v>
      </c>
      <c r="P1477" s="354">
        <v>825</v>
      </c>
      <c r="Q1477" s="354">
        <v>700</v>
      </c>
      <c r="R1477" s="354">
        <v>700</v>
      </c>
      <c r="S1477" s="354">
        <v>1675</v>
      </c>
      <c r="T1477" s="354">
        <v>3675</v>
      </c>
      <c r="U1477" s="354">
        <v>4375</v>
      </c>
      <c r="V1477" s="354">
        <v>4975</v>
      </c>
      <c r="W1477" s="354">
        <v>5175</v>
      </c>
      <c r="X1477" s="354">
        <v>6075</v>
      </c>
      <c r="Y1477" s="354">
        <v>6575</v>
      </c>
      <c r="Z1477" s="354">
        <v>7375</v>
      </c>
      <c r="AA1477" s="354">
        <v>8590</v>
      </c>
      <c r="AB1477" s="354">
        <v>9415</v>
      </c>
      <c r="AC1477" s="354">
        <v>10115</v>
      </c>
      <c r="AD1477" s="354">
        <v>10815</v>
      </c>
    </row>
    <row r="1478" spans="1:30" x14ac:dyDescent="0.35">
      <c r="A1478" t="s">
        <v>166</v>
      </c>
      <c r="B1478" s="354" t="str">
        <f>VLOOKUP(A1478,'Web Based Remittances'!$A$2:$C$70,3,0)</f>
        <v>550u834a</v>
      </c>
      <c r="C1478" s="354" t="s">
        <v>101</v>
      </c>
      <c r="D1478" s="354" t="s">
        <v>102</v>
      </c>
      <c r="E1478" s="354">
        <v>6121600</v>
      </c>
      <c r="F1478" s="354">
        <v>4080</v>
      </c>
      <c r="G1478" s="354">
        <v>4080</v>
      </c>
      <c r="S1478" s="354">
        <v>4080</v>
      </c>
      <c r="T1478" s="354">
        <v>4080</v>
      </c>
      <c r="U1478" s="354">
        <v>4080</v>
      </c>
      <c r="V1478" s="354">
        <v>4080</v>
      </c>
      <c r="W1478" s="354">
        <v>4080</v>
      </c>
      <c r="X1478" s="354">
        <v>4080</v>
      </c>
      <c r="Y1478" s="354">
        <v>4080</v>
      </c>
      <c r="Z1478" s="354">
        <v>4080</v>
      </c>
      <c r="AA1478" s="354">
        <v>4080</v>
      </c>
      <c r="AB1478" s="354">
        <v>4080</v>
      </c>
      <c r="AC1478" s="354">
        <v>4080</v>
      </c>
      <c r="AD1478" s="354">
        <v>4080</v>
      </c>
    </row>
    <row r="1479" spans="1:30" x14ac:dyDescent="0.35">
      <c r="A1479" t="s">
        <v>166</v>
      </c>
      <c r="B1479" s="354" t="str">
        <f>VLOOKUP(A1479,'Web Based Remittances'!$A$2:$C$70,3,0)</f>
        <v>550u834a</v>
      </c>
      <c r="C1479" s="354" t="s">
        <v>103</v>
      </c>
      <c r="D1479" s="354" t="s">
        <v>104</v>
      </c>
      <c r="E1479" s="354">
        <v>6151110</v>
      </c>
      <c r="F1479" s="354">
        <v>2000</v>
      </c>
      <c r="G1479" s="354">
        <v>250</v>
      </c>
      <c r="H1479" s="354">
        <v>150</v>
      </c>
      <c r="I1479" s="354">
        <v>150</v>
      </c>
      <c r="J1479" s="354">
        <v>150</v>
      </c>
      <c r="L1479" s="354">
        <v>250</v>
      </c>
      <c r="M1479" s="354">
        <v>150</v>
      </c>
      <c r="N1479" s="354">
        <v>150</v>
      </c>
      <c r="O1479" s="354">
        <v>150</v>
      </c>
      <c r="P1479" s="354">
        <v>300</v>
      </c>
      <c r="Q1479" s="354">
        <v>150</v>
      </c>
      <c r="R1479" s="354">
        <v>150</v>
      </c>
      <c r="S1479" s="354">
        <v>250</v>
      </c>
      <c r="T1479" s="354">
        <v>400</v>
      </c>
      <c r="U1479" s="354">
        <v>550</v>
      </c>
      <c r="V1479" s="354">
        <v>700</v>
      </c>
      <c r="W1479" s="354">
        <v>700</v>
      </c>
      <c r="X1479" s="354">
        <v>950</v>
      </c>
      <c r="Y1479" s="354">
        <v>1100</v>
      </c>
      <c r="Z1479" s="354">
        <v>1250</v>
      </c>
      <c r="AA1479" s="354">
        <v>1400</v>
      </c>
      <c r="AB1479" s="354">
        <v>1700</v>
      </c>
      <c r="AC1479" s="354">
        <v>1850</v>
      </c>
      <c r="AD1479" s="354">
        <v>2000</v>
      </c>
    </row>
    <row r="1480" spans="1:30" x14ac:dyDescent="0.35">
      <c r="A1480" t="s">
        <v>166</v>
      </c>
      <c r="B1480" s="354" t="str">
        <f>VLOOKUP(A1480,'Web Based Remittances'!$A$2:$C$70,3,0)</f>
        <v>550u834a</v>
      </c>
      <c r="C1480" s="354" t="s">
        <v>105</v>
      </c>
      <c r="D1480" s="354" t="s">
        <v>106</v>
      </c>
      <c r="E1480" s="354">
        <v>6140200</v>
      </c>
      <c r="F1480" s="354">
        <v>44096</v>
      </c>
      <c r="G1480" s="354">
        <v>4696</v>
      </c>
      <c r="H1480" s="354">
        <v>4000</v>
      </c>
      <c r="I1480" s="354">
        <v>3900</v>
      </c>
      <c r="J1480" s="354">
        <v>3900</v>
      </c>
      <c r="L1480" s="354">
        <v>4000</v>
      </c>
      <c r="M1480" s="354">
        <v>3900</v>
      </c>
      <c r="N1480" s="354">
        <v>4000</v>
      </c>
      <c r="O1480" s="354">
        <v>3900</v>
      </c>
      <c r="P1480" s="354">
        <v>4000</v>
      </c>
      <c r="Q1480" s="354">
        <v>3900</v>
      </c>
      <c r="R1480" s="354">
        <v>3900</v>
      </c>
      <c r="S1480" s="354">
        <v>4696</v>
      </c>
      <c r="T1480" s="354">
        <v>8696</v>
      </c>
      <c r="U1480" s="354">
        <v>12596</v>
      </c>
      <c r="V1480" s="354">
        <v>16496</v>
      </c>
      <c r="W1480" s="354">
        <v>16496</v>
      </c>
      <c r="X1480" s="354">
        <v>20496</v>
      </c>
      <c r="Y1480" s="354">
        <v>24396</v>
      </c>
      <c r="Z1480" s="354">
        <v>28396</v>
      </c>
      <c r="AA1480" s="354">
        <v>32296</v>
      </c>
      <c r="AB1480" s="354">
        <v>36296</v>
      </c>
      <c r="AC1480" s="354">
        <v>40196</v>
      </c>
      <c r="AD1480" s="354">
        <v>44096</v>
      </c>
    </row>
    <row r="1481" spans="1:30" x14ac:dyDescent="0.35">
      <c r="A1481" t="s">
        <v>166</v>
      </c>
      <c r="B1481" s="354" t="str">
        <f>VLOOKUP(A1481,'Web Based Remittances'!$A$2:$C$70,3,0)</f>
        <v>550u834a</v>
      </c>
      <c r="C1481" s="354" t="s">
        <v>107</v>
      </c>
      <c r="D1481" s="354" t="s">
        <v>108</v>
      </c>
      <c r="E1481" s="354">
        <v>6111000</v>
      </c>
      <c r="S1481" s="354">
        <v>0</v>
      </c>
      <c r="T1481" s="354">
        <v>0</v>
      </c>
      <c r="U1481" s="354">
        <v>0</v>
      </c>
      <c r="V1481" s="354">
        <v>0</v>
      </c>
      <c r="W1481" s="354">
        <v>0</v>
      </c>
      <c r="X1481" s="354">
        <v>0</v>
      </c>
      <c r="Y1481" s="354">
        <v>0</v>
      </c>
      <c r="Z1481" s="354">
        <v>0</v>
      </c>
      <c r="AA1481" s="354">
        <v>0</v>
      </c>
      <c r="AB1481" s="354">
        <v>0</v>
      </c>
      <c r="AC1481" s="354">
        <v>0</v>
      </c>
      <c r="AD1481" s="354">
        <v>0</v>
      </c>
    </row>
    <row r="1482" spans="1:30" x14ac:dyDescent="0.35">
      <c r="A1482" t="s">
        <v>166</v>
      </c>
      <c r="B1482" s="354" t="str">
        <f>VLOOKUP(A1482,'Web Based Remittances'!$A$2:$C$70,3,0)</f>
        <v>550u834a</v>
      </c>
      <c r="C1482" s="354" t="s">
        <v>109</v>
      </c>
      <c r="D1482" s="354" t="s">
        <v>110</v>
      </c>
      <c r="E1482" s="354">
        <v>6170100</v>
      </c>
      <c r="F1482" s="354">
        <v>5000</v>
      </c>
      <c r="G1482" s="354">
        <v>1542</v>
      </c>
      <c r="I1482" s="354">
        <v>900</v>
      </c>
      <c r="J1482" s="354">
        <v>833</v>
      </c>
      <c r="M1482" s="354">
        <v>40</v>
      </c>
      <c r="N1482" s="354">
        <v>185</v>
      </c>
      <c r="P1482" s="354">
        <v>400</v>
      </c>
      <c r="Q1482" s="354">
        <v>1100</v>
      </c>
      <c r="S1482" s="354">
        <v>1542</v>
      </c>
      <c r="T1482" s="354">
        <v>1542</v>
      </c>
      <c r="U1482" s="354">
        <v>2442</v>
      </c>
      <c r="V1482" s="354">
        <v>3275</v>
      </c>
      <c r="W1482" s="354">
        <v>3275</v>
      </c>
      <c r="X1482" s="354">
        <v>3275</v>
      </c>
      <c r="Y1482" s="354">
        <v>3315</v>
      </c>
      <c r="Z1482" s="354">
        <v>3500</v>
      </c>
      <c r="AA1482" s="354">
        <v>3500</v>
      </c>
      <c r="AB1482" s="354">
        <v>3900</v>
      </c>
      <c r="AC1482" s="354">
        <v>5000</v>
      </c>
      <c r="AD1482" s="354">
        <v>5000</v>
      </c>
    </row>
    <row r="1483" spans="1:30" x14ac:dyDescent="0.35">
      <c r="A1483" t="s">
        <v>166</v>
      </c>
      <c r="B1483" s="354" t="str">
        <f>VLOOKUP(A1483,'Web Based Remittances'!$A$2:$C$70,3,0)</f>
        <v>550u834a</v>
      </c>
      <c r="C1483" s="354" t="s">
        <v>111</v>
      </c>
      <c r="D1483" s="354" t="s">
        <v>112</v>
      </c>
      <c r="E1483" s="354">
        <v>6170110</v>
      </c>
      <c r="F1483" s="354">
        <v>40040</v>
      </c>
      <c r="G1483" s="354">
        <v>6250</v>
      </c>
      <c r="H1483" s="354">
        <v>8000</v>
      </c>
      <c r="I1483" s="354">
        <v>2500</v>
      </c>
      <c r="J1483" s="354">
        <v>4040</v>
      </c>
      <c r="K1483" s="354">
        <v>1650</v>
      </c>
      <c r="L1483" s="354">
        <v>3700</v>
      </c>
      <c r="M1483" s="354">
        <v>2500</v>
      </c>
      <c r="N1483" s="354">
        <v>2200</v>
      </c>
      <c r="O1483" s="354">
        <v>1800</v>
      </c>
      <c r="P1483" s="354">
        <v>1800</v>
      </c>
      <c r="Q1483" s="354">
        <v>3800</v>
      </c>
      <c r="R1483" s="354">
        <v>1800</v>
      </c>
      <c r="S1483" s="354">
        <v>6250</v>
      </c>
      <c r="T1483" s="354">
        <v>14250</v>
      </c>
      <c r="U1483" s="354">
        <v>16750</v>
      </c>
      <c r="V1483" s="354">
        <v>20790</v>
      </c>
      <c r="W1483" s="354">
        <v>22440</v>
      </c>
      <c r="X1483" s="354">
        <v>26140</v>
      </c>
      <c r="Y1483" s="354">
        <v>28640</v>
      </c>
      <c r="Z1483" s="354">
        <v>30840</v>
      </c>
      <c r="AA1483" s="354">
        <v>32640</v>
      </c>
      <c r="AB1483" s="354">
        <v>34440</v>
      </c>
      <c r="AC1483" s="354">
        <v>38240</v>
      </c>
      <c r="AD1483" s="354">
        <v>40040</v>
      </c>
    </row>
    <row r="1484" spans="1:30" x14ac:dyDescent="0.35">
      <c r="A1484" t="s">
        <v>166</v>
      </c>
      <c r="B1484" s="354" t="str">
        <f>VLOOKUP(A1484,'Web Based Remittances'!$A$2:$C$70,3,0)</f>
        <v>550u834a</v>
      </c>
      <c r="C1484" s="354" t="s">
        <v>113</v>
      </c>
      <c r="D1484" s="354" t="s">
        <v>114</v>
      </c>
      <c r="E1484" s="354">
        <v>6181400</v>
      </c>
      <c r="S1484" s="354">
        <v>0</v>
      </c>
      <c r="T1484" s="354">
        <v>0</v>
      </c>
      <c r="U1484" s="354">
        <v>0</v>
      </c>
      <c r="V1484" s="354">
        <v>0</v>
      </c>
      <c r="W1484" s="354">
        <v>0</v>
      </c>
      <c r="X1484" s="354">
        <v>0</v>
      </c>
      <c r="Y1484" s="354">
        <v>0</v>
      </c>
      <c r="Z1484" s="354">
        <v>0</v>
      </c>
      <c r="AA1484" s="354">
        <v>0</v>
      </c>
      <c r="AB1484" s="354">
        <v>0</v>
      </c>
      <c r="AC1484" s="354">
        <v>0</v>
      </c>
      <c r="AD1484" s="354">
        <v>0</v>
      </c>
    </row>
    <row r="1485" spans="1:30" x14ac:dyDescent="0.35">
      <c r="A1485" t="s">
        <v>166</v>
      </c>
      <c r="B1485" s="354" t="str">
        <f>VLOOKUP(A1485,'Web Based Remittances'!$A$2:$C$70,3,0)</f>
        <v>550u834a</v>
      </c>
      <c r="C1485" s="354" t="s">
        <v>115</v>
      </c>
      <c r="D1485" s="354" t="s">
        <v>116</v>
      </c>
      <c r="E1485" s="354">
        <v>6181500</v>
      </c>
      <c r="F1485" s="354">
        <v>50000</v>
      </c>
      <c r="H1485" s="354">
        <v>25000</v>
      </c>
      <c r="K1485" s="354">
        <v>15000</v>
      </c>
      <c r="L1485" s="354">
        <v>10000</v>
      </c>
      <c r="S1485" s="354">
        <v>0</v>
      </c>
      <c r="T1485" s="354">
        <v>25000</v>
      </c>
      <c r="U1485" s="354">
        <v>25000</v>
      </c>
      <c r="V1485" s="354">
        <v>25000</v>
      </c>
      <c r="W1485" s="354">
        <v>40000</v>
      </c>
      <c r="X1485" s="354">
        <v>50000</v>
      </c>
      <c r="Y1485" s="354">
        <v>50000</v>
      </c>
      <c r="Z1485" s="354">
        <v>50000</v>
      </c>
      <c r="AA1485" s="354">
        <v>50000</v>
      </c>
      <c r="AB1485" s="354">
        <v>50000</v>
      </c>
      <c r="AC1485" s="354">
        <v>50000</v>
      </c>
      <c r="AD1485" s="354">
        <v>50000</v>
      </c>
    </row>
    <row r="1486" spans="1:30" x14ac:dyDescent="0.35">
      <c r="A1486" t="s">
        <v>166</v>
      </c>
      <c r="B1486" s="354" t="str">
        <f>VLOOKUP(A1486,'Web Based Remittances'!$A$2:$C$70,3,0)</f>
        <v>550u834a</v>
      </c>
      <c r="C1486" s="354" t="s">
        <v>117</v>
      </c>
      <c r="D1486" s="354" t="s">
        <v>118</v>
      </c>
      <c r="E1486" s="354">
        <v>6110610</v>
      </c>
      <c r="F1486" s="354">
        <v>6000</v>
      </c>
      <c r="H1486" s="354">
        <v>2000</v>
      </c>
      <c r="M1486" s="354">
        <v>2000</v>
      </c>
      <c r="Q1486" s="354">
        <v>2000</v>
      </c>
      <c r="S1486" s="354">
        <v>0</v>
      </c>
      <c r="T1486" s="354">
        <v>2000</v>
      </c>
      <c r="U1486" s="354">
        <v>2000</v>
      </c>
      <c r="V1486" s="354">
        <v>2000</v>
      </c>
      <c r="W1486" s="354">
        <v>2000</v>
      </c>
      <c r="X1486" s="354">
        <v>2000</v>
      </c>
      <c r="Y1486" s="354">
        <v>4000</v>
      </c>
      <c r="Z1486" s="354">
        <v>4000</v>
      </c>
      <c r="AA1486" s="354">
        <v>4000</v>
      </c>
      <c r="AB1486" s="354">
        <v>4000</v>
      </c>
      <c r="AC1486" s="354">
        <v>6000</v>
      </c>
      <c r="AD1486" s="354">
        <v>6000</v>
      </c>
    </row>
    <row r="1487" spans="1:30" x14ac:dyDescent="0.35">
      <c r="A1487" t="s">
        <v>166</v>
      </c>
      <c r="B1487" s="354" t="str">
        <f>VLOOKUP(A1487,'Web Based Remittances'!$A$2:$C$70,3,0)</f>
        <v>550u834a</v>
      </c>
      <c r="C1487" s="354" t="s">
        <v>119</v>
      </c>
      <c r="D1487" s="354" t="s">
        <v>120</v>
      </c>
      <c r="E1487" s="354">
        <v>6122340</v>
      </c>
      <c r="F1487" s="354">
        <v>2000</v>
      </c>
      <c r="H1487" s="354">
        <v>666</v>
      </c>
      <c r="M1487" s="354">
        <v>668</v>
      </c>
      <c r="Q1487" s="354">
        <v>666</v>
      </c>
      <c r="S1487" s="354">
        <v>0</v>
      </c>
      <c r="T1487" s="354">
        <v>666</v>
      </c>
      <c r="U1487" s="354">
        <v>666</v>
      </c>
      <c r="V1487" s="354">
        <v>666</v>
      </c>
      <c r="W1487" s="354">
        <v>666</v>
      </c>
      <c r="X1487" s="354">
        <v>666</v>
      </c>
      <c r="Y1487" s="354">
        <v>1334</v>
      </c>
      <c r="Z1487" s="354">
        <v>1334</v>
      </c>
      <c r="AA1487" s="354">
        <v>1334</v>
      </c>
      <c r="AB1487" s="354">
        <v>1334</v>
      </c>
      <c r="AC1487" s="354">
        <v>2000</v>
      </c>
      <c r="AD1487" s="354">
        <v>2000</v>
      </c>
    </row>
    <row r="1488" spans="1:30" x14ac:dyDescent="0.35">
      <c r="A1488" t="s">
        <v>166</v>
      </c>
      <c r="B1488" s="354" t="str">
        <f>VLOOKUP(A1488,'Web Based Remittances'!$A$2:$C$70,3,0)</f>
        <v>550u834a</v>
      </c>
      <c r="C1488" s="354" t="s">
        <v>121</v>
      </c>
      <c r="D1488" s="354" t="s">
        <v>122</v>
      </c>
      <c r="E1488" s="354">
        <v>4190170</v>
      </c>
      <c r="F1488" s="354">
        <v>-5924</v>
      </c>
      <c r="I1488" s="354">
        <v>-5924</v>
      </c>
      <c r="S1488" s="354">
        <v>0</v>
      </c>
      <c r="T1488" s="354">
        <v>0</v>
      </c>
      <c r="U1488" s="354">
        <v>-5924</v>
      </c>
      <c r="V1488" s="354">
        <v>-5924</v>
      </c>
      <c r="W1488" s="354">
        <v>-5924</v>
      </c>
      <c r="X1488" s="354">
        <v>-5924</v>
      </c>
      <c r="Y1488" s="354">
        <v>-5924</v>
      </c>
      <c r="Z1488" s="354">
        <v>-5924</v>
      </c>
      <c r="AA1488" s="354">
        <v>-5924</v>
      </c>
      <c r="AB1488" s="354">
        <v>-5924</v>
      </c>
      <c r="AC1488" s="354">
        <v>-5924</v>
      </c>
      <c r="AD1488" s="354">
        <v>-5924</v>
      </c>
    </row>
    <row r="1489" spans="1:30" x14ac:dyDescent="0.35">
      <c r="A1489" t="s">
        <v>166</v>
      </c>
      <c r="B1489" s="354" t="str">
        <f>VLOOKUP(A1489,'Web Based Remittances'!$A$2:$C$70,3,0)</f>
        <v>550u834a</v>
      </c>
      <c r="C1489" s="354" t="s">
        <v>123</v>
      </c>
      <c r="D1489" s="354" t="s">
        <v>124</v>
      </c>
      <c r="E1489" s="354">
        <v>4190430</v>
      </c>
      <c r="S1489" s="354">
        <v>0</v>
      </c>
      <c r="T1489" s="354">
        <v>0</v>
      </c>
      <c r="U1489" s="354">
        <v>0</v>
      </c>
      <c r="V1489" s="354">
        <v>0</v>
      </c>
      <c r="W1489" s="354">
        <v>0</v>
      </c>
      <c r="X1489" s="354">
        <v>0</v>
      </c>
      <c r="Y1489" s="354">
        <v>0</v>
      </c>
      <c r="Z1489" s="354">
        <v>0</v>
      </c>
      <c r="AA1489" s="354">
        <v>0</v>
      </c>
      <c r="AB1489" s="354">
        <v>0</v>
      </c>
      <c r="AC1489" s="354">
        <v>0</v>
      </c>
      <c r="AD1489" s="354">
        <v>0</v>
      </c>
    </row>
    <row r="1490" spans="1:30" x14ac:dyDescent="0.35">
      <c r="A1490" t="s">
        <v>166</v>
      </c>
      <c r="B1490" s="354" t="str">
        <f>VLOOKUP(A1490,'Web Based Remittances'!$A$2:$C$70,3,0)</f>
        <v>550u834a</v>
      </c>
      <c r="C1490" s="354" t="s">
        <v>125</v>
      </c>
      <c r="D1490" s="354" t="s">
        <v>126</v>
      </c>
      <c r="E1490" s="354">
        <v>6181510</v>
      </c>
      <c r="F1490" s="354">
        <v>-50000</v>
      </c>
      <c r="H1490" s="354">
        <v>-25000</v>
      </c>
      <c r="K1490" s="354">
        <v>-15000</v>
      </c>
      <c r="L1490" s="354">
        <v>-10000</v>
      </c>
      <c r="S1490" s="354">
        <v>0</v>
      </c>
      <c r="T1490" s="354">
        <v>-25000</v>
      </c>
      <c r="U1490" s="354">
        <v>-25000</v>
      </c>
      <c r="V1490" s="354">
        <v>-25000</v>
      </c>
      <c r="W1490" s="354">
        <v>-40000</v>
      </c>
      <c r="X1490" s="354">
        <v>-50000</v>
      </c>
      <c r="Y1490" s="354">
        <v>-50000</v>
      </c>
      <c r="Z1490" s="354">
        <v>-50000</v>
      </c>
      <c r="AA1490" s="354">
        <v>-50000</v>
      </c>
      <c r="AB1490" s="354">
        <v>-50000</v>
      </c>
      <c r="AC1490" s="354">
        <v>-50000</v>
      </c>
      <c r="AD1490" s="354">
        <v>-50000</v>
      </c>
    </row>
    <row r="1491" spans="1:30" x14ac:dyDescent="0.35">
      <c r="A1491" t="s">
        <v>166</v>
      </c>
      <c r="B1491" s="354" t="str">
        <f>VLOOKUP(A1491,'Web Based Remittances'!$A$2:$C$70,3,0)</f>
        <v>550u834a</v>
      </c>
      <c r="C1491" s="354" t="s">
        <v>127</v>
      </c>
      <c r="D1491" s="354" t="s">
        <v>128</v>
      </c>
      <c r="E1491" s="354">
        <v>6180200</v>
      </c>
      <c r="F1491" s="354">
        <v>5924</v>
      </c>
      <c r="K1491" s="354">
        <v>5924</v>
      </c>
      <c r="S1491" s="354">
        <v>0</v>
      </c>
      <c r="T1491" s="354">
        <v>0</v>
      </c>
      <c r="U1491" s="354">
        <v>0</v>
      </c>
      <c r="V1491" s="354">
        <v>0</v>
      </c>
      <c r="W1491" s="354">
        <v>5924</v>
      </c>
      <c r="X1491" s="354">
        <v>5924</v>
      </c>
      <c r="Y1491" s="354">
        <v>5924</v>
      </c>
      <c r="Z1491" s="354">
        <v>5924</v>
      </c>
      <c r="AA1491" s="354">
        <v>5924</v>
      </c>
      <c r="AB1491" s="354">
        <v>5924</v>
      </c>
      <c r="AC1491" s="354">
        <v>5924</v>
      </c>
      <c r="AD1491" s="354">
        <v>5924</v>
      </c>
    </row>
    <row r="1492" spans="1:30" x14ac:dyDescent="0.35">
      <c r="A1492" t="s">
        <v>166</v>
      </c>
      <c r="B1492" s="354" t="str">
        <f>VLOOKUP(A1492,'Web Based Remittances'!$A$2:$C$70,3,0)</f>
        <v>550u834a</v>
      </c>
      <c r="C1492" s="354" t="s">
        <v>130</v>
      </c>
      <c r="D1492" s="354" t="s">
        <v>131</v>
      </c>
      <c r="E1492" s="354">
        <v>6180230</v>
      </c>
      <c r="S1492" s="354">
        <v>0</v>
      </c>
      <c r="T1492" s="354">
        <v>0</v>
      </c>
      <c r="U1492" s="354">
        <v>0</v>
      </c>
      <c r="V1492" s="354">
        <v>0</v>
      </c>
      <c r="W1492" s="354">
        <v>0</v>
      </c>
      <c r="X1492" s="354">
        <v>0</v>
      </c>
      <c r="Y1492" s="354">
        <v>0</v>
      </c>
      <c r="Z1492" s="354">
        <v>0</v>
      </c>
      <c r="AA1492" s="354">
        <v>0</v>
      </c>
      <c r="AB1492" s="354">
        <v>0</v>
      </c>
      <c r="AC1492" s="354">
        <v>0</v>
      </c>
      <c r="AD1492" s="354">
        <v>0</v>
      </c>
    </row>
    <row r="1493" spans="1:30" x14ac:dyDescent="0.35">
      <c r="A1493" t="s">
        <v>166</v>
      </c>
      <c r="B1493" s="354" t="str">
        <f>VLOOKUP(A1493,'Web Based Remittances'!$A$2:$C$70,3,0)</f>
        <v>550u834a</v>
      </c>
      <c r="C1493" s="354" t="s">
        <v>136</v>
      </c>
      <c r="D1493" s="354" t="s">
        <v>137</v>
      </c>
      <c r="E1493" s="354">
        <v>6180260</v>
      </c>
      <c r="F1493" s="354">
        <v>50000</v>
      </c>
      <c r="H1493" s="354">
        <v>25000</v>
      </c>
      <c r="K1493" s="354">
        <v>15000</v>
      </c>
      <c r="L1493" s="354">
        <v>10000</v>
      </c>
      <c r="S1493" s="354">
        <v>0</v>
      </c>
      <c r="T1493" s="354">
        <v>25000</v>
      </c>
      <c r="U1493" s="354">
        <v>25000</v>
      </c>
      <c r="V1493" s="354">
        <v>25000</v>
      </c>
      <c r="W1493" s="354">
        <v>40000</v>
      </c>
      <c r="X1493" s="354">
        <v>50000</v>
      </c>
      <c r="Y1493" s="354">
        <v>50000</v>
      </c>
      <c r="Z1493" s="354">
        <v>50000</v>
      </c>
      <c r="AA1493" s="354">
        <v>50000</v>
      </c>
      <c r="AB1493" s="354">
        <v>50000</v>
      </c>
      <c r="AC1493" s="354">
        <v>50000</v>
      </c>
      <c r="AD1493" s="354">
        <v>50000</v>
      </c>
    </row>
    <row r="1494" spans="1:30" x14ac:dyDescent="0.35">
      <c r="A1494" t="s">
        <v>167</v>
      </c>
      <c r="B1494" s="354" t="str">
        <f>VLOOKUP(A1494,'Web Based Remittances'!$A$2:$C$70,3,0)</f>
        <v>752d733h</v>
      </c>
      <c r="C1494" s="354" t="s">
        <v>19</v>
      </c>
      <c r="D1494" s="354" t="s">
        <v>20</v>
      </c>
      <c r="E1494" s="354">
        <v>4190105</v>
      </c>
      <c r="F1494" s="354">
        <v>-594445.87</v>
      </c>
      <c r="G1494" s="354">
        <v>-51737.95</v>
      </c>
      <c r="H1494" s="354">
        <v>-49337</v>
      </c>
      <c r="I1494" s="354">
        <v>-49337</v>
      </c>
      <c r="J1494" s="354">
        <v>-49337</v>
      </c>
      <c r="K1494" s="354">
        <v>-49337</v>
      </c>
      <c r="L1494" s="354">
        <v>-49337</v>
      </c>
      <c r="M1494" s="354">
        <v>-49337</v>
      </c>
      <c r="N1494" s="354">
        <v>-49337</v>
      </c>
      <c r="O1494" s="354">
        <v>-49337</v>
      </c>
      <c r="P1494" s="354">
        <v>-49337</v>
      </c>
      <c r="Q1494" s="354">
        <v>-49337</v>
      </c>
      <c r="R1494" s="354">
        <v>-49337.919999999998</v>
      </c>
      <c r="S1494" s="354">
        <v>-51737.95</v>
      </c>
      <c r="T1494" s="354">
        <v>-101074.95</v>
      </c>
      <c r="U1494" s="354">
        <v>-150411.95000000001</v>
      </c>
      <c r="V1494" s="354">
        <v>-199748.95</v>
      </c>
      <c r="W1494" s="354">
        <v>-249085.95</v>
      </c>
      <c r="X1494" s="354">
        <v>-298422.95</v>
      </c>
      <c r="Y1494" s="354">
        <v>-347759.95</v>
      </c>
      <c r="Z1494" s="354">
        <v>-397096.95</v>
      </c>
      <c r="AA1494" s="354">
        <v>-446433.95</v>
      </c>
      <c r="AB1494" s="354">
        <v>-495770.95</v>
      </c>
      <c r="AC1494" s="354">
        <v>-545107.94999999995</v>
      </c>
      <c r="AD1494" s="354">
        <v>-594445.87</v>
      </c>
    </row>
    <row r="1495" spans="1:30" x14ac:dyDescent="0.35">
      <c r="A1495" t="s">
        <v>167</v>
      </c>
      <c r="B1495" s="354" t="str">
        <f>VLOOKUP(A1495,'Web Based Remittances'!$A$2:$C$70,3,0)</f>
        <v>752d733h</v>
      </c>
      <c r="C1495" s="354" t="s">
        <v>21</v>
      </c>
      <c r="D1495" s="354" t="s">
        <v>22</v>
      </c>
      <c r="E1495" s="354">
        <v>4190110</v>
      </c>
      <c r="S1495" s="354">
        <v>0</v>
      </c>
      <c r="T1495" s="354">
        <v>0</v>
      </c>
      <c r="U1495" s="354">
        <v>0</v>
      </c>
      <c r="V1495" s="354">
        <v>0</v>
      </c>
      <c r="W1495" s="354">
        <v>0</v>
      </c>
      <c r="X1495" s="354">
        <v>0</v>
      </c>
      <c r="Y1495" s="354">
        <v>0</v>
      </c>
      <c r="Z1495" s="354">
        <v>0</v>
      </c>
      <c r="AA1495" s="354">
        <v>0</v>
      </c>
      <c r="AB1495" s="354">
        <v>0</v>
      </c>
      <c r="AC1495" s="354">
        <v>0</v>
      </c>
      <c r="AD1495" s="354">
        <v>0</v>
      </c>
    </row>
    <row r="1496" spans="1:30" x14ac:dyDescent="0.35">
      <c r="A1496" t="s">
        <v>167</v>
      </c>
      <c r="B1496" s="354" t="str">
        <f>VLOOKUP(A1496,'Web Based Remittances'!$A$2:$C$70,3,0)</f>
        <v>752d733h</v>
      </c>
      <c r="C1496" s="354" t="s">
        <v>23</v>
      </c>
      <c r="D1496" s="354" t="s">
        <v>24</v>
      </c>
      <c r="E1496" s="354">
        <v>4190120</v>
      </c>
      <c r="S1496" s="354">
        <v>0</v>
      </c>
      <c r="T1496" s="354">
        <v>0</v>
      </c>
      <c r="U1496" s="354">
        <v>0</v>
      </c>
      <c r="V1496" s="354">
        <v>0</v>
      </c>
      <c r="W1496" s="354">
        <v>0</v>
      </c>
      <c r="X1496" s="354">
        <v>0</v>
      </c>
      <c r="Y1496" s="354">
        <v>0</v>
      </c>
      <c r="Z1496" s="354">
        <v>0</v>
      </c>
      <c r="AA1496" s="354">
        <v>0</v>
      </c>
      <c r="AB1496" s="354">
        <v>0</v>
      </c>
      <c r="AC1496" s="354">
        <v>0</v>
      </c>
      <c r="AD1496" s="354">
        <v>0</v>
      </c>
    </row>
    <row r="1497" spans="1:30" x14ac:dyDescent="0.35">
      <c r="A1497" t="s">
        <v>167</v>
      </c>
      <c r="B1497" s="354" t="str">
        <f>VLOOKUP(A1497,'Web Based Remittances'!$A$2:$C$70,3,0)</f>
        <v>752d733h</v>
      </c>
      <c r="C1497" s="354" t="s">
        <v>25</v>
      </c>
      <c r="D1497" s="354" t="s">
        <v>26</v>
      </c>
      <c r="E1497" s="354">
        <v>4190140</v>
      </c>
      <c r="F1497" s="354">
        <v>-36315</v>
      </c>
      <c r="I1497" s="354">
        <v>-9078.75</v>
      </c>
      <c r="L1497" s="354">
        <v>-9079</v>
      </c>
      <c r="O1497" s="354">
        <v>-9079</v>
      </c>
      <c r="R1497" s="354">
        <v>-9078.25</v>
      </c>
      <c r="S1497" s="354">
        <v>0</v>
      </c>
      <c r="T1497" s="354">
        <v>0</v>
      </c>
      <c r="U1497" s="354">
        <v>-9078.75</v>
      </c>
      <c r="V1497" s="354">
        <v>-9078.75</v>
      </c>
      <c r="W1497" s="354">
        <v>-9078.75</v>
      </c>
      <c r="X1497" s="354">
        <v>-18157.75</v>
      </c>
      <c r="Y1497" s="354">
        <v>-18157.75</v>
      </c>
      <c r="Z1497" s="354">
        <v>-18157.75</v>
      </c>
      <c r="AA1497" s="354">
        <v>-27236.75</v>
      </c>
      <c r="AB1497" s="354">
        <v>-27236.75</v>
      </c>
      <c r="AC1497" s="354">
        <v>-27236.75</v>
      </c>
      <c r="AD1497" s="354">
        <v>-36315</v>
      </c>
    </row>
    <row r="1498" spans="1:30" x14ac:dyDescent="0.35">
      <c r="A1498" t="s">
        <v>167</v>
      </c>
      <c r="B1498" s="354" t="str">
        <f>VLOOKUP(A1498,'Web Based Remittances'!$A$2:$C$70,3,0)</f>
        <v>752d733h</v>
      </c>
      <c r="C1498" s="354" t="s">
        <v>27</v>
      </c>
      <c r="D1498" s="354" t="s">
        <v>28</v>
      </c>
      <c r="E1498" s="354">
        <v>4190160</v>
      </c>
      <c r="S1498" s="354">
        <v>0</v>
      </c>
      <c r="T1498" s="354">
        <v>0</v>
      </c>
      <c r="U1498" s="354">
        <v>0</v>
      </c>
      <c r="V1498" s="354">
        <v>0</v>
      </c>
      <c r="W1498" s="354">
        <v>0</v>
      </c>
      <c r="X1498" s="354">
        <v>0</v>
      </c>
      <c r="Y1498" s="354">
        <v>0</v>
      </c>
      <c r="Z1498" s="354">
        <v>0</v>
      </c>
      <c r="AA1498" s="354">
        <v>0</v>
      </c>
      <c r="AB1498" s="354">
        <v>0</v>
      </c>
      <c r="AC1498" s="354">
        <v>0</v>
      </c>
      <c r="AD1498" s="354">
        <v>0</v>
      </c>
    </row>
    <row r="1499" spans="1:30" x14ac:dyDescent="0.35">
      <c r="A1499" t="s">
        <v>167</v>
      </c>
      <c r="B1499" s="354" t="str">
        <f>VLOOKUP(A1499,'Web Based Remittances'!$A$2:$C$70,3,0)</f>
        <v>752d733h</v>
      </c>
      <c r="C1499" s="354" t="s">
        <v>29</v>
      </c>
      <c r="D1499" s="354" t="s">
        <v>30</v>
      </c>
      <c r="E1499" s="354">
        <v>4190390</v>
      </c>
      <c r="S1499" s="354">
        <v>0</v>
      </c>
      <c r="T1499" s="354">
        <v>0</v>
      </c>
      <c r="U1499" s="354">
        <v>0</v>
      </c>
      <c r="V1499" s="354">
        <v>0</v>
      </c>
      <c r="W1499" s="354">
        <v>0</v>
      </c>
      <c r="X1499" s="354">
        <v>0</v>
      </c>
      <c r="Y1499" s="354">
        <v>0</v>
      </c>
      <c r="Z1499" s="354">
        <v>0</v>
      </c>
      <c r="AA1499" s="354">
        <v>0</v>
      </c>
      <c r="AB1499" s="354">
        <v>0</v>
      </c>
      <c r="AC1499" s="354">
        <v>0</v>
      </c>
      <c r="AD1499" s="354">
        <v>0</v>
      </c>
    </row>
    <row r="1500" spans="1:30" x14ac:dyDescent="0.35">
      <c r="A1500" t="s">
        <v>167</v>
      </c>
      <c r="B1500" s="354" t="str">
        <f>VLOOKUP(A1500,'Web Based Remittances'!$A$2:$C$70,3,0)</f>
        <v>752d733h</v>
      </c>
      <c r="C1500" s="354" t="s">
        <v>31</v>
      </c>
      <c r="D1500" s="354" t="s">
        <v>32</v>
      </c>
      <c r="E1500" s="354">
        <v>4191900</v>
      </c>
      <c r="S1500" s="354">
        <v>0</v>
      </c>
      <c r="T1500" s="354">
        <v>0</v>
      </c>
      <c r="U1500" s="354">
        <v>0</v>
      </c>
      <c r="V1500" s="354">
        <v>0</v>
      </c>
      <c r="W1500" s="354">
        <v>0</v>
      </c>
      <c r="X1500" s="354">
        <v>0</v>
      </c>
      <c r="Y1500" s="354">
        <v>0</v>
      </c>
      <c r="Z1500" s="354">
        <v>0</v>
      </c>
      <c r="AA1500" s="354">
        <v>0</v>
      </c>
      <c r="AB1500" s="354">
        <v>0</v>
      </c>
      <c r="AC1500" s="354">
        <v>0</v>
      </c>
      <c r="AD1500" s="354">
        <v>0</v>
      </c>
    </row>
    <row r="1501" spans="1:30" x14ac:dyDescent="0.35">
      <c r="A1501" t="s">
        <v>167</v>
      </c>
      <c r="B1501" s="354" t="str">
        <f>VLOOKUP(A1501,'Web Based Remittances'!$A$2:$C$70,3,0)</f>
        <v>752d733h</v>
      </c>
      <c r="C1501" s="354" t="s">
        <v>33</v>
      </c>
      <c r="D1501" s="354" t="s">
        <v>34</v>
      </c>
      <c r="E1501" s="354">
        <v>4191100</v>
      </c>
      <c r="S1501" s="354">
        <v>0</v>
      </c>
      <c r="T1501" s="354">
        <v>0</v>
      </c>
      <c r="U1501" s="354">
        <v>0</v>
      </c>
      <c r="V1501" s="354">
        <v>0</v>
      </c>
      <c r="W1501" s="354">
        <v>0</v>
      </c>
      <c r="X1501" s="354">
        <v>0</v>
      </c>
      <c r="Y1501" s="354">
        <v>0</v>
      </c>
      <c r="Z1501" s="354">
        <v>0</v>
      </c>
      <c r="AA1501" s="354">
        <v>0</v>
      </c>
      <c r="AB1501" s="354">
        <v>0</v>
      </c>
      <c r="AC1501" s="354">
        <v>0</v>
      </c>
      <c r="AD1501" s="354">
        <v>0</v>
      </c>
    </row>
    <row r="1502" spans="1:30" x14ac:dyDescent="0.35">
      <c r="A1502" t="s">
        <v>167</v>
      </c>
      <c r="B1502" s="354" t="str">
        <f>VLOOKUP(A1502,'Web Based Remittances'!$A$2:$C$70,3,0)</f>
        <v>752d733h</v>
      </c>
      <c r="C1502" s="354" t="s">
        <v>35</v>
      </c>
      <c r="D1502" s="354" t="s">
        <v>36</v>
      </c>
      <c r="E1502" s="354">
        <v>4191110</v>
      </c>
      <c r="S1502" s="354">
        <v>0</v>
      </c>
      <c r="T1502" s="354">
        <v>0</v>
      </c>
      <c r="U1502" s="354">
        <v>0</v>
      </c>
      <c r="V1502" s="354">
        <v>0</v>
      </c>
      <c r="W1502" s="354">
        <v>0</v>
      </c>
      <c r="X1502" s="354">
        <v>0</v>
      </c>
      <c r="Y1502" s="354">
        <v>0</v>
      </c>
      <c r="Z1502" s="354">
        <v>0</v>
      </c>
      <c r="AA1502" s="354">
        <v>0</v>
      </c>
      <c r="AB1502" s="354">
        <v>0</v>
      </c>
      <c r="AC1502" s="354">
        <v>0</v>
      </c>
      <c r="AD1502" s="354">
        <v>0</v>
      </c>
    </row>
    <row r="1503" spans="1:30" x14ac:dyDescent="0.35">
      <c r="A1503" t="s">
        <v>167</v>
      </c>
      <c r="B1503" s="354" t="str">
        <f>VLOOKUP(A1503,'Web Based Remittances'!$A$2:$C$70,3,0)</f>
        <v>752d733h</v>
      </c>
      <c r="C1503" s="354" t="s">
        <v>37</v>
      </c>
      <c r="D1503" s="354" t="s">
        <v>38</v>
      </c>
      <c r="E1503" s="354">
        <v>4191600</v>
      </c>
      <c r="S1503" s="354">
        <v>0</v>
      </c>
      <c r="T1503" s="354">
        <v>0</v>
      </c>
      <c r="U1503" s="354">
        <v>0</v>
      </c>
      <c r="V1503" s="354">
        <v>0</v>
      </c>
      <c r="W1503" s="354">
        <v>0</v>
      </c>
      <c r="X1503" s="354">
        <v>0</v>
      </c>
      <c r="Y1503" s="354">
        <v>0</v>
      </c>
      <c r="Z1503" s="354">
        <v>0</v>
      </c>
      <c r="AA1503" s="354">
        <v>0</v>
      </c>
      <c r="AB1503" s="354">
        <v>0</v>
      </c>
      <c r="AC1503" s="354">
        <v>0</v>
      </c>
      <c r="AD1503" s="354">
        <v>0</v>
      </c>
    </row>
    <row r="1504" spans="1:30" x14ac:dyDescent="0.35">
      <c r="A1504" t="s">
        <v>167</v>
      </c>
      <c r="B1504" s="354" t="str">
        <f>VLOOKUP(A1504,'Web Based Remittances'!$A$2:$C$70,3,0)</f>
        <v>752d733h</v>
      </c>
      <c r="C1504" s="354" t="s">
        <v>39</v>
      </c>
      <c r="D1504" s="354" t="s">
        <v>40</v>
      </c>
      <c r="E1504" s="354">
        <v>4191610</v>
      </c>
      <c r="S1504" s="354">
        <v>0</v>
      </c>
      <c r="T1504" s="354">
        <v>0</v>
      </c>
      <c r="U1504" s="354">
        <v>0</v>
      </c>
      <c r="V1504" s="354">
        <v>0</v>
      </c>
      <c r="W1504" s="354">
        <v>0</v>
      </c>
      <c r="X1504" s="354">
        <v>0</v>
      </c>
      <c r="Y1504" s="354">
        <v>0</v>
      </c>
      <c r="Z1504" s="354">
        <v>0</v>
      </c>
      <c r="AA1504" s="354">
        <v>0</v>
      </c>
      <c r="AB1504" s="354">
        <v>0</v>
      </c>
      <c r="AC1504" s="354">
        <v>0</v>
      </c>
      <c r="AD1504" s="354">
        <v>0</v>
      </c>
    </row>
    <row r="1505" spans="1:30" x14ac:dyDescent="0.35">
      <c r="A1505" t="s">
        <v>167</v>
      </c>
      <c r="B1505" s="354" t="str">
        <f>VLOOKUP(A1505,'Web Based Remittances'!$A$2:$C$70,3,0)</f>
        <v>752d733h</v>
      </c>
      <c r="C1505" s="354" t="s">
        <v>41</v>
      </c>
      <c r="D1505" s="354" t="s">
        <v>42</v>
      </c>
      <c r="E1505" s="354">
        <v>4190410</v>
      </c>
      <c r="S1505" s="354">
        <v>0</v>
      </c>
      <c r="T1505" s="354">
        <v>0</v>
      </c>
      <c r="U1505" s="354">
        <v>0</v>
      </c>
      <c r="V1505" s="354">
        <v>0</v>
      </c>
      <c r="W1505" s="354">
        <v>0</v>
      </c>
      <c r="X1505" s="354">
        <v>0</v>
      </c>
      <c r="Y1505" s="354">
        <v>0</v>
      </c>
      <c r="Z1505" s="354">
        <v>0</v>
      </c>
      <c r="AA1505" s="354">
        <v>0</v>
      </c>
      <c r="AB1505" s="354">
        <v>0</v>
      </c>
      <c r="AC1505" s="354">
        <v>0</v>
      </c>
      <c r="AD1505" s="354">
        <v>0</v>
      </c>
    </row>
    <row r="1506" spans="1:30" x14ac:dyDescent="0.35">
      <c r="A1506" t="s">
        <v>167</v>
      </c>
      <c r="B1506" s="354" t="str">
        <f>VLOOKUP(A1506,'Web Based Remittances'!$A$2:$C$70,3,0)</f>
        <v>752d733h</v>
      </c>
      <c r="C1506" s="354" t="s">
        <v>43</v>
      </c>
      <c r="D1506" s="354" t="s">
        <v>44</v>
      </c>
      <c r="E1506" s="354">
        <v>4190420</v>
      </c>
      <c r="S1506" s="354">
        <v>0</v>
      </c>
      <c r="T1506" s="354">
        <v>0</v>
      </c>
      <c r="U1506" s="354">
        <v>0</v>
      </c>
      <c r="V1506" s="354">
        <v>0</v>
      </c>
      <c r="W1506" s="354">
        <v>0</v>
      </c>
      <c r="X1506" s="354">
        <v>0</v>
      </c>
      <c r="Y1506" s="354">
        <v>0</v>
      </c>
      <c r="Z1506" s="354">
        <v>0</v>
      </c>
      <c r="AA1506" s="354">
        <v>0</v>
      </c>
      <c r="AB1506" s="354">
        <v>0</v>
      </c>
      <c r="AC1506" s="354">
        <v>0</v>
      </c>
      <c r="AD1506" s="354">
        <v>0</v>
      </c>
    </row>
    <row r="1507" spans="1:30" x14ac:dyDescent="0.35">
      <c r="A1507" t="s">
        <v>167</v>
      </c>
      <c r="B1507" s="354" t="str">
        <f>VLOOKUP(A1507,'Web Based Remittances'!$A$2:$C$70,3,0)</f>
        <v>752d733h</v>
      </c>
      <c r="C1507" s="354" t="s">
        <v>45</v>
      </c>
      <c r="D1507" s="354" t="s">
        <v>46</v>
      </c>
      <c r="E1507" s="354">
        <v>4190200</v>
      </c>
      <c r="S1507" s="354">
        <v>0</v>
      </c>
      <c r="T1507" s="354">
        <v>0</v>
      </c>
      <c r="U1507" s="354">
        <v>0</v>
      </c>
      <c r="V1507" s="354">
        <v>0</v>
      </c>
      <c r="W1507" s="354">
        <v>0</v>
      </c>
      <c r="X1507" s="354">
        <v>0</v>
      </c>
      <c r="Y1507" s="354">
        <v>0</v>
      </c>
      <c r="Z1507" s="354">
        <v>0</v>
      </c>
      <c r="AA1507" s="354">
        <v>0</v>
      </c>
      <c r="AB1507" s="354">
        <v>0</v>
      </c>
      <c r="AC1507" s="354">
        <v>0</v>
      </c>
      <c r="AD1507" s="354">
        <v>0</v>
      </c>
    </row>
    <row r="1508" spans="1:30" x14ac:dyDescent="0.35">
      <c r="A1508" t="s">
        <v>167</v>
      </c>
      <c r="B1508" s="354" t="str">
        <f>VLOOKUP(A1508,'Web Based Remittances'!$A$2:$C$70,3,0)</f>
        <v>752d733h</v>
      </c>
      <c r="C1508" s="354" t="s">
        <v>47</v>
      </c>
      <c r="D1508" s="354" t="s">
        <v>48</v>
      </c>
      <c r="E1508" s="354">
        <v>4190386</v>
      </c>
      <c r="S1508" s="354">
        <v>0</v>
      </c>
      <c r="T1508" s="354">
        <v>0</v>
      </c>
      <c r="U1508" s="354">
        <v>0</v>
      </c>
      <c r="V1508" s="354">
        <v>0</v>
      </c>
      <c r="W1508" s="354">
        <v>0</v>
      </c>
      <c r="X1508" s="354">
        <v>0</v>
      </c>
      <c r="Y1508" s="354">
        <v>0</v>
      </c>
      <c r="Z1508" s="354">
        <v>0</v>
      </c>
      <c r="AA1508" s="354">
        <v>0</v>
      </c>
      <c r="AB1508" s="354">
        <v>0</v>
      </c>
      <c r="AC1508" s="354">
        <v>0</v>
      </c>
      <c r="AD1508" s="354">
        <v>0</v>
      </c>
    </row>
    <row r="1509" spans="1:30" x14ac:dyDescent="0.35">
      <c r="A1509" t="s">
        <v>167</v>
      </c>
      <c r="B1509" s="354" t="str">
        <f>VLOOKUP(A1509,'Web Based Remittances'!$A$2:$C$70,3,0)</f>
        <v>752d733h</v>
      </c>
      <c r="C1509" s="354" t="s">
        <v>49</v>
      </c>
      <c r="D1509" s="354" t="s">
        <v>50</v>
      </c>
      <c r="E1509" s="354">
        <v>4190387</v>
      </c>
      <c r="S1509" s="354">
        <v>0</v>
      </c>
      <c r="T1509" s="354">
        <v>0</v>
      </c>
      <c r="U1509" s="354">
        <v>0</v>
      </c>
      <c r="V1509" s="354">
        <v>0</v>
      </c>
      <c r="W1509" s="354">
        <v>0</v>
      </c>
      <c r="X1509" s="354">
        <v>0</v>
      </c>
      <c r="Y1509" s="354">
        <v>0</v>
      </c>
      <c r="Z1509" s="354">
        <v>0</v>
      </c>
      <c r="AA1509" s="354">
        <v>0</v>
      </c>
      <c r="AB1509" s="354">
        <v>0</v>
      </c>
      <c r="AC1509" s="354">
        <v>0</v>
      </c>
      <c r="AD1509" s="354">
        <v>0</v>
      </c>
    </row>
    <row r="1510" spans="1:30" x14ac:dyDescent="0.35">
      <c r="A1510" t="s">
        <v>167</v>
      </c>
      <c r="B1510" s="354" t="str">
        <f>VLOOKUP(A1510,'Web Based Remittances'!$A$2:$C$70,3,0)</f>
        <v>752d733h</v>
      </c>
      <c r="C1510" s="354" t="s">
        <v>51</v>
      </c>
      <c r="D1510" s="354" t="s">
        <v>52</v>
      </c>
      <c r="E1510" s="354">
        <v>4190388</v>
      </c>
      <c r="F1510" s="354">
        <v>-1130.6199999999999</v>
      </c>
      <c r="G1510" s="354">
        <v>-1130.6199999999999</v>
      </c>
      <c r="S1510" s="354">
        <v>-1130.6199999999999</v>
      </c>
      <c r="T1510" s="354">
        <v>-1130.6199999999999</v>
      </c>
      <c r="U1510" s="354">
        <v>-1130.6199999999999</v>
      </c>
      <c r="V1510" s="354">
        <v>-1130.6199999999999</v>
      </c>
      <c r="W1510" s="354">
        <v>-1130.6199999999999</v>
      </c>
      <c r="X1510" s="354">
        <v>-1130.6199999999999</v>
      </c>
      <c r="Y1510" s="354">
        <v>-1130.6199999999999</v>
      </c>
      <c r="Z1510" s="354">
        <v>-1130.6199999999999</v>
      </c>
      <c r="AA1510" s="354">
        <v>-1130.6199999999999</v>
      </c>
      <c r="AB1510" s="354">
        <v>-1130.6199999999999</v>
      </c>
      <c r="AC1510" s="354">
        <v>-1130.6199999999999</v>
      </c>
      <c r="AD1510" s="354">
        <v>-1130.6199999999999</v>
      </c>
    </row>
    <row r="1511" spans="1:30" x14ac:dyDescent="0.35">
      <c r="A1511" t="s">
        <v>167</v>
      </c>
      <c r="B1511" s="354" t="str">
        <f>VLOOKUP(A1511,'Web Based Remittances'!$A$2:$C$70,3,0)</f>
        <v>752d733h</v>
      </c>
      <c r="C1511" s="354" t="s">
        <v>53</v>
      </c>
      <c r="D1511" s="354" t="s">
        <v>54</v>
      </c>
      <c r="E1511" s="354">
        <v>4190380</v>
      </c>
      <c r="F1511" s="354">
        <v>-40433</v>
      </c>
      <c r="H1511" s="354">
        <v>-7000</v>
      </c>
      <c r="J1511" s="354">
        <v>-24433</v>
      </c>
      <c r="N1511" s="354">
        <v>-9000</v>
      </c>
      <c r="S1511" s="354">
        <v>0</v>
      </c>
      <c r="T1511" s="354">
        <v>-7000</v>
      </c>
      <c r="U1511" s="354">
        <v>-7000</v>
      </c>
      <c r="V1511" s="354">
        <v>-31433</v>
      </c>
      <c r="W1511" s="354">
        <v>-31433</v>
      </c>
      <c r="X1511" s="354">
        <v>-31433</v>
      </c>
      <c r="Y1511" s="354">
        <v>-31433</v>
      </c>
      <c r="Z1511" s="354">
        <v>-40433</v>
      </c>
      <c r="AA1511" s="354">
        <v>-40433</v>
      </c>
      <c r="AB1511" s="354">
        <v>-40433</v>
      </c>
      <c r="AC1511" s="354">
        <v>-40433</v>
      </c>
      <c r="AD1511" s="354">
        <v>-40433</v>
      </c>
    </row>
    <row r="1512" spans="1:30" x14ac:dyDescent="0.35">
      <c r="A1512" t="s">
        <v>167</v>
      </c>
      <c r="B1512" s="354" t="str">
        <f>VLOOKUP(A1512,'Web Based Remittances'!$A$2:$C$70,3,0)</f>
        <v>752d733h</v>
      </c>
      <c r="C1512" s="354" t="s">
        <v>57</v>
      </c>
      <c r="D1512" s="354" t="s">
        <v>58</v>
      </c>
      <c r="E1512" s="354">
        <v>6110000</v>
      </c>
      <c r="F1512" s="354">
        <v>327200</v>
      </c>
      <c r="G1512" s="354">
        <v>28000</v>
      </c>
      <c r="H1512" s="354">
        <v>26000</v>
      </c>
      <c r="I1512" s="354">
        <v>26000</v>
      </c>
      <c r="J1512" s="354">
        <v>26000</v>
      </c>
      <c r="K1512" s="354">
        <v>26000</v>
      </c>
      <c r="L1512" s="354">
        <v>27885</v>
      </c>
      <c r="M1512" s="354">
        <v>27885</v>
      </c>
      <c r="N1512" s="354">
        <v>27885</v>
      </c>
      <c r="O1512" s="354">
        <v>27885</v>
      </c>
      <c r="P1512" s="354">
        <v>27885</v>
      </c>
      <c r="Q1512" s="354">
        <v>27885</v>
      </c>
      <c r="R1512" s="354">
        <v>27890</v>
      </c>
      <c r="S1512" s="354">
        <v>28000</v>
      </c>
      <c r="T1512" s="354">
        <v>54000</v>
      </c>
      <c r="U1512" s="354">
        <v>80000</v>
      </c>
      <c r="V1512" s="354">
        <v>106000</v>
      </c>
      <c r="W1512" s="354">
        <v>132000</v>
      </c>
      <c r="X1512" s="354">
        <v>159885</v>
      </c>
      <c r="Y1512" s="354">
        <v>187770</v>
      </c>
      <c r="Z1512" s="354">
        <v>215655</v>
      </c>
      <c r="AA1512" s="354">
        <v>243540</v>
      </c>
      <c r="AB1512" s="354">
        <v>271425</v>
      </c>
      <c r="AC1512" s="354">
        <v>299310</v>
      </c>
      <c r="AD1512" s="354">
        <v>327200</v>
      </c>
    </row>
    <row r="1513" spans="1:30" x14ac:dyDescent="0.35">
      <c r="A1513" t="s">
        <v>167</v>
      </c>
      <c r="B1513" s="354" t="str">
        <f>VLOOKUP(A1513,'Web Based Remittances'!$A$2:$C$70,3,0)</f>
        <v>752d733h</v>
      </c>
      <c r="C1513" s="354" t="s">
        <v>59</v>
      </c>
      <c r="D1513" s="354" t="s">
        <v>60</v>
      </c>
      <c r="E1513" s="354">
        <v>6110020</v>
      </c>
      <c r="S1513" s="354">
        <v>0</v>
      </c>
      <c r="T1513" s="354">
        <v>0</v>
      </c>
      <c r="U1513" s="354">
        <v>0</v>
      </c>
      <c r="V1513" s="354">
        <v>0</v>
      </c>
      <c r="W1513" s="354">
        <v>0</v>
      </c>
      <c r="X1513" s="354">
        <v>0</v>
      </c>
      <c r="Y1513" s="354">
        <v>0</v>
      </c>
      <c r="Z1513" s="354">
        <v>0</v>
      </c>
      <c r="AA1513" s="354">
        <v>0</v>
      </c>
      <c r="AB1513" s="354">
        <v>0</v>
      </c>
      <c r="AC1513" s="354">
        <v>0</v>
      </c>
      <c r="AD1513" s="354">
        <v>0</v>
      </c>
    </row>
    <row r="1514" spans="1:30" x14ac:dyDescent="0.35">
      <c r="A1514" t="s">
        <v>167</v>
      </c>
      <c r="B1514" s="354" t="str">
        <f>VLOOKUP(A1514,'Web Based Remittances'!$A$2:$C$70,3,0)</f>
        <v>752d733h</v>
      </c>
      <c r="C1514" s="354" t="s">
        <v>61</v>
      </c>
      <c r="D1514" s="354" t="s">
        <v>62</v>
      </c>
      <c r="E1514" s="354">
        <v>6110600</v>
      </c>
      <c r="F1514" s="354">
        <v>186000</v>
      </c>
      <c r="G1514" s="354">
        <v>15000</v>
      </c>
      <c r="H1514" s="354">
        <v>15000</v>
      </c>
      <c r="I1514" s="354">
        <v>15000</v>
      </c>
      <c r="J1514" s="354">
        <v>15000</v>
      </c>
      <c r="K1514" s="354">
        <v>15000</v>
      </c>
      <c r="L1514" s="354">
        <v>15000</v>
      </c>
      <c r="M1514" s="354">
        <v>16000</v>
      </c>
      <c r="N1514" s="354">
        <v>16000</v>
      </c>
      <c r="O1514" s="354">
        <v>16000</v>
      </c>
      <c r="P1514" s="354">
        <v>16000</v>
      </c>
      <c r="Q1514" s="354">
        <v>16000</v>
      </c>
      <c r="R1514" s="354">
        <v>16000</v>
      </c>
      <c r="S1514" s="354">
        <v>15000</v>
      </c>
      <c r="T1514" s="354">
        <v>30000</v>
      </c>
      <c r="U1514" s="354">
        <v>45000</v>
      </c>
      <c r="V1514" s="354">
        <v>60000</v>
      </c>
      <c r="W1514" s="354">
        <v>75000</v>
      </c>
      <c r="X1514" s="354">
        <v>90000</v>
      </c>
      <c r="Y1514" s="354">
        <v>106000</v>
      </c>
      <c r="Z1514" s="354">
        <v>122000</v>
      </c>
      <c r="AA1514" s="354">
        <v>138000</v>
      </c>
      <c r="AB1514" s="354">
        <v>154000</v>
      </c>
      <c r="AC1514" s="354">
        <v>170000</v>
      </c>
      <c r="AD1514" s="354">
        <v>186000</v>
      </c>
    </row>
    <row r="1515" spans="1:30" x14ac:dyDescent="0.35">
      <c r="A1515" t="s">
        <v>167</v>
      </c>
      <c r="B1515" s="354" t="str">
        <f>VLOOKUP(A1515,'Web Based Remittances'!$A$2:$C$70,3,0)</f>
        <v>752d733h</v>
      </c>
      <c r="C1515" s="354" t="s">
        <v>63</v>
      </c>
      <c r="D1515" s="354" t="s">
        <v>64</v>
      </c>
      <c r="E1515" s="354">
        <v>6110720</v>
      </c>
      <c r="F1515" s="354">
        <v>30000</v>
      </c>
      <c r="G1515" s="354">
        <v>2000</v>
      </c>
      <c r="H1515" s="354">
        <v>2000</v>
      </c>
      <c r="I1515" s="354">
        <v>2000</v>
      </c>
      <c r="J1515" s="354">
        <v>2000</v>
      </c>
      <c r="K1515" s="354">
        <v>2000</v>
      </c>
      <c r="L1515" s="354">
        <v>2000</v>
      </c>
      <c r="M1515" s="354">
        <v>3000</v>
      </c>
      <c r="N1515" s="354">
        <v>3000</v>
      </c>
      <c r="O1515" s="354">
        <v>3000</v>
      </c>
      <c r="P1515" s="354">
        <v>3000</v>
      </c>
      <c r="Q1515" s="354">
        <v>3000</v>
      </c>
      <c r="R1515" s="354">
        <v>3000</v>
      </c>
      <c r="S1515" s="354">
        <v>2000</v>
      </c>
      <c r="T1515" s="354">
        <v>4000</v>
      </c>
      <c r="U1515" s="354">
        <v>6000</v>
      </c>
      <c r="V1515" s="354">
        <v>8000</v>
      </c>
      <c r="W1515" s="354">
        <v>10000</v>
      </c>
      <c r="X1515" s="354">
        <v>12000</v>
      </c>
      <c r="Y1515" s="354">
        <v>15000</v>
      </c>
      <c r="Z1515" s="354">
        <v>18000</v>
      </c>
      <c r="AA1515" s="354">
        <v>21000</v>
      </c>
      <c r="AB1515" s="354">
        <v>24000</v>
      </c>
      <c r="AC1515" s="354">
        <v>27000</v>
      </c>
      <c r="AD1515" s="354">
        <v>30000</v>
      </c>
    </row>
    <row r="1516" spans="1:30" x14ac:dyDescent="0.35">
      <c r="A1516" t="s">
        <v>167</v>
      </c>
      <c r="B1516" s="354" t="str">
        <f>VLOOKUP(A1516,'Web Based Remittances'!$A$2:$C$70,3,0)</f>
        <v>752d733h</v>
      </c>
      <c r="C1516" s="354" t="s">
        <v>65</v>
      </c>
      <c r="D1516" s="354" t="s">
        <v>66</v>
      </c>
      <c r="E1516" s="354">
        <v>6110860</v>
      </c>
      <c r="F1516" s="354">
        <v>35000</v>
      </c>
      <c r="G1516" s="354">
        <v>2300</v>
      </c>
      <c r="H1516" s="354">
        <v>2300</v>
      </c>
      <c r="I1516" s="354">
        <v>2300</v>
      </c>
      <c r="J1516" s="354">
        <v>2300</v>
      </c>
      <c r="K1516" s="354">
        <v>2300</v>
      </c>
      <c r="L1516" s="354">
        <v>3357</v>
      </c>
      <c r="M1516" s="354">
        <v>3357</v>
      </c>
      <c r="N1516" s="354">
        <v>3357</v>
      </c>
      <c r="O1516" s="354">
        <v>3357</v>
      </c>
      <c r="P1516" s="354">
        <v>3357</v>
      </c>
      <c r="Q1516" s="354">
        <v>3357</v>
      </c>
      <c r="R1516" s="354">
        <v>3358</v>
      </c>
      <c r="S1516" s="354">
        <v>2300</v>
      </c>
      <c r="T1516" s="354">
        <v>4600</v>
      </c>
      <c r="U1516" s="354">
        <v>6900</v>
      </c>
      <c r="V1516" s="354">
        <v>9200</v>
      </c>
      <c r="W1516" s="354">
        <v>11500</v>
      </c>
      <c r="X1516" s="354">
        <v>14857</v>
      </c>
      <c r="Y1516" s="354">
        <v>18214</v>
      </c>
      <c r="Z1516" s="354">
        <v>21571</v>
      </c>
      <c r="AA1516" s="354">
        <v>24928</v>
      </c>
      <c r="AB1516" s="354">
        <v>28285</v>
      </c>
      <c r="AC1516" s="354">
        <v>31642</v>
      </c>
      <c r="AD1516" s="354">
        <v>35000</v>
      </c>
    </row>
    <row r="1517" spans="1:30" x14ac:dyDescent="0.35">
      <c r="A1517" t="s">
        <v>167</v>
      </c>
      <c r="B1517" s="354" t="str">
        <f>VLOOKUP(A1517,'Web Based Remittances'!$A$2:$C$70,3,0)</f>
        <v>752d733h</v>
      </c>
      <c r="C1517" s="354" t="s">
        <v>67</v>
      </c>
      <c r="D1517" s="354" t="s">
        <v>68</v>
      </c>
      <c r="E1517" s="354">
        <v>6110800</v>
      </c>
      <c r="S1517" s="354">
        <v>0</v>
      </c>
      <c r="T1517" s="354">
        <v>0</v>
      </c>
      <c r="U1517" s="354">
        <v>0</v>
      </c>
      <c r="V1517" s="354">
        <v>0</v>
      </c>
      <c r="W1517" s="354">
        <v>0</v>
      </c>
      <c r="X1517" s="354">
        <v>0</v>
      </c>
      <c r="Y1517" s="354">
        <v>0</v>
      </c>
      <c r="Z1517" s="354">
        <v>0</v>
      </c>
      <c r="AA1517" s="354">
        <v>0</v>
      </c>
      <c r="AB1517" s="354">
        <v>0</v>
      </c>
      <c r="AC1517" s="354">
        <v>0</v>
      </c>
      <c r="AD1517" s="354">
        <v>0</v>
      </c>
    </row>
    <row r="1518" spans="1:30" x14ac:dyDescent="0.35">
      <c r="A1518" t="s">
        <v>167</v>
      </c>
      <c r="B1518" s="354" t="str">
        <f>VLOOKUP(A1518,'Web Based Remittances'!$A$2:$C$70,3,0)</f>
        <v>752d733h</v>
      </c>
      <c r="C1518" s="354" t="s">
        <v>69</v>
      </c>
      <c r="D1518" s="354" t="s">
        <v>70</v>
      </c>
      <c r="E1518" s="354">
        <v>6110640</v>
      </c>
      <c r="F1518" s="354">
        <v>10000</v>
      </c>
      <c r="G1518" s="354">
        <v>833</v>
      </c>
      <c r="H1518" s="354">
        <v>833</v>
      </c>
      <c r="I1518" s="354">
        <v>833</v>
      </c>
      <c r="J1518" s="354">
        <v>833</v>
      </c>
      <c r="K1518" s="354">
        <v>833</v>
      </c>
      <c r="L1518" s="354">
        <v>833</v>
      </c>
      <c r="M1518" s="354">
        <v>833</v>
      </c>
      <c r="N1518" s="354">
        <v>833</v>
      </c>
      <c r="O1518" s="354">
        <v>833</v>
      </c>
      <c r="P1518" s="354">
        <v>833</v>
      </c>
      <c r="Q1518" s="354">
        <v>833</v>
      </c>
      <c r="R1518" s="354">
        <v>837</v>
      </c>
      <c r="S1518" s="354">
        <v>833</v>
      </c>
      <c r="T1518" s="354">
        <v>1666</v>
      </c>
      <c r="U1518" s="354">
        <v>2499</v>
      </c>
      <c r="V1518" s="354">
        <v>3332</v>
      </c>
      <c r="W1518" s="354">
        <v>4165</v>
      </c>
      <c r="X1518" s="354">
        <v>4998</v>
      </c>
      <c r="Y1518" s="354">
        <v>5831</v>
      </c>
      <c r="Z1518" s="354">
        <v>6664</v>
      </c>
      <c r="AA1518" s="354">
        <v>7497</v>
      </c>
      <c r="AB1518" s="354">
        <v>8330</v>
      </c>
      <c r="AC1518" s="354">
        <v>9163</v>
      </c>
      <c r="AD1518" s="354">
        <v>10000</v>
      </c>
    </row>
    <row r="1519" spans="1:30" x14ac:dyDescent="0.35">
      <c r="A1519" t="s">
        <v>167</v>
      </c>
      <c r="B1519" s="354" t="str">
        <f>VLOOKUP(A1519,'Web Based Remittances'!$A$2:$C$70,3,0)</f>
        <v>752d733h</v>
      </c>
      <c r="C1519" s="354" t="s">
        <v>71</v>
      </c>
      <c r="D1519" s="354" t="s">
        <v>72</v>
      </c>
      <c r="E1519" s="354">
        <v>6116300</v>
      </c>
      <c r="F1519" s="354">
        <v>3900</v>
      </c>
      <c r="G1519" s="354">
        <v>325</v>
      </c>
      <c r="H1519" s="354">
        <v>325</v>
      </c>
      <c r="I1519" s="354">
        <v>325</v>
      </c>
      <c r="J1519" s="354">
        <v>325</v>
      </c>
      <c r="K1519" s="354">
        <v>325</v>
      </c>
      <c r="L1519" s="354">
        <v>325</v>
      </c>
      <c r="M1519" s="354">
        <v>325</v>
      </c>
      <c r="N1519" s="354">
        <v>325</v>
      </c>
      <c r="O1519" s="354">
        <v>325</v>
      </c>
      <c r="P1519" s="354">
        <v>325</v>
      </c>
      <c r="Q1519" s="354">
        <v>325</v>
      </c>
      <c r="R1519" s="354">
        <v>325</v>
      </c>
      <c r="S1519" s="354">
        <v>325</v>
      </c>
      <c r="T1519" s="354">
        <v>650</v>
      </c>
      <c r="U1519" s="354">
        <v>975</v>
      </c>
      <c r="V1519" s="354">
        <v>1300</v>
      </c>
      <c r="W1519" s="354">
        <v>1625</v>
      </c>
      <c r="X1519" s="354">
        <v>1950</v>
      </c>
      <c r="Y1519" s="354">
        <v>2275</v>
      </c>
      <c r="Z1519" s="354">
        <v>2600</v>
      </c>
      <c r="AA1519" s="354">
        <v>2925</v>
      </c>
      <c r="AB1519" s="354">
        <v>3250</v>
      </c>
      <c r="AC1519" s="354">
        <v>3575</v>
      </c>
      <c r="AD1519" s="354">
        <v>3900</v>
      </c>
    </row>
    <row r="1520" spans="1:30" x14ac:dyDescent="0.35">
      <c r="A1520" t="s">
        <v>167</v>
      </c>
      <c r="B1520" s="354" t="str">
        <f>VLOOKUP(A1520,'Web Based Remittances'!$A$2:$C$70,3,0)</f>
        <v>752d733h</v>
      </c>
      <c r="C1520" s="354" t="s">
        <v>73</v>
      </c>
      <c r="D1520" s="354" t="s">
        <v>74</v>
      </c>
      <c r="E1520" s="354">
        <v>6116200</v>
      </c>
      <c r="F1520" s="354">
        <v>5000</v>
      </c>
      <c r="H1520" s="354">
        <v>1500</v>
      </c>
      <c r="M1520" s="354">
        <v>1000</v>
      </c>
      <c r="O1520" s="354">
        <v>1000</v>
      </c>
      <c r="Q1520" s="354">
        <v>1500</v>
      </c>
      <c r="S1520" s="354">
        <v>0</v>
      </c>
      <c r="T1520" s="354">
        <v>1500</v>
      </c>
      <c r="U1520" s="354">
        <v>1500</v>
      </c>
      <c r="V1520" s="354">
        <v>1500</v>
      </c>
      <c r="W1520" s="354">
        <v>1500</v>
      </c>
      <c r="X1520" s="354">
        <v>1500</v>
      </c>
      <c r="Y1520" s="354">
        <v>2500</v>
      </c>
      <c r="Z1520" s="354">
        <v>2500</v>
      </c>
      <c r="AA1520" s="354">
        <v>3500</v>
      </c>
      <c r="AB1520" s="354">
        <v>3500</v>
      </c>
      <c r="AC1520" s="354">
        <v>5000</v>
      </c>
      <c r="AD1520" s="354">
        <v>5000</v>
      </c>
    </row>
    <row r="1521" spans="1:30" x14ac:dyDescent="0.35">
      <c r="A1521" t="s">
        <v>167</v>
      </c>
      <c r="B1521" s="354" t="str">
        <f>VLOOKUP(A1521,'Web Based Remittances'!$A$2:$C$70,3,0)</f>
        <v>752d733h</v>
      </c>
      <c r="C1521" s="354" t="s">
        <v>75</v>
      </c>
      <c r="D1521" s="354" t="s">
        <v>76</v>
      </c>
      <c r="E1521" s="354">
        <v>6116610</v>
      </c>
      <c r="S1521" s="354">
        <v>0</v>
      </c>
      <c r="T1521" s="354">
        <v>0</v>
      </c>
      <c r="U1521" s="354">
        <v>0</v>
      </c>
      <c r="V1521" s="354">
        <v>0</v>
      </c>
      <c r="W1521" s="354">
        <v>0</v>
      </c>
      <c r="X1521" s="354">
        <v>0</v>
      </c>
      <c r="Y1521" s="354">
        <v>0</v>
      </c>
      <c r="Z1521" s="354">
        <v>0</v>
      </c>
      <c r="AA1521" s="354">
        <v>0</v>
      </c>
      <c r="AB1521" s="354">
        <v>0</v>
      </c>
      <c r="AC1521" s="354">
        <v>0</v>
      </c>
      <c r="AD1521" s="354">
        <v>0</v>
      </c>
    </row>
    <row r="1522" spans="1:30" x14ac:dyDescent="0.35">
      <c r="A1522" t="s">
        <v>167</v>
      </c>
      <c r="B1522" s="354" t="str">
        <f>VLOOKUP(A1522,'Web Based Remittances'!$A$2:$C$70,3,0)</f>
        <v>752d733h</v>
      </c>
      <c r="C1522" s="354" t="s">
        <v>77</v>
      </c>
      <c r="D1522" s="354" t="s">
        <v>78</v>
      </c>
      <c r="E1522" s="354">
        <v>6116600</v>
      </c>
      <c r="F1522" s="354">
        <v>650</v>
      </c>
      <c r="G1522" s="354">
        <v>350</v>
      </c>
      <c r="H1522" s="354">
        <v>150</v>
      </c>
      <c r="N1522" s="354">
        <v>150</v>
      </c>
      <c r="S1522" s="354">
        <v>350</v>
      </c>
      <c r="T1522" s="354">
        <v>500</v>
      </c>
      <c r="U1522" s="354">
        <v>500</v>
      </c>
      <c r="V1522" s="354">
        <v>500</v>
      </c>
      <c r="W1522" s="354">
        <v>500</v>
      </c>
      <c r="X1522" s="354">
        <v>500</v>
      </c>
      <c r="Y1522" s="354">
        <v>500</v>
      </c>
      <c r="Z1522" s="354">
        <v>650</v>
      </c>
      <c r="AA1522" s="354">
        <v>650</v>
      </c>
      <c r="AB1522" s="354">
        <v>650</v>
      </c>
      <c r="AC1522" s="354">
        <v>650</v>
      </c>
      <c r="AD1522" s="354">
        <v>650</v>
      </c>
    </row>
    <row r="1523" spans="1:30" x14ac:dyDescent="0.35">
      <c r="A1523" t="s">
        <v>167</v>
      </c>
      <c r="B1523" s="354" t="str">
        <f>VLOOKUP(A1523,'Web Based Remittances'!$A$2:$C$70,3,0)</f>
        <v>752d733h</v>
      </c>
      <c r="C1523" s="354" t="s">
        <v>79</v>
      </c>
      <c r="D1523" s="354" t="s">
        <v>80</v>
      </c>
      <c r="E1523" s="354">
        <v>6121000</v>
      </c>
      <c r="F1523" s="354">
        <v>12500</v>
      </c>
      <c r="G1523" s="354">
        <v>3000</v>
      </c>
      <c r="H1523" s="354">
        <v>834</v>
      </c>
      <c r="I1523" s="354">
        <v>834</v>
      </c>
      <c r="J1523" s="354">
        <v>834</v>
      </c>
      <c r="K1523" s="354">
        <v>834</v>
      </c>
      <c r="L1523" s="354">
        <v>834</v>
      </c>
      <c r="M1523" s="354">
        <v>834</v>
      </c>
      <c r="N1523" s="354">
        <v>834</v>
      </c>
      <c r="O1523" s="354">
        <v>834</v>
      </c>
      <c r="P1523" s="354">
        <v>834</v>
      </c>
      <c r="Q1523" s="354">
        <v>834</v>
      </c>
      <c r="R1523" s="354">
        <v>1160</v>
      </c>
      <c r="S1523" s="354">
        <v>3000</v>
      </c>
      <c r="T1523" s="354">
        <v>3834</v>
      </c>
      <c r="U1523" s="354">
        <v>4668</v>
      </c>
      <c r="V1523" s="354">
        <v>5502</v>
      </c>
      <c r="W1523" s="354">
        <v>6336</v>
      </c>
      <c r="X1523" s="354">
        <v>7170</v>
      </c>
      <c r="Y1523" s="354">
        <v>8004</v>
      </c>
      <c r="Z1523" s="354">
        <v>8838</v>
      </c>
      <c r="AA1523" s="354">
        <v>9672</v>
      </c>
      <c r="AB1523" s="354">
        <v>10506</v>
      </c>
      <c r="AC1523" s="354">
        <v>11340</v>
      </c>
      <c r="AD1523" s="354">
        <v>12500</v>
      </c>
    </row>
    <row r="1524" spans="1:30" x14ac:dyDescent="0.35">
      <c r="A1524" t="s">
        <v>167</v>
      </c>
      <c r="B1524" s="354" t="str">
        <f>VLOOKUP(A1524,'Web Based Remittances'!$A$2:$C$70,3,0)</f>
        <v>752d733h</v>
      </c>
      <c r="C1524" s="354" t="s">
        <v>81</v>
      </c>
      <c r="D1524" s="354" t="s">
        <v>82</v>
      </c>
      <c r="E1524" s="354">
        <v>6122310</v>
      </c>
      <c r="F1524" s="354">
        <v>5000</v>
      </c>
      <c r="G1524" s="354">
        <v>416</v>
      </c>
      <c r="H1524" s="354">
        <v>416</v>
      </c>
      <c r="I1524" s="354">
        <v>416</v>
      </c>
      <c r="J1524" s="354">
        <v>416</v>
      </c>
      <c r="K1524" s="354">
        <v>416</v>
      </c>
      <c r="L1524" s="354">
        <v>416</v>
      </c>
      <c r="M1524" s="354">
        <v>416</v>
      </c>
      <c r="N1524" s="354">
        <v>416</v>
      </c>
      <c r="O1524" s="354">
        <v>416</v>
      </c>
      <c r="P1524" s="354">
        <v>416</v>
      </c>
      <c r="Q1524" s="354">
        <v>416</v>
      </c>
      <c r="R1524" s="354">
        <v>424</v>
      </c>
      <c r="S1524" s="354">
        <v>416</v>
      </c>
      <c r="T1524" s="354">
        <v>832</v>
      </c>
      <c r="U1524" s="354">
        <v>1248</v>
      </c>
      <c r="V1524" s="354">
        <v>1664</v>
      </c>
      <c r="W1524" s="354">
        <v>2080</v>
      </c>
      <c r="X1524" s="354">
        <v>2496</v>
      </c>
      <c r="Y1524" s="354">
        <v>2912</v>
      </c>
      <c r="Z1524" s="354">
        <v>3328</v>
      </c>
      <c r="AA1524" s="354">
        <v>3744</v>
      </c>
      <c r="AB1524" s="354">
        <v>4160</v>
      </c>
      <c r="AC1524" s="354">
        <v>4576</v>
      </c>
      <c r="AD1524" s="354">
        <v>5000</v>
      </c>
    </row>
    <row r="1525" spans="1:30" x14ac:dyDescent="0.35">
      <c r="A1525" t="s">
        <v>167</v>
      </c>
      <c r="B1525" s="354" t="str">
        <f>VLOOKUP(A1525,'Web Based Remittances'!$A$2:$C$70,3,0)</f>
        <v>752d733h</v>
      </c>
      <c r="C1525" s="354" t="s">
        <v>83</v>
      </c>
      <c r="D1525" s="354" t="s">
        <v>84</v>
      </c>
      <c r="E1525" s="354">
        <v>6122110</v>
      </c>
      <c r="F1525" s="354">
        <v>2500</v>
      </c>
      <c r="G1525" s="354">
        <v>208</v>
      </c>
      <c r="H1525" s="354">
        <v>208</v>
      </c>
      <c r="I1525" s="354">
        <v>208</v>
      </c>
      <c r="J1525" s="354">
        <v>208</v>
      </c>
      <c r="K1525" s="354">
        <v>208</v>
      </c>
      <c r="L1525" s="354">
        <v>208</v>
      </c>
      <c r="M1525" s="354">
        <v>208</v>
      </c>
      <c r="N1525" s="354">
        <v>208</v>
      </c>
      <c r="O1525" s="354">
        <v>208</v>
      </c>
      <c r="P1525" s="354">
        <v>208</v>
      </c>
      <c r="Q1525" s="354">
        <v>208</v>
      </c>
      <c r="R1525" s="354">
        <v>212</v>
      </c>
      <c r="S1525" s="354">
        <v>208</v>
      </c>
      <c r="T1525" s="354">
        <v>416</v>
      </c>
      <c r="U1525" s="354">
        <v>624</v>
      </c>
      <c r="V1525" s="354">
        <v>832</v>
      </c>
      <c r="W1525" s="354">
        <v>1040</v>
      </c>
      <c r="X1525" s="354">
        <v>1248</v>
      </c>
      <c r="Y1525" s="354">
        <v>1456</v>
      </c>
      <c r="Z1525" s="354">
        <v>1664</v>
      </c>
      <c r="AA1525" s="354">
        <v>1872</v>
      </c>
      <c r="AB1525" s="354">
        <v>2080</v>
      </c>
      <c r="AC1525" s="354">
        <v>2288</v>
      </c>
      <c r="AD1525" s="354">
        <v>2500</v>
      </c>
    </row>
    <row r="1526" spans="1:30" x14ac:dyDescent="0.35">
      <c r="A1526" t="s">
        <v>167</v>
      </c>
      <c r="B1526" s="354" t="str">
        <f>VLOOKUP(A1526,'Web Based Remittances'!$A$2:$C$70,3,0)</f>
        <v>752d733h</v>
      </c>
      <c r="C1526" s="354" t="s">
        <v>85</v>
      </c>
      <c r="D1526" s="354" t="s">
        <v>86</v>
      </c>
      <c r="E1526" s="354">
        <v>6120800</v>
      </c>
      <c r="F1526" s="354">
        <v>3000</v>
      </c>
      <c r="G1526" s="354">
        <v>250</v>
      </c>
      <c r="H1526" s="354">
        <v>250</v>
      </c>
      <c r="I1526" s="354">
        <v>250</v>
      </c>
      <c r="J1526" s="354">
        <v>250</v>
      </c>
      <c r="K1526" s="354">
        <v>250</v>
      </c>
      <c r="L1526" s="354">
        <v>250</v>
      </c>
      <c r="M1526" s="354">
        <v>250</v>
      </c>
      <c r="N1526" s="354">
        <v>250</v>
      </c>
      <c r="O1526" s="354">
        <v>250</v>
      </c>
      <c r="P1526" s="354">
        <v>250</v>
      </c>
      <c r="Q1526" s="354">
        <v>250</v>
      </c>
      <c r="R1526" s="354">
        <v>250</v>
      </c>
      <c r="S1526" s="354">
        <v>250</v>
      </c>
      <c r="T1526" s="354">
        <v>500</v>
      </c>
      <c r="U1526" s="354">
        <v>750</v>
      </c>
      <c r="V1526" s="354">
        <v>1000</v>
      </c>
      <c r="W1526" s="354">
        <v>1250</v>
      </c>
      <c r="X1526" s="354">
        <v>1500</v>
      </c>
      <c r="Y1526" s="354">
        <v>1750</v>
      </c>
      <c r="Z1526" s="354">
        <v>2000</v>
      </c>
      <c r="AA1526" s="354">
        <v>2250</v>
      </c>
      <c r="AB1526" s="354">
        <v>2500</v>
      </c>
      <c r="AC1526" s="354">
        <v>2750</v>
      </c>
      <c r="AD1526" s="354">
        <v>3000</v>
      </c>
    </row>
    <row r="1527" spans="1:30" x14ac:dyDescent="0.35">
      <c r="A1527" t="s">
        <v>167</v>
      </c>
      <c r="B1527" s="354" t="str">
        <f>VLOOKUP(A1527,'Web Based Remittances'!$A$2:$C$70,3,0)</f>
        <v>752d733h</v>
      </c>
      <c r="C1527" s="354" t="s">
        <v>87</v>
      </c>
      <c r="D1527" s="354" t="s">
        <v>88</v>
      </c>
      <c r="E1527" s="354">
        <v>6120220</v>
      </c>
      <c r="F1527" s="354">
        <v>15000</v>
      </c>
      <c r="G1527" s="354">
        <v>1250</v>
      </c>
      <c r="H1527" s="354">
        <v>1250</v>
      </c>
      <c r="I1527" s="354">
        <v>1250</v>
      </c>
      <c r="J1527" s="354">
        <v>1250</v>
      </c>
      <c r="K1527" s="354">
        <v>1250</v>
      </c>
      <c r="L1527" s="354">
        <v>1250</v>
      </c>
      <c r="M1527" s="354">
        <v>1250</v>
      </c>
      <c r="N1527" s="354">
        <v>1250</v>
      </c>
      <c r="O1527" s="354">
        <v>1250</v>
      </c>
      <c r="P1527" s="354">
        <v>1250</v>
      </c>
      <c r="Q1527" s="354">
        <v>1250</v>
      </c>
      <c r="R1527" s="354">
        <v>1250</v>
      </c>
      <c r="S1527" s="354">
        <v>1250</v>
      </c>
      <c r="T1527" s="354">
        <v>2500</v>
      </c>
      <c r="U1527" s="354">
        <v>3750</v>
      </c>
      <c r="V1527" s="354">
        <v>5000</v>
      </c>
      <c r="W1527" s="354">
        <v>6250</v>
      </c>
      <c r="X1527" s="354">
        <v>7500</v>
      </c>
      <c r="Y1527" s="354">
        <v>8750</v>
      </c>
      <c r="Z1527" s="354">
        <v>10000</v>
      </c>
      <c r="AA1527" s="354">
        <v>11250</v>
      </c>
      <c r="AB1527" s="354">
        <v>12500</v>
      </c>
      <c r="AC1527" s="354">
        <v>13750</v>
      </c>
      <c r="AD1527" s="354">
        <v>15000</v>
      </c>
    </row>
    <row r="1528" spans="1:30" x14ac:dyDescent="0.35">
      <c r="A1528" t="s">
        <v>167</v>
      </c>
      <c r="B1528" s="354" t="str">
        <f>VLOOKUP(A1528,'Web Based Remittances'!$A$2:$C$70,3,0)</f>
        <v>752d733h</v>
      </c>
      <c r="C1528" s="354" t="s">
        <v>89</v>
      </c>
      <c r="D1528" s="354" t="s">
        <v>90</v>
      </c>
      <c r="E1528" s="354">
        <v>6120600</v>
      </c>
      <c r="S1528" s="354">
        <v>0</v>
      </c>
      <c r="T1528" s="354">
        <v>0</v>
      </c>
      <c r="U1528" s="354">
        <v>0</v>
      </c>
      <c r="V1528" s="354">
        <v>0</v>
      </c>
      <c r="W1528" s="354">
        <v>0</v>
      </c>
      <c r="X1528" s="354">
        <v>0</v>
      </c>
      <c r="Y1528" s="354">
        <v>0</v>
      </c>
      <c r="Z1528" s="354">
        <v>0</v>
      </c>
      <c r="AA1528" s="354">
        <v>0</v>
      </c>
      <c r="AB1528" s="354">
        <v>0</v>
      </c>
      <c r="AC1528" s="354">
        <v>0</v>
      </c>
      <c r="AD1528" s="354">
        <v>0</v>
      </c>
    </row>
    <row r="1529" spans="1:30" x14ac:dyDescent="0.35">
      <c r="A1529" t="s">
        <v>167</v>
      </c>
      <c r="B1529" s="354" t="str">
        <f>VLOOKUP(A1529,'Web Based Remittances'!$A$2:$C$70,3,0)</f>
        <v>752d733h</v>
      </c>
      <c r="C1529" s="354" t="s">
        <v>91</v>
      </c>
      <c r="D1529" s="354" t="s">
        <v>92</v>
      </c>
      <c r="E1529" s="354">
        <v>6120400</v>
      </c>
      <c r="F1529" s="354">
        <v>3000</v>
      </c>
      <c r="G1529" s="354">
        <v>250</v>
      </c>
      <c r="H1529" s="354">
        <v>250</v>
      </c>
      <c r="I1529" s="354">
        <v>250</v>
      </c>
      <c r="J1529" s="354">
        <v>250</v>
      </c>
      <c r="K1529" s="354">
        <v>250</v>
      </c>
      <c r="L1529" s="354">
        <v>250</v>
      </c>
      <c r="M1529" s="354">
        <v>250</v>
      </c>
      <c r="N1529" s="354">
        <v>250</v>
      </c>
      <c r="O1529" s="354">
        <v>250</v>
      </c>
      <c r="P1529" s="354">
        <v>250</v>
      </c>
      <c r="Q1529" s="354">
        <v>250</v>
      </c>
      <c r="R1529" s="354">
        <v>250</v>
      </c>
      <c r="S1529" s="354">
        <v>250</v>
      </c>
      <c r="T1529" s="354">
        <v>500</v>
      </c>
      <c r="U1529" s="354">
        <v>750</v>
      </c>
      <c r="V1529" s="354">
        <v>1000</v>
      </c>
      <c r="W1529" s="354">
        <v>1250</v>
      </c>
      <c r="X1529" s="354">
        <v>1500</v>
      </c>
      <c r="Y1529" s="354">
        <v>1750</v>
      </c>
      <c r="Z1529" s="354">
        <v>2000</v>
      </c>
      <c r="AA1529" s="354">
        <v>2250</v>
      </c>
      <c r="AB1529" s="354">
        <v>2500</v>
      </c>
      <c r="AC1529" s="354">
        <v>2750</v>
      </c>
      <c r="AD1529" s="354">
        <v>3000</v>
      </c>
    </row>
    <row r="1530" spans="1:30" x14ac:dyDescent="0.35">
      <c r="A1530" t="s">
        <v>167</v>
      </c>
      <c r="B1530" s="354" t="str">
        <f>VLOOKUP(A1530,'Web Based Remittances'!$A$2:$C$70,3,0)</f>
        <v>752d733h</v>
      </c>
      <c r="C1530" s="354" t="s">
        <v>93</v>
      </c>
      <c r="D1530" s="354" t="s">
        <v>94</v>
      </c>
      <c r="E1530" s="354">
        <v>6140130</v>
      </c>
      <c r="F1530" s="354">
        <v>18000</v>
      </c>
      <c r="G1530" s="354">
        <v>1500</v>
      </c>
      <c r="H1530" s="354">
        <v>1500</v>
      </c>
      <c r="I1530" s="354">
        <v>1500</v>
      </c>
      <c r="J1530" s="354">
        <v>1500</v>
      </c>
      <c r="K1530" s="354">
        <v>1500</v>
      </c>
      <c r="L1530" s="354">
        <v>1500</v>
      </c>
      <c r="M1530" s="354">
        <v>1500</v>
      </c>
      <c r="N1530" s="354">
        <v>1500</v>
      </c>
      <c r="O1530" s="354">
        <v>1500</v>
      </c>
      <c r="P1530" s="354">
        <v>1500</v>
      </c>
      <c r="Q1530" s="354">
        <v>1500</v>
      </c>
      <c r="R1530" s="354">
        <v>1500</v>
      </c>
      <c r="S1530" s="354">
        <v>1500</v>
      </c>
      <c r="T1530" s="354">
        <v>3000</v>
      </c>
      <c r="U1530" s="354">
        <v>4500</v>
      </c>
      <c r="V1530" s="354">
        <v>6000</v>
      </c>
      <c r="W1530" s="354">
        <v>7500</v>
      </c>
      <c r="X1530" s="354">
        <v>9000</v>
      </c>
      <c r="Y1530" s="354">
        <v>10500</v>
      </c>
      <c r="Z1530" s="354">
        <v>12000</v>
      </c>
      <c r="AA1530" s="354">
        <v>13500</v>
      </c>
      <c r="AB1530" s="354">
        <v>15000</v>
      </c>
      <c r="AC1530" s="354">
        <v>16500</v>
      </c>
      <c r="AD1530" s="354">
        <v>18000</v>
      </c>
    </row>
    <row r="1531" spans="1:30" x14ac:dyDescent="0.35">
      <c r="A1531" t="s">
        <v>167</v>
      </c>
      <c r="B1531" s="354" t="str">
        <f>VLOOKUP(A1531,'Web Based Remittances'!$A$2:$C$70,3,0)</f>
        <v>752d733h</v>
      </c>
      <c r="C1531" s="354" t="s">
        <v>95</v>
      </c>
      <c r="D1531" s="354" t="s">
        <v>96</v>
      </c>
      <c r="E1531" s="354">
        <v>6142430</v>
      </c>
      <c r="F1531" s="354">
        <v>20000</v>
      </c>
      <c r="G1531" s="354">
        <v>1667</v>
      </c>
      <c r="H1531" s="354">
        <v>1667</v>
      </c>
      <c r="I1531" s="354">
        <v>1667</v>
      </c>
      <c r="J1531" s="354">
        <v>1667</v>
      </c>
      <c r="K1531" s="354">
        <v>1667</v>
      </c>
      <c r="L1531" s="354">
        <v>1667</v>
      </c>
      <c r="M1531" s="354">
        <v>1667</v>
      </c>
      <c r="N1531" s="354">
        <v>1667</v>
      </c>
      <c r="O1531" s="354">
        <v>1667</v>
      </c>
      <c r="P1531" s="354">
        <v>1667</v>
      </c>
      <c r="Q1531" s="354">
        <v>1667</v>
      </c>
      <c r="R1531" s="354">
        <v>1663</v>
      </c>
      <c r="S1531" s="354">
        <v>1667</v>
      </c>
      <c r="T1531" s="354">
        <v>3334</v>
      </c>
      <c r="U1531" s="354">
        <v>5001</v>
      </c>
      <c r="V1531" s="354">
        <v>6668</v>
      </c>
      <c r="W1531" s="354">
        <v>8335</v>
      </c>
      <c r="X1531" s="354">
        <v>10002</v>
      </c>
      <c r="Y1531" s="354">
        <v>11669</v>
      </c>
      <c r="Z1531" s="354">
        <v>13336</v>
      </c>
      <c r="AA1531" s="354">
        <v>15003</v>
      </c>
      <c r="AB1531" s="354">
        <v>16670</v>
      </c>
      <c r="AC1531" s="354">
        <v>18337</v>
      </c>
      <c r="AD1531" s="354">
        <v>20000</v>
      </c>
    </row>
    <row r="1532" spans="1:30" x14ac:dyDescent="0.35">
      <c r="A1532" t="s">
        <v>167</v>
      </c>
      <c r="B1532" s="354" t="str">
        <f>VLOOKUP(A1532,'Web Based Remittances'!$A$2:$C$70,3,0)</f>
        <v>752d733h</v>
      </c>
      <c r="C1532" s="354" t="s">
        <v>97</v>
      </c>
      <c r="D1532" s="354" t="s">
        <v>98</v>
      </c>
      <c r="E1532" s="354">
        <v>6146100</v>
      </c>
      <c r="S1532" s="354">
        <v>0</v>
      </c>
      <c r="T1532" s="354">
        <v>0</v>
      </c>
      <c r="U1532" s="354">
        <v>0</v>
      </c>
      <c r="V1532" s="354">
        <v>0</v>
      </c>
      <c r="W1532" s="354">
        <v>0</v>
      </c>
      <c r="X1532" s="354">
        <v>0</v>
      </c>
      <c r="Y1532" s="354">
        <v>0</v>
      </c>
      <c r="Z1532" s="354">
        <v>0</v>
      </c>
      <c r="AA1532" s="354">
        <v>0</v>
      </c>
      <c r="AB1532" s="354">
        <v>0</v>
      </c>
      <c r="AC1532" s="354">
        <v>0</v>
      </c>
      <c r="AD1532" s="354">
        <v>0</v>
      </c>
    </row>
    <row r="1533" spans="1:30" x14ac:dyDescent="0.35">
      <c r="A1533" t="s">
        <v>167</v>
      </c>
      <c r="B1533" s="354" t="str">
        <f>VLOOKUP(A1533,'Web Based Remittances'!$A$2:$C$70,3,0)</f>
        <v>752d733h</v>
      </c>
      <c r="C1533" s="354" t="s">
        <v>99</v>
      </c>
      <c r="D1533" s="354" t="s">
        <v>100</v>
      </c>
      <c r="E1533" s="354">
        <v>6140000</v>
      </c>
      <c r="F1533" s="354">
        <v>15000</v>
      </c>
      <c r="G1533" s="354">
        <v>1250</v>
      </c>
      <c r="H1533" s="354">
        <v>1250</v>
      </c>
      <c r="I1533" s="354">
        <v>1250</v>
      </c>
      <c r="J1533" s="354">
        <v>1250</v>
      </c>
      <c r="K1533" s="354">
        <v>1250</v>
      </c>
      <c r="L1533" s="354">
        <v>1250</v>
      </c>
      <c r="M1533" s="354">
        <v>1250</v>
      </c>
      <c r="N1533" s="354">
        <v>1250</v>
      </c>
      <c r="O1533" s="354">
        <v>1250</v>
      </c>
      <c r="P1533" s="354">
        <v>1250</v>
      </c>
      <c r="Q1533" s="354">
        <v>1250</v>
      </c>
      <c r="R1533" s="354">
        <v>1250</v>
      </c>
      <c r="S1533" s="354">
        <v>1250</v>
      </c>
      <c r="T1533" s="354">
        <v>2500</v>
      </c>
      <c r="U1533" s="354">
        <v>3750</v>
      </c>
      <c r="V1533" s="354">
        <v>5000</v>
      </c>
      <c r="W1533" s="354">
        <v>6250</v>
      </c>
      <c r="X1533" s="354">
        <v>7500</v>
      </c>
      <c r="Y1533" s="354">
        <v>8750</v>
      </c>
      <c r="Z1533" s="354">
        <v>10000</v>
      </c>
      <c r="AA1533" s="354">
        <v>11250</v>
      </c>
      <c r="AB1533" s="354">
        <v>12500</v>
      </c>
      <c r="AC1533" s="354">
        <v>13750</v>
      </c>
      <c r="AD1533" s="354">
        <v>15000</v>
      </c>
    </row>
    <row r="1534" spans="1:30" x14ac:dyDescent="0.35">
      <c r="A1534" t="s">
        <v>167</v>
      </c>
      <c r="B1534" s="354" t="str">
        <f>VLOOKUP(A1534,'Web Based Remittances'!$A$2:$C$70,3,0)</f>
        <v>752d733h</v>
      </c>
      <c r="C1534" s="354" t="s">
        <v>101</v>
      </c>
      <c r="D1534" s="354" t="s">
        <v>102</v>
      </c>
      <c r="E1534" s="354">
        <v>6121600</v>
      </c>
      <c r="F1534" s="354">
        <v>2052</v>
      </c>
      <c r="G1534" s="354">
        <v>2052</v>
      </c>
      <c r="S1534" s="354">
        <v>2052</v>
      </c>
      <c r="T1534" s="354">
        <v>2052</v>
      </c>
      <c r="U1534" s="354">
        <v>2052</v>
      </c>
      <c r="V1534" s="354">
        <v>2052</v>
      </c>
      <c r="W1534" s="354">
        <v>2052</v>
      </c>
      <c r="X1534" s="354">
        <v>2052</v>
      </c>
      <c r="Y1534" s="354">
        <v>2052</v>
      </c>
      <c r="Z1534" s="354">
        <v>2052</v>
      </c>
      <c r="AA1534" s="354">
        <v>2052</v>
      </c>
      <c r="AB1534" s="354">
        <v>2052</v>
      </c>
      <c r="AC1534" s="354">
        <v>2052</v>
      </c>
      <c r="AD1534" s="354">
        <v>2052</v>
      </c>
    </row>
    <row r="1535" spans="1:30" x14ac:dyDescent="0.35">
      <c r="A1535" t="s">
        <v>167</v>
      </c>
      <c r="B1535" s="354" t="str">
        <f>VLOOKUP(A1535,'Web Based Remittances'!$A$2:$C$70,3,0)</f>
        <v>752d733h</v>
      </c>
      <c r="C1535" s="354" t="s">
        <v>103</v>
      </c>
      <c r="D1535" s="354" t="s">
        <v>104</v>
      </c>
      <c r="E1535" s="354">
        <v>6151110</v>
      </c>
      <c r="S1535" s="354">
        <v>0</v>
      </c>
      <c r="T1535" s="354">
        <v>0</v>
      </c>
      <c r="U1535" s="354">
        <v>0</v>
      </c>
      <c r="V1535" s="354">
        <v>0</v>
      </c>
      <c r="W1535" s="354">
        <v>0</v>
      </c>
      <c r="X1535" s="354">
        <v>0</v>
      </c>
      <c r="Y1535" s="354">
        <v>0</v>
      </c>
      <c r="Z1535" s="354">
        <v>0</v>
      </c>
      <c r="AA1535" s="354">
        <v>0</v>
      </c>
      <c r="AB1535" s="354">
        <v>0</v>
      </c>
      <c r="AC1535" s="354">
        <v>0</v>
      </c>
      <c r="AD1535" s="354">
        <v>0</v>
      </c>
    </row>
    <row r="1536" spans="1:30" x14ac:dyDescent="0.35">
      <c r="A1536" t="s">
        <v>167</v>
      </c>
      <c r="B1536" s="354" t="str">
        <f>VLOOKUP(A1536,'Web Based Remittances'!$A$2:$C$70,3,0)</f>
        <v>752d733h</v>
      </c>
      <c r="C1536" s="354" t="s">
        <v>105</v>
      </c>
      <c r="D1536" s="354" t="s">
        <v>106</v>
      </c>
      <c r="E1536" s="354">
        <v>6140200</v>
      </c>
      <c r="F1536" s="354">
        <v>35000</v>
      </c>
      <c r="G1536" s="354">
        <v>3181</v>
      </c>
      <c r="H1536" s="354">
        <v>3181</v>
      </c>
      <c r="I1536" s="354">
        <v>3181</v>
      </c>
      <c r="J1536" s="354">
        <v>3181</v>
      </c>
      <c r="L1536" s="354">
        <v>3181</v>
      </c>
      <c r="M1536" s="354">
        <v>3181</v>
      </c>
      <c r="N1536" s="354">
        <v>3181</v>
      </c>
      <c r="O1536" s="354">
        <v>3181</v>
      </c>
      <c r="P1536" s="354">
        <v>3181</v>
      </c>
      <c r="Q1536" s="354">
        <v>3181</v>
      </c>
      <c r="R1536" s="354">
        <v>3190</v>
      </c>
      <c r="S1536" s="354">
        <v>3181</v>
      </c>
      <c r="T1536" s="354">
        <v>6362</v>
      </c>
      <c r="U1536" s="354">
        <v>9543</v>
      </c>
      <c r="V1536" s="354">
        <v>12724</v>
      </c>
      <c r="W1536" s="354">
        <v>12724</v>
      </c>
      <c r="X1536" s="354">
        <v>15905</v>
      </c>
      <c r="Y1536" s="354">
        <v>19086</v>
      </c>
      <c r="Z1536" s="354">
        <v>22267</v>
      </c>
      <c r="AA1536" s="354">
        <v>25448</v>
      </c>
      <c r="AB1536" s="354">
        <v>28629</v>
      </c>
      <c r="AC1536" s="354">
        <v>31810</v>
      </c>
      <c r="AD1536" s="354">
        <v>35000</v>
      </c>
    </row>
    <row r="1537" spans="1:30" x14ac:dyDescent="0.35">
      <c r="A1537" t="s">
        <v>167</v>
      </c>
      <c r="B1537" s="354" t="str">
        <f>VLOOKUP(A1537,'Web Based Remittances'!$A$2:$C$70,3,0)</f>
        <v>752d733h</v>
      </c>
      <c r="C1537" s="354" t="s">
        <v>107</v>
      </c>
      <c r="D1537" s="354" t="s">
        <v>108</v>
      </c>
      <c r="E1537" s="354">
        <v>6111000</v>
      </c>
      <c r="F1537" s="354">
        <v>2000</v>
      </c>
      <c r="O1537" s="354">
        <v>1000</v>
      </c>
      <c r="P1537" s="354">
        <v>1000</v>
      </c>
      <c r="S1537" s="354">
        <v>0</v>
      </c>
      <c r="T1537" s="354">
        <v>0</v>
      </c>
      <c r="U1537" s="354">
        <v>0</v>
      </c>
      <c r="V1537" s="354">
        <v>0</v>
      </c>
      <c r="W1537" s="354">
        <v>0</v>
      </c>
      <c r="X1537" s="354">
        <v>0</v>
      </c>
      <c r="Y1537" s="354">
        <v>0</v>
      </c>
      <c r="Z1537" s="354">
        <v>0</v>
      </c>
      <c r="AA1537" s="354">
        <v>1000</v>
      </c>
      <c r="AB1537" s="354">
        <v>2000</v>
      </c>
      <c r="AC1537" s="354">
        <v>2000</v>
      </c>
      <c r="AD1537" s="354">
        <v>2000</v>
      </c>
    </row>
    <row r="1538" spans="1:30" x14ac:dyDescent="0.35">
      <c r="A1538" t="s">
        <v>167</v>
      </c>
      <c r="B1538" s="354" t="str">
        <f>VLOOKUP(A1538,'Web Based Remittances'!$A$2:$C$70,3,0)</f>
        <v>752d733h</v>
      </c>
      <c r="C1538" s="354" t="s">
        <v>109</v>
      </c>
      <c r="D1538" s="354" t="s">
        <v>110</v>
      </c>
      <c r="E1538" s="354">
        <v>6170100</v>
      </c>
      <c r="F1538" s="354">
        <v>2000</v>
      </c>
      <c r="G1538" s="354">
        <v>166</v>
      </c>
      <c r="H1538" s="354">
        <v>166</v>
      </c>
      <c r="I1538" s="354">
        <v>166</v>
      </c>
      <c r="J1538" s="354">
        <v>166</v>
      </c>
      <c r="K1538" s="354">
        <v>166</v>
      </c>
      <c r="L1538" s="354">
        <v>166</v>
      </c>
      <c r="M1538" s="354">
        <v>166</v>
      </c>
      <c r="N1538" s="354">
        <v>166</v>
      </c>
      <c r="O1538" s="354">
        <v>166</v>
      </c>
      <c r="P1538" s="354">
        <v>166</v>
      </c>
      <c r="Q1538" s="354">
        <v>166</v>
      </c>
      <c r="R1538" s="354">
        <v>174</v>
      </c>
      <c r="S1538" s="354">
        <v>166</v>
      </c>
      <c r="T1538" s="354">
        <v>332</v>
      </c>
      <c r="U1538" s="354">
        <v>498</v>
      </c>
      <c r="V1538" s="354">
        <v>664</v>
      </c>
      <c r="W1538" s="354">
        <v>830</v>
      </c>
      <c r="X1538" s="354">
        <v>996</v>
      </c>
      <c r="Y1538" s="354">
        <v>1162</v>
      </c>
      <c r="Z1538" s="354">
        <v>1328</v>
      </c>
      <c r="AA1538" s="354">
        <v>1494</v>
      </c>
      <c r="AB1538" s="354">
        <v>1660</v>
      </c>
      <c r="AC1538" s="354">
        <v>1826</v>
      </c>
      <c r="AD1538" s="354">
        <v>2000</v>
      </c>
    </row>
    <row r="1539" spans="1:30" x14ac:dyDescent="0.35">
      <c r="A1539" t="s">
        <v>167</v>
      </c>
      <c r="B1539" s="354" t="str">
        <f>VLOOKUP(A1539,'Web Based Remittances'!$A$2:$C$70,3,0)</f>
        <v>752d733h</v>
      </c>
      <c r="C1539" s="354" t="s">
        <v>111</v>
      </c>
      <c r="D1539" s="354" t="s">
        <v>112</v>
      </c>
      <c r="E1539" s="354">
        <v>6170110</v>
      </c>
      <c r="F1539" s="354">
        <v>20000</v>
      </c>
      <c r="G1539" s="354">
        <v>1666</v>
      </c>
      <c r="H1539" s="354">
        <v>1666</v>
      </c>
      <c r="I1539" s="354">
        <v>1666</v>
      </c>
      <c r="J1539" s="354">
        <v>1666</v>
      </c>
      <c r="K1539" s="354">
        <v>1666</v>
      </c>
      <c r="L1539" s="354">
        <v>1666</v>
      </c>
      <c r="M1539" s="354">
        <v>1666</v>
      </c>
      <c r="N1539" s="354">
        <v>1666</v>
      </c>
      <c r="O1539" s="354">
        <v>1666</v>
      </c>
      <c r="P1539" s="354">
        <v>1666</v>
      </c>
      <c r="Q1539" s="354">
        <v>1666</v>
      </c>
      <c r="R1539" s="354">
        <v>1674</v>
      </c>
      <c r="S1539" s="354">
        <v>1666</v>
      </c>
      <c r="T1539" s="354">
        <v>3332</v>
      </c>
      <c r="U1539" s="354">
        <v>4998</v>
      </c>
      <c r="V1539" s="354">
        <v>6664</v>
      </c>
      <c r="W1539" s="354">
        <v>8330</v>
      </c>
      <c r="X1539" s="354">
        <v>9996</v>
      </c>
      <c r="Y1539" s="354">
        <v>11662</v>
      </c>
      <c r="Z1539" s="354">
        <v>13328</v>
      </c>
      <c r="AA1539" s="354">
        <v>14994</v>
      </c>
      <c r="AB1539" s="354">
        <v>16660</v>
      </c>
      <c r="AC1539" s="354">
        <v>18326</v>
      </c>
      <c r="AD1539" s="354">
        <v>20000</v>
      </c>
    </row>
    <row r="1540" spans="1:30" x14ac:dyDescent="0.35">
      <c r="A1540" t="s">
        <v>167</v>
      </c>
      <c r="B1540" s="354" t="str">
        <f>VLOOKUP(A1540,'Web Based Remittances'!$A$2:$C$70,3,0)</f>
        <v>752d733h</v>
      </c>
      <c r="C1540" s="354" t="s">
        <v>121</v>
      </c>
      <c r="D1540" s="354" t="s">
        <v>122</v>
      </c>
      <c r="E1540" s="354">
        <v>4190170</v>
      </c>
      <c r="F1540" s="354">
        <v>-5485</v>
      </c>
      <c r="H1540" s="354">
        <v>-5485</v>
      </c>
      <c r="S1540" s="354">
        <v>0</v>
      </c>
      <c r="T1540" s="354">
        <v>-5485</v>
      </c>
      <c r="U1540" s="354">
        <v>-5485</v>
      </c>
      <c r="V1540" s="354">
        <v>-5485</v>
      </c>
      <c r="W1540" s="354">
        <v>-5485</v>
      </c>
      <c r="X1540" s="354">
        <v>-5485</v>
      </c>
      <c r="Y1540" s="354">
        <v>-5485</v>
      </c>
      <c r="Z1540" s="354">
        <v>-5485</v>
      </c>
      <c r="AA1540" s="354">
        <v>-5485</v>
      </c>
      <c r="AB1540" s="354">
        <v>-5485</v>
      </c>
      <c r="AC1540" s="354">
        <v>-5485</v>
      </c>
      <c r="AD1540" s="354">
        <v>-5485</v>
      </c>
    </row>
    <row r="1541" spans="1:30" x14ac:dyDescent="0.35">
      <c r="A1541" t="s">
        <v>167</v>
      </c>
      <c r="B1541" s="354" t="str">
        <f>VLOOKUP(A1541,'Web Based Remittances'!$A$2:$C$70,3,0)</f>
        <v>752d733h</v>
      </c>
      <c r="C1541" s="354" t="s">
        <v>136</v>
      </c>
      <c r="D1541" s="354" t="s">
        <v>137</v>
      </c>
      <c r="E1541" s="354">
        <v>6180260</v>
      </c>
      <c r="F1541" s="354">
        <v>1000</v>
      </c>
      <c r="G1541" s="354">
        <v>1000</v>
      </c>
      <c r="S1541" s="354">
        <v>1000</v>
      </c>
      <c r="T1541" s="354">
        <v>1000</v>
      </c>
      <c r="U1541" s="354">
        <v>1000</v>
      </c>
      <c r="V1541" s="354">
        <v>1000</v>
      </c>
      <c r="W1541" s="354">
        <v>1000</v>
      </c>
      <c r="X1541" s="354">
        <v>1000</v>
      </c>
      <c r="Y1541" s="354">
        <v>1000</v>
      </c>
      <c r="Z1541" s="354">
        <v>1000</v>
      </c>
      <c r="AA1541" s="354">
        <v>1000</v>
      </c>
      <c r="AB1541" s="354">
        <v>1000</v>
      </c>
      <c r="AC1541" s="354">
        <v>1000</v>
      </c>
      <c r="AD1541" s="354">
        <v>1000</v>
      </c>
    </row>
    <row r="1542" spans="1:30" x14ac:dyDescent="0.35">
      <c r="A1542" t="s">
        <v>168</v>
      </c>
      <c r="B1542" s="354" t="str">
        <f>VLOOKUP(A1542,'Web Based Remittances'!$A$2:$C$70,3,0)</f>
        <v>733u76l</v>
      </c>
      <c r="C1542" s="354" t="s">
        <v>19</v>
      </c>
      <c r="D1542" s="354" t="s">
        <v>20</v>
      </c>
      <c r="E1542" s="354">
        <v>4190105</v>
      </c>
      <c r="F1542" s="354">
        <v>-993438</v>
      </c>
      <c r="G1542" s="354">
        <v>-111922</v>
      </c>
      <c r="H1542" s="354">
        <v>-80847</v>
      </c>
      <c r="I1542" s="354">
        <v>-78494</v>
      </c>
      <c r="J1542" s="354">
        <v>-97327</v>
      </c>
      <c r="K1542" s="354">
        <v>-79456</v>
      </c>
      <c r="L1542" s="354">
        <v>-79456</v>
      </c>
      <c r="M1542" s="354">
        <v>-79456</v>
      </c>
      <c r="N1542" s="354">
        <v>-79456</v>
      </c>
      <c r="O1542" s="354">
        <v>-76756</v>
      </c>
      <c r="P1542" s="354">
        <v>-76756</v>
      </c>
      <c r="Q1542" s="354">
        <v>-76756</v>
      </c>
      <c r="R1542" s="354">
        <v>-76756</v>
      </c>
      <c r="S1542" s="354">
        <v>-111922</v>
      </c>
      <c r="T1542" s="354">
        <v>-192769</v>
      </c>
      <c r="U1542" s="354">
        <v>-271263</v>
      </c>
      <c r="V1542" s="354">
        <v>-368590</v>
      </c>
      <c r="W1542" s="354">
        <v>-448046</v>
      </c>
      <c r="X1542" s="354">
        <v>-527502</v>
      </c>
      <c r="Y1542" s="354">
        <v>-606958</v>
      </c>
      <c r="Z1542" s="354">
        <v>-686414</v>
      </c>
      <c r="AA1542" s="354">
        <v>-763170</v>
      </c>
      <c r="AB1542" s="354">
        <v>-839926</v>
      </c>
      <c r="AC1542" s="354">
        <v>-916682</v>
      </c>
      <c r="AD1542" s="354">
        <v>-993438</v>
      </c>
    </row>
    <row r="1543" spans="1:30" x14ac:dyDescent="0.35">
      <c r="A1543" t="s">
        <v>168</v>
      </c>
      <c r="B1543" s="354" t="str">
        <f>VLOOKUP(A1543,'Web Based Remittances'!$A$2:$C$70,3,0)</f>
        <v>733u76l</v>
      </c>
      <c r="C1543" s="354" t="s">
        <v>21</v>
      </c>
      <c r="D1543" s="354" t="s">
        <v>22</v>
      </c>
      <c r="E1543" s="354">
        <v>4190110</v>
      </c>
      <c r="S1543" s="354">
        <v>0</v>
      </c>
      <c r="T1543" s="354">
        <v>0</v>
      </c>
      <c r="U1543" s="354">
        <v>0</v>
      </c>
      <c r="V1543" s="354">
        <v>0</v>
      </c>
      <c r="W1543" s="354">
        <v>0</v>
      </c>
      <c r="X1543" s="354">
        <v>0</v>
      </c>
      <c r="Y1543" s="354">
        <v>0</v>
      </c>
      <c r="Z1543" s="354">
        <v>0</v>
      </c>
      <c r="AA1543" s="354">
        <v>0</v>
      </c>
      <c r="AB1543" s="354">
        <v>0</v>
      </c>
      <c r="AC1543" s="354">
        <v>0</v>
      </c>
      <c r="AD1543" s="354">
        <v>0</v>
      </c>
    </row>
    <row r="1544" spans="1:30" x14ac:dyDescent="0.35">
      <c r="A1544" t="s">
        <v>168</v>
      </c>
      <c r="B1544" s="354" t="str">
        <f>VLOOKUP(A1544,'Web Based Remittances'!$A$2:$C$70,3,0)</f>
        <v>733u76l</v>
      </c>
      <c r="C1544" s="354" t="s">
        <v>23</v>
      </c>
      <c r="D1544" s="354" t="s">
        <v>24</v>
      </c>
      <c r="E1544" s="354">
        <v>4190120</v>
      </c>
      <c r="S1544" s="354">
        <v>0</v>
      </c>
      <c r="T1544" s="354">
        <v>0</v>
      </c>
      <c r="U1544" s="354">
        <v>0</v>
      </c>
      <c r="V1544" s="354">
        <v>0</v>
      </c>
      <c r="W1544" s="354">
        <v>0</v>
      </c>
      <c r="X1544" s="354">
        <v>0</v>
      </c>
      <c r="Y1544" s="354">
        <v>0</v>
      </c>
      <c r="Z1544" s="354">
        <v>0</v>
      </c>
      <c r="AA1544" s="354">
        <v>0</v>
      </c>
      <c r="AB1544" s="354">
        <v>0</v>
      </c>
      <c r="AC1544" s="354">
        <v>0</v>
      </c>
      <c r="AD1544" s="354">
        <v>0</v>
      </c>
    </row>
    <row r="1545" spans="1:30" x14ac:dyDescent="0.35">
      <c r="A1545" t="s">
        <v>168</v>
      </c>
      <c r="B1545" s="354" t="str">
        <f>VLOOKUP(A1545,'Web Based Remittances'!$A$2:$C$70,3,0)</f>
        <v>733u76l</v>
      </c>
      <c r="C1545" s="354" t="s">
        <v>25</v>
      </c>
      <c r="D1545" s="354" t="s">
        <v>26</v>
      </c>
      <c r="E1545" s="354">
        <v>4190140</v>
      </c>
      <c r="F1545" s="354">
        <v>-50765.2</v>
      </c>
      <c r="I1545" s="354">
        <v>-12691.3</v>
      </c>
      <c r="L1545" s="354">
        <v>-12691.3</v>
      </c>
      <c r="O1545" s="354">
        <v>-12691.3</v>
      </c>
      <c r="R1545" s="354">
        <v>-12691.3</v>
      </c>
      <c r="S1545" s="354">
        <v>0</v>
      </c>
      <c r="T1545" s="354">
        <v>0</v>
      </c>
      <c r="U1545" s="354">
        <v>-12691.3</v>
      </c>
      <c r="V1545" s="354">
        <v>-12691.3</v>
      </c>
      <c r="W1545" s="354">
        <v>-12691.3</v>
      </c>
      <c r="X1545" s="354">
        <v>-25382.6</v>
      </c>
      <c r="Y1545" s="354">
        <v>-25382.6</v>
      </c>
      <c r="Z1545" s="354">
        <v>-25382.6</v>
      </c>
      <c r="AA1545" s="354">
        <v>-38073.899999999994</v>
      </c>
      <c r="AB1545" s="354">
        <v>-38073.899999999994</v>
      </c>
      <c r="AC1545" s="354">
        <v>-38073.899999999994</v>
      </c>
      <c r="AD1545" s="354">
        <v>-50765.2</v>
      </c>
    </row>
    <row r="1546" spans="1:30" x14ac:dyDescent="0.35">
      <c r="A1546" t="s">
        <v>168</v>
      </c>
      <c r="B1546" s="354" t="str">
        <f>VLOOKUP(A1546,'Web Based Remittances'!$A$2:$C$70,3,0)</f>
        <v>733u76l</v>
      </c>
      <c r="C1546" s="354" t="s">
        <v>27</v>
      </c>
      <c r="D1546" s="354" t="s">
        <v>28</v>
      </c>
      <c r="E1546" s="354">
        <v>4190160</v>
      </c>
      <c r="S1546" s="354">
        <v>0</v>
      </c>
      <c r="T1546" s="354">
        <v>0</v>
      </c>
      <c r="U1546" s="354">
        <v>0</v>
      </c>
      <c r="V1546" s="354">
        <v>0</v>
      </c>
      <c r="W1546" s="354">
        <v>0</v>
      </c>
      <c r="X1546" s="354">
        <v>0</v>
      </c>
      <c r="Y1546" s="354">
        <v>0</v>
      </c>
      <c r="Z1546" s="354">
        <v>0</v>
      </c>
      <c r="AA1546" s="354">
        <v>0</v>
      </c>
      <c r="AB1546" s="354">
        <v>0</v>
      </c>
      <c r="AC1546" s="354">
        <v>0</v>
      </c>
      <c r="AD1546" s="354">
        <v>0</v>
      </c>
    </row>
    <row r="1547" spans="1:30" x14ac:dyDescent="0.35">
      <c r="A1547" t="s">
        <v>168</v>
      </c>
      <c r="B1547" s="354" t="str">
        <f>VLOOKUP(A1547,'Web Based Remittances'!$A$2:$C$70,3,0)</f>
        <v>733u76l</v>
      </c>
      <c r="C1547" s="354" t="s">
        <v>29</v>
      </c>
      <c r="D1547" s="354" t="s">
        <v>30</v>
      </c>
      <c r="E1547" s="354">
        <v>4190390</v>
      </c>
      <c r="F1547" s="354">
        <v>-9144</v>
      </c>
      <c r="G1547" s="354">
        <v>-2286</v>
      </c>
      <c r="H1547" s="354">
        <v>-2858</v>
      </c>
      <c r="J1547" s="354">
        <v>-4000</v>
      </c>
      <c r="S1547" s="354">
        <v>-2286</v>
      </c>
      <c r="T1547" s="354">
        <v>-5144</v>
      </c>
      <c r="U1547" s="354">
        <v>-5144</v>
      </c>
      <c r="V1547" s="354">
        <v>-9144</v>
      </c>
      <c r="W1547" s="354">
        <v>-9144</v>
      </c>
      <c r="X1547" s="354">
        <v>-9144</v>
      </c>
      <c r="Y1547" s="354">
        <v>-9144</v>
      </c>
      <c r="Z1547" s="354">
        <v>-9144</v>
      </c>
      <c r="AA1547" s="354">
        <v>-9144</v>
      </c>
      <c r="AB1547" s="354">
        <v>-9144</v>
      </c>
      <c r="AC1547" s="354">
        <v>-9144</v>
      </c>
      <c r="AD1547" s="354">
        <v>-9144</v>
      </c>
    </row>
    <row r="1548" spans="1:30" x14ac:dyDescent="0.35">
      <c r="A1548" t="s">
        <v>168</v>
      </c>
      <c r="B1548" s="354" t="str">
        <f>VLOOKUP(A1548,'Web Based Remittances'!$A$2:$C$70,3,0)</f>
        <v>733u76l</v>
      </c>
      <c r="C1548" s="354" t="s">
        <v>31</v>
      </c>
      <c r="D1548" s="354" t="s">
        <v>32</v>
      </c>
      <c r="E1548" s="354">
        <v>4191900</v>
      </c>
      <c r="F1548" s="354">
        <v>-12156</v>
      </c>
      <c r="G1548" s="354">
        <v>-348</v>
      </c>
      <c r="H1548" s="354">
        <v>-348</v>
      </c>
      <c r="I1548" s="354">
        <v>-448</v>
      </c>
      <c r="J1548" s="354">
        <v>-2908</v>
      </c>
      <c r="K1548" s="354">
        <v>-348</v>
      </c>
      <c r="L1548" s="354">
        <v>-448</v>
      </c>
      <c r="M1548" s="354">
        <v>-348</v>
      </c>
      <c r="N1548" s="354">
        <v>-628</v>
      </c>
      <c r="O1548" s="354">
        <v>-2628</v>
      </c>
      <c r="P1548" s="354">
        <v>-448</v>
      </c>
      <c r="Q1548" s="354">
        <v>-348</v>
      </c>
      <c r="R1548" s="354">
        <v>-2908</v>
      </c>
      <c r="S1548" s="354">
        <v>-348</v>
      </c>
      <c r="T1548" s="354">
        <v>-696</v>
      </c>
      <c r="U1548" s="354">
        <v>-1144</v>
      </c>
      <c r="V1548" s="354">
        <v>-4052</v>
      </c>
      <c r="W1548" s="354">
        <v>-4400</v>
      </c>
      <c r="X1548" s="354">
        <v>-4848</v>
      </c>
      <c r="Y1548" s="354">
        <v>-5196</v>
      </c>
      <c r="Z1548" s="354">
        <v>-5824</v>
      </c>
      <c r="AA1548" s="354">
        <v>-8452</v>
      </c>
      <c r="AB1548" s="354">
        <v>-8900</v>
      </c>
      <c r="AC1548" s="354">
        <v>-9248</v>
      </c>
      <c r="AD1548" s="354">
        <v>-12156</v>
      </c>
    </row>
    <row r="1549" spans="1:30" x14ac:dyDescent="0.35">
      <c r="A1549" t="s">
        <v>168</v>
      </c>
      <c r="B1549" s="354" t="str">
        <f>VLOOKUP(A1549,'Web Based Remittances'!$A$2:$C$70,3,0)</f>
        <v>733u76l</v>
      </c>
      <c r="C1549" s="354" t="s">
        <v>33</v>
      </c>
      <c r="D1549" s="354" t="s">
        <v>34</v>
      </c>
      <c r="E1549" s="354">
        <v>4191100</v>
      </c>
      <c r="F1549" s="354">
        <v>-6837</v>
      </c>
      <c r="G1549" s="354">
        <v>-830</v>
      </c>
      <c r="H1549" s="354">
        <v>-150</v>
      </c>
      <c r="I1549" s="354">
        <v>-150</v>
      </c>
      <c r="J1549" s="354">
        <v>-150</v>
      </c>
      <c r="L1549" s="354">
        <v>-771</v>
      </c>
      <c r="M1549" s="354">
        <v>-851</v>
      </c>
      <c r="N1549" s="354">
        <v>-771</v>
      </c>
      <c r="O1549" s="354">
        <v>-771</v>
      </c>
      <c r="P1549" s="354">
        <v>-851</v>
      </c>
      <c r="Q1549" s="354">
        <v>-771</v>
      </c>
      <c r="R1549" s="354">
        <v>-771</v>
      </c>
      <c r="S1549" s="354">
        <v>-830</v>
      </c>
      <c r="T1549" s="354">
        <v>-980</v>
      </c>
      <c r="U1549" s="354">
        <v>-1130</v>
      </c>
      <c r="V1549" s="354">
        <v>-1280</v>
      </c>
      <c r="W1549" s="354">
        <v>-1280</v>
      </c>
      <c r="X1549" s="354">
        <v>-2051</v>
      </c>
      <c r="Y1549" s="354">
        <v>-2902</v>
      </c>
      <c r="Z1549" s="354">
        <v>-3673</v>
      </c>
      <c r="AA1549" s="354">
        <v>-4444</v>
      </c>
      <c r="AB1549" s="354">
        <v>-5295</v>
      </c>
      <c r="AC1549" s="354">
        <v>-6066</v>
      </c>
      <c r="AD1549" s="354">
        <v>-6837</v>
      </c>
    </row>
    <row r="1550" spans="1:30" x14ac:dyDescent="0.35">
      <c r="A1550" t="s">
        <v>168</v>
      </c>
      <c r="B1550" s="354" t="str">
        <f>VLOOKUP(A1550,'Web Based Remittances'!$A$2:$C$70,3,0)</f>
        <v>733u76l</v>
      </c>
      <c r="C1550" s="354" t="s">
        <v>35</v>
      </c>
      <c r="D1550" s="354" t="s">
        <v>36</v>
      </c>
      <c r="E1550" s="354">
        <v>4191110</v>
      </c>
      <c r="S1550" s="354">
        <v>0</v>
      </c>
      <c r="T1550" s="354">
        <v>0</v>
      </c>
      <c r="U1550" s="354">
        <v>0</v>
      </c>
      <c r="V1550" s="354">
        <v>0</v>
      </c>
      <c r="W1550" s="354">
        <v>0</v>
      </c>
      <c r="X1550" s="354">
        <v>0</v>
      </c>
      <c r="Y1550" s="354">
        <v>0</v>
      </c>
      <c r="Z1550" s="354">
        <v>0</v>
      </c>
      <c r="AA1550" s="354">
        <v>0</v>
      </c>
      <c r="AB1550" s="354">
        <v>0</v>
      </c>
      <c r="AC1550" s="354">
        <v>0</v>
      </c>
      <c r="AD1550" s="354">
        <v>0</v>
      </c>
    </row>
    <row r="1551" spans="1:30" x14ac:dyDescent="0.35">
      <c r="A1551" t="s">
        <v>168</v>
      </c>
      <c r="B1551" s="354" t="str">
        <f>VLOOKUP(A1551,'Web Based Remittances'!$A$2:$C$70,3,0)</f>
        <v>733u76l</v>
      </c>
      <c r="C1551" s="354" t="s">
        <v>37</v>
      </c>
      <c r="D1551" s="354" t="s">
        <v>38</v>
      </c>
      <c r="E1551" s="354">
        <v>4191600</v>
      </c>
      <c r="F1551" s="354">
        <v>-2480</v>
      </c>
      <c r="J1551" s="354">
        <v>-300</v>
      </c>
      <c r="O1551" s="354">
        <v>-300</v>
      </c>
      <c r="R1551" s="354">
        <v>-1880</v>
      </c>
      <c r="S1551" s="354">
        <v>0</v>
      </c>
      <c r="T1551" s="354">
        <v>0</v>
      </c>
      <c r="U1551" s="354">
        <v>0</v>
      </c>
      <c r="V1551" s="354">
        <v>-300</v>
      </c>
      <c r="W1551" s="354">
        <v>-300</v>
      </c>
      <c r="X1551" s="354">
        <v>-300</v>
      </c>
      <c r="Y1551" s="354">
        <v>-300</v>
      </c>
      <c r="Z1551" s="354">
        <v>-300</v>
      </c>
      <c r="AA1551" s="354">
        <v>-600</v>
      </c>
      <c r="AB1551" s="354">
        <v>-600</v>
      </c>
      <c r="AC1551" s="354">
        <v>-600</v>
      </c>
      <c r="AD1551" s="354">
        <v>-2480</v>
      </c>
    </row>
    <row r="1552" spans="1:30" x14ac:dyDescent="0.35">
      <c r="A1552" t="s">
        <v>168</v>
      </c>
      <c r="B1552" s="354" t="str">
        <f>VLOOKUP(A1552,'Web Based Remittances'!$A$2:$C$70,3,0)</f>
        <v>733u76l</v>
      </c>
      <c r="C1552" s="354" t="s">
        <v>39</v>
      </c>
      <c r="D1552" s="354" t="s">
        <v>40</v>
      </c>
      <c r="E1552" s="354">
        <v>4191610</v>
      </c>
      <c r="F1552" s="354">
        <v>-200</v>
      </c>
      <c r="J1552" s="354">
        <v>-100</v>
      </c>
      <c r="O1552" s="354">
        <v>-100</v>
      </c>
      <c r="S1552" s="354">
        <v>0</v>
      </c>
      <c r="T1552" s="354">
        <v>0</v>
      </c>
      <c r="U1552" s="354">
        <v>0</v>
      </c>
      <c r="V1552" s="354">
        <v>-100</v>
      </c>
      <c r="W1552" s="354">
        <v>-100</v>
      </c>
      <c r="X1552" s="354">
        <v>-100</v>
      </c>
      <c r="Y1552" s="354">
        <v>-100</v>
      </c>
      <c r="Z1552" s="354">
        <v>-100</v>
      </c>
      <c r="AA1552" s="354">
        <v>-200</v>
      </c>
      <c r="AB1552" s="354">
        <v>-200</v>
      </c>
      <c r="AC1552" s="354">
        <v>-200</v>
      </c>
      <c r="AD1552" s="354">
        <v>-200</v>
      </c>
    </row>
    <row r="1553" spans="1:30" x14ac:dyDescent="0.35">
      <c r="A1553" t="s">
        <v>168</v>
      </c>
      <c r="B1553" s="354" t="str">
        <f>VLOOKUP(A1553,'Web Based Remittances'!$A$2:$C$70,3,0)</f>
        <v>733u76l</v>
      </c>
      <c r="C1553" s="354" t="s">
        <v>41</v>
      </c>
      <c r="D1553" s="354" t="s">
        <v>42</v>
      </c>
      <c r="E1553" s="354">
        <v>4190410</v>
      </c>
      <c r="F1553" s="354">
        <v>-1890</v>
      </c>
      <c r="J1553" s="354">
        <v>-630</v>
      </c>
      <c r="O1553" s="354">
        <v>-630</v>
      </c>
      <c r="R1553" s="354">
        <v>-630</v>
      </c>
      <c r="S1553" s="354">
        <v>0</v>
      </c>
      <c r="T1553" s="354">
        <v>0</v>
      </c>
      <c r="U1553" s="354">
        <v>0</v>
      </c>
      <c r="V1553" s="354">
        <v>-630</v>
      </c>
      <c r="W1553" s="354">
        <v>-630</v>
      </c>
      <c r="X1553" s="354">
        <v>-630</v>
      </c>
      <c r="Y1553" s="354">
        <v>-630</v>
      </c>
      <c r="Z1553" s="354">
        <v>-630</v>
      </c>
      <c r="AA1553" s="354">
        <v>-1260</v>
      </c>
      <c r="AB1553" s="354">
        <v>-1260</v>
      </c>
      <c r="AC1553" s="354">
        <v>-1260</v>
      </c>
      <c r="AD1553" s="354">
        <v>-1890</v>
      </c>
    </row>
    <row r="1554" spans="1:30" x14ac:dyDescent="0.35">
      <c r="A1554" t="s">
        <v>168</v>
      </c>
      <c r="B1554" s="354" t="str">
        <f>VLOOKUP(A1554,'Web Based Remittances'!$A$2:$C$70,3,0)</f>
        <v>733u76l</v>
      </c>
      <c r="C1554" s="354" t="s">
        <v>43</v>
      </c>
      <c r="D1554" s="354" t="s">
        <v>44</v>
      </c>
      <c r="E1554" s="354">
        <v>4190420</v>
      </c>
      <c r="F1554" s="354">
        <v>-9000</v>
      </c>
      <c r="J1554" s="354">
        <v>-2000</v>
      </c>
      <c r="L1554" s="354">
        <v>-3500</v>
      </c>
      <c r="P1554" s="354">
        <v>-3500</v>
      </c>
      <c r="S1554" s="354">
        <v>0</v>
      </c>
      <c r="T1554" s="354">
        <v>0</v>
      </c>
      <c r="U1554" s="354">
        <v>0</v>
      </c>
      <c r="V1554" s="354">
        <v>-2000</v>
      </c>
      <c r="W1554" s="354">
        <v>-2000</v>
      </c>
      <c r="X1554" s="354">
        <v>-5500</v>
      </c>
      <c r="Y1554" s="354">
        <v>-5500</v>
      </c>
      <c r="Z1554" s="354">
        <v>-5500</v>
      </c>
      <c r="AA1554" s="354">
        <v>-5500</v>
      </c>
      <c r="AB1554" s="354">
        <v>-9000</v>
      </c>
      <c r="AC1554" s="354">
        <v>-9000</v>
      </c>
      <c r="AD1554" s="354">
        <v>-9000</v>
      </c>
    </row>
    <row r="1555" spans="1:30" x14ac:dyDescent="0.35">
      <c r="A1555" t="s">
        <v>168</v>
      </c>
      <c r="B1555" s="354" t="str">
        <f>VLOOKUP(A1555,'Web Based Remittances'!$A$2:$C$70,3,0)</f>
        <v>733u76l</v>
      </c>
      <c r="C1555" s="354" t="s">
        <v>45</v>
      </c>
      <c r="D1555" s="354" t="s">
        <v>46</v>
      </c>
      <c r="E1555" s="354">
        <v>4190200</v>
      </c>
      <c r="S1555" s="354">
        <v>0</v>
      </c>
      <c r="T1555" s="354">
        <v>0</v>
      </c>
      <c r="U1555" s="354">
        <v>0</v>
      </c>
      <c r="V1555" s="354">
        <v>0</v>
      </c>
      <c r="W1555" s="354">
        <v>0</v>
      </c>
      <c r="X1555" s="354">
        <v>0</v>
      </c>
      <c r="Y1555" s="354">
        <v>0</v>
      </c>
      <c r="Z1555" s="354">
        <v>0</v>
      </c>
      <c r="AA1555" s="354">
        <v>0</v>
      </c>
      <c r="AB1555" s="354">
        <v>0</v>
      </c>
      <c r="AC1555" s="354">
        <v>0</v>
      </c>
      <c r="AD1555" s="354">
        <v>0</v>
      </c>
    </row>
    <row r="1556" spans="1:30" x14ac:dyDescent="0.35">
      <c r="A1556" t="s">
        <v>168</v>
      </c>
      <c r="B1556" s="354" t="str">
        <f>VLOOKUP(A1556,'Web Based Remittances'!$A$2:$C$70,3,0)</f>
        <v>733u76l</v>
      </c>
      <c r="C1556" s="354" t="s">
        <v>47</v>
      </c>
      <c r="D1556" s="354" t="s">
        <v>48</v>
      </c>
      <c r="E1556" s="354">
        <v>4190386</v>
      </c>
      <c r="S1556" s="354">
        <v>0</v>
      </c>
      <c r="T1556" s="354">
        <v>0</v>
      </c>
      <c r="U1556" s="354">
        <v>0</v>
      </c>
      <c r="V1556" s="354">
        <v>0</v>
      </c>
      <c r="W1556" s="354">
        <v>0</v>
      </c>
      <c r="X1556" s="354">
        <v>0</v>
      </c>
      <c r="Y1556" s="354">
        <v>0</v>
      </c>
      <c r="Z1556" s="354">
        <v>0</v>
      </c>
      <c r="AA1556" s="354">
        <v>0</v>
      </c>
      <c r="AB1556" s="354">
        <v>0</v>
      </c>
      <c r="AC1556" s="354">
        <v>0</v>
      </c>
      <c r="AD1556" s="354">
        <v>0</v>
      </c>
    </row>
    <row r="1557" spans="1:30" x14ac:dyDescent="0.35">
      <c r="A1557" t="s">
        <v>168</v>
      </c>
      <c r="B1557" s="354" t="str">
        <f>VLOOKUP(A1557,'Web Based Remittances'!$A$2:$C$70,3,0)</f>
        <v>733u76l</v>
      </c>
      <c r="C1557" s="354" t="s">
        <v>49</v>
      </c>
      <c r="D1557" s="354" t="s">
        <v>50</v>
      </c>
      <c r="E1557" s="354">
        <v>4190387</v>
      </c>
      <c r="S1557" s="354">
        <v>0</v>
      </c>
      <c r="T1557" s="354">
        <v>0</v>
      </c>
      <c r="U1557" s="354">
        <v>0</v>
      </c>
      <c r="V1557" s="354">
        <v>0</v>
      </c>
      <c r="W1557" s="354">
        <v>0</v>
      </c>
      <c r="X1557" s="354">
        <v>0</v>
      </c>
      <c r="Y1557" s="354">
        <v>0</v>
      </c>
      <c r="Z1557" s="354">
        <v>0</v>
      </c>
      <c r="AA1557" s="354">
        <v>0</v>
      </c>
      <c r="AB1557" s="354">
        <v>0</v>
      </c>
      <c r="AC1557" s="354">
        <v>0</v>
      </c>
      <c r="AD1557" s="354">
        <v>0</v>
      </c>
    </row>
    <row r="1558" spans="1:30" x14ac:dyDescent="0.35">
      <c r="A1558" t="s">
        <v>168</v>
      </c>
      <c r="B1558" s="354" t="str">
        <f>VLOOKUP(A1558,'Web Based Remittances'!$A$2:$C$70,3,0)</f>
        <v>733u76l</v>
      </c>
      <c r="C1558" s="354" t="s">
        <v>51</v>
      </c>
      <c r="D1558" s="354" t="s">
        <v>52</v>
      </c>
      <c r="E1558" s="354">
        <v>4190388</v>
      </c>
      <c r="S1558" s="354">
        <v>0</v>
      </c>
      <c r="T1558" s="354">
        <v>0</v>
      </c>
      <c r="U1558" s="354">
        <v>0</v>
      </c>
      <c r="V1558" s="354">
        <v>0</v>
      </c>
      <c r="W1558" s="354">
        <v>0</v>
      </c>
      <c r="X1558" s="354">
        <v>0</v>
      </c>
      <c r="Y1558" s="354">
        <v>0</v>
      </c>
      <c r="Z1558" s="354">
        <v>0</v>
      </c>
      <c r="AA1558" s="354">
        <v>0</v>
      </c>
      <c r="AB1558" s="354">
        <v>0</v>
      </c>
      <c r="AC1558" s="354">
        <v>0</v>
      </c>
      <c r="AD1558" s="354">
        <v>0</v>
      </c>
    </row>
    <row r="1559" spans="1:30" x14ac:dyDescent="0.35">
      <c r="A1559" t="s">
        <v>168</v>
      </c>
      <c r="B1559" s="354" t="str">
        <f>VLOOKUP(A1559,'Web Based Remittances'!$A$2:$C$70,3,0)</f>
        <v>733u76l</v>
      </c>
      <c r="C1559" s="354" t="s">
        <v>53</v>
      </c>
      <c r="D1559" s="354" t="s">
        <v>54</v>
      </c>
      <c r="E1559" s="354">
        <v>4190380</v>
      </c>
      <c r="F1559" s="354">
        <v>-69358</v>
      </c>
      <c r="H1559" s="354">
        <v>-7225</v>
      </c>
      <c r="J1559" s="354">
        <v>-52018</v>
      </c>
      <c r="N1559" s="354">
        <v>-10115</v>
      </c>
      <c r="S1559" s="354">
        <v>0</v>
      </c>
      <c r="T1559" s="354">
        <v>-7225</v>
      </c>
      <c r="U1559" s="354">
        <v>-7225</v>
      </c>
      <c r="V1559" s="354">
        <v>-59243</v>
      </c>
      <c r="W1559" s="354">
        <v>-59243</v>
      </c>
      <c r="X1559" s="354">
        <v>-59243</v>
      </c>
      <c r="Y1559" s="354">
        <v>-59243</v>
      </c>
      <c r="Z1559" s="354">
        <v>-69358</v>
      </c>
      <c r="AA1559" s="354">
        <v>-69358</v>
      </c>
      <c r="AB1559" s="354">
        <v>-69358</v>
      </c>
      <c r="AC1559" s="354">
        <v>-69358</v>
      </c>
      <c r="AD1559" s="354">
        <v>-69358</v>
      </c>
    </row>
    <row r="1560" spans="1:30" x14ac:dyDescent="0.35">
      <c r="A1560" t="s">
        <v>168</v>
      </c>
      <c r="B1560" s="354" t="str">
        <f>VLOOKUP(A1560,'Web Based Remittances'!$A$2:$C$70,3,0)</f>
        <v>733u76l</v>
      </c>
      <c r="C1560" s="354" t="s">
        <v>57</v>
      </c>
      <c r="D1560" s="354" t="s">
        <v>58</v>
      </c>
      <c r="E1560" s="354">
        <v>6110000</v>
      </c>
      <c r="F1560" s="354">
        <v>662778</v>
      </c>
      <c r="G1560" s="354">
        <v>57839</v>
      </c>
      <c r="H1560" s="354">
        <v>57839</v>
      </c>
      <c r="I1560" s="354">
        <v>57839</v>
      </c>
      <c r="J1560" s="354">
        <v>57839</v>
      </c>
      <c r="K1560" s="354">
        <v>57839</v>
      </c>
      <c r="L1560" s="354">
        <v>51641</v>
      </c>
      <c r="M1560" s="354">
        <v>53657</v>
      </c>
      <c r="N1560" s="354">
        <v>53657</v>
      </c>
      <c r="O1560" s="354">
        <v>53657</v>
      </c>
      <c r="P1560" s="354">
        <v>53657</v>
      </c>
      <c r="Q1560" s="354">
        <v>53657</v>
      </c>
      <c r="R1560" s="354">
        <v>53657</v>
      </c>
      <c r="S1560" s="354">
        <v>57839</v>
      </c>
      <c r="T1560" s="354">
        <v>115678</v>
      </c>
      <c r="U1560" s="354">
        <v>173517</v>
      </c>
      <c r="V1560" s="354">
        <v>231356</v>
      </c>
      <c r="W1560" s="354">
        <v>289195</v>
      </c>
      <c r="X1560" s="354">
        <v>340836</v>
      </c>
      <c r="Y1560" s="354">
        <v>394493</v>
      </c>
      <c r="Z1560" s="354">
        <v>448150</v>
      </c>
      <c r="AA1560" s="354">
        <v>501807</v>
      </c>
      <c r="AB1560" s="354">
        <v>555464</v>
      </c>
      <c r="AC1560" s="354">
        <v>609121</v>
      </c>
      <c r="AD1560" s="354">
        <v>662778</v>
      </c>
    </row>
    <row r="1561" spans="1:30" x14ac:dyDescent="0.35">
      <c r="A1561" t="s">
        <v>168</v>
      </c>
      <c r="B1561" s="354" t="str">
        <f>VLOOKUP(A1561,'Web Based Remittances'!$A$2:$C$70,3,0)</f>
        <v>733u76l</v>
      </c>
      <c r="C1561" s="354" t="s">
        <v>59</v>
      </c>
      <c r="D1561" s="354" t="s">
        <v>60</v>
      </c>
      <c r="E1561" s="354">
        <v>6110020</v>
      </c>
      <c r="G1561" s="354">
        <v>0</v>
      </c>
      <c r="H1561" s="354">
        <v>0</v>
      </c>
      <c r="I1561" s="354">
        <v>0</v>
      </c>
      <c r="J1561" s="354">
        <v>0</v>
      </c>
      <c r="K1561" s="354">
        <v>0</v>
      </c>
      <c r="L1561" s="354">
        <v>0</v>
      </c>
      <c r="M1561" s="354">
        <v>0</v>
      </c>
      <c r="N1561" s="354">
        <v>0</v>
      </c>
      <c r="O1561" s="354">
        <v>0</v>
      </c>
      <c r="P1561" s="354">
        <v>0</v>
      </c>
      <c r="Q1561" s="354">
        <v>0</v>
      </c>
      <c r="R1561" s="354">
        <v>0</v>
      </c>
      <c r="S1561" s="354">
        <v>0</v>
      </c>
      <c r="T1561" s="354">
        <v>0</v>
      </c>
      <c r="U1561" s="354">
        <v>0</v>
      </c>
      <c r="V1561" s="354">
        <v>0</v>
      </c>
      <c r="W1561" s="354">
        <v>0</v>
      </c>
      <c r="X1561" s="354">
        <v>0</v>
      </c>
      <c r="Y1561" s="354">
        <v>0</v>
      </c>
      <c r="Z1561" s="354">
        <v>0</v>
      </c>
      <c r="AA1561" s="354">
        <v>0</v>
      </c>
      <c r="AB1561" s="354">
        <v>0</v>
      </c>
      <c r="AC1561" s="354">
        <v>0</v>
      </c>
      <c r="AD1561" s="354">
        <v>0</v>
      </c>
    </row>
    <row r="1562" spans="1:30" x14ac:dyDescent="0.35">
      <c r="A1562" t="s">
        <v>168</v>
      </c>
      <c r="B1562" s="354" t="str">
        <f>VLOOKUP(A1562,'Web Based Remittances'!$A$2:$C$70,3,0)</f>
        <v>733u76l</v>
      </c>
      <c r="C1562" s="354" t="s">
        <v>61</v>
      </c>
      <c r="D1562" s="354" t="s">
        <v>62</v>
      </c>
      <c r="E1562" s="354">
        <v>6110600</v>
      </c>
      <c r="F1562" s="354">
        <v>193143</v>
      </c>
      <c r="G1562" s="354">
        <v>18608</v>
      </c>
      <c r="H1562" s="354">
        <v>18608</v>
      </c>
      <c r="I1562" s="354">
        <v>18608</v>
      </c>
      <c r="J1562" s="354">
        <v>18608</v>
      </c>
      <c r="K1562" s="354">
        <v>18608</v>
      </c>
      <c r="L1562" s="354">
        <v>15868</v>
      </c>
      <c r="M1562" s="354">
        <v>14008</v>
      </c>
      <c r="N1562" s="354">
        <v>14008</v>
      </c>
      <c r="O1562" s="354">
        <v>14008</v>
      </c>
      <c r="P1562" s="354">
        <v>14008</v>
      </c>
      <c r="Q1562" s="354">
        <v>14008</v>
      </c>
      <c r="R1562" s="354">
        <v>14195</v>
      </c>
      <c r="S1562" s="354">
        <v>18608</v>
      </c>
      <c r="T1562" s="354">
        <v>37216</v>
      </c>
      <c r="U1562" s="354">
        <v>55824</v>
      </c>
      <c r="V1562" s="354">
        <v>74432</v>
      </c>
      <c r="W1562" s="354">
        <v>93040</v>
      </c>
      <c r="X1562" s="354">
        <v>108908</v>
      </c>
      <c r="Y1562" s="354">
        <v>122916</v>
      </c>
      <c r="Z1562" s="354">
        <v>136924</v>
      </c>
      <c r="AA1562" s="354">
        <v>150932</v>
      </c>
      <c r="AB1562" s="354">
        <v>164940</v>
      </c>
      <c r="AC1562" s="354">
        <v>178948</v>
      </c>
      <c r="AD1562" s="354">
        <v>193143</v>
      </c>
    </row>
    <row r="1563" spans="1:30" x14ac:dyDescent="0.35">
      <c r="A1563" t="s">
        <v>168</v>
      </c>
      <c r="B1563" s="354" t="str">
        <f>VLOOKUP(A1563,'Web Based Remittances'!$A$2:$C$70,3,0)</f>
        <v>733u76l</v>
      </c>
      <c r="C1563" s="354" t="s">
        <v>63</v>
      </c>
      <c r="D1563" s="354" t="s">
        <v>64</v>
      </c>
      <c r="E1563" s="354">
        <v>6110720</v>
      </c>
      <c r="F1563" s="354">
        <v>21788</v>
      </c>
      <c r="G1563" s="354">
        <v>1787</v>
      </c>
      <c r="H1563" s="354">
        <v>1787</v>
      </c>
      <c r="I1563" s="354">
        <v>1787</v>
      </c>
      <c r="J1563" s="354">
        <v>1787</v>
      </c>
      <c r="K1563" s="354">
        <v>1787</v>
      </c>
      <c r="L1563" s="354">
        <v>1965</v>
      </c>
      <c r="M1563" s="354">
        <v>1823</v>
      </c>
      <c r="N1563" s="354">
        <v>1823</v>
      </c>
      <c r="O1563" s="354">
        <v>1823</v>
      </c>
      <c r="P1563" s="354">
        <v>1823</v>
      </c>
      <c r="Q1563" s="354">
        <v>1823</v>
      </c>
      <c r="R1563" s="354">
        <v>1773</v>
      </c>
      <c r="S1563" s="354">
        <v>1787</v>
      </c>
      <c r="T1563" s="354">
        <v>3574</v>
      </c>
      <c r="U1563" s="354">
        <v>5361</v>
      </c>
      <c r="V1563" s="354">
        <v>7148</v>
      </c>
      <c r="W1563" s="354">
        <v>8935</v>
      </c>
      <c r="X1563" s="354">
        <v>10900</v>
      </c>
      <c r="Y1563" s="354">
        <v>12723</v>
      </c>
      <c r="Z1563" s="354">
        <v>14546</v>
      </c>
      <c r="AA1563" s="354">
        <v>16369</v>
      </c>
      <c r="AB1563" s="354">
        <v>18192</v>
      </c>
      <c r="AC1563" s="354">
        <v>20015</v>
      </c>
      <c r="AD1563" s="354">
        <v>21788</v>
      </c>
    </row>
    <row r="1564" spans="1:30" x14ac:dyDescent="0.35">
      <c r="A1564" t="s">
        <v>168</v>
      </c>
      <c r="B1564" s="354" t="str">
        <f>VLOOKUP(A1564,'Web Based Remittances'!$A$2:$C$70,3,0)</f>
        <v>733u76l</v>
      </c>
      <c r="C1564" s="354" t="s">
        <v>65</v>
      </c>
      <c r="D1564" s="354" t="s">
        <v>66</v>
      </c>
      <c r="E1564" s="354">
        <v>6110860</v>
      </c>
      <c r="F1564" s="354">
        <v>62443</v>
      </c>
      <c r="G1564" s="354">
        <v>5110</v>
      </c>
      <c r="H1564" s="354">
        <v>5110</v>
      </c>
      <c r="I1564" s="354">
        <v>5110</v>
      </c>
      <c r="J1564" s="354">
        <v>5110</v>
      </c>
      <c r="K1564" s="354">
        <v>5110</v>
      </c>
      <c r="L1564" s="354">
        <v>5621</v>
      </c>
      <c r="M1564" s="354">
        <v>5212</v>
      </c>
      <c r="N1564" s="354">
        <v>5212</v>
      </c>
      <c r="O1564" s="354">
        <v>5212</v>
      </c>
      <c r="P1564" s="354">
        <v>5212</v>
      </c>
      <c r="Q1564" s="354">
        <v>5212</v>
      </c>
      <c r="R1564" s="354">
        <v>5212</v>
      </c>
      <c r="S1564" s="354">
        <v>5110</v>
      </c>
      <c r="T1564" s="354">
        <v>10220</v>
      </c>
      <c r="U1564" s="354">
        <v>15330</v>
      </c>
      <c r="V1564" s="354">
        <v>20440</v>
      </c>
      <c r="W1564" s="354">
        <v>25550</v>
      </c>
      <c r="X1564" s="354">
        <v>31171</v>
      </c>
      <c r="Y1564" s="354">
        <v>36383</v>
      </c>
      <c r="Z1564" s="354">
        <v>41595</v>
      </c>
      <c r="AA1564" s="354">
        <v>46807</v>
      </c>
      <c r="AB1564" s="354">
        <v>52019</v>
      </c>
      <c r="AC1564" s="354">
        <v>57231</v>
      </c>
      <c r="AD1564" s="354">
        <v>62443</v>
      </c>
    </row>
    <row r="1565" spans="1:30" x14ac:dyDescent="0.35">
      <c r="A1565" t="s">
        <v>168</v>
      </c>
      <c r="B1565" s="354" t="str">
        <f>VLOOKUP(A1565,'Web Based Remittances'!$A$2:$C$70,3,0)</f>
        <v>733u76l</v>
      </c>
      <c r="C1565" s="354" t="s">
        <v>67</v>
      </c>
      <c r="D1565" s="354" t="s">
        <v>68</v>
      </c>
      <c r="E1565" s="354">
        <v>6110800</v>
      </c>
      <c r="G1565" s="354">
        <v>0</v>
      </c>
      <c r="H1565" s="354">
        <v>0</v>
      </c>
      <c r="I1565" s="354">
        <v>0</v>
      </c>
      <c r="J1565" s="354">
        <v>0</v>
      </c>
      <c r="K1565" s="354">
        <v>0</v>
      </c>
      <c r="L1565" s="354">
        <v>0</v>
      </c>
      <c r="M1565" s="354">
        <v>0</v>
      </c>
      <c r="N1565" s="354">
        <v>0</v>
      </c>
      <c r="O1565" s="354">
        <v>0</v>
      </c>
      <c r="P1565" s="354">
        <v>0</v>
      </c>
      <c r="Q1565" s="354">
        <v>0</v>
      </c>
      <c r="R1565" s="354">
        <v>0</v>
      </c>
      <c r="S1565" s="354">
        <v>0</v>
      </c>
      <c r="T1565" s="354">
        <v>0</v>
      </c>
      <c r="U1565" s="354">
        <v>0</v>
      </c>
      <c r="V1565" s="354">
        <v>0</v>
      </c>
      <c r="W1565" s="354">
        <v>0</v>
      </c>
      <c r="X1565" s="354">
        <v>0</v>
      </c>
      <c r="Y1565" s="354">
        <v>0</v>
      </c>
      <c r="Z1565" s="354">
        <v>0</v>
      </c>
      <c r="AA1565" s="354">
        <v>0</v>
      </c>
      <c r="AB1565" s="354">
        <v>0</v>
      </c>
      <c r="AC1565" s="354">
        <v>0</v>
      </c>
      <c r="AD1565" s="354">
        <v>0</v>
      </c>
    </row>
    <row r="1566" spans="1:30" x14ac:dyDescent="0.35">
      <c r="A1566" t="s">
        <v>168</v>
      </c>
      <c r="B1566" s="354" t="str">
        <f>VLOOKUP(A1566,'Web Based Remittances'!$A$2:$C$70,3,0)</f>
        <v>733u76l</v>
      </c>
      <c r="C1566" s="354" t="s">
        <v>69</v>
      </c>
      <c r="D1566" s="354" t="s">
        <v>70</v>
      </c>
      <c r="E1566" s="354">
        <v>6110640</v>
      </c>
      <c r="G1566" s="354">
        <v>0</v>
      </c>
      <c r="H1566" s="354">
        <v>0</v>
      </c>
      <c r="I1566" s="354">
        <v>0</v>
      </c>
      <c r="J1566" s="354">
        <v>0</v>
      </c>
      <c r="K1566" s="354">
        <v>0</v>
      </c>
      <c r="L1566" s="354">
        <v>0</v>
      </c>
      <c r="M1566" s="354">
        <v>0</v>
      </c>
      <c r="N1566" s="354">
        <v>0</v>
      </c>
      <c r="O1566" s="354">
        <v>0</v>
      </c>
      <c r="P1566" s="354">
        <v>0</v>
      </c>
      <c r="Q1566" s="354">
        <v>0</v>
      </c>
      <c r="R1566" s="354">
        <v>0</v>
      </c>
      <c r="S1566" s="354">
        <v>0</v>
      </c>
      <c r="T1566" s="354">
        <v>0</v>
      </c>
      <c r="U1566" s="354">
        <v>0</v>
      </c>
      <c r="V1566" s="354">
        <v>0</v>
      </c>
      <c r="W1566" s="354">
        <v>0</v>
      </c>
      <c r="X1566" s="354">
        <v>0</v>
      </c>
      <c r="Y1566" s="354">
        <v>0</v>
      </c>
      <c r="Z1566" s="354">
        <v>0</v>
      </c>
      <c r="AA1566" s="354">
        <v>0</v>
      </c>
      <c r="AB1566" s="354">
        <v>0</v>
      </c>
      <c r="AC1566" s="354">
        <v>0</v>
      </c>
      <c r="AD1566" s="354">
        <v>0</v>
      </c>
    </row>
    <row r="1567" spans="1:30" x14ac:dyDescent="0.35">
      <c r="A1567" t="s">
        <v>168</v>
      </c>
      <c r="B1567" s="354" t="str">
        <f>VLOOKUP(A1567,'Web Based Remittances'!$A$2:$C$70,3,0)</f>
        <v>733u76l</v>
      </c>
      <c r="C1567" s="354" t="s">
        <v>71</v>
      </c>
      <c r="D1567" s="354" t="s">
        <v>72</v>
      </c>
      <c r="E1567" s="354">
        <v>6116300</v>
      </c>
      <c r="F1567" s="354">
        <v>4598.96</v>
      </c>
      <c r="G1567" s="354">
        <v>866.58</v>
      </c>
      <c r="H1567" s="354">
        <v>326.58</v>
      </c>
      <c r="I1567" s="354">
        <v>326.58</v>
      </c>
      <c r="J1567" s="354">
        <v>326.58</v>
      </c>
      <c r="K1567" s="354">
        <v>326.58</v>
      </c>
      <c r="L1567" s="354">
        <v>326.58</v>
      </c>
      <c r="M1567" s="354">
        <v>326.58</v>
      </c>
      <c r="N1567" s="354">
        <v>466.58</v>
      </c>
      <c r="O1567" s="354">
        <v>326.58</v>
      </c>
      <c r="P1567" s="354">
        <v>326.58</v>
      </c>
      <c r="Q1567" s="354">
        <v>326.58</v>
      </c>
      <c r="R1567" s="354">
        <v>326.58</v>
      </c>
      <c r="S1567" s="354">
        <v>866.58</v>
      </c>
      <c r="T1567" s="354">
        <v>1193.1600000000001</v>
      </c>
      <c r="U1567" s="354">
        <v>1519.74</v>
      </c>
      <c r="V1567" s="354">
        <v>1846.32</v>
      </c>
      <c r="W1567" s="354">
        <v>2172.9</v>
      </c>
      <c r="X1567" s="354">
        <v>2499.48</v>
      </c>
      <c r="Y1567" s="354">
        <v>2826.06</v>
      </c>
      <c r="Z1567" s="354">
        <v>3292.64</v>
      </c>
      <c r="AA1567" s="354">
        <v>3619.22</v>
      </c>
      <c r="AB1567" s="354">
        <v>3945.7999999999997</v>
      </c>
      <c r="AC1567" s="354">
        <v>4272.38</v>
      </c>
      <c r="AD1567" s="354">
        <v>4598.96</v>
      </c>
    </row>
    <row r="1568" spans="1:30" x14ac:dyDescent="0.35">
      <c r="A1568" t="s">
        <v>168</v>
      </c>
      <c r="B1568" s="354" t="str">
        <f>VLOOKUP(A1568,'Web Based Remittances'!$A$2:$C$70,3,0)</f>
        <v>733u76l</v>
      </c>
      <c r="C1568" s="354" t="s">
        <v>73</v>
      </c>
      <c r="D1568" s="354" t="s">
        <v>74</v>
      </c>
      <c r="E1568" s="354">
        <v>6116200</v>
      </c>
      <c r="F1568" s="354">
        <v>7000</v>
      </c>
      <c r="G1568" s="354">
        <v>1993</v>
      </c>
      <c r="H1568" s="354">
        <v>1021</v>
      </c>
      <c r="L1568" s="354">
        <v>1127</v>
      </c>
      <c r="N1568" s="354">
        <v>2214</v>
      </c>
      <c r="P1568" s="354">
        <v>345</v>
      </c>
      <c r="Q1568" s="354">
        <v>300</v>
      </c>
      <c r="S1568" s="354">
        <v>1993</v>
      </c>
      <c r="T1568" s="354">
        <v>3014</v>
      </c>
      <c r="U1568" s="354">
        <v>3014</v>
      </c>
      <c r="V1568" s="354">
        <v>3014</v>
      </c>
      <c r="W1568" s="354">
        <v>3014</v>
      </c>
      <c r="X1568" s="354">
        <v>4141</v>
      </c>
      <c r="Y1568" s="354">
        <v>4141</v>
      </c>
      <c r="Z1568" s="354">
        <v>6355</v>
      </c>
      <c r="AA1568" s="354">
        <v>6355</v>
      </c>
      <c r="AB1568" s="354">
        <v>6700</v>
      </c>
      <c r="AC1568" s="354">
        <v>7000</v>
      </c>
      <c r="AD1568" s="354">
        <v>7000</v>
      </c>
    </row>
    <row r="1569" spans="1:30" x14ac:dyDescent="0.35">
      <c r="A1569" t="s">
        <v>168</v>
      </c>
      <c r="B1569" s="354" t="str">
        <f>VLOOKUP(A1569,'Web Based Remittances'!$A$2:$C$70,3,0)</f>
        <v>733u76l</v>
      </c>
      <c r="C1569" s="354" t="s">
        <v>75</v>
      </c>
      <c r="D1569" s="354" t="s">
        <v>76</v>
      </c>
      <c r="E1569" s="354">
        <v>6116610</v>
      </c>
      <c r="F1569" s="354">
        <v>13080.82</v>
      </c>
      <c r="G1569" s="354">
        <v>13080.82</v>
      </c>
      <c r="S1569" s="354">
        <v>13080.82</v>
      </c>
      <c r="T1569" s="354">
        <v>13080.82</v>
      </c>
      <c r="U1569" s="354">
        <v>13080.82</v>
      </c>
      <c r="V1569" s="354">
        <v>13080.82</v>
      </c>
      <c r="W1569" s="354">
        <v>13080.82</v>
      </c>
      <c r="X1569" s="354">
        <v>13080.82</v>
      </c>
      <c r="Y1569" s="354">
        <v>13080.82</v>
      </c>
      <c r="Z1569" s="354">
        <v>13080.82</v>
      </c>
      <c r="AA1569" s="354">
        <v>13080.82</v>
      </c>
      <c r="AB1569" s="354">
        <v>13080.82</v>
      </c>
      <c r="AC1569" s="354">
        <v>13080.82</v>
      </c>
      <c r="AD1569" s="354">
        <v>13080.82</v>
      </c>
    </row>
    <row r="1570" spans="1:30" x14ac:dyDescent="0.35">
      <c r="A1570" t="s">
        <v>168</v>
      </c>
      <c r="B1570" s="354" t="str">
        <f>VLOOKUP(A1570,'Web Based Remittances'!$A$2:$C$70,3,0)</f>
        <v>733u76l</v>
      </c>
      <c r="C1570" s="354" t="s">
        <v>77</v>
      </c>
      <c r="D1570" s="354" t="s">
        <v>78</v>
      </c>
      <c r="E1570" s="354">
        <v>6116600</v>
      </c>
      <c r="F1570" s="354">
        <v>4260.3100000000004</v>
      </c>
      <c r="G1570" s="354">
        <v>4260.3099999999995</v>
      </c>
      <c r="S1570" s="354">
        <v>4260.3099999999995</v>
      </c>
      <c r="T1570" s="354">
        <v>4260.3099999999995</v>
      </c>
      <c r="U1570" s="354">
        <v>4260.3099999999995</v>
      </c>
      <c r="V1570" s="354">
        <v>4260.3099999999995</v>
      </c>
      <c r="W1570" s="354">
        <v>4260.3099999999995</v>
      </c>
      <c r="X1570" s="354">
        <v>4260.3099999999995</v>
      </c>
      <c r="Y1570" s="354">
        <v>4260.3099999999995</v>
      </c>
      <c r="Z1570" s="354">
        <v>4260.3099999999995</v>
      </c>
      <c r="AA1570" s="354">
        <v>4260.3099999999995</v>
      </c>
      <c r="AB1570" s="354">
        <v>4260.3099999999995</v>
      </c>
      <c r="AC1570" s="354">
        <v>4260.3099999999995</v>
      </c>
      <c r="AD1570" s="354">
        <v>4260.3099999999995</v>
      </c>
    </row>
    <row r="1571" spans="1:30" x14ac:dyDescent="0.35">
      <c r="A1571" t="s">
        <v>168</v>
      </c>
      <c r="B1571" s="354" t="str">
        <f>VLOOKUP(A1571,'Web Based Remittances'!$A$2:$C$70,3,0)</f>
        <v>733u76l</v>
      </c>
      <c r="C1571" s="354" t="s">
        <v>79</v>
      </c>
      <c r="D1571" s="354" t="s">
        <v>80</v>
      </c>
      <c r="E1571" s="354">
        <v>6121000</v>
      </c>
      <c r="F1571" s="354">
        <v>13550</v>
      </c>
      <c r="G1571" s="354">
        <v>758</v>
      </c>
      <c r="H1571" s="354">
        <v>20</v>
      </c>
      <c r="I1571" s="354">
        <v>20</v>
      </c>
      <c r="J1571" s="354">
        <v>212</v>
      </c>
      <c r="K1571" s="354">
        <v>8640</v>
      </c>
      <c r="L1571" s="354">
        <v>2730</v>
      </c>
      <c r="M1571" s="354">
        <v>520</v>
      </c>
      <c r="N1571" s="354">
        <v>20</v>
      </c>
      <c r="O1571" s="354">
        <v>20</v>
      </c>
      <c r="P1571" s="354">
        <v>230</v>
      </c>
      <c r="Q1571" s="354">
        <v>360</v>
      </c>
      <c r="R1571" s="354">
        <v>20</v>
      </c>
      <c r="S1571" s="354">
        <v>758</v>
      </c>
      <c r="T1571" s="354">
        <v>778</v>
      </c>
      <c r="U1571" s="354">
        <v>798</v>
      </c>
      <c r="V1571" s="354">
        <v>1010</v>
      </c>
      <c r="W1571" s="354">
        <v>9650</v>
      </c>
      <c r="X1571" s="354">
        <v>12380</v>
      </c>
      <c r="Y1571" s="354">
        <v>12900</v>
      </c>
      <c r="Z1571" s="354">
        <v>12920</v>
      </c>
      <c r="AA1571" s="354">
        <v>12940</v>
      </c>
      <c r="AB1571" s="354">
        <v>13170</v>
      </c>
      <c r="AC1571" s="354">
        <v>13530</v>
      </c>
      <c r="AD1571" s="354">
        <v>13550</v>
      </c>
    </row>
    <row r="1572" spans="1:30" x14ac:dyDescent="0.35">
      <c r="A1572" t="s">
        <v>168</v>
      </c>
      <c r="B1572" s="354" t="str">
        <f>VLOOKUP(A1572,'Web Based Remittances'!$A$2:$C$70,3,0)</f>
        <v>733u76l</v>
      </c>
      <c r="C1572" s="354" t="s">
        <v>81</v>
      </c>
      <c r="D1572" s="354" t="s">
        <v>82</v>
      </c>
      <c r="E1572" s="354">
        <v>6122310</v>
      </c>
      <c r="F1572" s="354">
        <v>4000</v>
      </c>
      <c r="G1572" s="354">
        <v>201.2</v>
      </c>
      <c r="H1572" s="354">
        <v>201.2</v>
      </c>
      <c r="I1572" s="354">
        <v>401.2</v>
      </c>
      <c r="J1572" s="354">
        <v>201.2</v>
      </c>
      <c r="K1572" s="354">
        <v>201.2</v>
      </c>
      <c r="L1572" s="354">
        <v>1201.2</v>
      </c>
      <c r="M1572" s="354">
        <v>201.2</v>
      </c>
      <c r="N1572" s="354">
        <v>301.2</v>
      </c>
      <c r="O1572" s="354">
        <v>201.2</v>
      </c>
      <c r="P1572" s="354">
        <v>201.2</v>
      </c>
      <c r="Q1572" s="354">
        <v>201.2</v>
      </c>
      <c r="R1572" s="354">
        <v>486.8</v>
      </c>
      <c r="S1572" s="354">
        <v>201.2</v>
      </c>
      <c r="T1572" s="354">
        <v>402.4</v>
      </c>
      <c r="U1572" s="354">
        <v>803.59999999999991</v>
      </c>
      <c r="V1572" s="354">
        <v>1004.8</v>
      </c>
      <c r="W1572" s="354">
        <v>1206</v>
      </c>
      <c r="X1572" s="354">
        <v>2407.1999999999998</v>
      </c>
      <c r="Y1572" s="354">
        <v>2608.3999999999996</v>
      </c>
      <c r="Z1572" s="354">
        <v>2909.5999999999995</v>
      </c>
      <c r="AA1572" s="354">
        <v>3110.7999999999993</v>
      </c>
      <c r="AB1572" s="354">
        <v>3311.9999999999991</v>
      </c>
      <c r="AC1572" s="354">
        <v>3513.1999999999989</v>
      </c>
      <c r="AD1572" s="354">
        <v>3999.9999999999991</v>
      </c>
    </row>
    <row r="1573" spans="1:30" x14ac:dyDescent="0.35">
      <c r="A1573" t="s">
        <v>168</v>
      </c>
      <c r="B1573" s="354" t="str">
        <f>VLOOKUP(A1573,'Web Based Remittances'!$A$2:$C$70,3,0)</f>
        <v>733u76l</v>
      </c>
      <c r="C1573" s="354" t="s">
        <v>83</v>
      </c>
      <c r="D1573" s="354" t="s">
        <v>84</v>
      </c>
      <c r="E1573" s="354">
        <v>6122110</v>
      </c>
      <c r="F1573" s="354">
        <v>31600</v>
      </c>
      <c r="G1573" s="354">
        <v>2575.1</v>
      </c>
      <c r="H1573" s="354">
        <v>2561.39</v>
      </c>
      <c r="I1573" s="354">
        <v>2561.39</v>
      </c>
      <c r="J1573" s="354">
        <v>2575.1</v>
      </c>
      <c r="K1573" s="354">
        <v>2561.39</v>
      </c>
      <c r="L1573" s="354">
        <v>2561.39</v>
      </c>
      <c r="M1573" s="354">
        <v>2575.1</v>
      </c>
      <c r="N1573" s="354">
        <v>3361.39</v>
      </c>
      <c r="O1573" s="354">
        <v>2561.39</v>
      </c>
      <c r="P1573" s="354">
        <v>2575.1</v>
      </c>
      <c r="Q1573" s="354">
        <v>2561.39</v>
      </c>
      <c r="R1573" s="354">
        <v>2569.87</v>
      </c>
      <c r="S1573" s="354">
        <v>2575.1</v>
      </c>
      <c r="T1573" s="354">
        <v>5136.49</v>
      </c>
      <c r="U1573" s="354">
        <v>7697.8799999999992</v>
      </c>
      <c r="V1573" s="354">
        <v>10272.98</v>
      </c>
      <c r="W1573" s="354">
        <v>12834.369999999999</v>
      </c>
      <c r="X1573" s="354">
        <v>15395.759999999998</v>
      </c>
      <c r="Y1573" s="354">
        <v>17970.859999999997</v>
      </c>
      <c r="Z1573" s="354">
        <v>21332.249999999996</v>
      </c>
      <c r="AA1573" s="354">
        <v>23893.639999999996</v>
      </c>
      <c r="AB1573" s="354">
        <v>26468.739999999994</v>
      </c>
      <c r="AC1573" s="354">
        <v>29030.129999999994</v>
      </c>
      <c r="AD1573" s="354">
        <v>31599.999999999993</v>
      </c>
    </row>
    <row r="1574" spans="1:30" x14ac:dyDescent="0.35">
      <c r="A1574" t="s">
        <v>168</v>
      </c>
      <c r="B1574" s="354" t="str">
        <f>VLOOKUP(A1574,'Web Based Remittances'!$A$2:$C$70,3,0)</f>
        <v>733u76l</v>
      </c>
      <c r="C1574" s="354" t="s">
        <v>85</v>
      </c>
      <c r="D1574" s="354" t="s">
        <v>86</v>
      </c>
      <c r="E1574" s="354">
        <v>6120800</v>
      </c>
      <c r="F1574" s="354">
        <v>2704</v>
      </c>
      <c r="G1574" s="354">
        <v>689</v>
      </c>
      <c r="J1574" s="354">
        <v>659</v>
      </c>
      <c r="M1574" s="354">
        <v>700</v>
      </c>
      <c r="P1574" s="354">
        <v>656</v>
      </c>
      <c r="S1574" s="354">
        <v>689</v>
      </c>
      <c r="T1574" s="354">
        <v>689</v>
      </c>
      <c r="U1574" s="354">
        <v>689</v>
      </c>
      <c r="V1574" s="354">
        <v>1348</v>
      </c>
      <c r="W1574" s="354">
        <v>1348</v>
      </c>
      <c r="X1574" s="354">
        <v>1348</v>
      </c>
      <c r="Y1574" s="354">
        <v>2048</v>
      </c>
      <c r="Z1574" s="354">
        <v>2048</v>
      </c>
      <c r="AA1574" s="354">
        <v>2048</v>
      </c>
      <c r="AB1574" s="354">
        <v>2704</v>
      </c>
      <c r="AC1574" s="354">
        <v>2704</v>
      </c>
      <c r="AD1574" s="354">
        <v>2704</v>
      </c>
    </row>
    <row r="1575" spans="1:30" x14ac:dyDescent="0.35">
      <c r="A1575" t="s">
        <v>168</v>
      </c>
      <c r="B1575" s="354" t="str">
        <f>VLOOKUP(A1575,'Web Based Remittances'!$A$2:$C$70,3,0)</f>
        <v>733u76l</v>
      </c>
      <c r="C1575" s="354" t="s">
        <v>87</v>
      </c>
      <c r="D1575" s="354" t="s">
        <v>88</v>
      </c>
      <c r="E1575" s="354">
        <v>6120220</v>
      </c>
      <c r="F1575" s="354">
        <v>18120</v>
      </c>
      <c r="G1575" s="354">
        <v>1510</v>
      </c>
      <c r="H1575" s="354">
        <v>1510</v>
      </c>
      <c r="I1575" s="354">
        <v>1510</v>
      </c>
      <c r="J1575" s="354">
        <v>1510</v>
      </c>
      <c r="K1575" s="354">
        <v>1510</v>
      </c>
      <c r="L1575" s="354">
        <v>1510</v>
      </c>
      <c r="M1575" s="354">
        <v>1510</v>
      </c>
      <c r="N1575" s="354">
        <v>1510</v>
      </c>
      <c r="O1575" s="354">
        <v>1510</v>
      </c>
      <c r="P1575" s="354">
        <v>1510</v>
      </c>
      <c r="Q1575" s="354">
        <v>1510</v>
      </c>
      <c r="R1575" s="354">
        <v>1510</v>
      </c>
      <c r="S1575" s="354">
        <v>1510</v>
      </c>
      <c r="T1575" s="354">
        <v>3020</v>
      </c>
      <c r="U1575" s="354">
        <v>4530</v>
      </c>
      <c r="V1575" s="354">
        <v>6040</v>
      </c>
      <c r="W1575" s="354">
        <v>7550</v>
      </c>
      <c r="X1575" s="354">
        <v>9060</v>
      </c>
      <c r="Y1575" s="354">
        <v>10570</v>
      </c>
      <c r="Z1575" s="354">
        <v>12080</v>
      </c>
      <c r="AA1575" s="354">
        <v>13590</v>
      </c>
      <c r="AB1575" s="354">
        <v>15100</v>
      </c>
      <c r="AC1575" s="354">
        <v>16610</v>
      </c>
      <c r="AD1575" s="354">
        <v>18120</v>
      </c>
    </row>
    <row r="1576" spans="1:30" x14ac:dyDescent="0.35">
      <c r="A1576" t="s">
        <v>168</v>
      </c>
      <c r="B1576" s="354" t="str">
        <f>VLOOKUP(A1576,'Web Based Remittances'!$A$2:$C$70,3,0)</f>
        <v>733u76l</v>
      </c>
      <c r="C1576" s="354" t="s">
        <v>89</v>
      </c>
      <c r="D1576" s="354" t="s">
        <v>90</v>
      </c>
      <c r="E1576" s="354">
        <v>6120600</v>
      </c>
      <c r="S1576" s="354">
        <v>0</v>
      </c>
      <c r="T1576" s="354">
        <v>0</v>
      </c>
      <c r="U1576" s="354">
        <v>0</v>
      </c>
      <c r="V1576" s="354">
        <v>0</v>
      </c>
      <c r="W1576" s="354">
        <v>0</v>
      </c>
      <c r="X1576" s="354">
        <v>0</v>
      </c>
      <c r="Y1576" s="354">
        <v>0</v>
      </c>
      <c r="Z1576" s="354">
        <v>0</v>
      </c>
      <c r="AA1576" s="354">
        <v>0</v>
      </c>
      <c r="AB1576" s="354">
        <v>0</v>
      </c>
      <c r="AC1576" s="354">
        <v>0</v>
      </c>
      <c r="AD1576" s="354">
        <v>0</v>
      </c>
    </row>
    <row r="1577" spans="1:30" x14ac:dyDescent="0.35">
      <c r="A1577" t="s">
        <v>168</v>
      </c>
      <c r="B1577" s="354" t="str">
        <f>VLOOKUP(A1577,'Web Based Remittances'!$A$2:$C$70,3,0)</f>
        <v>733u76l</v>
      </c>
      <c r="C1577" s="354" t="s">
        <v>91</v>
      </c>
      <c r="D1577" s="354" t="s">
        <v>92</v>
      </c>
      <c r="E1577" s="354">
        <v>6120400</v>
      </c>
      <c r="F1577" s="354">
        <v>6372</v>
      </c>
      <c r="G1577" s="354">
        <v>1449.95</v>
      </c>
      <c r="H1577" s="354">
        <v>660</v>
      </c>
      <c r="I1577" s="354">
        <v>1849.95</v>
      </c>
      <c r="J1577" s="354">
        <v>458.95</v>
      </c>
      <c r="K1577" s="354">
        <v>16.95</v>
      </c>
      <c r="L1577" s="354">
        <v>131.94999999999999</v>
      </c>
      <c r="M1577" s="354">
        <v>96.95</v>
      </c>
      <c r="N1577" s="354">
        <v>16.95</v>
      </c>
      <c r="O1577" s="354">
        <v>235</v>
      </c>
      <c r="P1577" s="354">
        <v>350</v>
      </c>
      <c r="Q1577" s="354">
        <v>804.95</v>
      </c>
      <c r="R1577" s="354">
        <v>300.39999999999998</v>
      </c>
      <c r="S1577" s="354">
        <v>1449.95</v>
      </c>
      <c r="T1577" s="354">
        <v>2109.9499999999998</v>
      </c>
      <c r="U1577" s="354">
        <v>3959.8999999999996</v>
      </c>
      <c r="V1577" s="354">
        <v>4418.8499999999995</v>
      </c>
      <c r="W1577" s="354">
        <v>4435.7999999999993</v>
      </c>
      <c r="X1577" s="354">
        <v>4567.7499999999991</v>
      </c>
      <c r="Y1577" s="354">
        <v>4664.6999999999989</v>
      </c>
      <c r="Z1577" s="354">
        <v>4681.6499999999987</v>
      </c>
      <c r="AA1577" s="354">
        <v>4916.6499999999987</v>
      </c>
      <c r="AB1577" s="354">
        <v>5266.6499999999987</v>
      </c>
      <c r="AC1577" s="354">
        <v>6071.5999999999985</v>
      </c>
      <c r="AD1577" s="354">
        <v>6371.9999999999982</v>
      </c>
    </row>
    <row r="1578" spans="1:30" x14ac:dyDescent="0.35">
      <c r="A1578" t="s">
        <v>168</v>
      </c>
      <c r="B1578" s="354" t="str">
        <f>VLOOKUP(A1578,'Web Based Remittances'!$A$2:$C$70,3,0)</f>
        <v>733u76l</v>
      </c>
      <c r="C1578" s="354" t="s">
        <v>93</v>
      </c>
      <c r="D1578" s="354" t="s">
        <v>94</v>
      </c>
      <c r="E1578" s="354">
        <v>6140130</v>
      </c>
      <c r="F1578" s="354">
        <v>6000</v>
      </c>
      <c r="G1578" s="354">
        <v>500</v>
      </c>
      <c r="H1578" s="354">
        <v>500</v>
      </c>
      <c r="I1578" s="354">
        <v>500</v>
      </c>
      <c r="J1578" s="354">
        <v>500</v>
      </c>
      <c r="K1578" s="354">
        <v>500</v>
      </c>
      <c r="L1578" s="354">
        <v>500</v>
      </c>
      <c r="M1578" s="354">
        <v>500</v>
      </c>
      <c r="N1578" s="354">
        <v>500</v>
      </c>
      <c r="O1578" s="354">
        <v>500</v>
      </c>
      <c r="P1578" s="354">
        <v>500</v>
      </c>
      <c r="Q1578" s="354">
        <v>500</v>
      </c>
      <c r="R1578" s="354">
        <v>500</v>
      </c>
      <c r="S1578" s="354">
        <v>500</v>
      </c>
      <c r="T1578" s="354">
        <v>1000</v>
      </c>
      <c r="U1578" s="354">
        <v>1500</v>
      </c>
      <c r="V1578" s="354">
        <v>2000</v>
      </c>
      <c r="W1578" s="354">
        <v>2500</v>
      </c>
      <c r="X1578" s="354">
        <v>3000</v>
      </c>
      <c r="Y1578" s="354">
        <v>3500</v>
      </c>
      <c r="Z1578" s="354">
        <v>4000</v>
      </c>
      <c r="AA1578" s="354">
        <v>4500</v>
      </c>
      <c r="AB1578" s="354">
        <v>5000</v>
      </c>
      <c r="AC1578" s="354">
        <v>5500</v>
      </c>
      <c r="AD1578" s="354">
        <v>6000</v>
      </c>
    </row>
    <row r="1579" spans="1:30" x14ac:dyDescent="0.35">
      <c r="A1579" t="s">
        <v>168</v>
      </c>
      <c r="B1579" s="354" t="str">
        <f>VLOOKUP(A1579,'Web Based Remittances'!$A$2:$C$70,3,0)</f>
        <v>733u76l</v>
      </c>
      <c r="C1579" s="354" t="s">
        <v>95</v>
      </c>
      <c r="D1579" s="354" t="s">
        <v>96</v>
      </c>
      <c r="E1579" s="354">
        <v>6142430</v>
      </c>
      <c r="F1579" s="354">
        <v>4700</v>
      </c>
      <c r="G1579" s="354">
        <v>1721.3</v>
      </c>
      <c r="J1579" s="354">
        <v>1626</v>
      </c>
      <c r="L1579" s="354">
        <v>392.5</v>
      </c>
      <c r="M1579" s="354">
        <v>75</v>
      </c>
      <c r="O1579" s="354">
        <v>750</v>
      </c>
      <c r="R1579" s="354">
        <v>135.19999999999999</v>
      </c>
      <c r="S1579" s="354">
        <v>1721.3</v>
      </c>
      <c r="T1579" s="354">
        <v>1721.3</v>
      </c>
      <c r="U1579" s="354">
        <v>1721.3</v>
      </c>
      <c r="V1579" s="354">
        <v>3347.3</v>
      </c>
      <c r="W1579" s="354">
        <v>3347.3</v>
      </c>
      <c r="X1579" s="354">
        <v>3739.8</v>
      </c>
      <c r="Y1579" s="354">
        <v>3814.8</v>
      </c>
      <c r="Z1579" s="354">
        <v>3814.8</v>
      </c>
      <c r="AA1579" s="354">
        <v>4564.8</v>
      </c>
      <c r="AB1579" s="354">
        <v>4564.8</v>
      </c>
      <c r="AC1579" s="354">
        <v>4564.8</v>
      </c>
      <c r="AD1579" s="354">
        <v>4700</v>
      </c>
    </row>
    <row r="1580" spans="1:30" x14ac:dyDescent="0.35">
      <c r="A1580" t="s">
        <v>168</v>
      </c>
      <c r="B1580" s="354" t="str">
        <f>VLOOKUP(A1580,'Web Based Remittances'!$A$2:$C$70,3,0)</f>
        <v>733u76l</v>
      </c>
      <c r="C1580" s="354" t="s">
        <v>97</v>
      </c>
      <c r="D1580" s="354" t="s">
        <v>98</v>
      </c>
      <c r="E1580" s="354">
        <v>6146100</v>
      </c>
      <c r="S1580" s="354">
        <v>0</v>
      </c>
      <c r="T1580" s="354">
        <v>0</v>
      </c>
      <c r="U1580" s="354">
        <v>0</v>
      </c>
      <c r="V1580" s="354">
        <v>0</v>
      </c>
      <c r="W1580" s="354">
        <v>0</v>
      </c>
      <c r="X1580" s="354">
        <v>0</v>
      </c>
      <c r="Y1580" s="354">
        <v>0</v>
      </c>
      <c r="Z1580" s="354">
        <v>0</v>
      </c>
      <c r="AA1580" s="354">
        <v>0</v>
      </c>
      <c r="AB1580" s="354">
        <v>0</v>
      </c>
      <c r="AC1580" s="354">
        <v>0</v>
      </c>
      <c r="AD1580" s="354">
        <v>0</v>
      </c>
    </row>
    <row r="1581" spans="1:30" x14ac:dyDescent="0.35">
      <c r="A1581" t="s">
        <v>168</v>
      </c>
      <c r="B1581" s="354" t="str">
        <f>VLOOKUP(A1581,'Web Based Remittances'!$A$2:$C$70,3,0)</f>
        <v>733u76l</v>
      </c>
      <c r="C1581" s="354" t="s">
        <v>99</v>
      </c>
      <c r="D1581" s="354" t="s">
        <v>100</v>
      </c>
      <c r="E1581" s="354">
        <v>6140000</v>
      </c>
      <c r="F1581" s="354">
        <v>9401</v>
      </c>
      <c r="G1581" s="354">
        <v>1034</v>
      </c>
      <c r="H1581" s="354">
        <v>367</v>
      </c>
      <c r="I1581" s="354">
        <v>782</v>
      </c>
      <c r="J1581" s="354">
        <v>908</v>
      </c>
      <c r="K1581" s="354">
        <v>317</v>
      </c>
      <c r="L1581" s="354">
        <v>2876</v>
      </c>
      <c r="M1581" s="354">
        <v>712</v>
      </c>
      <c r="N1581" s="354">
        <v>317</v>
      </c>
      <c r="O1581" s="354">
        <v>727</v>
      </c>
      <c r="P1581" s="354">
        <v>317</v>
      </c>
      <c r="Q1581" s="354">
        <v>317</v>
      </c>
      <c r="R1581" s="354">
        <v>727</v>
      </c>
      <c r="S1581" s="354">
        <v>1034</v>
      </c>
      <c r="T1581" s="354">
        <v>1401</v>
      </c>
      <c r="U1581" s="354">
        <v>2183</v>
      </c>
      <c r="V1581" s="354">
        <v>3091</v>
      </c>
      <c r="W1581" s="354">
        <v>3408</v>
      </c>
      <c r="X1581" s="354">
        <v>6284</v>
      </c>
      <c r="Y1581" s="354">
        <v>6996</v>
      </c>
      <c r="Z1581" s="354">
        <v>7313</v>
      </c>
      <c r="AA1581" s="354">
        <v>8040</v>
      </c>
      <c r="AB1581" s="354">
        <v>8357</v>
      </c>
      <c r="AC1581" s="354">
        <v>8674</v>
      </c>
      <c r="AD1581" s="354">
        <v>9401</v>
      </c>
    </row>
    <row r="1582" spans="1:30" x14ac:dyDescent="0.35">
      <c r="A1582" t="s">
        <v>168</v>
      </c>
      <c r="B1582" s="354" t="str">
        <f>VLOOKUP(A1582,'Web Based Remittances'!$A$2:$C$70,3,0)</f>
        <v>733u76l</v>
      </c>
      <c r="C1582" s="354" t="s">
        <v>101</v>
      </c>
      <c r="D1582" s="354" t="s">
        <v>102</v>
      </c>
      <c r="E1582" s="354">
        <v>6121600</v>
      </c>
      <c r="F1582" s="354">
        <v>3500</v>
      </c>
      <c r="G1582" s="354">
        <v>3300</v>
      </c>
      <c r="H1582" s="354">
        <v>200</v>
      </c>
      <c r="S1582" s="354">
        <v>3300</v>
      </c>
      <c r="T1582" s="354">
        <v>3500</v>
      </c>
      <c r="U1582" s="354">
        <v>3500</v>
      </c>
      <c r="V1582" s="354">
        <v>3500</v>
      </c>
      <c r="W1582" s="354">
        <v>3500</v>
      </c>
      <c r="X1582" s="354">
        <v>3500</v>
      </c>
      <c r="Y1582" s="354">
        <v>3500</v>
      </c>
      <c r="Z1582" s="354">
        <v>3500</v>
      </c>
      <c r="AA1582" s="354">
        <v>3500</v>
      </c>
      <c r="AB1582" s="354">
        <v>3500</v>
      </c>
      <c r="AC1582" s="354">
        <v>3500</v>
      </c>
      <c r="AD1582" s="354">
        <v>3500</v>
      </c>
    </row>
    <row r="1583" spans="1:30" x14ac:dyDescent="0.35">
      <c r="A1583" t="s">
        <v>168</v>
      </c>
      <c r="B1583" s="354" t="str">
        <f>VLOOKUP(A1583,'Web Based Remittances'!$A$2:$C$70,3,0)</f>
        <v>733u76l</v>
      </c>
      <c r="C1583" s="354" t="s">
        <v>103</v>
      </c>
      <c r="D1583" s="354" t="s">
        <v>104</v>
      </c>
      <c r="E1583" s="354">
        <v>6151110</v>
      </c>
      <c r="S1583" s="354">
        <v>0</v>
      </c>
      <c r="T1583" s="354">
        <v>0</v>
      </c>
      <c r="U1583" s="354">
        <v>0</v>
      </c>
      <c r="V1583" s="354">
        <v>0</v>
      </c>
      <c r="W1583" s="354">
        <v>0</v>
      </c>
      <c r="X1583" s="354">
        <v>0</v>
      </c>
      <c r="Y1583" s="354">
        <v>0</v>
      </c>
      <c r="Z1583" s="354">
        <v>0</v>
      </c>
      <c r="AA1583" s="354">
        <v>0</v>
      </c>
      <c r="AB1583" s="354">
        <v>0</v>
      </c>
      <c r="AC1583" s="354">
        <v>0</v>
      </c>
      <c r="AD1583" s="354">
        <v>0</v>
      </c>
    </row>
    <row r="1584" spans="1:30" x14ac:dyDescent="0.35">
      <c r="A1584" t="s">
        <v>168</v>
      </c>
      <c r="B1584" s="354" t="str">
        <f>VLOOKUP(A1584,'Web Based Remittances'!$A$2:$C$70,3,0)</f>
        <v>733u76l</v>
      </c>
      <c r="C1584" s="354" t="s">
        <v>105</v>
      </c>
      <c r="D1584" s="354" t="s">
        <v>106</v>
      </c>
      <c r="E1584" s="354">
        <v>6140200</v>
      </c>
      <c r="F1584" s="354">
        <v>53350</v>
      </c>
      <c r="G1584" s="354">
        <v>4850</v>
      </c>
      <c r="H1584" s="354">
        <v>4850</v>
      </c>
      <c r="I1584" s="354">
        <v>4850</v>
      </c>
      <c r="J1584" s="354">
        <v>4850</v>
      </c>
      <c r="K1584" s="354">
        <v>4850</v>
      </c>
      <c r="M1584" s="354">
        <v>4850</v>
      </c>
      <c r="N1584" s="354">
        <v>4850</v>
      </c>
      <c r="O1584" s="354">
        <v>4850</v>
      </c>
      <c r="P1584" s="354">
        <v>4850</v>
      </c>
      <c r="Q1584" s="354">
        <v>4850</v>
      </c>
      <c r="R1584" s="354">
        <v>4850</v>
      </c>
      <c r="S1584" s="354">
        <v>4850</v>
      </c>
      <c r="T1584" s="354">
        <v>9700</v>
      </c>
      <c r="U1584" s="354">
        <v>14550</v>
      </c>
      <c r="V1584" s="354">
        <v>19400</v>
      </c>
      <c r="W1584" s="354">
        <v>24250</v>
      </c>
      <c r="X1584" s="354">
        <v>24250</v>
      </c>
      <c r="Y1584" s="354">
        <v>29100</v>
      </c>
      <c r="Z1584" s="354">
        <v>33950</v>
      </c>
      <c r="AA1584" s="354">
        <v>38800</v>
      </c>
      <c r="AB1584" s="354">
        <v>43650</v>
      </c>
      <c r="AC1584" s="354">
        <v>48500</v>
      </c>
      <c r="AD1584" s="354">
        <v>53350</v>
      </c>
    </row>
    <row r="1585" spans="1:30" x14ac:dyDescent="0.35">
      <c r="A1585" t="s">
        <v>168</v>
      </c>
      <c r="B1585" s="354" t="str">
        <f>VLOOKUP(A1585,'Web Based Remittances'!$A$2:$C$70,3,0)</f>
        <v>733u76l</v>
      </c>
      <c r="C1585" s="354" t="s">
        <v>107</v>
      </c>
      <c r="D1585" s="354" t="s">
        <v>108</v>
      </c>
      <c r="E1585" s="354">
        <v>6111000</v>
      </c>
      <c r="S1585" s="354">
        <v>0</v>
      </c>
      <c r="T1585" s="354">
        <v>0</v>
      </c>
      <c r="U1585" s="354">
        <v>0</v>
      </c>
      <c r="V1585" s="354">
        <v>0</v>
      </c>
      <c r="W1585" s="354">
        <v>0</v>
      </c>
      <c r="X1585" s="354">
        <v>0</v>
      </c>
      <c r="Y1585" s="354">
        <v>0</v>
      </c>
      <c r="Z1585" s="354">
        <v>0</v>
      </c>
      <c r="AA1585" s="354">
        <v>0</v>
      </c>
      <c r="AB1585" s="354">
        <v>0</v>
      </c>
      <c r="AC1585" s="354">
        <v>0</v>
      </c>
      <c r="AD1585" s="354">
        <v>0</v>
      </c>
    </row>
    <row r="1586" spans="1:30" x14ac:dyDescent="0.35">
      <c r="A1586" t="s">
        <v>168</v>
      </c>
      <c r="B1586" s="354" t="str">
        <f>VLOOKUP(A1586,'Web Based Remittances'!$A$2:$C$70,3,0)</f>
        <v>733u76l</v>
      </c>
      <c r="C1586" s="354" t="s">
        <v>109</v>
      </c>
      <c r="D1586" s="354" t="s">
        <v>110</v>
      </c>
      <c r="E1586" s="354">
        <v>6170100</v>
      </c>
      <c r="F1586" s="354">
        <v>5125</v>
      </c>
      <c r="J1586" s="354">
        <v>5125</v>
      </c>
      <c r="S1586" s="354">
        <v>0</v>
      </c>
      <c r="T1586" s="354">
        <v>0</v>
      </c>
      <c r="U1586" s="354">
        <v>0</v>
      </c>
      <c r="V1586" s="354">
        <v>5125</v>
      </c>
      <c r="W1586" s="354">
        <v>5125</v>
      </c>
      <c r="X1586" s="354">
        <v>5125</v>
      </c>
      <c r="Y1586" s="354">
        <v>5125</v>
      </c>
      <c r="Z1586" s="354">
        <v>5125</v>
      </c>
      <c r="AA1586" s="354">
        <v>5125</v>
      </c>
      <c r="AB1586" s="354">
        <v>5125</v>
      </c>
      <c r="AC1586" s="354">
        <v>5125</v>
      </c>
      <c r="AD1586" s="354">
        <v>5125</v>
      </c>
    </row>
    <row r="1587" spans="1:30" x14ac:dyDescent="0.35">
      <c r="A1587" t="s">
        <v>168</v>
      </c>
      <c r="B1587" s="354" t="str">
        <f>VLOOKUP(A1587,'Web Based Remittances'!$A$2:$C$70,3,0)</f>
        <v>733u76l</v>
      </c>
      <c r="C1587" s="354" t="s">
        <v>111</v>
      </c>
      <c r="D1587" s="354" t="s">
        <v>112</v>
      </c>
      <c r="E1587" s="354">
        <v>6170110</v>
      </c>
      <c r="F1587" s="354">
        <v>34214.5</v>
      </c>
      <c r="G1587" s="354">
        <v>5629.5</v>
      </c>
      <c r="H1587" s="354">
        <v>8932</v>
      </c>
      <c r="I1587" s="354">
        <v>1800</v>
      </c>
      <c r="J1587" s="354">
        <v>1540</v>
      </c>
      <c r="K1587" s="354">
        <v>360</v>
      </c>
      <c r="L1587" s="354">
        <v>3656.5</v>
      </c>
      <c r="M1587" s="354">
        <v>1800</v>
      </c>
      <c r="N1587" s="354">
        <v>1800</v>
      </c>
      <c r="O1587" s="354">
        <v>1800</v>
      </c>
      <c r="P1587" s="354">
        <v>3656.5</v>
      </c>
      <c r="Q1587" s="354">
        <v>1080</v>
      </c>
      <c r="R1587" s="354">
        <v>2160</v>
      </c>
      <c r="S1587" s="354">
        <v>5629.5</v>
      </c>
      <c r="T1587" s="354">
        <v>14561.5</v>
      </c>
      <c r="U1587" s="354">
        <v>16361.5</v>
      </c>
      <c r="V1587" s="354">
        <v>17901.5</v>
      </c>
      <c r="W1587" s="354">
        <v>18261.5</v>
      </c>
      <c r="X1587" s="354">
        <v>21918</v>
      </c>
      <c r="Y1587" s="354">
        <v>23718</v>
      </c>
      <c r="Z1587" s="354">
        <v>25518</v>
      </c>
      <c r="AA1587" s="354">
        <v>27318</v>
      </c>
      <c r="AB1587" s="354">
        <v>30974.5</v>
      </c>
      <c r="AC1587" s="354">
        <v>32054.5</v>
      </c>
      <c r="AD1587" s="354">
        <v>34214.5</v>
      </c>
    </row>
    <row r="1588" spans="1:30" x14ac:dyDescent="0.35">
      <c r="A1588" t="s">
        <v>168</v>
      </c>
      <c r="B1588" s="354" t="str">
        <f>VLOOKUP(A1588,'Web Based Remittances'!$A$2:$C$70,3,0)</f>
        <v>733u76l</v>
      </c>
      <c r="C1588" s="354" t="s">
        <v>121</v>
      </c>
      <c r="D1588" s="354" t="s">
        <v>122</v>
      </c>
      <c r="E1588" s="354">
        <v>4190170</v>
      </c>
      <c r="F1588" s="354">
        <v>-7072</v>
      </c>
      <c r="J1588" s="354">
        <v>-7072</v>
      </c>
      <c r="S1588" s="354">
        <v>0</v>
      </c>
      <c r="T1588" s="354">
        <v>0</v>
      </c>
      <c r="U1588" s="354">
        <v>0</v>
      </c>
      <c r="V1588" s="354">
        <v>-7072</v>
      </c>
      <c r="W1588" s="354">
        <v>-7072</v>
      </c>
      <c r="X1588" s="354">
        <v>-7072</v>
      </c>
      <c r="Y1588" s="354">
        <v>-7072</v>
      </c>
      <c r="Z1588" s="354">
        <v>-7072</v>
      </c>
      <c r="AA1588" s="354">
        <v>-7072</v>
      </c>
      <c r="AB1588" s="354">
        <v>-7072</v>
      </c>
      <c r="AC1588" s="354">
        <v>-7072</v>
      </c>
      <c r="AD1588" s="354">
        <v>-7072</v>
      </c>
    </row>
    <row r="1589" spans="1:30" x14ac:dyDescent="0.35">
      <c r="A1589" t="s">
        <v>168</v>
      </c>
      <c r="B1589" s="354" t="str">
        <f>VLOOKUP(A1589,'Web Based Remittances'!$A$2:$C$70,3,0)</f>
        <v>733u76l</v>
      </c>
      <c r="C1589" s="354" t="s">
        <v>136</v>
      </c>
      <c r="D1589" s="354" t="s">
        <v>137</v>
      </c>
      <c r="E1589" s="354">
        <v>6180260</v>
      </c>
      <c r="F1589" s="354">
        <v>7072</v>
      </c>
      <c r="S1589" s="354">
        <v>0</v>
      </c>
      <c r="T1589" s="354">
        <v>0</v>
      </c>
      <c r="U1589" s="354">
        <v>0</v>
      </c>
      <c r="V1589" s="354">
        <v>0</v>
      </c>
      <c r="W1589" s="354">
        <v>0</v>
      </c>
      <c r="X1589" s="354">
        <v>0</v>
      </c>
      <c r="Y1589" s="354">
        <v>0</v>
      </c>
      <c r="Z1589" s="354">
        <v>0</v>
      </c>
      <c r="AA1589" s="354">
        <v>0</v>
      </c>
      <c r="AB1589" s="354">
        <v>0</v>
      </c>
      <c r="AC1589" s="354">
        <v>0</v>
      </c>
      <c r="AD1589" s="354">
        <v>0</v>
      </c>
    </row>
    <row r="1590" spans="1:30" x14ac:dyDescent="0.35">
      <c r="A1590" t="s">
        <v>169</v>
      </c>
      <c r="B1590" s="354" t="str">
        <f>VLOOKUP(A1590,'Web Based Remittances'!$A$2:$C$70,3,0)</f>
        <v>667j918p</v>
      </c>
      <c r="C1590" s="354" t="s">
        <v>19</v>
      </c>
      <c r="D1590" s="354" t="s">
        <v>20</v>
      </c>
      <c r="E1590" s="354">
        <v>4190105</v>
      </c>
      <c r="F1590" s="354">
        <v>-879448</v>
      </c>
      <c r="G1590" s="354">
        <v>-102380</v>
      </c>
      <c r="H1590" s="354">
        <v>-94535</v>
      </c>
      <c r="I1590" s="354">
        <v>-68253</v>
      </c>
      <c r="J1590" s="354">
        <v>-68253</v>
      </c>
      <c r="K1590" s="354">
        <v>-68253</v>
      </c>
      <c r="L1590" s="354">
        <v>-68253</v>
      </c>
      <c r="M1590" s="354">
        <v>-68253</v>
      </c>
      <c r="N1590" s="354">
        <v>-68253</v>
      </c>
      <c r="O1590" s="354">
        <v>-68253</v>
      </c>
      <c r="P1590" s="354">
        <v>-68253</v>
      </c>
      <c r="Q1590" s="354">
        <v>-68253</v>
      </c>
      <c r="R1590" s="354">
        <v>-68256</v>
      </c>
      <c r="S1590" s="354">
        <v>-102380</v>
      </c>
      <c r="T1590" s="354">
        <v>-196915</v>
      </c>
      <c r="U1590" s="354">
        <v>-265168</v>
      </c>
      <c r="V1590" s="354">
        <v>-333421</v>
      </c>
      <c r="W1590" s="354">
        <v>-401674</v>
      </c>
      <c r="X1590" s="354">
        <v>-469927</v>
      </c>
      <c r="Y1590" s="354">
        <v>-538180</v>
      </c>
      <c r="Z1590" s="354">
        <v>-606433</v>
      </c>
      <c r="AA1590" s="354">
        <v>-674686</v>
      </c>
      <c r="AB1590" s="354">
        <v>-742939</v>
      </c>
      <c r="AC1590" s="354">
        <v>-811192</v>
      </c>
      <c r="AD1590" s="354">
        <v>-879448</v>
      </c>
    </row>
    <row r="1591" spans="1:30" x14ac:dyDescent="0.35">
      <c r="A1591" t="s">
        <v>169</v>
      </c>
      <c r="B1591" s="354" t="str">
        <f>VLOOKUP(A1591,'Web Based Remittances'!$A$2:$C$70,3,0)</f>
        <v>667j918p</v>
      </c>
      <c r="C1591" s="354" t="s">
        <v>21</v>
      </c>
      <c r="D1591" s="354" t="s">
        <v>22</v>
      </c>
      <c r="E1591" s="354">
        <v>4190110</v>
      </c>
      <c r="S1591" s="354">
        <v>0</v>
      </c>
      <c r="T1591" s="354">
        <v>0</v>
      </c>
      <c r="U1591" s="354">
        <v>0</v>
      </c>
      <c r="V1591" s="354">
        <v>0</v>
      </c>
      <c r="W1591" s="354">
        <v>0</v>
      </c>
      <c r="X1591" s="354">
        <v>0</v>
      </c>
      <c r="Y1591" s="354">
        <v>0</v>
      </c>
      <c r="Z1591" s="354">
        <v>0</v>
      </c>
      <c r="AA1591" s="354">
        <v>0</v>
      </c>
      <c r="AB1591" s="354">
        <v>0</v>
      </c>
      <c r="AC1591" s="354">
        <v>0</v>
      </c>
      <c r="AD1591" s="354">
        <v>0</v>
      </c>
    </row>
    <row r="1592" spans="1:30" x14ac:dyDescent="0.35">
      <c r="A1592" t="s">
        <v>169</v>
      </c>
      <c r="B1592" s="354" t="str">
        <f>VLOOKUP(A1592,'Web Based Remittances'!$A$2:$C$70,3,0)</f>
        <v>667j918p</v>
      </c>
      <c r="C1592" s="354" t="s">
        <v>23</v>
      </c>
      <c r="D1592" s="354" t="s">
        <v>24</v>
      </c>
      <c r="E1592" s="354">
        <v>4190120</v>
      </c>
      <c r="F1592" s="354">
        <v>-23279</v>
      </c>
      <c r="G1592" s="354">
        <v>-1940</v>
      </c>
      <c r="H1592" s="354">
        <v>-1940</v>
      </c>
      <c r="I1592" s="354">
        <v>-1940</v>
      </c>
      <c r="J1592" s="354">
        <v>-1940</v>
      </c>
      <c r="K1592" s="354">
        <v>-1940</v>
      </c>
      <c r="L1592" s="354">
        <v>-1940</v>
      </c>
      <c r="M1592" s="354">
        <v>-1940</v>
      </c>
      <c r="N1592" s="354">
        <v>-1940</v>
      </c>
      <c r="O1592" s="354">
        <v>-1940</v>
      </c>
      <c r="P1592" s="354">
        <v>-1940</v>
      </c>
      <c r="Q1592" s="354">
        <v>-1940</v>
      </c>
      <c r="R1592" s="354">
        <v>-1939</v>
      </c>
      <c r="S1592" s="354">
        <v>-1940</v>
      </c>
      <c r="T1592" s="354">
        <v>-3880</v>
      </c>
      <c r="U1592" s="354">
        <v>-5820</v>
      </c>
      <c r="V1592" s="354">
        <v>-7760</v>
      </c>
      <c r="W1592" s="354">
        <v>-9700</v>
      </c>
      <c r="X1592" s="354">
        <v>-11640</v>
      </c>
      <c r="Y1592" s="354">
        <v>-13580</v>
      </c>
      <c r="Z1592" s="354">
        <v>-15520</v>
      </c>
      <c r="AA1592" s="354">
        <v>-17460</v>
      </c>
      <c r="AB1592" s="354">
        <v>-19400</v>
      </c>
      <c r="AC1592" s="354">
        <v>-21340</v>
      </c>
      <c r="AD1592" s="354">
        <v>-23279</v>
      </c>
    </row>
    <row r="1593" spans="1:30" x14ac:dyDescent="0.35">
      <c r="A1593" t="s">
        <v>169</v>
      </c>
      <c r="B1593" s="354" t="str">
        <f>VLOOKUP(A1593,'Web Based Remittances'!$A$2:$C$70,3,0)</f>
        <v>667j918p</v>
      </c>
      <c r="C1593" s="354" t="s">
        <v>25</v>
      </c>
      <c r="D1593" s="354" t="s">
        <v>26</v>
      </c>
      <c r="E1593" s="354">
        <v>4190140</v>
      </c>
      <c r="F1593" s="354">
        <v>-84485</v>
      </c>
      <c r="I1593" s="354">
        <v>-21121</v>
      </c>
      <c r="L1593" s="354">
        <v>-21121</v>
      </c>
      <c r="O1593" s="354">
        <v>-21121</v>
      </c>
      <c r="R1593" s="354">
        <v>-21122</v>
      </c>
      <c r="S1593" s="354">
        <v>0</v>
      </c>
      <c r="T1593" s="354">
        <v>0</v>
      </c>
      <c r="U1593" s="354">
        <v>-21121</v>
      </c>
      <c r="V1593" s="354">
        <v>-21121</v>
      </c>
      <c r="W1593" s="354">
        <v>-21121</v>
      </c>
      <c r="X1593" s="354">
        <v>-42242</v>
      </c>
      <c r="Y1593" s="354">
        <v>-42242</v>
      </c>
      <c r="Z1593" s="354">
        <v>-42242</v>
      </c>
      <c r="AA1593" s="354">
        <v>-63363</v>
      </c>
      <c r="AB1593" s="354">
        <v>-63363</v>
      </c>
      <c r="AC1593" s="354">
        <v>-63363</v>
      </c>
      <c r="AD1593" s="354">
        <v>-84485</v>
      </c>
    </row>
    <row r="1594" spans="1:30" x14ac:dyDescent="0.35">
      <c r="A1594" t="s">
        <v>169</v>
      </c>
      <c r="B1594" s="354" t="str">
        <f>VLOOKUP(A1594,'Web Based Remittances'!$A$2:$C$70,3,0)</f>
        <v>667j918p</v>
      </c>
      <c r="C1594" s="354" t="s">
        <v>27</v>
      </c>
      <c r="D1594" s="354" t="s">
        <v>28</v>
      </c>
      <c r="E1594" s="354">
        <v>4190160</v>
      </c>
      <c r="S1594" s="354">
        <v>0</v>
      </c>
      <c r="T1594" s="354">
        <v>0</v>
      </c>
      <c r="U1594" s="354">
        <v>0</v>
      </c>
      <c r="V1594" s="354">
        <v>0</v>
      </c>
      <c r="W1594" s="354">
        <v>0</v>
      </c>
      <c r="X1594" s="354">
        <v>0</v>
      </c>
      <c r="Y1594" s="354">
        <v>0</v>
      </c>
      <c r="Z1594" s="354">
        <v>0</v>
      </c>
      <c r="AA1594" s="354">
        <v>0</v>
      </c>
      <c r="AB1594" s="354">
        <v>0</v>
      </c>
      <c r="AC1594" s="354">
        <v>0</v>
      </c>
      <c r="AD1594" s="354">
        <v>0</v>
      </c>
    </row>
    <row r="1595" spans="1:30" x14ac:dyDescent="0.35">
      <c r="A1595" t="s">
        <v>169</v>
      </c>
      <c r="B1595" s="354" t="str">
        <f>VLOOKUP(A1595,'Web Based Remittances'!$A$2:$C$70,3,0)</f>
        <v>667j918p</v>
      </c>
      <c r="C1595" s="354" t="s">
        <v>29</v>
      </c>
      <c r="D1595" s="354" t="s">
        <v>30</v>
      </c>
      <c r="E1595" s="354">
        <v>4190390</v>
      </c>
      <c r="S1595" s="354">
        <v>0</v>
      </c>
      <c r="T1595" s="354">
        <v>0</v>
      </c>
      <c r="U1595" s="354">
        <v>0</v>
      </c>
      <c r="V1595" s="354">
        <v>0</v>
      </c>
      <c r="W1595" s="354">
        <v>0</v>
      </c>
      <c r="X1595" s="354">
        <v>0</v>
      </c>
      <c r="Y1595" s="354">
        <v>0</v>
      </c>
      <c r="Z1595" s="354">
        <v>0</v>
      </c>
      <c r="AA1595" s="354">
        <v>0</v>
      </c>
      <c r="AB1595" s="354">
        <v>0</v>
      </c>
      <c r="AC1595" s="354">
        <v>0</v>
      </c>
      <c r="AD1595" s="354">
        <v>0</v>
      </c>
    </row>
    <row r="1596" spans="1:30" x14ac:dyDescent="0.35">
      <c r="A1596" t="s">
        <v>169</v>
      </c>
      <c r="B1596" s="354" t="str">
        <f>VLOOKUP(A1596,'Web Based Remittances'!$A$2:$C$70,3,0)</f>
        <v>667j918p</v>
      </c>
      <c r="C1596" s="354" t="s">
        <v>31</v>
      </c>
      <c r="D1596" s="354" t="s">
        <v>32</v>
      </c>
      <c r="E1596" s="354">
        <v>4191900</v>
      </c>
      <c r="F1596" s="354">
        <v>-29186</v>
      </c>
      <c r="G1596" s="354">
        <v>-2432</v>
      </c>
      <c r="H1596" s="354">
        <v>-2432</v>
      </c>
      <c r="I1596" s="354">
        <v>-2432</v>
      </c>
      <c r="J1596" s="354">
        <v>-2432</v>
      </c>
      <c r="K1596" s="354">
        <v>-2432</v>
      </c>
      <c r="L1596" s="354">
        <v>-2432</v>
      </c>
      <c r="M1596" s="354">
        <v>-2432</v>
      </c>
      <c r="N1596" s="354">
        <v>-2432</v>
      </c>
      <c r="O1596" s="354">
        <v>-2432</v>
      </c>
      <c r="P1596" s="354">
        <v>-2432</v>
      </c>
      <c r="Q1596" s="354">
        <v>-2432</v>
      </c>
      <c r="R1596" s="354">
        <v>-2434</v>
      </c>
      <c r="S1596" s="354">
        <v>-2432</v>
      </c>
      <c r="T1596" s="354">
        <v>-4864</v>
      </c>
      <c r="U1596" s="354">
        <v>-7296</v>
      </c>
      <c r="V1596" s="354">
        <v>-9728</v>
      </c>
      <c r="W1596" s="354">
        <v>-12160</v>
      </c>
      <c r="X1596" s="354">
        <v>-14592</v>
      </c>
      <c r="Y1596" s="354">
        <v>-17024</v>
      </c>
      <c r="Z1596" s="354">
        <v>-19456</v>
      </c>
      <c r="AA1596" s="354">
        <v>-21888</v>
      </c>
      <c r="AB1596" s="354">
        <v>-24320</v>
      </c>
      <c r="AC1596" s="354">
        <v>-26752</v>
      </c>
      <c r="AD1596" s="354">
        <v>-29186</v>
      </c>
    </row>
    <row r="1597" spans="1:30" x14ac:dyDescent="0.35">
      <c r="A1597" t="s">
        <v>169</v>
      </c>
      <c r="B1597" s="354" t="str">
        <f>VLOOKUP(A1597,'Web Based Remittances'!$A$2:$C$70,3,0)</f>
        <v>667j918p</v>
      </c>
      <c r="C1597" s="354" t="s">
        <v>33</v>
      </c>
      <c r="D1597" s="354" t="s">
        <v>34</v>
      </c>
      <c r="E1597" s="354">
        <v>4191100</v>
      </c>
      <c r="F1597" s="354">
        <v>-500</v>
      </c>
      <c r="I1597" s="354">
        <v>-125</v>
      </c>
      <c r="L1597" s="354">
        <v>-125</v>
      </c>
      <c r="O1597" s="354">
        <v>-125</v>
      </c>
      <c r="R1597" s="354">
        <v>-125</v>
      </c>
      <c r="S1597" s="354">
        <v>0</v>
      </c>
      <c r="T1597" s="354">
        <v>0</v>
      </c>
      <c r="U1597" s="354">
        <v>-125</v>
      </c>
      <c r="V1597" s="354">
        <v>-125</v>
      </c>
      <c r="W1597" s="354">
        <v>-125</v>
      </c>
      <c r="X1597" s="354">
        <v>-250</v>
      </c>
      <c r="Y1597" s="354">
        <v>-250</v>
      </c>
      <c r="Z1597" s="354">
        <v>-250</v>
      </c>
      <c r="AA1597" s="354">
        <v>-375</v>
      </c>
      <c r="AB1597" s="354">
        <v>-375</v>
      </c>
      <c r="AC1597" s="354">
        <v>-375</v>
      </c>
      <c r="AD1597" s="354">
        <v>-500</v>
      </c>
    </row>
    <row r="1598" spans="1:30" x14ac:dyDescent="0.35">
      <c r="A1598" t="s">
        <v>169</v>
      </c>
      <c r="B1598" s="354" t="str">
        <f>VLOOKUP(A1598,'Web Based Remittances'!$A$2:$C$70,3,0)</f>
        <v>667j918p</v>
      </c>
      <c r="C1598" s="354" t="s">
        <v>35</v>
      </c>
      <c r="D1598" s="354" t="s">
        <v>36</v>
      </c>
      <c r="E1598" s="354">
        <v>4191110</v>
      </c>
      <c r="S1598" s="354">
        <v>0</v>
      </c>
      <c r="T1598" s="354">
        <v>0</v>
      </c>
      <c r="U1598" s="354">
        <v>0</v>
      </c>
      <c r="V1598" s="354">
        <v>0</v>
      </c>
      <c r="W1598" s="354">
        <v>0</v>
      </c>
      <c r="X1598" s="354">
        <v>0</v>
      </c>
      <c r="Y1598" s="354">
        <v>0</v>
      </c>
      <c r="Z1598" s="354">
        <v>0</v>
      </c>
      <c r="AA1598" s="354">
        <v>0</v>
      </c>
      <c r="AB1598" s="354">
        <v>0</v>
      </c>
      <c r="AC1598" s="354">
        <v>0</v>
      </c>
      <c r="AD1598" s="354">
        <v>0</v>
      </c>
    </row>
    <row r="1599" spans="1:30" x14ac:dyDescent="0.35">
      <c r="A1599" t="s">
        <v>169</v>
      </c>
      <c r="B1599" s="354" t="str">
        <f>VLOOKUP(A1599,'Web Based Remittances'!$A$2:$C$70,3,0)</f>
        <v>667j918p</v>
      </c>
      <c r="C1599" s="354" t="s">
        <v>37</v>
      </c>
      <c r="D1599" s="354" t="s">
        <v>38</v>
      </c>
      <c r="E1599" s="354">
        <v>4191600</v>
      </c>
      <c r="S1599" s="354">
        <v>0</v>
      </c>
      <c r="T1599" s="354">
        <v>0</v>
      </c>
      <c r="U1599" s="354">
        <v>0</v>
      </c>
      <c r="V1599" s="354">
        <v>0</v>
      </c>
      <c r="W1599" s="354">
        <v>0</v>
      </c>
      <c r="X1599" s="354">
        <v>0</v>
      </c>
      <c r="Y1599" s="354">
        <v>0</v>
      </c>
      <c r="Z1599" s="354">
        <v>0</v>
      </c>
      <c r="AA1599" s="354">
        <v>0</v>
      </c>
      <c r="AB1599" s="354">
        <v>0</v>
      </c>
      <c r="AC1599" s="354">
        <v>0</v>
      </c>
      <c r="AD1599" s="354">
        <v>0</v>
      </c>
    </row>
    <row r="1600" spans="1:30" x14ac:dyDescent="0.35">
      <c r="A1600" t="s">
        <v>169</v>
      </c>
      <c r="B1600" s="354" t="str">
        <f>VLOOKUP(A1600,'Web Based Remittances'!$A$2:$C$70,3,0)</f>
        <v>667j918p</v>
      </c>
      <c r="C1600" s="354" t="s">
        <v>39</v>
      </c>
      <c r="D1600" s="354" t="s">
        <v>40</v>
      </c>
      <c r="E1600" s="354">
        <v>4191610</v>
      </c>
      <c r="S1600" s="354">
        <v>0</v>
      </c>
      <c r="T1600" s="354">
        <v>0</v>
      </c>
      <c r="U1600" s="354">
        <v>0</v>
      </c>
      <c r="V1600" s="354">
        <v>0</v>
      </c>
      <c r="W1600" s="354">
        <v>0</v>
      </c>
      <c r="X1600" s="354">
        <v>0</v>
      </c>
      <c r="Y1600" s="354">
        <v>0</v>
      </c>
      <c r="Z1600" s="354">
        <v>0</v>
      </c>
      <c r="AA1600" s="354">
        <v>0</v>
      </c>
      <c r="AB1600" s="354">
        <v>0</v>
      </c>
      <c r="AC1600" s="354">
        <v>0</v>
      </c>
      <c r="AD1600" s="354">
        <v>0</v>
      </c>
    </row>
    <row r="1601" spans="1:30" x14ac:dyDescent="0.35">
      <c r="A1601" t="s">
        <v>169</v>
      </c>
      <c r="B1601" s="354" t="str">
        <f>VLOOKUP(A1601,'Web Based Remittances'!$A$2:$C$70,3,0)</f>
        <v>667j918p</v>
      </c>
      <c r="C1601" s="354" t="s">
        <v>41</v>
      </c>
      <c r="D1601" s="354" t="s">
        <v>42</v>
      </c>
      <c r="E1601" s="354">
        <v>4190410</v>
      </c>
      <c r="S1601" s="354">
        <v>0</v>
      </c>
      <c r="T1601" s="354">
        <v>0</v>
      </c>
      <c r="U1601" s="354">
        <v>0</v>
      </c>
      <c r="V1601" s="354">
        <v>0</v>
      </c>
      <c r="W1601" s="354">
        <v>0</v>
      </c>
      <c r="X1601" s="354">
        <v>0</v>
      </c>
      <c r="Y1601" s="354">
        <v>0</v>
      </c>
      <c r="Z1601" s="354">
        <v>0</v>
      </c>
      <c r="AA1601" s="354">
        <v>0</v>
      </c>
      <c r="AB1601" s="354">
        <v>0</v>
      </c>
      <c r="AC1601" s="354">
        <v>0</v>
      </c>
      <c r="AD1601" s="354">
        <v>0</v>
      </c>
    </row>
    <row r="1602" spans="1:30" x14ac:dyDescent="0.35">
      <c r="A1602" t="s">
        <v>169</v>
      </c>
      <c r="B1602" s="354" t="str">
        <f>VLOOKUP(A1602,'Web Based Remittances'!$A$2:$C$70,3,0)</f>
        <v>667j918p</v>
      </c>
      <c r="C1602" s="354" t="s">
        <v>43</v>
      </c>
      <c r="D1602" s="354" t="s">
        <v>44</v>
      </c>
      <c r="E1602" s="354">
        <v>4190420</v>
      </c>
      <c r="S1602" s="354">
        <v>0</v>
      </c>
      <c r="T1602" s="354">
        <v>0</v>
      </c>
      <c r="U1602" s="354">
        <v>0</v>
      </c>
      <c r="V1602" s="354">
        <v>0</v>
      </c>
      <c r="W1602" s="354">
        <v>0</v>
      </c>
      <c r="X1602" s="354">
        <v>0</v>
      </c>
      <c r="Y1602" s="354">
        <v>0</v>
      </c>
      <c r="Z1602" s="354">
        <v>0</v>
      </c>
      <c r="AA1602" s="354">
        <v>0</v>
      </c>
      <c r="AB1602" s="354">
        <v>0</v>
      </c>
      <c r="AC1602" s="354">
        <v>0</v>
      </c>
      <c r="AD1602" s="354">
        <v>0</v>
      </c>
    </row>
    <row r="1603" spans="1:30" x14ac:dyDescent="0.35">
      <c r="A1603" t="s">
        <v>169</v>
      </c>
      <c r="B1603" s="354" t="str">
        <f>VLOOKUP(A1603,'Web Based Remittances'!$A$2:$C$70,3,0)</f>
        <v>667j918p</v>
      </c>
      <c r="C1603" s="354" t="s">
        <v>45</v>
      </c>
      <c r="D1603" s="354" t="s">
        <v>46</v>
      </c>
      <c r="E1603" s="354">
        <v>4190200</v>
      </c>
      <c r="S1603" s="354">
        <v>0</v>
      </c>
      <c r="T1603" s="354">
        <v>0</v>
      </c>
      <c r="U1603" s="354">
        <v>0</v>
      </c>
      <c r="V1603" s="354">
        <v>0</v>
      </c>
      <c r="W1603" s="354">
        <v>0</v>
      </c>
      <c r="X1603" s="354">
        <v>0</v>
      </c>
      <c r="Y1603" s="354">
        <v>0</v>
      </c>
      <c r="Z1603" s="354">
        <v>0</v>
      </c>
      <c r="AA1603" s="354">
        <v>0</v>
      </c>
      <c r="AB1603" s="354">
        <v>0</v>
      </c>
      <c r="AC1603" s="354">
        <v>0</v>
      </c>
      <c r="AD1603" s="354">
        <v>0</v>
      </c>
    </row>
    <row r="1604" spans="1:30" x14ac:dyDescent="0.35">
      <c r="A1604" t="s">
        <v>169</v>
      </c>
      <c r="B1604" s="354" t="str">
        <f>VLOOKUP(A1604,'Web Based Remittances'!$A$2:$C$70,3,0)</f>
        <v>667j918p</v>
      </c>
      <c r="C1604" s="354" t="s">
        <v>47</v>
      </c>
      <c r="D1604" s="354" t="s">
        <v>48</v>
      </c>
      <c r="E1604" s="354">
        <v>4190386</v>
      </c>
      <c r="S1604" s="354">
        <v>0</v>
      </c>
      <c r="T1604" s="354">
        <v>0</v>
      </c>
      <c r="U1604" s="354">
        <v>0</v>
      </c>
      <c r="V1604" s="354">
        <v>0</v>
      </c>
      <c r="W1604" s="354">
        <v>0</v>
      </c>
      <c r="X1604" s="354">
        <v>0</v>
      </c>
      <c r="Y1604" s="354">
        <v>0</v>
      </c>
      <c r="Z1604" s="354">
        <v>0</v>
      </c>
      <c r="AA1604" s="354">
        <v>0</v>
      </c>
      <c r="AB1604" s="354">
        <v>0</v>
      </c>
      <c r="AC1604" s="354">
        <v>0</v>
      </c>
      <c r="AD1604" s="354">
        <v>0</v>
      </c>
    </row>
    <row r="1605" spans="1:30" x14ac:dyDescent="0.35">
      <c r="A1605" t="s">
        <v>169</v>
      </c>
      <c r="B1605" s="354" t="str">
        <f>VLOOKUP(A1605,'Web Based Remittances'!$A$2:$C$70,3,0)</f>
        <v>667j918p</v>
      </c>
      <c r="C1605" s="354" t="s">
        <v>49</v>
      </c>
      <c r="D1605" s="354" t="s">
        <v>50</v>
      </c>
      <c r="E1605" s="354">
        <v>4190387</v>
      </c>
      <c r="S1605" s="354">
        <v>0</v>
      </c>
      <c r="T1605" s="354">
        <v>0</v>
      </c>
      <c r="U1605" s="354">
        <v>0</v>
      </c>
      <c r="V1605" s="354">
        <v>0</v>
      </c>
      <c r="W1605" s="354">
        <v>0</v>
      </c>
      <c r="X1605" s="354">
        <v>0</v>
      </c>
      <c r="Y1605" s="354">
        <v>0</v>
      </c>
      <c r="Z1605" s="354">
        <v>0</v>
      </c>
      <c r="AA1605" s="354">
        <v>0</v>
      </c>
      <c r="AB1605" s="354">
        <v>0</v>
      </c>
      <c r="AC1605" s="354">
        <v>0</v>
      </c>
      <c r="AD1605" s="354">
        <v>0</v>
      </c>
    </row>
    <row r="1606" spans="1:30" x14ac:dyDescent="0.35">
      <c r="A1606" t="s">
        <v>169</v>
      </c>
      <c r="B1606" s="354" t="str">
        <f>VLOOKUP(A1606,'Web Based Remittances'!$A$2:$C$70,3,0)</f>
        <v>667j918p</v>
      </c>
      <c r="C1606" s="354" t="s">
        <v>51</v>
      </c>
      <c r="D1606" s="354" t="s">
        <v>52</v>
      </c>
      <c r="E1606" s="354">
        <v>4190388</v>
      </c>
      <c r="F1606" s="354">
        <v>-6476</v>
      </c>
      <c r="G1606" s="354">
        <v>-2175</v>
      </c>
      <c r="H1606" s="354">
        <v>-2126</v>
      </c>
      <c r="I1606" s="354">
        <v>-2175</v>
      </c>
      <c r="S1606" s="354">
        <v>-2175</v>
      </c>
      <c r="T1606" s="354">
        <v>-4301</v>
      </c>
      <c r="U1606" s="354">
        <v>-6476</v>
      </c>
      <c r="V1606" s="354">
        <v>-6476</v>
      </c>
      <c r="W1606" s="354">
        <v>-6476</v>
      </c>
      <c r="X1606" s="354">
        <v>-6476</v>
      </c>
      <c r="Y1606" s="354">
        <v>-6476</v>
      </c>
      <c r="Z1606" s="354">
        <v>-6476</v>
      </c>
      <c r="AA1606" s="354">
        <v>-6476</v>
      </c>
      <c r="AB1606" s="354">
        <v>-6476</v>
      </c>
      <c r="AC1606" s="354">
        <v>-6476</v>
      </c>
      <c r="AD1606" s="354">
        <v>-6476</v>
      </c>
    </row>
    <row r="1607" spans="1:30" x14ac:dyDescent="0.35">
      <c r="A1607" t="s">
        <v>169</v>
      </c>
      <c r="B1607" s="354" t="str">
        <f>VLOOKUP(A1607,'Web Based Remittances'!$A$2:$C$70,3,0)</f>
        <v>667j918p</v>
      </c>
      <c r="C1607" s="354" t="s">
        <v>53</v>
      </c>
      <c r="D1607" s="354" t="s">
        <v>54</v>
      </c>
      <c r="E1607" s="354">
        <v>4190380</v>
      </c>
      <c r="F1607" s="354">
        <v>-17710</v>
      </c>
      <c r="H1607" s="354">
        <v>-7379</v>
      </c>
      <c r="N1607" s="354">
        <v>-10331</v>
      </c>
      <c r="S1607" s="354">
        <v>0</v>
      </c>
      <c r="T1607" s="354">
        <v>-7379</v>
      </c>
      <c r="U1607" s="354">
        <v>-7379</v>
      </c>
      <c r="V1607" s="354">
        <v>-7379</v>
      </c>
      <c r="W1607" s="354">
        <v>-7379</v>
      </c>
      <c r="X1607" s="354">
        <v>-7379</v>
      </c>
      <c r="Y1607" s="354">
        <v>-7379</v>
      </c>
      <c r="Z1607" s="354">
        <v>-17710</v>
      </c>
      <c r="AA1607" s="354">
        <v>-17710</v>
      </c>
      <c r="AB1607" s="354">
        <v>-17710</v>
      </c>
      <c r="AC1607" s="354">
        <v>-17710</v>
      </c>
      <c r="AD1607" s="354">
        <v>-17710</v>
      </c>
    </row>
    <row r="1608" spans="1:30" x14ac:dyDescent="0.35">
      <c r="A1608" t="s">
        <v>169</v>
      </c>
      <c r="B1608" s="354" t="str">
        <f>VLOOKUP(A1608,'Web Based Remittances'!$A$2:$C$70,3,0)</f>
        <v>667j918p</v>
      </c>
      <c r="C1608" s="354" t="s">
        <v>57</v>
      </c>
      <c r="D1608" s="354" t="s">
        <v>58</v>
      </c>
      <c r="E1608" s="354">
        <v>6110000</v>
      </c>
      <c r="F1608" s="354">
        <v>476471</v>
      </c>
      <c r="G1608" s="354">
        <v>39412</v>
      </c>
      <c r="H1608" s="354">
        <v>39412</v>
      </c>
      <c r="I1608" s="354">
        <v>39412</v>
      </c>
      <c r="J1608" s="354">
        <v>39412</v>
      </c>
      <c r="K1608" s="354">
        <v>39412</v>
      </c>
      <c r="L1608" s="354">
        <v>39915</v>
      </c>
      <c r="M1608" s="354">
        <v>39915</v>
      </c>
      <c r="N1608" s="354">
        <v>39915</v>
      </c>
      <c r="O1608" s="354">
        <v>39915</v>
      </c>
      <c r="P1608" s="354">
        <v>39915</v>
      </c>
      <c r="Q1608" s="354">
        <v>39915</v>
      </c>
      <c r="R1608" s="354">
        <v>39921</v>
      </c>
      <c r="S1608" s="354">
        <v>39412</v>
      </c>
      <c r="T1608" s="354">
        <v>78824</v>
      </c>
      <c r="U1608" s="354">
        <v>118236</v>
      </c>
      <c r="V1608" s="354">
        <v>157648</v>
      </c>
      <c r="W1608" s="354">
        <v>197060</v>
      </c>
      <c r="X1608" s="354">
        <v>236975</v>
      </c>
      <c r="Y1608" s="354">
        <v>276890</v>
      </c>
      <c r="Z1608" s="354">
        <v>316805</v>
      </c>
      <c r="AA1608" s="354">
        <v>356720</v>
      </c>
      <c r="AB1608" s="354">
        <v>396635</v>
      </c>
      <c r="AC1608" s="354">
        <v>436550</v>
      </c>
      <c r="AD1608" s="354">
        <v>476471</v>
      </c>
    </row>
    <row r="1609" spans="1:30" x14ac:dyDescent="0.35">
      <c r="A1609" t="s">
        <v>169</v>
      </c>
      <c r="B1609" s="354" t="str">
        <f>VLOOKUP(A1609,'Web Based Remittances'!$A$2:$C$70,3,0)</f>
        <v>667j918p</v>
      </c>
      <c r="C1609" s="354" t="s">
        <v>59</v>
      </c>
      <c r="D1609" s="354" t="s">
        <v>60</v>
      </c>
      <c r="E1609" s="354">
        <v>6110020</v>
      </c>
      <c r="F1609" s="354">
        <v>14236</v>
      </c>
      <c r="G1609" s="354">
        <v>3559</v>
      </c>
      <c r="H1609" s="354">
        <v>3559</v>
      </c>
      <c r="I1609" s="354">
        <v>3559</v>
      </c>
      <c r="J1609" s="354">
        <v>3559</v>
      </c>
      <c r="S1609" s="354">
        <v>3559</v>
      </c>
      <c r="T1609" s="354">
        <v>7118</v>
      </c>
      <c r="U1609" s="354">
        <v>10677</v>
      </c>
      <c r="V1609" s="354">
        <v>14236</v>
      </c>
      <c r="W1609" s="354">
        <v>14236</v>
      </c>
      <c r="X1609" s="354">
        <v>14236</v>
      </c>
      <c r="Y1609" s="354">
        <v>14236</v>
      </c>
      <c r="Z1609" s="354">
        <v>14236</v>
      </c>
      <c r="AA1609" s="354">
        <v>14236</v>
      </c>
      <c r="AB1609" s="354">
        <v>14236</v>
      </c>
      <c r="AC1609" s="354">
        <v>14236</v>
      </c>
      <c r="AD1609" s="354">
        <v>14236</v>
      </c>
    </row>
    <row r="1610" spans="1:30" x14ac:dyDescent="0.35">
      <c r="A1610" t="s">
        <v>169</v>
      </c>
      <c r="B1610" s="354" t="str">
        <f>VLOOKUP(A1610,'Web Based Remittances'!$A$2:$C$70,3,0)</f>
        <v>667j918p</v>
      </c>
      <c r="C1610" s="354" t="s">
        <v>61</v>
      </c>
      <c r="D1610" s="354" t="s">
        <v>62</v>
      </c>
      <c r="E1610" s="354">
        <v>6110600</v>
      </c>
      <c r="F1610" s="354">
        <v>249758</v>
      </c>
      <c r="G1610" s="354">
        <v>21703</v>
      </c>
      <c r="H1610" s="354">
        <v>21703</v>
      </c>
      <c r="I1610" s="354">
        <v>21703</v>
      </c>
      <c r="J1610" s="354">
        <v>21703</v>
      </c>
      <c r="K1610" s="354">
        <v>21703</v>
      </c>
      <c r="L1610" s="354">
        <v>20177</v>
      </c>
      <c r="M1610" s="354">
        <v>20177</v>
      </c>
      <c r="N1610" s="354">
        <v>20177</v>
      </c>
      <c r="O1610" s="354">
        <v>20177</v>
      </c>
      <c r="P1610" s="354">
        <v>20177</v>
      </c>
      <c r="Q1610" s="354">
        <v>20177</v>
      </c>
      <c r="R1610" s="354">
        <v>20181</v>
      </c>
      <c r="S1610" s="354">
        <v>21703</v>
      </c>
      <c r="T1610" s="354">
        <v>43406</v>
      </c>
      <c r="U1610" s="354">
        <v>65109</v>
      </c>
      <c r="V1610" s="354">
        <v>86812</v>
      </c>
      <c r="W1610" s="354">
        <v>108515</v>
      </c>
      <c r="X1610" s="354">
        <v>128692</v>
      </c>
      <c r="Y1610" s="354">
        <v>148869</v>
      </c>
      <c r="Z1610" s="354">
        <v>169046</v>
      </c>
      <c r="AA1610" s="354">
        <v>189223</v>
      </c>
      <c r="AB1610" s="354">
        <v>209400</v>
      </c>
      <c r="AC1610" s="354">
        <v>229577</v>
      </c>
      <c r="AD1610" s="354">
        <v>249758</v>
      </c>
    </row>
    <row r="1611" spans="1:30" x14ac:dyDescent="0.35">
      <c r="A1611" t="s">
        <v>169</v>
      </c>
      <c r="B1611" s="354" t="str">
        <f>VLOOKUP(A1611,'Web Based Remittances'!$A$2:$C$70,3,0)</f>
        <v>667j918p</v>
      </c>
      <c r="C1611" s="354" t="s">
        <v>63</v>
      </c>
      <c r="D1611" s="354" t="s">
        <v>64</v>
      </c>
      <c r="E1611" s="354">
        <v>6110720</v>
      </c>
      <c r="F1611" s="354">
        <v>45040</v>
      </c>
      <c r="G1611" s="354">
        <v>3753</v>
      </c>
      <c r="H1611" s="354">
        <v>3753</v>
      </c>
      <c r="I1611" s="354">
        <v>3753</v>
      </c>
      <c r="J1611" s="354">
        <v>3753</v>
      </c>
      <c r="K1611" s="354">
        <v>3753</v>
      </c>
      <c r="L1611" s="354">
        <v>3753</v>
      </c>
      <c r="M1611" s="354">
        <v>3753</v>
      </c>
      <c r="N1611" s="354">
        <v>3753</v>
      </c>
      <c r="O1611" s="354">
        <v>3753</v>
      </c>
      <c r="P1611" s="354">
        <v>3753</v>
      </c>
      <c r="Q1611" s="354">
        <v>3753</v>
      </c>
      <c r="R1611" s="354">
        <v>3757</v>
      </c>
      <c r="S1611" s="354">
        <v>3753</v>
      </c>
      <c r="T1611" s="354">
        <v>7506</v>
      </c>
      <c r="U1611" s="354">
        <v>11259</v>
      </c>
      <c r="V1611" s="354">
        <v>15012</v>
      </c>
      <c r="W1611" s="354">
        <v>18765</v>
      </c>
      <c r="X1611" s="354">
        <v>22518</v>
      </c>
      <c r="Y1611" s="354">
        <v>26271</v>
      </c>
      <c r="Z1611" s="354">
        <v>30024</v>
      </c>
      <c r="AA1611" s="354">
        <v>33777</v>
      </c>
      <c r="AB1611" s="354">
        <v>37530</v>
      </c>
      <c r="AC1611" s="354">
        <v>41283</v>
      </c>
      <c r="AD1611" s="354">
        <v>45040</v>
      </c>
    </row>
    <row r="1612" spans="1:30" x14ac:dyDescent="0.35">
      <c r="A1612" t="s">
        <v>169</v>
      </c>
      <c r="B1612" s="354" t="str">
        <f>VLOOKUP(A1612,'Web Based Remittances'!$A$2:$C$70,3,0)</f>
        <v>667j918p</v>
      </c>
      <c r="C1612" s="354" t="s">
        <v>65</v>
      </c>
      <c r="D1612" s="354" t="s">
        <v>66</v>
      </c>
      <c r="E1612" s="354">
        <v>6110860</v>
      </c>
      <c r="F1612" s="354">
        <v>56232</v>
      </c>
      <c r="G1612" s="354">
        <v>4637</v>
      </c>
      <c r="H1612" s="354">
        <v>4637</v>
      </c>
      <c r="I1612" s="354">
        <v>4637</v>
      </c>
      <c r="J1612" s="354">
        <v>4637</v>
      </c>
      <c r="K1612" s="354">
        <v>4637</v>
      </c>
      <c r="L1612" s="354">
        <v>4637</v>
      </c>
      <c r="M1612" s="354">
        <v>4735</v>
      </c>
      <c r="N1612" s="354">
        <v>4735</v>
      </c>
      <c r="O1612" s="354">
        <v>4735</v>
      </c>
      <c r="P1612" s="354">
        <v>4735</v>
      </c>
      <c r="Q1612" s="354">
        <v>4735</v>
      </c>
      <c r="R1612" s="354">
        <v>4735</v>
      </c>
      <c r="S1612" s="354">
        <v>4637</v>
      </c>
      <c r="T1612" s="354">
        <v>9274</v>
      </c>
      <c r="U1612" s="354">
        <v>13911</v>
      </c>
      <c r="V1612" s="354">
        <v>18548</v>
      </c>
      <c r="W1612" s="354">
        <v>23185</v>
      </c>
      <c r="X1612" s="354">
        <v>27822</v>
      </c>
      <c r="Y1612" s="354">
        <v>32557</v>
      </c>
      <c r="Z1612" s="354">
        <v>37292</v>
      </c>
      <c r="AA1612" s="354">
        <v>42027</v>
      </c>
      <c r="AB1612" s="354">
        <v>46762</v>
      </c>
      <c r="AC1612" s="354">
        <v>51497</v>
      </c>
      <c r="AD1612" s="354">
        <v>56232</v>
      </c>
    </row>
    <row r="1613" spans="1:30" x14ac:dyDescent="0.35">
      <c r="A1613" t="s">
        <v>169</v>
      </c>
      <c r="B1613" s="354" t="str">
        <f>VLOOKUP(A1613,'Web Based Remittances'!$A$2:$C$70,3,0)</f>
        <v>667j918p</v>
      </c>
      <c r="C1613" s="354" t="s">
        <v>67</v>
      </c>
      <c r="D1613" s="354" t="s">
        <v>68</v>
      </c>
      <c r="E1613" s="354">
        <v>6110800</v>
      </c>
      <c r="F1613" s="354">
        <v>0</v>
      </c>
      <c r="S1613" s="354">
        <v>0</v>
      </c>
      <c r="T1613" s="354">
        <v>0</v>
      </c>
      <c r="U1613" s="354">
        <v>0</v>
      </c>
      <c r="V1613" s="354">
        <v>0</v>
      </c>
      <c r="W1613" s="354">
        <v>0</v>
      </c>
      <c r="X1613" s="354">
        <v>0</v>
      </c>
      <c r="Y1613" s="354">
        <v>0</v>
      </c>
      <c r="Z1613" s="354">
        <v>0</v>
      </c>
      <c r="AA1613" s="354">
        <v>0</v>
      </c>
      <c r="AB1613" s="354">
        <v>0</v>
      </c>
      <c r="AC1613" s="354">
        <v>0</v>
      </c>
      <c r="AD1613" s="354">
        <v>0</v>
      </c>
    </row>
    <row r="1614" spans="1:30" x14ac:dyDescent="0.35">
      <c r="A1614" t="s">
        <v>169</v>
      </c>
      <c r="B1614" s="354" t="str">
        <f>VLOOKUP(A1614,'Web Based Remittances'!$A$2:$C$70,3,0)</f>
        <v>667j918p</v>
      </c>
      <c r="C1614" s="354" t="s">
        <v>69</v>
      </c>
      <c r="D1614" s="354" t="s">
        <v>70</v>
      </c>
      <c r="E1614" s="354">
        <v>6110640</v>
      </c>
      <c r="F1614" s="354">
        <v>16006</v>
      </c>
      <c r="G1614" s="354">
        <v>1334</v>
      </c>
      <c r="H1614" s="354">
        <v>1334</v>
      </c>
      <c r="I1614" s="354">
        <v>1334</v>
      </c>
      <c r="J1614" s="354">
        <v>1334</v>
      </c>
      <c r="K1614" s="354">
        <v>1334</v>
      </c>
      <c r="L1614" s="354">
        <v>1334</v>
      </c>
      <c r="M1614" s="354">
        <v>1334</v>
      </c>
      <c r="N1614" s="354">
        <v>1334</v>
      </c>
      <c r="O1614" s="354">
        <v>1334</v>
      </c>
      <c r="P1614" s="354">
        <v>1334</v>
      </c>
      <c r="Q1614" s="354">
        <v>1334</v>
      </c>
      <c r="R1614" s="354">
        <v>1332</v>
      </c>
      <c r="S1614" s="354">
        <v>1334</v>
      </c>
      <c r="T1614" s="354">
        <v>2668</v>
      </c>
      <c r="U1614" s="354">
        <v>4002</v>
      </c>
      <c r="V1614" s="354">
        <v>5336</v>
      </c>
      <c r="W1614" s="354">
        <v>6670</v>
      </c>
      <c r="X1614" s="354">
        <v>8004</v>
      </c>
      <c r="Y1614" s="354">
        <v>9338</v>
      </c>
      <c r="Z1614" s="354">
        <v>10672</v>
      </c>
      <c r="AA1614" s="354">
        <v>12006</v>
      </c>
      <c r="AB1614" s="354">
        <v>13340</v>
      </c>
      <c r="AC1614" s="354">
        <v>14674</v>
      </c>
      <c r="AD1614" s="354">
        <v>16006</v>
      </c>
    </row>
    <row r="1615" spans="1:30" x14ac:dyDescent="0.35">
      <c r="A1615" t="s">
        <v>169</v>
      </c>
      <c r="B1615" s="354" t="str">
        <f>VLOOKUP(A1615,'Web Based Remittances'!$A$2:$C$70,3,0)</f>
        <v>667j918p</v>
      </c>
      <c r="C1615" s="354" t="s">
        <v>71</v>
      </c>
      <c r="D1615" s="354" t="s">
        <v>72</v>
      </c>
      <c r="E1615" s="354">
        <v>6116300</v>
      </c>
      <c r="F1615" s="354">
        <v>1110</v>
      </c>
      <c r="G1615" s="354">
        <v>12</v>
      </c>
      <c r="H1615" s="354">
        <v>199</v>
      </c>
      <c r="I1615" s="354">
        <v>67</v>
      </c>
      <c r="J1615" s="354">
        <v>199</v>
      </c>
      <c r="K1615" s="354">
        <v>12</v>
      </c>
      <c r="L1615" s="354">
        <v>175</v>
      </c>
      <c r="M1615" s="354">
        <v>12</v>
      </c>
      <c r="N1615" s="354">
        <v>199</v>
      </c>
      <c r="O1615" s="354">
        <v>12</v>
      </c>
      <c r="P1615" s="354">
        <v>12</v>
      </c>
      <c r="Q1615" s="354">
        <v>199</v>
      </c>
      <c r="R1615" s="354">
        <v>12</v>
      </c>
      <c r="S1615" s="354">
        <v>12</v>
      </c>
      <c r="T1615" s="354">
        <v>211</v>
      </c>
      <c r="U1615" s="354">
        <v>278</v>
      </c>
      <c r="V1615" s="354">
        <v>477</v>
      </c>
      <c r="W1615" s="354">
        <v>489</v>
      </c>
      <c r="X1615" s="354">
        <v>664</v>
      </c>
      <c r="Y1615" s="354">
        <v>676</v>
      </c>
      <c r="Z1615" s="354">
        <v>875</v>
      </c>
      <c r="AA1615" s="354">
        <v>887</v>
      </c>
      <c r="AB1615" s="354">
        <v>899</v>
      </c>
      <c r="AC1615" s="354">
        <v>1098</v>
      </c>
      <c r="AD1615" s="354">
        <v>1110</v>
      </c>
    </row>
    <row r="1616" spans="1:30" x14ac:dyDescent="0.35">
      <c r="A1616" t="s">
        <v>169</v>
      </c>
      <c r="B1616" s="354" t="str">
        <f>VLOOKUP(A1616,'Web Based Remittances'!$A$2:$C$70,3,0)</f>
        <v>667j918p</v>
      </c>
      <c r="C1616" s="354" t="s">
        <v>73</v>
      </c>
      <c r="D1616" s="354" t="s">
        <v>74</v>
      </c>
      <c r="E1616" s="354">
        <v>6116200</v>
      </c>
      <c r="F1616" s="354">
        <v>1500</v>
      </c>
      <c r="G1616" s="354">
        <v>375</v>
      </c>
      <c r="J1616" s="354">
        <v>375</v>
      </c>
      <c r="N1616" s="354">
        <v>375</v>
      </c>
      <c r="R1616" s="354">
        <v>375</v>
      </c>
      <c r="S1616" s="354">
        <v>375</v>
      </c>
      <c r="T1616" s="354">
        <v>375</v>
      </c>
      <c r="U1616" s="354">
        <v>375</v>
      </c>
      <c r="V1616" s="354">
        <v>750</v>
      </c>
      <c r="W1616" s="354">
        <v>750</v>
      </c>
      <c r="X1616" s="354">
        <v>750</v>
      </c>
      <c r="Y1616" s="354">
        <v>750</v>
      </c>
      <c r="Z1616" s="354">
        <v>1125</v>
      </c>
      <c r="AA1616" s="354">
        <v>1125</v>
      </c>
      <c r="AB1616" s="354">
        <v>1125</v>
      </c>
      <c r="AC1616" s="354">
        <v>1125</v>
      </c>
      <c r="AD1616" s="354">
        <v>1500</v>
      </c>
    </row>
    <row r="1617" spans="1:30" x14ac:dyDescent="0.35">
      <c r="A1617" t="s">
        <v>169</v>
      </c>
      <c r="B1617" s="354" t="str">
        <f>VLOOKUP(A1617,'Web Based Remittances'!$A$2:$C$70,3,0)</f>
        <v>667j918p</v>
      </c>
      <c r="C1617" s="354" t="s">
        <v>75</v>
      </c>
      <c r="D1617" s="354" t="s">
        <v>76</v>
      </c>
      <c r="E1617" s="354">
        <v>6116610</v>
      </c>
      <c r="F1617" s="354">
        <v>5735</v>
      </c>
      <c r="G1617" s="354">
        <v>5735</v>
      </c>
      <c r="S1617" s="354">
        <v>5735</v>
      </c>
      <c r="T1617" s="354">
        <v>5735</v>
      </c>
      <c r="U1617" s="354">
        <v>5735</v>
      </c>
      <c r="V1617" s="354">
        <v>5735</v>
      </c>
      <c r="W1617" s="354">
        <v>5735</v>
      </c>
      <c r="X1617" s="354">
        <v>5735</v>
      </c>
      <c r="Y1617" s="354">
        <v>5735</v>
      </c>
      <c r="Z1617" s="354">
        <v>5735</v>
      </c>
      <c r="AA1617" s="354">
        <v>5735</v>
      </c>
      <c r="AB1617" s="354">
        <v>5735</v>
      </c>
      <c r="AC1617" s="354">
        <v>5735</v>
      </c>
      <c r="AD1617" s="354">
        <v>5735</v>
      </c>
    </row>
    <row r="1618" spans="1:30" x14ac:dyDescent="0.35">
      <c r="A1618" t="s">
        <v>169</v>
      </c>
      <c r="B1618" s="354" t="str">
        <f>VLOOKUP(A1618,'Web Based Remittances'!$A$2:$C$70,3,0)</f>
        <v>667j918p</v>
      </c>
      <c r="C1618" s="354" t="s">
        <v>77</v>
      </c>
      <c r="D1618" s="354" t="s">
        <v>78</v>
      </c>
      <c r="E1618" s="354">
        <v>6116600</v>
      </c>
      <c r="F1618" s="354">
        <v>523</v>
      </c>
      <c r="G1618" s="354">
        <v>523</v>
      </c>
      <c r="S1618" s="354">
        <v>523</v>
      </c>
      <c r="T1618" s="354">
        <v>523</v>
      </c>
      <c r="U1618" s="354">
        <v>523</v>
      </c>
      <c r="V1618" s="354">
        <v>523</v>
      </c>
      <c r="W1618" s="354">
        <v>523</v>
      </c>
      <c r="X1618" s="354">
        <v>523</v>
      </c>
      <c r="Y1618" s="354">
        <v>523</v>
      </c>
      <c r="Z1618" s="354">
        <v>523</v>
      </c>
      <c r="AA1618" s="354">
        <v>523</v>
      </c>
      <c r="AB1618" s="354">
        <v>523</v>
      </c>
      <c r="AC1618" s="354">
        <v>523</v>
      </c>
      <c r="AD1618" s="354">
        <v>523</v>
      </c>
    </row>
    <row r="1619" spans="1:30" x14ac:dyDescent="0.35">
      <c r="A1619" t="s">
        <v>169</v>
      </c>
      <c r="B1619" s="354" t="str">
        <f>VLOOKUP(A1619,'Web Based Remittances'!$A$2:$C$70,3,0)</f>
        <v>667j918p</v>
      </c>
      <c r="C1619" s="354" t="s">
        <v>79</v>
      </c>
      <c r="D1619" s="354" t="s">
        <v>80</v>
      </c>
      <c r="E1619" s="354">
        <v>6121000</v>
      </c>
      <c r="F1619" s="354">
        <v>8000</v>
      </c>
      <c r="G1619" s="354">
        <v>666</v>
      </c>
      <c r="H1619" s="354">
        <v>666</v>
      </c>
      <c r="I1619" s="354">
        <v>666</v>
      </c>
      <c r="J1619" s="354">
        <v>666</v>
      </c>
      <c r="L1619" s="354">
        <v>1340</v>
      </c>
      <c r="M1619" s="354">
        <v>666</v>
      </c>
      <c r="N1619" s="354">
        <v>666</v>
      </c>
      <c r="O1619" s="354">
        <v>666</v>
      </c>
      <c r="P1619" s="354">
        <v>666</v>
      </c>
      <c r="Q1619" s="354">
        <v>666</v>
      </c>
      <c r="R1619" s="354">
        <v>666</v>
      </c>
      <c r="S1619" s="354">
        <v>666</v>
      </c>
      <c r="T1619" s="354">
        <v>1332</v>
      </c>
      <c r="U1619" s="354">
        <v>1998</v>
      </c>
      <c r="V1619" s="354">
        <v>2664</v>
      </c>
      <c r="W1619" s="354">
        <v>2664</v>
      </c>
      <c r="X1619" s="354">
        <v>4004</v>
      </c>
      <c r="Y1619" s="354">
        <v>4670</v>
      </c>
      <c r="Z1619" s="354">
        <v>5336</v>
      </c>
      <c r="AA1619" s="354">
        <v>6002</v>
      </c>
      <c r="AB1619" s="354">
        <v>6668</v>
      </c>
      <c r="AC1619" s="354">
        <v>7334</v>
      </c>
      <c r="AD1619" s="354">
        <v>8000</v>
      </c>
    </row>
    <row r="1620" spans="1:30" x14ac:dyDescent="0.35">
      <c r="A1620" t="s">
        <v>169</v>
      </c>
      <c r="B1620" s="354" t="str">
        <f>VLOOKUP(A1620,'Web Based Remittances'!$A$2:$C$70,3,0)</f>
        <v>667j918p</v>
      </c>
      <c r="C1620" s="354" t="s">
        <v>81</v>
      </c>
      <c r="D1620" s="354" t="s">
        <v>82</v>
      </c>
      <c r="E1620" s="354">
        <v>6122310</v>
      </c>
      <c r="F1620" s="354">
        <v>5155</v>
      </c>
      <c r="G1620" s="354">
        <v>429</v>
      </c>
      <c r="H1620" s="354">
        <v>429</v>
      </c>
      <c r="I1620" s="354">
        <v>429</v>
      </c>
      <c r="J1620" s="354">
        <v>429</v>
      </c>
      <c r="L1620" s="354">
        <v>865</v>
      </c>
      <c r="M1620" s="354">
        <v>429</v>
      </c>
      <c r="N1620" s="354">
        <v>429</v>
      </c>
      <c r="O1620" s="354">
        <v>429</v>
      </c>
      <c r="P1620" s="354">
        <v>429</v>
      </c>
      <c r="Q1620" s="354">
        <v>429</v>
      </c>
      <c r="R1620" s="354">
        <v>429</v>
      </c>
      <c r="S1620" s="354">
        <v>429</v>
      </c>
      <c r="T1620" s="354">
        <v>858</v>
      </c>
      <c r="U1620" s="354">
        <v>1287</v>
      </c>
      <c r="V1620" s="354">
        <v>1716</v>
      </c>
      <c r="W1620" s="354">
        <v>1716</v>
      </c>
      <c r="X1620" s="354">
        <v>2581</v>
      </c>
      <c r="Y1620" s="354">
        <v>3010</v>
      </c>
      <c r="Z1620" s="354">
        <v>3439</v>
      </c>
      <c r="AA1620" s="354">
        <v>3868</v>
      </c>
      <c r="AB1620" s="354">
        <v>4297</v>
      </c>
      <c r="AC1620" s="354">
        <v>4726</v>
      </c>
      <c r="AD1620" s="354">
        <v>5155</v>
      </c>
    </row>
    <row r="1621" spans="1:30" x14ac:dyDescent="0.35">
      <c r="A1621" t="s">
        <v>169</v>
      </c>
      <c r="B1621" s="354" t="str">
        <f>VLOOKUP(A1621,'Web Based Remittances'!$A$2:$C$70,3,0)</f>
        <v>667j918p</v>
      </c>
      <c r="C1621" s="354" t="s">
        <v>83</v>
      </c>
      <c r="D1621" s="354" t="s">
        <v>84</v>
      </c>
      <c r="E1621" s="354">
        <v>6122110</v>
      </c>
      <c r="F1621" s="354">
        <v>3000</v>
      </c>
      <c r="G1621" s="354">
        <v>1000</v>
      </c>
      <c r="L1621" s="354">
        <v>1000</v>
      </c>
      <c r="R1621" s="354">
        <v>1000</v>
      </c>
      <c r="S1621" s="354">
        <v>1000</v>
      </c>
      <c r="T1621" s="354">
        <v>1000</v>
      </c>
      <c r="U1621" s="354">
        <v>1000</v>
      </c>
      <c r="V1621" s="354">
        <v>1000</v>
      </c>
      <c r="W1621" s="354">
        <v>1000</v>
      </c>
      <c r="X1621" s="354">
        <v>2000</v>
      </c>
      <c r="Y1621" s="354">
        <v>2000</v>
      </c>
      <c r="Z1621" s="354">
        <v>2000</v>
      </c>
      <c r="AA1621" s="354">
        <v>2000</v>
      </c>
      <c r="AB1621" s="354">
        <v>2000</v>
      </c>
      <c r="AC1621" s="354">
        <v>2000</v>
      </c>
      <c r="AD1621" s="354">
        <v>3000</v>
      </c>
    </row>
    <row r="1622" spans="1:30" x14ac:dyDescent="0.35">
      <c r="A1622" t="s">
        <v>169</v>
      </c>
      <c r="B1622" s="354" t="str">
        <f>VLOOKUP(A1622,'Web Based Remittances'!$A$2:$C$70,3,0)</f>
        <v>667j918p</v>
      </c>
      <c r="C1622" s="354" t="s">
        <v>85</v>
      </c>
      <c r="D1622" s="354" t="s">
        <v>86</v>
      </c>
      <c r="E1622" s="354">
        <v>6120800</v>
      </c>
      <c r="F1622" s="354">
        <v>6000</v>
      </c>
      <c r="H1622" s="354">
        <v>1500</v>
      </c>
      <c r="L1622" s="354">
        <v>1500</v>
      </c>
      <c r="N1622" s="354">
        <v>1500</v>
      </c>
      <c r="Q1622" s="354">
        <v>1500</v>
      </c>
      <c r="S1622" s="354">
        <v>0</v>
      </c>
      <c r="T1622" s="354">
        <v>1500</v>
      </c>
      <c r="U1622" s="354">
        <v>1500</v>
      </c>
      <c r="V1622" s="354">
        <v>1500</v>
      </c>
      <c r="W1622" s="354">
        <v>1500</v>
      </c>
      <c r="X1622" s="354">
        <v>3000</v>
      </c>
      <c r="Y1622" s="354">
        <v>3000</v>
      </c>
      <c r="Z1622" s="354">
        <v>4500</v>
      </c>
      <c r="AA1622" s="354">
        <v>4500</v>
      </c>
      <c r="AB1622" s="354">
        <v>4500</v>
      </c>
      <c r="AC1622" s="354">
        <v>6000</v>
      </c>
      <c r="AD1622" s="354">
        <v>6000</v>
      </c>
    </row>
    <row r="1623" spans="1:30" x14ac:dyDescent="0.35">
      <c r="A1623" t="s">
        <v>169</v>
      </c>
      <c r="B1623" s="354" t="str">
        <f>VLOOKUP(A1623,'Web Based Remittances'!$A$2:$C$70,3,0)</f>
        <v>667j918p</v>
      </c>
      <c r="C1623" s="354" t="s">
        <v>87</v>
      </c>
      <c r="D1623" s="354" t="s">
        <v>88</v>
      </c>
      <c r="E1623" s="354">
        <v>6120220</v>
      </c>
      <c r="F1623" s="354">
        <v>12000</v>
      </c>
      <c r="G1623" s="354">
        <v>1000</v>
      </c>
      <c r="H1623" s="354">
        <v>1000</v>
      </c>
      <c r="I1623" s="354">
        <v>1000</v>
      </c>
      <c r="J1623" s="354">
        <v>1000</v>
      </c>
      <c r="L1623" s="354">
        <v>2000</v>
      </c>
      <c r="M1623" s="354">
        <v>1000</v>
      </c>
      <c r="N1623" s="354">
        <v>1000</v>
      </c>
      <c r="O1623" s="354">
        <v>1000</v>
      </c>
      <c r="P1623" s="354">
        <v>1000</v>
      </c>
      <c r="Q1623" s="354">
        <v>1000</v>
      </c>
      <c r="R1623" s="354">
        <v>1000</v>
      </c>
      <c r="S1623" s="354">
        <v>1000</v>
      </c>
      <c r="T1623" s="354">
        <v>2000</v>
      </c>
      <c r="U1623" s="354">
        <v>3000</v>
      </c>
      <c r="V1623" s="354">
        <v>4000</v>
      </c>
      <c r="W1623" s="354">
        <v>4000</v>
      </c>
      <c r="X1623" s="354">
        <v>6000</v>
      </c>
      <c r="Y1623" s="354">
        <v>7000</v>
      </c>
      <c r="Z1623" s="354">
        <v>8000</v>
      </c>
      <c r="AA1623" s="354">
        <v>9000</v>
      </c>
      <c r="AB1623" s="354">
        <v>10000</v>
      </c>
      <c r="AC1623" s="354">
        <v>11000</v>
      </c>
      <c r="AD1623" s="354">
        <v>12000</v>
      </c>
    </row>
    <row r="1624" spans="1:30" x14ac:dyDescent="0.35">
      <c r="A1624" t="s">
        <v>169</v>
      </c>
      <c r="B1624" s="354" t="str">
        <f>VLOOKUP(A1624,'Web Based Remittances'!$A$2:$C$70,3,0)</f>
        <v>667j918p</v>
      </c>
      <c r="C1624" s="354" t="s">
        <v>89</v>
      </c>
      <c r="D1624" s="354" t="s">
        <v>90</v>
      </c>
      <c r="E1624" s="354">
        <v>6120600</v>
      </c>
      <c r="F1624" s="354">
        <v>9387</v>
      </c>
      <c r="G1624" s="354">
        <v>9387</v>
      </c>
      <c r="S1624" s="354">
        <v>9387</v>
      </c>
      <c r="T1624" s="354">
        <v>9387</v>
      </c>
      <c r="U1624" s="354">
        <v>9387</v>
      </c>
      <c r="V1624" s="354">
        <v>9387</v>
      </c>
      <c r="W1624" s="354">
        <v>9387</v>
      </c>
      <c r="X1624" s="354">
        <v>9387</v>
      </c>
      <c r="Y1624" s="354">
        <v>9387</v>
      </c>
      <c r="Z1624" s="354">
        <v>9387</v>
      </c>
      <c r="AA1624" s="354">
        <v>9387</v>
      </c>
      <c r="AB1624" s="354">
        <v>9387</v>
      </c>
      <c r="AC1624" s="354">
        <v>9387</v>
      </c>
      <c r="AD1624" s="354">
        <v>9387</v>
      </c>
    </row>
    <row r="1625" spans="1:30" x14ac:dyDescent="0.35">
      <c r="A1625" t="s">
        <v>169</v>
      </c>
      <c r="B1625" s="354" t="str">
        <f>VLOOKUP(A1625,'Web Based Remittances'!$A$2:$C$70,3,0)</f>
        <v>667j918p</v>
      </c>
      <c r="C1625" s="354" t="s">
        <v>91</v>
      </c>
      <c r="D1625" s="354" t="s">
        <v>92</v>
      </c>
      <c r="E1625" s="354">
        <v>6120400</v>
      </c>
      <c r="F1625" s="354">
        <v>8000</v>
      </c>
      <c r="G1625" s="354">
        <v>1532</v>
      </c>
      <c r="H1625" s="354">
        <v>704</v>
      </c>
      <c r="I1625" s="354">
        <v>607</v>
      </c>
      <c r="J1625" s="354">
        <v>704</v>
      </c>
      <c r="L1625" s="354">
        <v>607</v>
      </c>
      <c r="M1625" s="354">
        <v>704</v>
      </c>
      <c r="N1625" s="354">
        <v>607</v>
      </c>
      <c r="O1625" s="354">
        <v>607</v>
      </c>
      <c r="P1625" s="354">
        <v>704</v>
      </c>
      <c r="Q1625" s="354">
        <v>607</v>
      </c>
      <c r="R1625" s="354">
        <v>617</v>
      </c>
      <c r="S1625" s="354">
        <v>1532</v>
      </c>
      <c r="T1625" s="354">
        <v>2236</v>
      </c>
      <c r="U1625" s="354">
        <v>2843</v>
      </c>
      <c r="V1625" s="354">
        <v>3547</v>
      </c>
      <c r="W1625" s="354">
        <v>3547</v>
      </c>
      <c r="X1625" s="354">
        <v>4154</v>
      </c>
      <c r="Y1625" s="354">
        <v>4858</v>
      </c>
      <c r="Z1625" s="354">
        <v>5465</v>
      </c>
      <c r="AA1625" s="354">
        <v>6072</v>
      </c>
      <c r="AB1625" s="354">
        <v>6776</v>
      </c>
      <c r="AC1625" s="354">
        <v>7383</v>
      </c>
      <c r="AD1625" s="354">
        <v>8000</v>
      </c>
    </row>
    <row r="1626" spans="1:30" x14ac:dyDescent="0.35">
      <c r="A1626" t="s">
        <v>169</v>
      </c>
      <c r="B1626" s="354" t="str">
        <f>VLOOKUP(A1626,'Web Based Remittances'!$A$2:$C$70,3,0)</f>
        <v>667j918p</v>
      </c>
      <c r="C1626" s="354" t="s">
        <v>93</v>
      </c>
      <c r="D1626" s="354" t="s">
        <v>94</v>
      </c>
      <c r="E1626" s="354">
        <v>6140130</v>
      </c>
      <c r="F1626" s="354">
        <v>23646</v>
      </c>
      <c r="G1626" s="354">
        <v>1970</v>
      </c>
      <c r="H1626" s="354">
        <v>1970</v>
      </c>
      <c r="I1626" s="354">
        <v>1970</v>
      </c>
      <c r="J1626" s="354">
        <v>1970</v>
      </c>
      <c r="L1626" s="354">
        <v>3946</v>
      </c>
      <c r="M1626" s="354">
        <v>1970</v>
      </c>
      <c r="N1626" s="354">
        <v>1970</v>
      </c>
      <c r="O1626" s="354">
        <v>1970</v>
      </c>
      <c r="P1626" s="354">
        <v>1970</v>
      </c>
      <c r="Q1626" s="354">
        <v>1970</v>
      </c>
      <c r="R1626" s="354">
        <v>1970</v>
      </c>
      <c r="S1626" s="354">
        <v>1970</v>
      </c>
      <c r="T1626" s="354">
        <v>3940</v>
      </c>
      <c r="U1626" s="354">
        <v>5910</v>
      </c>
      <c r="V1626" s="354">
        <v>7880</v>
      </c>
      <c r="W1626" s="354">
        <v>7880</v>
      </c>
      <c r="X1626" s="354">
        <v>11826</v>
      </c>
      <c r="Y1626" s="354">
        <v>13796</v>
      </c>
      <c r="Z1626" s="354">
        <v>15766</v>
      </c>
      <c r="AA1626" s="354">
        <v>17736</v>
      </c>
      <c r="AB1626" s="354">
        <v>19706</v>
      </c>
      <c r="AC1626" s="354">
        <v>21676</v>
      </c>
      <c r="AD1626" s="354">
        <v>23646</v>
      </c>
    </row>
    <row r="1627" spans="1:30" x14ac:dyDescent="0.35">
      <c r="A1627" t="s">
        <v>169</v>
      </c>
      <c r="B1627" s="354" t="str">
        <f>VLOOKUP(A1627,'Web Based Remittances'!$A$2:$C$70,3,0)</f>
        <v>667j918p</v>
      </c>
      <c r="C1627" s="354" t="s">
        <v>95</v>
      </c>
      <c r="D1627" s="354" t="s">
        <v>96</v>
      </c>
      <c r="E1627" s="354">
        <v>6142430</v>
      </c>
      <c r="F1627" s="354">
        <v>10852</v>
      </c>
      <c r="G1627" s="354">
        <v>45</v>
      </c>
      <c r="H1627" s="354">
        <v>45</v>
      </c>
      <c r="I1627" s="354">
        <v>4045</v>
      </c>
      <c r="J1627" s="354">
        <v>2245</v>
      </c>
      <c r="L1627" s="354">
        <v>90</v>
      </c>
      <c r="M1627" s="354">
        <v>45</v>
      </c>
      <c r="N1627" s="354">
        <v>45</v>
      </c>
      <c r="O1627" s="354">
        <v>45</v>
      </c>
      <c r="P1627" s="354">
        <v>45</v>
      </c>
      <c r="Q1627" s="354">
        <v>4157</v>
      </c>
      <c r="R1627" s="354">
        <v>45</v>
      </c>
      <c r="S1627" s="354">
        <v>45</v>
      </c>
      <c r="T1627" s="354">
        <v>90</v>
      </c>
      <c r="U1627" s="354">
        <v>4135</v>
      </c>
      <c r="V1627" s="354">
        <v>6380</v>
      </c>
      <c r="W1627" s="354">
        <v>6380</v>
      </c>
      <c r="X1627" s="354">
        <v>6470</v>
      </c>
      <c r="Y1627" s="354">
        <v>6515</v>
      </c>
      <c r="Z1627" s="354">
        <v>6560</v>
      </c>
      <c r="AA1627" s="354">
        <v>6605</v>
      </c>
      <c r="AB1627" s="354">
        <v>6650</v>
      </c>
      <c r="AC1627" s="354">
        <v>10807</v>
      </c>
      <c r="AD1627" s="354">
        <v>10852</v>
      </c>
    </row>
    <row r="1628" spans="1:30" x14ac:dyDescent="0.35">
      <c r="A1628" t="s">
        <v>169</v>
      </c>
      <c r="B1628" s="354" t="str">
        <f>VLOOKUP(A1628,'Web Based Remittances'!$A$2:$C$70,3,0)</f>
        <v>667j918p</v>
      </c>
      <c r="C1628" s="354" t="s">
        <v>97</v>
      </c>
      <c r="D1628" s="354" t="s">
        <v>98</v>
      </c>
      <c r="E1628" s="354">
        <v>6146100</v>
      </c>
      <c r="F1628" s="354">
        <v>0</v>
      </c>
      <c r="S1628" s="354">
        <v>0</v>
      </c>
      <c r="T1628" s="354">
        <v>0</v>
      </c>
      <c r="U1628" s="354">
        <v>0</v>
      </c>
      <c r="V1628" s="354">
        <v>0</v>
      </c>
      <c r="W1628" s="354">
        <v>0</v>
      </c>
      <c r="X1628" s="354">
        <v>0</v>
      </c>
      <c r="Y1628" s="354">
        <v>0</v>
      </c>
      <c r="Z1628" s="354">
        <v>0</v>
      </c>
      <c r="AA1628" s="354">
        <v>0</v>
      </c>
      <c r="AB1628" s="354">
        <v>0</v>
      </c>
      <c r="AC1628" s="354">
        <v>0</v>
      </c>
      <c r="AD1628" s="354">
        <v>0</v>
      </c>
    </row>
    <row r="1629" spans="1:30" x14ac:dyDescent="0.35">
      <c r="A1629" t="s">
        <v>169</v>
      </c>
      <c r="B1629" s="354" t="str">
        <f>VLOOKUP(A1629,'Web Based Remittances'!$A$2:$C$70,3,0)</f>
        <v>667j918p</v>
      </c>
      <c r="C1629" s="354" t="s">
        <v>99</v>
      </c>
      <c r="D1629" s="354" t="s">
        <v>100</v>
      </c>
      <c r="E1629" s="354">
        <v>6140000</v>
      </c>
      <c r="F1629" s="354">
        <v>9690</v>
      </c>
      <c r="G1629" s="354">
        <v>807</v>
      </c>
      <c r="H1629" s="354">
        <v>807</v>
      </c>
      <c r="I1629" s="354">
        <v>807</v>
      </c>
      <c r="J1629" s="354">
        <v>807</v>
      </c>
      <c r="L1629" s="354">
        <v>1620</v>
      </c>
      <c r="M1629" s="354">
        <v>807</v>
      </c>
      <c r="N1629" s="354">
        <v>807</v>
      </c>
      <c r="O1629" s="354">
        <v>807</v>
      </c>
      <c r="P1629" s="354">
        <v>807</v>
      </c>
      <c r="Q1629" s="354">
        <v>807</v>
      </c>
      <c r="R1629" s="354">
        <v>807</v>
      </c>
      <c r="S1629" s="354">
        <v>807</v>
      </c>
      <c r="T1629" s="354">
        <v>1614</v>
      </c>
      <c r="U1629" s="354">
        <v>2421</v>
      </c>
      <c r="V1629" s="354">
        <v>3228</v>
      </c>
      <c r="W1629" s="354">
        <v>3228</v>
      </c>
      <c r="X1629" s="354">
        <v>4848</v>
      </c>
      <c r="Y1629" s="354">
        <v>5655</v>
      </c>
      <c r="Z1629" s="354">
        <v>6462</v>
      </c>
      <c r="AA1629" s="354">
        <v>7269</v>
      </c>
      <c r="AB1629" s="354">
        <v>8076</v>
      </c>
      <c r="AC1629" s="354">
        <v>8883</v>
      </c>
      <c r="AD1629" s="354">
        <v>9690</v>
      </c>
    </row>
    <row r="1630" spans="1:30" x14ac:dyDescent="0.35">
      <c r="A1630" t="s">
        <v>169</v>
      </c>
      <c r="B1630" s="354" t="str">
        <f>VLOOKUP(A1630,'Web Based Remittances'!$A$2:$C$70,3,0)</f>
        <v>667j918p</v>
      </c>
      <c r="C1630" s="354" t="s">
        <v>101</v>
      </c>
      <c r="D1630" s="354" t="s">
        <v>102</v>
      </c>
      <c r="E1630" s="354">
        <v>6121600</v>
      </c>
      <c r="F1630" s="354">
        <v>3998</v>
      </c>
      <c r="G1630" s="354">
        <v>3998</v>
      </c>
      <c r="S1630" s="354">
        <v>3998</v>
      </c>
      <c r="T1630" s="354">
        <v>3998</v>
      </c>
      <c r="U1630" s="354">
        <v>3998</v>
      </c>
      <c r="V1630" s="354">
        <v>3998</v>
      </c>
      <c r="W1630" s="354">
        <v>3998</v>
      </c>
      <c r="X1630" s="354">
        <v>3998</v>
      </c>
      <c r="Y1630" s="354">
        <v>3998</v>
      </c>
      <c r="Z1630" s="354">
        <v>3998</v>
      </c>
      <c r="AA1630" s="354">
        <v>3998</v>
      </c>
      <c r="AB1630" s="354">
        <v>3998</v>
      </c>
      <c r="AC1630" s="354">
        <v>3998</v>
      </c>
      <c r="AD1630" s="354">
        <v>3998</v>
      </c>
    </row>
    <row r="1631" spans="1:30" x14ac:dyDescent="0.35">
      <c r="A1631" t="s">
        <v>169</v>
      </c>
      <c r="B1631" s="354" t="str">
        <f>VLOOKUP(A1631,'Web Based Remittances'!$A$2:$C$70,3,0)</f>
        <v>667j918p</v>
      </c>
      <c r="C1631" s="354" t="s">
        <v>103</v>
      </c>
      <c r="D1631" s="354" t="s">
        <v>104</v>
      </c>
      <c r="E1631" s="354">
        <v>6151110</v>
      </c>
      <c r="F1631" s="354">
        <v>0</v>
      </c>
      <c r="S1631" s="354">
        <v>0</v>
      </c>
      <c r="T1631" s="354">
        <v>0</v>
      </c>
      <c r="U1631" s="354">
        <v>0</v>
      </c>
      <c r="V1631" s="354">
        <v>0</v>
      </c>
      <c r="W1631" s="354">
        <v>0</v>
      </c>
      <c r="X1631" s="354">
        <v>0</v>
      </c>
      <c r="Y1631" s="354">
        <v>0</v>
      </c>
      <c r="Z1631" s="354">
        <v>0</v>
      </c>
      <c r="AA1631" s="354">
        <v>0</v>
      </c>
      <c r="AB1631" s="354">
        <v>0</v>
      </c>
      <c r="AC1631" s="354">
        <v>0</v>
      </c>
      <c r="AD1631" s="354">
        <v>0</v>
      </c>
    </row>
    <row r="1632" spans="1:30" x14ac:dyDescent="0.35">
      <c r="A1632" t="s">
        <v>169</v>
      </c>
      <c r="B1632" s="354" t="str">
        <f>VLOOKUP(A1632,'Web Based Remittances'!$A$2:$C$70,3,0)</f>
        <v>667j918p</v>
      </c>
      <c r="C1632" s="354" t="s">
        <v>105</v>
      </c>
      <c r="D1632" s="354" t="s">
        <v>106</v>
      </c>
      <c r="E1632" s="354">
        <v>6140200</v>
      </c>
      <c r="F1632" s="354">
        <v>27000</v>
      </c>
      <c r="G1632" s="354">
        <v>2454</v>
      </c>
      <c r="H1632" s="354">
        <v>2454</v>
      </c>
      <c r="I1632" s="354">
        <v>2454</v>
      </c>
      <c r="J1632" s="354">
        <v>2454</v>
      </c>
      <c r="L1632" s="354">
        <v>2454</v>
      </c>
      <c r="M1632" s="354">
        <v>2454</v>
      </c>
      <c r="N1632" s="354">
        <v>2454</v>
      </c>
      <c r="O1632" s="354">
        <v>2454</v>
      </c>
      <c r="P1632" s="354">
        <v>2454</v>
      </c>
      <c r="Q1632" s="354">
        <v>2454</v>
      </c>
      <c r="R1632" s="354">
        <v>2460</v>
      </c>
      <c r="S1632" s="354">
        <v>2454</v>
      </c>
      <c r="T1632" s="354">
        <v>4908</v>
      </c>
      <c r="U1632" s="354">
        <v>7362</v>
      </c>
      <c r="V1632" s="354">
        <v>9816</v>
      </c>
      <c r="W1632" s="354">
        <v>9816</v>
      </c>
      <c r="X1632" s="354">
        <v>12270</v>
      </c>
      <c r="Y1632" s="354">
        <v>14724</v>
      </c>
      <c r="Z1632" s="354">
        <v>17178</v>
      </c>
      <c r="AA1632" s="354">
        <v>19632</v>
      </c>
      <c r="AB1632" s="354">
        <v>22086</v>
      </c>
      <c r="AC1632" s="354">
        <v>24540</v>
      </c>
      <c r="AD1632" s="354">
        <v>27000</v>
      </c>
    </row>
    <row r="1633" spans="1:30" x14ac:dyDescent="0.35">
      <c r="A1633" t="s">
        <v>169</v>
      </c>
      <c r="B1633" s="354" t="str">
        <f>VLOOKUP(A1633,'Web Based Remittances'!$A$2:$C$70,3,0)</f>
        <v>667j918p</v>
      </c>
      <c r="C1633" s="354" t="s">
        <v>107</v>
      </c>
      <c r="D1633" s="354" t="s">
        <v>108</v>
      </c>
      <c r="E1633" s="354">
        <v>6111000</v>
      </c>
      <c r="F1633" s="354">
        <v>0</v>
      </c>
      <c r="S1633" s="354">
        <v>0</v>
      </c>
      <c r="T1633" s="354">
        <v>0</v>
      </c>
      <c r="U1633" s="354">
        <v>0</v>
      </c>
      <c r="V1633" s="354">
        <v>0</v>
      </c>
      <c r="W1633" s="354">
        <v>0</v>
      </c>
      <c r="X1633" s="354">
        <v>0</v>
      </c>
      <c r="Y1633" s="354">
        <v>0</v>
      </c>
      <c r="Z1633" s="354">
        <v>0</v>
      </c>
      <c r="AA1633" s="354">
        <v>0</v>
      </c>
      <c r="AB1633" s="354">
        <v>0</v>
      </c>
      <c r="AC1633" s="354">
        <v>0</v>
      </c>
      <c r="AD1633" s="354">
        <v>0</v>
      </c>
    </row>
    <row r="1634" spans="1:30" x14ac:dyDescent="0.35">
      <c r="A1634" t="s">
        <v>169</v>
      </c>
      <c r="B1634" s="354" t="str">
        <f>VLOOKUP(A1634,'Web Based Remittances'!$A$2:$C$70,3,0)</f>
        <v>667j918p</v>
      </c>
      <c r="C1634" s="354" t="s">
        <v>109</v>
      </c>
      <c r="D1634" s="354" t="s">
        <v>110</v>
      </c>
      <c r="E1634" s="354">
        <v>6170100</v>
      </c>
      <c r="F1634" s="354">
        <v>24595</v>
      </c>
      <c r="G1634" s="354">
        <v>750</v>
      </c>
      <c r="H1634" s="354">
        <v>2100</v>
      </c>
      <c r="I1634" s="354">
        <v>2100</v>
      </c>
      <c r="J1634" s="354">
        <v>5000</v>
      </c>
      <c r="L1634" s="354">
        <v>6750</v>
      </c>
      <c r="N1634" s="354">
        <v>1000</v>
      </c>
      <c r="O1634" s="354">
        <v>5000</v>
      </c>
      <c r="Q1634" s="354">
        <v>1895</v>
      </c>
      <c r="S1634" s="354">
        <v>750</v>
      </c>
      <c r="T1634" s="354">
        <v>2850</v>
      </c>
      <c r="U1634" s="354">
        <v>4950</v>
      </c>
      <c r="V1634" s="354">
        <v>9950</v>
      </c>
      <c r="W1634" s="354">
        <v>9950</v>
      </c>
      <c r="X1634" s="354">
        <v>16700</v>
      </c>
      <c r="Y1634" s="354">
        <v>16700</v>
      </c>
      <c r="Z1634" s="354">
        <v>17700</v>
      </c>
      <c r="AA1634" s="354">
        <v>22700</v>
      </c>
      <c r="AB1634" s="354">
        <v>22700</v>
      </c>
      <c r="AC1634" s="354">
        <v>24595</v>
      </c>
      <c r="AD1634" s="354">
        <v>24595</v>
      </c>
    </row>
    <row r="1635" spans="1:30" x14ac:dyDescent="0.35">
      <c r="A1635" t="s">
        <v>169</v>
      </c>
      <c r="B1635" s="354" t="str">
        <f>VLOOKUP(A1635,'Web Based Remittances'!$A$2:$C$70,3,0)</f>
        <v>667j918p</v>
      </c>
      <c r="C1635" s="354" t="s">
        <v>111</v>
      </c>
      <c r="D1635" s="354" t="s">
        <v>112</v>
      </c>
      <c r="E1635" s="354">
        <v>6170110</v>
      </c>
      <c r="F1635" s="354">
        <v>31545</v>
      </c>
      <c r="G1635" s="354">
        <v>9024</v>
      </c>
      <c r="H1635" s="354">
        <v>1831</v>
      </c>
      <c r="I1635" s="354">
        <v>2560</v>
      </c>
      <c r="J1635" s="354">
        <v>2455</v>
      </c>
      <c r="L1635" s="354">
        <v>3595</v>
      </c>
      <c r="M1635" s="354">
        <v>2455</v>
      </c>
      <c r="N1635" s="354">
        <v>1230</v>
      </c>
      <c r="O1635" s="354">
        <v>1230</v>
      </c>
      <c r="P1635" s="354">
        <v>2455</v>
      </c>
      <c r="Q1635" s="354">
        <v>1230</v>
      </c>
      <c r="R1635" s="354">
        <v>3480</v>
      </c>
      <c r="S1635" s="354">
        <v>9024</v>
      </c>
      <c r="T1635" s="354">
        <v>10855</v>
      </c>
      <c r="U1635" s="354">
        <v>13415</v>
      </c>
      <c r="V1635" s="354">
        <v>15870</v>
      </c>
      <c r="W1635" s="354">
        <v>15870</v>
      </c>
      <c r="X1635" s="354">
        <v>19465</v>
      </c>
      <c r="Y1635" s="354">
        <v>21920</v>
      </c>
      <c r="Z1635" s="354">
        <v>23150</v>
      </c>
      <c r="AA1635" s="354">
        <v>24380</v>
      </c>
      <c r="AB1635" s="354">
        <v>26835</v>
      </c>
      <c r="AC1635" s="354">
        <v>28065</v>
      </c>
      <c r="AD1635" s="354">
        <v>31545</v>
      </c>
    </row>
    <row r="1636" spans="1:30" x14ac:dyDescent="0.35">
      <c r="A1636" t="s">
        <v>169</v>
      </c>
      <c r="B1636" s="354" t="str">
        <f>VLOOKUP(A1636,'Web Based Remittances'!$A$2:$C$70,3,0)</f>
        <v>667j918p</v>
      </c>
      <c r="C1636" s="354" t="s">
        <v>121</v>
      </c>
      <c r="D1636" s="354" t="s">
        <v>122</v>
      </c>
      <c r="E1636" s="354">
        <v>4190170</v>
      </c>
      <c r="F1636" s="354">
        <v>-5500</v>
      </c>
      <c r="H1636" s="354">
        <v>-5500</v>
      </c>
      <c r="S1636" s="354">
        <v>0</v>
      </c>
      <c r="T1636" s="354">
        <v>-5500</v>
      </c>
      <c r="U1636" s="354">
        <v>-5500</v>
      </c>
      <c r="V1636" s="354">
        <v>-5500</v>
      </c>
      <c r="W1636" s="354">
        <v>-5500</v>
      </c>
      <c r="X1636" s="354">
        <v>-5500</v>
      </c>
      <c r="Y1636" s="354">
        <v>-5500</v>
      </c>
      <c r="Z1636" s="354">
        <v>-5500</v>
      </c>
      <c r="AA1636" s="354">
        <v>-5500</v>
      </c>
      <c r="AB1636" s="354">
        <v>-5500</v>
      </c>
      <c r="AC1636" s="354">
        <v>-5500</v>
      </c>
      <c r="AD1636" s="354">
        <v>-5500</v>
      </c>
    </row>
    <row r="1637" spans="1:30" x14ac:dyDescent="0.35">
      <c r="A1637" t="s">
        <v>169</v>
      </c>
      <c r="B1637" s="354" t="str">
        <f>VLOOKUP(A1637,'Web Based Remittances'!$A$2:$C$70,3,0)</f>
        <v>667j918p</v>
      </c>
      <c r="C1637" s="354" t="s">
        <v>127</v>
      </c>
      <c r="D1637" s="354" t="s">
        <v>128</v>
      </c>
      <c r="E1637" s="354">
        <v>6180200</v>
      </c>
      <c r="F1637" s="354">
        <v>17545.059999999998</v>
      </c>
      <c r="J1637" s="354">
        <v>17545.060000000001</v>
      </c>
      <c r="S1637" s="354">
        <v>0</v>
      </c>
      <c r="T1637" s="354">
        <v>0</v>
      </c>
      <c r="U1637" s="354">
        <v>0</v>
      </c>
      <c r="V1637" s="354">
        <v>17545.060000000001</v>
      </c>
      <c r="W1637" s="354">
        <v>17545.060000000001</v>
      </c>
      <c r="X1637" s="354">
        <v>17545.060000000001</v>
      </c>
      <c r="Y1637" s="354">
        <v>17545.060000000001</v>
      </c>
      <c r="Z1637" s="354">
        <v>17545.060000000001</v>
      </c>
      <c r="AA1637" s="354">
        <v>17545.060000000001</v>
      </c>
      <c r="AB1637" s="354">
        <v>17545.060000000001</v>
      </c>
      <c r="AC1637" s="354">
        <v>17545.060000000001</v>
      </c>
      <c r="AD1637" s="354">
        <v>17545.060000000001</v>
      </c>
    </row>
    <row r="1638" spans="1:30" x14ac:dyDescent="0.35">
      <c r="A1638" t="s">
        <v>170</v>
      </c>
      <c r="B1638" s="354" t="str">
        <f>VLOOKUP(A1638,'Web Based Remittances'!$A$2:$C$70,3,0)</f>
        <v>487e802m</v>
      </c>
      <c r="C1638" s="354" t="s">
        <v>19</v>
      </c>
      <c r="D1638" s="354" t="s">
        <v>20</v>
      </c>
      <c r="E1638" s="354">
        <v>4190105</v>
      </c>
      <c r="F1638" s="354">
        <v>-202129.08</v>
      </c>
      <c r="G1638" s="354">
        <v>-24255.489599999997</v>
      </c>
      <c r="H1638" s="354">
        <v>-16170.326399999998</v>
      </c>
      <c r="I1638" s="354">
        <v>-16170.326399999998</v>
      </c>
      <c r="J1638" s="354">
        <v>-16170.326399999998</v>
      </c>
      <c r="K1638" s="354">
        <v>-16170.326399999998</v>
      </c>
      <c r="L1638" s="354">
        <v>-16170.326399999998</v>
      </c>
      <c r="M1638" s="354">
        <v>-16170.326399999998</v>
      </c>
      <c r="N1638" s="354">
        <v>-16170.326399999998</v>
      </c>
      <c r="O1638" s="354">
        <v>-16170.326399999998</v>
      </c>
      <c r="P1638" s="354">
        <v>-16170.326399999998</v>
      </c>
      <c r="Q1638" s="354">
        <v>-16170.326399999998</v>
      </c>
      <c r="R1638" s="354">
        <v>-16170.326399999998</v>
      </c>
      <c r="S1638" s="354">
        <v>-24255.489599999997</v>
      </c>
      <c r="T1638" s="354">
        <v>-40425.815999999992</v>
      </c>
      <c r="U1638" s="354">
        <v>-56596.14239999999</v>
      </c>
      <c r="V1638" s="354">
        <v>-72766.468799999988</v>
      </c>
      <c r="W1638" s="354">
        <v>-88936.795199999993</v>
      </c>
      <c r="X1638" s="354">
        <v>-105107.12159999998</v>
      </c>
      <c r="Y1638" s="354">
        <v>-121277.44799999997</v>
      </c>
      <c r="Z1638" s="354">
        <v>-137447.77439999997</v>
      </c>
      <c r="AA1638" s="354">
        <v>-153618.10079999996</v>
      </c>
      <c r="AB1638" s="354">
        <v>-169788.42719999995</v>
      </c>
      <c r="AC1638" s="354">
        <v>-185958.75359999994</v>
      </c>
      <c r="AD1638" s="354">
        <v>-202129.07999999993</v>
      </c>
    </row>
    <row r="1639" spans="1:30" x14ac:dyDescent="0.35">
      <c r="A1639" t="s">
        <v>170</v>
      </c>
      <c r="B1639" s="354" t="str">
        <f>VLOOKUP(A1639,'Web Based Remittances'!$A$2:$C$70,3,0)</f>
        <v>487e802m</v>
      </c>
      <c r="C1639" s="354" t="s">
        <v>21</v>
      </c>
      <c r="D1639" s="354" t="s">
        <v>22</v>
      </c>
      <c r="E1639" s="354">
        <v>4190110</v>
      </c>
      <c r="S1639" s="354">
        <v>0</v>
      </c>
      <c r="T1639" s="354">
        <v>0</v>
      </c>
      <c r="U1639" s="354">
        <v>0</v>
      </c>
      <c r="V1639" s="354">
        <v>0</v>
      </c>
      <c r="W1639" s="354">
        <v>0</v>
      </c>
      <c r="X1639" s="354">
        <v>0</v>
      </c>
      <c r="Y1639" s="354">
        <v>0</v>
      </c>
      <c r="Z1639" s="354">
        <v>0</v>
      </c>
      <c r="AA1639" s="354">
        <v>0</v>
      </c>
      <c r="AB1639" s="354">
        <v>0</v>
      </c>
      <c r="AC1639" s="354">
        <v>0</v>
      </c>
      <c r="AD1639" s="354">
        <v>0</v>
      </c>
    </row>
    <row r="1640" spans="1:30" x14ac:dyDescent="0.35">
      <c r="A1640" t="s">
        <v>170</v>
      </c>
      <c r="B1640" s="354" t="str">
        <f>VLOOKUP(A1640,'Web Based Remittances'!$A$2:$C$70,3,0)</f>
        <v>487e802m</v>
      </c>
      <c r="C1640" s="354" t="s">
        <v>23</v>
      </c>
      <c r="D1640" s="354" t="s">
        <v>24</v>
      </c>
      <c r="E1640" s="354">
        <v>4190120</v>
      </c>
      <c r="F1640" s="354">
        <v>-6072</v>
      </c>
      <c r="G1640" s="354">
        <v>-1518</v>
      </c>
      <c r="H1640" s="354">
        <v>-1518</v>
      </c>
      <c r="I1640" s="354">
        <v>-1518</v>
      </c>
      <c r="J1640" s="354">
        <v>-1518</v>
      </c>
      <c r="S1640" s="354">
        <v>-1518</v>
      </c>
      <c r="T1640" s="354">
        <v>-3036</v>
      </c>
      <c r="U1640" s="354">
        <v>-4554</v>
      </c>
      <c r="V1640" s="354">
        <v>-6072</v>
      </c>
      <c r="W1640" s="354">
        <v>-6072</v>
      </c>
      <c r="X1640" s="354">
        <v>-6072</v>
      </c>
      <c r="Y1640" s="354">
        <v>-6072</v>
      </c>
      <c r="Z1640" s="354">
        <v>-6072</v>
      </c>
      <c r="AA1640" s="354">
        <v>-6072</v>
      </c>
      <c r="AB1640" s="354">
        <v>-6072</v>
      </c>
      <c r="AC1640" s="354">
        <v>-6072</v>
      </c>
      <c r="AD1640" s="354">
        <v>-6072</v>
      </c>
    </row>
    <row r="1641" spans="1:30" x14ac:dyDescent="0.35">
      <c r="A1641" t="s">
        <v>170</v>
      </c>
      <c r="B1641" s="354" t="str">
        <f>VLOOKUP(A1641,'Web Based Remittances'!$A$2:$C$70,3,0)</f>
        <v>487e802m</v>
      </c>
      <c r="C1641" s="354" t="s">
        <v>25</v>
      </c>
      <c r="D1641" s="354" t="s">
        <v>26</v>
      </c>
      <c r="E1641" s="354">
        <v>4190140</v>
      </c>
      <c r="F1641" s="354">
        <v>-3116.25</v>
      </c>
      <c r="I1641" s="354">
        <v>-779.0625</v>
      </c>
      <c r="L1641" s="354">
        <v>-779.0625</v>
      </c>
      <c r="O1641" s="354">
        <v>-779.0625</v>
      </c>
      <c r="R1641" s="354">
        <v>-779.0625</v>
      </c>
      <c r="S1641" s="354">
        <v>0</v>
      </c>
      <c r="T1641" s="354">
        <v>0</v>
      </c>
      <c r="U1641" s="354">
        <v>-779.0625</v>
      </c>
      <c r="V1641" s="354">
        <v>-779.0625</v>
      </c>
      <c r="W1641" s="354">
        <v>-779.0625</v>
      </c>
      <c r="X1641" s="354">
        <v>-1558.125</v>
      </c>
      <c r="Y1641" s="354">
        <v>-1558.125</v>
      </c>
      <c r="Z1641" s="354">
        <v>-1558.125</v>
      </c>
      <c r="AA1641" s="354">
        <v>-2337.1875</v>
      </c>
      <c r="AB1641" s="354">
        <v>-2337.1875</v>
      </c>
      <c r="AC1641" s="354">
        <v>-2337.1875</v>
      </c>
      <c r="AD1641" s="354">
        <v>-3116.25</v>
      </c>
    </row>
    <row r="1642" spans="1:30" x14ac:dyDescent="0.35">
      <c r="A1642" t="s">
        <v>170</v>
      </c>
      <c r="B1642" s="354" t="str">
        <f>VLOOKUP(A1642,'Web Based Remittances'!$A$2:$C$70,3,0)</f>
        <v>487e802m</v>
      </c>
      <c r="C1642" s="354" t="s">
        <v>27</v>
      </c>
      <c r="D1642" s="354" t="s">
        <v>28</v>
      </c>
      <c r="E1642" s="354">
        <v>4190160</v>
      </c>
      <c r="S1642" s="354">
        <v>0</v>
      </c>
      <c r="T1642" s="354">
        <v>0</v>
      </c>
      <c r="U1642" s="354">
        <v>0</v>
      </c>
      <c r="V1642" s="354">
        <v>0</v>
      </c>
      <c r="W1642" s="354">
        <v>0</v>
      </c>
      <c r="X1642" s="354">
        <v>0</v>
      </c>
      <c r="Y1642" s="354">
        <v>0</v>
      </c>
      <c r="Z1642" s="354">
        <v>0</v>
      </c>
      <c r="AA1642" s="354">
        <v>0</v>
      </c>
      <c r="AB1642" s="354">
        <v>0</v>
      </c>
      <c r="AC1642" s="354">
        <v>0</v>
      </c>
      <c r="AD1642" s="354">
        <v>0</v>
      </c>
    </row>
    <row r="1643" spans="1:30" x14ac:dyDescent="0.35">
      <c r="A1643" t="s">
        <v>170</v>
      </c>
      <c r="B1643" s="354" t="str">
        <f>VLOOKUP(A1643,'Web Based Remittances'!$A$2:$C$70,3,0)</f>
        <v>487e802m</v>
      </c>
      <c r="C1643" s="354" t="s">
        <v>29</v>
      </c>
      <c r="D1643" s="354" t="s">
        <v>30</v>
      </c>
      <c r="E1643" s="354">
        <v>4190390</v>
      </c>
      <c r="S1643" s="354">
        <v>0</v>
      </c>
      <c r="T1643" s="354">
        <v>0</v>
      </c>
      <c r="U1643" s="354">
        <v>0</v>
      </c>
      <c r="V1643" s="354">
        <v>0</v>
      </c>
      <c r="W1643" s="354">
        <v>0</v>
      </c>
      <c r="X1643" s="354">
        <v>0</v>
      </c>
      <c r="Y1643" s="354">
        <v>0</v>
      </c>
      <c r="Z1643" s="354">
        <v>0</v>
      </c>
      <c r="AA1643" s="354">
        <v>0</v>
      </c>
      <c r="AB1643" s="354">
        <v>0</v>
      </c>
      <c r="AC1643" s="354">
        <v>0</v>
      </c>
      <c r="AD1643" s="354">
        <v>0</v>
      </c>
    </row>
    <row r="1644" spans="1:30" x14ac:dyDescent="0.35">
      <c r="A1644" t="s">
        <v>170</v>
      </c>
      <c r="B1644" s="354" t="str">
        <f>VLOOKUP(A1644,'Web Based Remittances'!$A$2:$C$70,3,0)</f>
        <v>487e802m</v>
      </c>
      <c r="C1644" s="354" t="s">
        <v>31</v>
      </c>
      <c r="D1644" s="354" t="s">
        <v>32</v>
      </c>
      <c r="E1644" s="354">
        <v>4191900</v>
      </c>
      <c r="S1644" s="354">
        <v>0</v>
      </c>
      <c r="T1644" s="354">
        <v>0</v>
      </c>
      <c r="U1644" s="354">
        <v>0</v>
      </c>
      <c r="V1644" s="354">
        <v>0</v>
      </c>
      <c r="W1644" s="354">
        <v>0</v>
      </c>
      <c r="X1644" s="354">
        <v>0</v>
      </c>
      <c r="Y1644" s="354">
        <v>0</v>
      </c>
      <c r="Z1644" s="354">
        <v>0</v>
      </c>
      <c r="AA1644" s="354">
        <v>0</v>
      </c>
      <c r="AB1644" s="354">
        <v>0</v>
      </c>
      <c r="AC1644" s="354">
        <v>0</v>
      </c>
      <c r="AD1644" s="354">
        <v>0</v>
      </c>
    </row>
    <row r="1645" spans="1:30" x14ac:dyDescent="0.35">
      <c r="A1645" t="s">
        <v>170</v>
      </c>
      <c r="B1645" s="354" t="str">
        <f>VLOOKUP(A1645,'Web Based Remittances'!$A$2:$C$70,3,0)</f>
        <v>487e802m</v>
      </c>
      <c r="C1645" s="354" t="s">
        <v>33</v>
      </c>
      <c r="D1645" s="354" t="s">
        <v>34</v>
      </c>
      <c r="E1645" s="354">
        <v>4191100</v>
      </c>
      <c r="S1645" s="354">
        <v>0</v>
      </c>
      <c r="T1645" s="354">
        <v>0</v>
      </c>
      <c r="U1645" s="354">
        <v>0</v>
      </c>
      <c r="V1645" s="354">
        <v>0</v>
      </c>
      <c r="W1645" s="354">
        <v>0</v>
      </c>
      <c r="X1645" s="354">
        <v>0</v>
      </c>
      <c r="Y1645" s="354">
        <v>0</v>
      </c>
      <c r="Z1645" s="354">
        <v>0</v>
      </c>
      <c r="AA1645" s="354">
        <v>0</v>
      </c>
      <c r="AB1645" s="354">
        <v>0</v>
      </c>
      <c r="AC1645" s="354">
        <v>0</v>
      </c>
      <c r="AD1645" s="354">
        <v>0</v>
      </c>
    </row>
    <row r="1646" spans="1:30" x14ac:dyDescent="0.35">
      <c r="A1646" t="s">
        <v>170</v>
      </c>
      <c r="B1646" s="354" t="str">
        <f>VLOOKUP(A1646,'Web Based Remittances'!$A$2:$C$70,3,0)</f>
        <v>487e802m</v>
      </c>
      <c r="C1646" s="354" t="s">
        <v>35</v>
      </c>
      <c r="D1646" s="354" t="s">
        <v>36</v>
      </c>
      <c r="E1646" s="354">
        <v>4191110</v>
      </c>
      <c r="S1646" s="354">
        <v>0</v>
      </c>
      <c r="T1646" s="354">
        <v>0</v>
      </c>
      <c r="U1646" s="354">
        <v>0</v>
      </c>
      <c r="V1646" s="354">
        <v>0</v>
      </c>
      <c r="W1646" s="354">
        <v>0</v>
      </c>
      <c r="X1646" s="354">
        <v>0</v>
      </c>
      <c r="Y1646" s="354">
        <v>0</v>
      </c>
      <c r="Z1646" s="354">
        <v>0</v>
      </c>
      <c r="AA1646" s="354">
        <v>0</v>
      </c>
      <c r="AB1646" s="354">
        <v>0</v>
      </c>
      <c r="AC1646" s="354">
        <v>0</v>
      </c>
      <c r="AD1646" s="354">
        <v>0</v>
      </c>
    </row>
    <row r="1647" spans="1:30" x14ac:dyDescent="0.35">
      <c r="A1647" t="s">
        <v>170</v>
      </c>
      <c r="B1647" s="354" t="str">
        <f>VLOOKUP(A1647,'Web Based Remittances'!$A$2:$C$70,3,0)</f>
        <v>487e802m</v>
      </c>
      <c r="C1647" s="354" t="s">
        <v>37</v>
      </c>
      <c r="D1647" s="354" t="s">
        <v>38</v>
      </c>
      <c r="E1647" s="354">
        <v>4191600</v>
      </c>
      <c r="S1647" s="354">
        <v>0</v>
      </c>
      <c r="T1647" s="354">
        <v>0</v>
      </c>
      <c r="U1647" s="354">
        <v>0</v>
      </c>
      <c r="V1647" s="354">
        <v>0</v>
      </c>
      <c r="W1647" s="354">
        <v>0</v>
      </c>
      <c r="X1647" s="354">
        <v>0</v>
      </c>
      <c r="Y1647" s="354">
        <v>0</v>
      </c>
      <c r="Z1647" s="354">
        <v>0</v>
      </c>
      <c r="AA1647" s="354">
        <v>0</v>
      </c>
      <c r="AB1647" s="354">
        <v>0</v>
      </c>
      <c r="AC1647" s="354">
        <v>0</v>
      </c>
      <c r="AD1647" s="354">
        <v>0</v>
      </c>
    </row>
    <row r="1648" spans="1:30" x14ac:dyDescent="0.35">
      <c r="A1648" t="s">
        <v>170</v>
      </c>
      <c r="B1648" s="354" t="str">
        <f>VLOOKUP(A1648,'Web Based Remittances'!$A$2:$C$70,3,0)</f>
        <v>487e802m</v>
      </c>
      <c r="C1648" s="354" t="s">
        <v>39</v>
      </c>
      <c r="D1648" s="354" t="s">
        <v>40</v>
      </c>
      <c r="E1648" s="354">
        <v>4191610</v>
      </c>
      <c r="S1648" s="354">
        <v>0</v>
      </c>
      <c r="T1648" s="354">
        <v>0</v>
      </c>
      <c r="U1648" s="354">
        <v>0</v>
      </c>
      <c r="V1648" s="354">
        <v>0</v>
      </c>
      <c r="W1648" s="354">
        <v>0</v>
      </c>
      <c r="X1648" s="354">
        <v>0</v>
      </c>
      <c r="Y1648" s="354">
        <v>0</v>
      </c>
      <c r="Z1648" s="354">
        <v>0</v>
      </c>
      <c r="AA1648" s="354">
        <v>0</v>
      </c>
      <c r="AB1648" s="354">
        <v>0</v>
      </c>
      <c r="AC1648" s="354">
        <v>0</v>
      </c>
      <c r="AD1648" s="354">
        <v>0</v>
      </c>
    </row>
    <row r="1649" spans="1:30" x14ac:dyDescent="0.35">
      <c r="A1649" t="s">
        <v>170</v>
      </c>
      <c r="B1649" s="354" t="str">
        <f>VLOOKUP(A1649,'Web Based Remittances'!$A$2:$C$70,3,0)</f>
        <v>487e802m</v>
      </c>
      <c r="C1649" s="354" t="s">
        <v>41</v>
      </c>
      <c r="D1649" s="354" t="s">
        <v>42</v>
      </c>
      <c r="E1649" s="354">
        <v>4190410</v>
      </c>
      <c r="F1649" s="354">
        <v>-100</v>
      </c>
      <c r="L1649" s="354">
        <v>-100</v>
      </c>
      <c r="S1649" s="354">
        <v>0</v>
      </c>
      <c r="T1649" s="354">
        <v>0</v>
      </c>
      <c r="U1649" s="354">
        <v>0</v>
      </c>
      <c r="V1649" s="354">
        <v>0</v>
      </c>
      <c r="W1649" s="354">
        <v>0</v>
      </c>
      <c r="X1649" s="354">
        <v>-100</v>
      </c>
      <c r="Y1649" s="354">
        <v>-100</v>
      </c>
      <c r="Z1649" s="354">
        <v>-100</v>
      </c>
      <c r="AA1649" s="354">
        <v>-100</v>
      </c>
      <c r="AB1649" s="354">
        <v>-100</v>
      </c>
      <c r="AC1649" s="354">
        <v>-100</v>
      </c>
      <c r="AD1649" s="354">
        <v>-100</v>
      </c>
    </row>
    <row r="1650" spans="1:30" x14ac:dyDescent="0.35">
      <c r="A1650" t="s">
        <v>170</v>
      </c>
      <c r="B1650" s="354" t="str">
        <f>VLOOKUP(A1650,'Web Based Remittances'!$A$2:$C$70,3,0)</f>
        <v>487e802m</v>
      </c>
      <c r="C1650" s="354" t="s">
        <v>43</v>
      </c>
      <c r="D1650" s="354" t="s">
        <v>44</v>
      </c>
      <c r="E1650" s="354">
        <v>4190420</v>
      </c>
      <c r="S1650" s="354">
        <v>0</v>
      </c>
      <c r="T1650" s="354">
        <v>0</v>
      </c>
      <c r="U1650" s="354">
        <v>0</v>
      </c>
      <c r="V1650" s="354">
        <v>0</v>
      </c>
      <c r="W1650" s="354">
        <v>0</v>
      </c>
      <c r="X1650" s="354">
        <v>0</v>
      </c>
      <c r="Y1650" s="354">
        <v>0</v>
      </c>
      <c r="Z1650" s="354">
        <v>0</v>
      </c>
      <c r="AA1650" s="354">
        <v>0</v>
      </c>
      <c r="AB1650" s="354">
        <v>0</v>
      </c>
      <c r="AC1650" s="354">
        <v>0</v>
      </c>
      <c r="AD1650" s="354">
        <v>0</v>
      </c>
    </row>
    <row r="1651" spans="1:30" x14ac:dyDescent="0.35">
      <c r="A1651" t="s">
        <v>170</v>
      </c>
      <c r="B1651" s="354" t="str">
        <f>VLOOKUP(A1651,'Web Based Remittances'!$A$2:$C$70,3,0)</f>
        <v>487e802m</v>
      </c>
      <c r="C1651" s="354" t="s">
        <v>45</v>
      </c>
      <c r="D1651" s="354" t="s">
        <v>46</v>
      </c>
      <c r="E1651" s="354">
        <v>4190200</v>
      </c>
      <c r="S1651" s="354">
        <v>0</v>
      </c>
      <c r="T1651" s="354">
        <v>0</v>
      </c>
      <c r="U1651" s="354">
        <v>0</v>
      </c>
      <c r="V1651" s="354">
        <v>0</v>
      </c>
      <c r="W1651" s="354">
        <v>0</v>
      </c>
      <c r="X1651" s="354">
        <v>0</v>
      </c>
      <c r="Y1651" s="354">
        <v>0</v>
      </c>
      <c r="Z1651" s="354">
        <v>0</v>
      </c>
      <c r="AA1651" s="354">
        <v>0</v>
      </c>
      <c r="AB1651" s="354">
        <v>0</v>
      </c>
      <c r="AC1651" s="354">
        <v>0</v>
      </c>
      <c r="AD1651" s="354">
        <v>0</v>
      </c>
    </row>
    <row r="1652" spans="1:30" x14ac:dyDescent="0.35">
      <c r="A1652" t="s">
        <v>170</v>
      </c>
      <c r="B1652" s="354" t="str">
        <f>VLOOKUP(A1652,'Web Based Remittances'!$A$2:$C$70,3,0)</f>
        <v>487e802m</v>
      </c>
      <c r="C1652" s="354" t="s">
        <v>47</v>
      </c>
      <c r="D1652" s="354" t="s">
        <v>48</v>
      </c>
      <c r="E1652" s="354">
        <v>4190386</v>
      </c>
      <c r="S1652" s="354">
        <v>0</v>
      </c>
      <c r="T1652" s="354">
        <v>0</v>
      </c>
      <c r="U1652" s="354">
        <v>0</v>
      </c>
      <c r="V1652" s="354">
        <v>0</v>
      </c>
      <c r="W1652" s="354">
        <v>0</v>
      </c>
      <c r="X1652" s="354">
        <v>0</v>
      </c>
      <c r="Y1652" s="354">
        <v>0</v>
      </c>
      <c r="Z1652" s="354">
        <v>0</v>
      </c>
      <c r="AA1652" s="354">
        <v>0</v>
      </c>
      <c r="AB1652" s="354">
        <v>0</v>
      </c>
      <c r="AC1652" s="354">
        <v>0</v>
      </c>
      <c r="AD1652" s="354">
        <v>0</v>
      </c>
    </row>
    <row r="1653" spans="1:30" x14ac:dyDescent="0.35">
      <c r="A1653" t="s">
        <v>170</v>
      </c>
      <c r="B1653" s="354" t="str">
        <f>VLOOKUP(A1653,'Web Based Remittances'!$A$2:$C$70,3,0)</f>
        <v>487e802m</v>
      </c>
      <c r="C1653" s="354" t="s">
        <v>49</v>
      </c>
      <c r="D1653" s="354" t="s">
        <v>50</v>
      </c>
      <c r="E1653" s="354">
        <v>4190387</v>
      </c>
      <c r="S1653" s="354">
        <v>0</v>
      </c>
      <c r="T1653" s="354">
        <v>0</v>
      </c>
      <c r="U1653" s="354">
        <v>0</v>
      </c>
      <c r="V1653" s="354">
        <v>0</v>
      </c>
      <c r="W1653" s="354">
        <v>0</v>
      </c>
      <c r="X1653" s="354">
        <v>0</v>
      </c>
      <c r="Y1653" s="354">
        <v>0</v>
      </c>
      <c r="Z1653" s="354">
        <v>0</v>
      </c>
      <c r="AA1653" s="354">
        <v>0</v>
      </c>
      <c r="AB1653" s="354">
        <v>0</v>
      </c>
      <c r="AC1653" s="354">
        <v>0</v>
      </c>
      <c r="AD1653" s="354">
        <v>0</v>
      </c>
    </row>
    <row r="1654" spans="1:30" x14ac:dyDescent="0.35">
      <c r="A1654" t="s">
        <v>170</v>
      </c>
      <c r="B1654" s="354" t="str">
        <f>VLOOKUP(A1654,'Web Based Remittances'!$A$2:$C$70,3,0)</f>
        <v>487e802m</v>
      </c>
      <c r="C1654" s="354" t="s">
        <v>51</v>
      </c>
      <c r="D1654" s="354" t="s">
        <v>52</v>
      </c>
      <c r="E1654" s="354">
        <v>4190388</v>
      </c>
      <c r="F1654" s="354">
        <v>-1066</v>
      </c>
      <c r="I1654" s="354">
        <v>-266.5</v>
      </c>
      <c r="L1654" s="354">
        <v>-266.5</v>
      </c>
      <c r="O1654" s="354">
        <v>-266.5</v>
      </c>
      <c r="R1654" s="354">
        <v>-266.5</v>
      </c>
      <c r="S1654" s="354">
        <v>0</v>
      </c>
      <c r="T1654" s="354">
        <v>0</v>
      </c>
      <c r="U1654" s="354">
        <v>-266.5</v>
      </c>
      <c r="V1654" s="354">
        <v>-266.5</v>
      </c>
      <c r="W1654" s="354">
        <v>-266.5</v>
      </c>
      <c r="X1654" s="354">
        <v>-533</v>
      </c>
      <c r="Y1654" s="354">
        <v>-533</v>
      </c>
      <c r="Z1654" s="354">
        <v>-533</v>
      </c>
      <c r="AA1654" s="354">
        <v>-799.5</v>
      </c>
      <c r="AB1654" s="354">
        <v>-799.5</v>
      </c>
      <c r="AC1654" s="354">
        <v>-799.5</v>
      </c>
      <c r="AD1654" s="354">
        <v>-1066</v>
      </c>
    </row>
    <row r="1655" spans="1:30" x14ac:dyDescent="0.35">
      <c r="A1655" t="s">
        <v>170</v>
      </c>
      <c r="B1655" s="354" t="str">
        <f>VLOOKUP(A1655,'Web Based Remittances'!$A$2:$C$70,3,0)</f>
        <v>487e802m</v>
      </c>
      <c r="C1655" s="354" t="s">
        <v>53</v>
      </c>
      <c r="D1655" s="354" t="s">
        <v>54</v>
      </c>
      <c r="E1655" s="354">
        <v>4190380</v>
      </c>
      <c r="F1655" s="354">
        <v>-23960.5</v>
      </c>
      <c r="I1655" s="354">
        <v>-5990.125</v>
      </c>
      <c r="L1655" s="354">
        <v>-5990.125</v>
      </c>
      <c r="O1655" s="354">
        <v>-5990.125</v>
      </c>
      <c r="R1655" s="354">
        <v>-5990.125</v>
      </c>
      <c r="S1655" s="354">
        <v>0</v>
      </c>
      <c r="T1655" s="354">
        <v>0</v>
      </c>
      <c r="U1655" s="354">
        <v>-5990.125</v>
      </c>
      <c r="V1655" s="354">
        <v>-5990.125</v>
      </c>
      <c r="W1655" s="354">
        <v>-5990.125</v>
      </c>
      <c r="X1655" s="354">
        <v>-11980.25</v>
      </c>
      <c r="Y1655" s="354">
        <v>-11980.25</v>
      </c>
      <c r="Z1655" s="354">
        <v>-11980.25</v>
      </c>
      <c r="AA1655" s="354">
        <v>-17970.375</v>
      </c>
      <c r="AB1655" s="354">
        <v>-17970.375</v>
      </c>
      <c r="AC1655" s="354">
        <v>-17970.375</v>
      </c>
      <c r="AD1655" s="354">
        <v>-23960.5</v>
      </c>
    </row>
    <row r="1656" spans="1:30" x14ac:dyDescent="0.35">
      <c r="A1656" t="s">
        <v>170</v>
      </c>
      <c r="B1656" s="354" t="str">
        <f>VLOOKUP(A1656,'Web Based Remittances'!$A$2:$C$70,3,0)</f>
        <v>487e802m</v>
      </c>
      <c r="C1656" s="354" t="s">
        <v>57</v>
      </c>
      <c r="D1656" s="354" t="s">
        <v>58</v>
      </c>
      <c r="E1656" s="354">
        <v>6110000</v>
      </c>
      <c r="F1656" s="354">
        <v>108965</v>
      </c>
      <c r="G1656" s="354">
        <v>9080.4166666666661</v>
      </c>
      <c r="H1656" s="354">
        <v>9080.4166666666661</v>
      </c>
      <c r="I1656" s="354">
        <v>9080.4166666666661</v>
      </c>
      <c r="J1656" s="354">
        <v>9080.4166666666661</v>
      </c>
      <c r="K1656" s="354">
        <v>9080.4166666666661</v>
      </c>
      <c r="L1656" s="354">
        <v>9080.4166666666661</v>
      </c>
      <c r="M1656" s="354">
        <v>9080.4166666666661</v>
      </c>
      <c r="N1656" s="354">
        <v>9080.4166666666661</v>
      </c>
      <c r="O1656" s="354">
        <v>9080.4166666666661</v>
      </c>
      <c r="P1656" s="354">
        <v>9080.4166666666661</v>
      </c>
      <c r="Q1656" s="354">
        <v>9080.4166666666661</v>
      </c>
      <c r="R1656" s="354">
        <v>9080.4166666666661</v>
      </c>
      <c r="S1656" s="354">
        <v>9080.4166666666661</v>
      </c>
      <c r="T1656" s="354">
        <v>18160.833333333332</v>
      </c>
      <c r="U1656" s="354">
        <v>27241.25</v>
      </c>
      <c r="V1656" s="354">
        <v>36321.666666666664</v>
      </c>
      <c r="W1656" s="354">
        <v>45402.083333333328</v>
      </c>
      <c r="X1656" s="354">
        <v>54482.499999999993</v>
      </c>
      <c r="Y1656" s="354">
        <v>63562.916666666657</v>
      </c>
      <c r="Z1656" s="354">
        <v>72643.333333333328</v>
      </c>
      <c r="AA1656" s="354">
        <v>81723.75</v>
      </c>
      <c r="AB1656" s="354">
        <v>90804.166666666672</v>
      </c>
      <c r="AC1656" s="354">
        <v>99884.583333333343</v>
      </c>
      <c r="AD1656" s="354">
        <v>108965.00000000001</v>
      </c>
    </row>
    <row r="1657" spans="1:30" x14ac:dyDescent="0.35">
      <c r="A1657" t="s">
        <v>170</v>
      </c>
      <c r="B1657" s="354" t="str">
        <f>VLOOKUP(A1657,'Web Based Remittances'!$A$2:$C$70,3,0)</f>
        <v>487e802m</v>
      </c>
      <c r="C1657" s="354" t="s">
        <v>59</v>
      </c>
      <c r="D1657" s="354" t="s">
        <v>60</v>
      </c>
      <c r="E1657" s="354">
        <v>6110020</v>
      </c>
      <c r="F1657" s="354">
        <v>6630</v>
      </c>
      <c r="G1657" s="354">
        <v>552.5</v>
      </c>
      <c r="H1657" s="354">
        <v>552.5</v>
      </c>
      <c r="I1657" s="354">
        <v>552.5</v>
      </c>
      <c r="J1657" s="354">
        <v>552.5</v>
      </c>
      <c r="K1657" s="354">
        <v>552.5</v>
      </c>
      <c r="L1657" s="354">
        <v>552.5</v>
      </c>
      <c r="M1657" s="354">
        <v>552.5</v>
      </c>
      <c r="N1657" s="354">
        <v>552.5</v>
      </c>
      <c r="O1657" s="354">
        <v>552.5</v>
      </c>
      <c r="P1657" s="354">
        <v>552.5</v>
      </c>
      <c r="Q1657" s="354">
        <v>552.5</v>
      </c>
      <c r="R1657" s="354">
        <v>552.5</v>
      </c>
      <c r="S1657" s="354">
        <v>552.5</v>
      </c>
      <c r="T1657" s="354">
        <v>1105</v>
      </c>
      <c r="U1657" s="354">
        <v>1657.5</v>
      </c>
      <c r="V1657" s="354">
        <v>2210</v>
      </c>
      <c r="W1657" s="354">
        <v>2762.5</v>
      </c>
      <c r="X1657" s="354">
        <v>3315</v>
      </c>
      <c r="Y1657" s="354">
        <v>3867.5</v>
      </c>
      <c r="Z1657" s="354">
        <v>4420</v>
      </c>
      <c r="AA1657" s="354">
        <v>4972.5</v>
      </c>
      <c r="AB1657" s="354">
        <v>5525</v>
      </c>
      <c r="AC1657" s="354">
        <v>6077.5</v>
      </c>
      <c r="AD1657" s="354">
        <v>6630</v>
      </c>
    </row>
    <row r="1658" spans="1:30" x14ac:dyDescent="0.35">
      <c r="A1658" t="s">
        <v>170</v>
      </c>
      <c r="B1658" s="354" t="str">
        <f>VLOOKUP(A1658,'Web Based Remittances'!$A$2:$C$70,3,0)</f>
        <v>487e802m</v>
      </c>
      <c r="C1658" s="354" t="s">
        <v>61</v>
      </c>
      <c r="D1658" s="354" t="s">
        <v>62</v>
      </c>
      <c r="E1658" s="354">
        <v>6110600</v>
      </c>
      <c r="F1658" s="354">
        <v>50945.22</v>
      </c>
      <c r="G1658" s="354">
        <v>4245.4350000000004</v>
      </c>
      <c r="H1658" s="354">
        <v>4245.4350000000004</v>
      </c>
      <c r="I1658" s="354">
        <v>4245.4350000000004</v>
      </c>
      <c r="J1658" s="354">
        <v>4245.4350000000004</v>
      </c>
      <c r="K1658" s="354">
        <v>4245.4350000000004</v>
      </c>
      <c r="L1658" s="354">
        <v>4245.4350000000004</v>
      </c>
      <c r="M1658" s="354">
        <v>4245.4350000000004</v>
      </c>
      <c r="N1658" s="354">
        <v>4245.4350000000004</v>
      </c>
      <c r="O1658" s="354">
        <v>4245.4350000000004</v>
      </c>
      <c r="P1658" s="354">
        <v>4245.4350000000004</v>
      </c>
      <c r="Q1658" s="354">
        <v>4245.4350000000004</v>
      </c>
      <c r="R1658" s="354">
        <v>4245.4350000000004</v>
      </c>
      <c r="S1658" s="354">
        <v>4245.4350000000004</v>
      </c>
      <c r="T1658" s="354">
        <v>8490.8700000000008</v>
      </c>
      <c r="U1658" s="354">
        <v>12736.305</v>
      </c>
      <c r="V1658" s="354">
        <v>16981.740000000002</v>
      </c>
      <c r="W1658" s="354">
        <v>21227.175000000003</v>
      </c>
      <c r="X1658" s="354">
        <v>25472.610000000004</v>
      </c>
      <c r="Y1658" s="354">
        <v>29718.045000000006</v>
      </c>
      <c r="Z1658" s="354">
        <v>33963.480000000003</v>
      </c>
      <c r="AA1658" s="354">
        <v>38208.915000000001</v>
      </c>
      <c r="AB1658" s="354">
        <v>42454.35</v>
      </c>
      <c r="AC1658" s="354">
        <v>46699.784999999996</v>
      </c>
      <c r="AD1658" s="354">
        <v>50945.219999999994</v>
      </c>
    </row>
    <row r="1659" spans="1:30" x14ac:dyDescent="0.35">
      <c r="A1659" t="s">
        <v>170</v>
      </c>
      <c r="B1659" s="354" t="str">
        <f>VLOOKUP(A1659,'Web Based Remittances'!$A$2:$C$70,3,0)</f>
        <v>487e802m</v>
      </c>
      <c r="C1659" s="354" t="s">
        <v>63</v>
      </c>
      <c r="D1659" s="354" t="s">
        <v>64</v>
      </c>
      <c r="E1659" s="354">
        <v>6110720</v>
      </c>
      <c r="F1659" s="354">
        <v>4675.95</v>
      </c>
      <c r="G1659" s="354">
        <v>389.66249999999997</v>
      </c>
      <c r="H1659" s="354">
        <v>389.66249999999997</v>
      </c>
      <c r="I1659" s="354">
        <v>389.66249999999997</v>
      </c>
      <c r="J1659" s="354">
        <v>389.66249999999997</v>
      </c>
      <c r="K1659" s="354">
        <v>389.66249999999997</v>
      </c>
      <c r="L1659" s="354">
        <v>389.66249999999997</v>
      </c>
      <c r="M1659" s="354">
        <v>389.66249999999997</v>
      </c>
      <c r="N1659" s="354">
        <v>389.66249999999997</v>
      </c>
      <c r="O1659" s="354">
        <v>389.66249999999997</v>
      </c>
      <c r="P1659" s="354">
        <v>389.66249999999997</v>
      </c>
      <c r="Q1659" s="354">
        <v>389.66249999999997</v>
      </c>
      <c r="R1659" s="354">
        <v>389.66249999999997</v>
      </c>
      <c r="S1659" s="354">
        <v>389.66249999999997</v>
      </c>
      <c r="T1659" s="354">
        <v>779.32499999999993</v>
      </c>
      <c r="U1659" s="354">
        <v>1168.9875</v>
      </c>
      <c r="V1659" s="354">
        <v>1558.6499999999999</v>
      </c>
      <c r="W1659" s="354">
        <v>1948.3124999999998</v>
      </c>
      <c r="X1659" s="354">
        <v>2337.9749999999999</v>
      </c>
      <c r="Y1659" s="354">
        <v>2727.6374999999998</v>
      </c>
      <c r="Z1659" s="354">
        <v>3117.2999999999997</v>
      </c>
      <c r="AA1659" s="354">
        <v>3506.9624999999996</v>
      </c>
      <c r="AB1659" s="354">
        <v>3896.6249999999995</v>
      </c>
      <c r="AC1659" s="354">
        <v>4286.2874999999995</v>
      </c>
      <c r="AD1659" s="354">
        <v>4675.95</v>
      </c>
    </row>
    <row r="1660" spans="1:30" x14ac:dyDescent="0.35">
      <c r="A1660" t="s">
        <v>170</v>
      </c>
      <c r="B1660" s="354" t="str">
        <f>VLOOKUP(A1660,'Web Based Remittances'!$A$2:$C$70,3,0)</f>
        <v>487e802m</v>
      </c>
      <c r="C1660" s="354" t="s">
        <v>65</v>
      </c>
      <c r="D1660" s="354" t="s">
        <v>66</v>
      </c>
      <c r="E1660" s="354">
        <v>6110860</v>
      </c>
      <c r="F1660" s="354">
        <v>22646.58</v>
      </c>
      <c r="G1660" s="354">
        <v>1887.2150000000001</v>
      </c>
      <c r="H1660" s="354">
        <v>1887.2150000000001</v>
      </c>
      <c r="I1660" s="354">
        <v>1887.2150000000001</v>
      </c>
      <c r="J1660" s="354">
        <v>1887.2150000000001</v>
      </c>
      <c r="K1660" s="354">
        <v>1887.2150000000001</v>
      </c>
      <c r="L1660" s="354">
        <v>1887.2150000000001</v>
      </c>
      <c r="M1660" s="354">
        <v>1887.2150000000001</v>
      </c>
      <c r="N1660" s="354">
        <v>1887.2150000000001</v>
      </c>
      <c r="O1660" s="354">
        <v>1887.2150000000001</v>
      </c>
      <c r="P1660" s="354">
        <v>1887.2150000000001</v>
      </c>
      <c r="Q1660" s="354">
        <v>1887.2150000000001</v>
      </c>
      <c r="R1660" s="354">
        <v>1887.2150000000001</v>
      </c>
      <c r="S1660" s="354">
        <v>1887.2150000000001</v>
      </c>
      <c r="T1660" s="354">
        <v>3774.4300000000003</v>
      </c>
      <c r="U1660" s="354">
        <v>5661.6450000000004</v>
      </c>
      <c r="V1660" s="354">
        <v>7548.8600000000006</v>
      </c>
      <c r="W1660" s="354">
        <v>9436.0750000000007</v>
      </c>
      <c r="X1660" s="354">
        <v>11323.29</v>
      </c>
      <c r="Y1660" s="354">
        <v>13210.505000000001</v>
      </c>
      <c r="Z1660" s="354">
        <v>15097.720000000001</v>
      </c>
      <c r="AA1660" s="354">
        <v>16984.935000000001</v>
      </c>
      <c r="AB1660" s="354">
        <v>18872.150000000001</v>
      </c>
      <c r="AC1660" s="354">
        <v>20759.365000000002</v>
      </c>
      <c r="AD1660" s="354">
        <v>22646.58</v>
      </c>
    </row>
    <row r="1661" spans="1:30" x14ac:dyDescent="0.35">
      <c r="A1661" t="s">
        <v>170</v>
      </c>
      <c r="B1661" s="354" t="str">
        <f>VLOOKUP(A1661,'Web Based Remittances'!$A$2:$C$70,3,0)</f>
        <v>487e802m</v>
      </c>
      <c r="C1661" s="354" t="s">
        <v>67</v>
      </c>
      <c r="D1661" s="354" t="s">
        <v>68</v>
      </c>
      <c r="E1661" s="354">
        <v>6110800</v>
      </c>
      <c r="F1661" s="354">
        <v>0</v>
      </c>
      <c r="G1661" s="354">
        <v>0</v>
      </c>
      <c r="H1661" s="354">
        <v>0</v>
      </c>
      <c r="I1661" s="354">
        <v>0</v>
      </c>
      <c r="J1661" s="354">
        <v>0</v>
      </c>
      <c r="K1661" s="354">
        <v>0</v>
      </c>
      <c r="L1661" s="354">
        <v>0</v>
      </c>
      <c r="M1661" s="354">
        <v>0</v>
      </c>
      <c r="N1661" s="354">
        <v>0</v>
      </c>
      <c r="O1661" s="354">
        <v>0</v>
      </c>
      <c r="P1661" s="354">
        <v>0</v>
      </c>
      <c r="Q1661" s="354">
        <v>0</v>
      </c>
      <c r="R1661" s="354">
        <v>0</v>
      </c>
      <c r="S1661" s="354">
        <v>0</v>
      </c>
      <c r="T1661" s="354">
        <v>0</v>
      </c>
      <c r="U1661" s="354">
        <v>0</v>
      </c>
      <c r="V1661" s="354">
        <v>0</v>
      </c>
      <c r="W1661" s="354">
        <v>0</v>
      </c>
      <c r="X1661" s="354">
        <v>0</v>
      </c>
      <c r="Y1661" s="354">
        <v>0</v>
      </c>
      <c r="Z1661" s="354">
        <v>0</v>
      </c>
      <c r="AA1661" s="354">
        <v>0</v>
      </c>
      <c r="AB1661" s="354">
        <v>0</v>
      </c>
      <c r="AC1661" s="354">
        <v>0</v>
      </c>
      <c r="AD1661" s="354">
        <v>0</v>
      </c>
    </row>
    <row r="1662" spans="1:30" x14ac:dyDescent="0.35">
      <c r="A1662" t="s">
        <v>170</v>
      </c>
      <c r="B1662" s="354" t="str">
        <f>VLOOKUP(A1662,'Web Based Remittances'!$A$2:$C$70,3,0)</f>
        <v>487e802m</v>
      </c>
      <c r="C1662" s="354" t="s">
        <v>69</v>
      </c>
      <c r="D1662" s="354" t="s">
        <v>70</v>
      </c>
      <c r="E1662" s="354">
        <v>6110640</v>
      </c>
      <c r="F1662" s="354">
        <v>6112.35</v>
      </c>
      <c r="G1662" s="354">
        <v>509.36250000000001</v>
      </c>
      <c r="H1662" s="354">
        <v>509.36250000000001</v>
      </c>
      <c r="I1662" s="354">
        <v>509.36250000000001</v>
      </c>
      <c r="J1662" s="354">
        <v>509.36250000000001</v>
      </c>
      <c r="K1662" s="354">
        <v>509.36250000000001</v>
      </c>
      <c r="L1662" s="354">
        <v>509.36250000000001</v>
      </c>
      <c r="M1662" s="354">
        <v>509.36250000000001</v>
      </c>
      <c r="N1662" s="354">
        <v>509.36250000000001</v>
      </c>
      <c r="O1662" s="354">
        <v>509.36250000000001</v>
      </c>
      <c r="P1662" s="354">
        <v>509.36250000000001</v>
      </c>
      <c r="Q1662" s="354">
        <v>509.36250000000001</v>
      </c>
      <c r="R1662" s="354">
        <v>509.36250000000001</v>
      </c>
      <c r="S1662" s="354">
        <v>509.36250000000001</v>
      </c>
      <c r="T1662" s="354">
        <v>1018.725</v>
      </c>
      <c r="U1662" s="354">
        <v>1528.0875000000001</v>
      </c>
      <c r="V1662" s="354">
        <v>2037.45</v>
      </c>
      <c r="W1662" s="354">
        <v>2546.8125</v>
      </c>
      <c r="X1662" s="354">
        <v>3056.1750000000002</v>
      </c>
      <c r="Y1662" s="354">
        <v>3565.5375000000004</v>
      </c>
      <c r="Z1662" s="354">
        <v>4074.9000000000005</v>
      </c>
      <c r="AA1662" s="354">
        <v>4584.2625000000007</v>
      </c>
      <c r="AB1662" s="354">
        <v>5093.6250000000009</v>
      </c>
      <c r="AC1662" s="354">
        <v>5602.9875000000011</v>
      </c>
      <c r="AD1662" s="354">
        <v>6112.3500000000013</v>
      </c>
    </row>
    <row r="1663" spans="1:30" x14ac:dyDescent="0.35">
      <c r="A1663" t="s">
        <v>170</v>
      </c>
      <c r="B1663" s="354" t="str">
        <f>VLOOKUP(A1663,'Web Based Remittances'!$A$2:$C$70,3,0)</f>
        <v>487e802m</v>
      </c>
      <c r="C1663" s="354" t="s">
        <v>71</v>
      </c>
      <c r="D1663" s="354" t="s">
        <v>72</v>
      </c>
      <c r="E1663" s="354">
        <v>6116300</v>
      </c>
      <c r="F1663" s="354">
        <v>2000</v>
      </c>
      <c r="G1663" s="354">
        <v>166.66666666666666</v>
      </c>
      <c r="H1663" s="354">
        <v>166.66666666666666</v>
      </c>
      <c r="I1663" s="354">
        <v>166.66666666666666</v>
      </c>
      <c r="J1663" s="354">
        <v>166.66666666666666</v>
      </c>
      <c r="K1663" s="354">
        <v>166.66666666666666</v>
      </c>
      <c r="L1663" s="354">
        <v>166.66666666666666</v>
      </c>
      <c r="M1663" s="354">
        <v>166.66666666666666</v>
      </c>
      <c r="N1663" s="354">
        <v>166.66666666666666</v>
      </c>
      <c r="O1663" s="354">
        <v>166.66666666666666</v>
      </c>
      <c r="P1663" s="354">
        <v>166.66666666666666</v>
      </c>
      <c r="Q1663" s="354">
        <v>166.66666666666666</v>
      </c>
      <c r="R1663" s="354">
        <v>166.66666666666666</v>
      </c>
      <c r="S1663" s="354">
        <v>166.66666666666666</v>
      </c>
      <c r="T1663" s="354">
        <v>333.33333333333331</v>
      </c>
      <c r="U1663" s="354">
        <v>500</v>
      </c>
      <c r="V1663" s="354">
        <v>666.66666666666663</v>
      </c>
      <c r="W1663" s="354">
        <v>833.33333333333326</v>
      </c>
      <c r="X1663" s="354">
        <v>999.99999999999989</v>
      </c>
      <c r="Y1663" s="354">
        <v>1166.6666666666665</v>
      </c>
      <c r="Z1663" s="354">
        <v>1333.3333333333333</v>
      </c>
      <c r="AA1663" s="354">
        <v>1500</v>
      </c>
      <c r="AB1663" s="354">
        <v>1666.6666666666667</v>
      </c>
      <c r="AC1663" s="354">
        <v>1833.3333333333335</v>
      </c>
      <c r="AD1663" s="354">
        <v>2000.0000000000002</v>
      </c>
    </row>
    <row r="1664" spans="1:30" x14ac:dyDescent="0.35">
      <c r="A1664" t="s">
        <v>170</v>
      </c>
      <c r="B1664" s="354" t="str">
        <f>VLOOKUP(A1664,'Web Based Remittances'!$A$2:$C$70,3,0)</f>
        <v>487e802m</v>
      </c>
      <c r="C1664" s="354" t="s">
        <v>73</v>
      </c>
      <c r="D1664" s="354" t="s">
        <v>74</v>
      </c>
      <c r="E1664" s="354">
        <v>6116200</v>
      </c>
      <c r="F1664" s="354">
        <v>2000</v>
      </c>
      <c r="G1664" s="354">
        <v>166.66666666666666</v>
      </c>
      <c r="H1664" s="354">
        <v>166.66666666666666</v>
      </c>
      <c r="I1664" s="354">
        <v>166.66666666666666</v>
      </c>
      <c r="J1664" s="354">
        <v>166.66666666666666</v>
      </c>
      <c r="K1664" s="354">
        <v>166.66666666666666</v>
      </c>
      <c r="L1664" s="354">
        <v>166.66666666666666</v>
      </c>
      <c r="M1664" s="354">
        <v>166.66666666666666</v>
      </c>
      <c r="N1664" s="354">
        <v>166.66666666666666</v>
      </c>
      <c r="O1664" s="354">
        <v>166.66666666666666</v>
      </c>
      <c r="P1664" s="354">
        <v>166.66666666666666</v>
      </c>
      <c r="Q1664" s="354">
        <v>166.66666666666666</v>
      </c>
      <c r="R1664" s="354">
        <v>166.66666666666666</v>
      </c>
      <c r="S1664" s="354">
        <v>166.66666666666666</v>
      </c>
      <c r="T1664" s="354">
        <v>333.33333333333331</v>
      </c>
      <c r="U1664" s="354">
        <v>500</v>
      </c>
      <c r="V1664" s="354">
        <v>666.66666666666663</v>
      </c>
      <c r="W1664" s="354">
        <v>833.33333333333326</v>
      </c>
      <c r="X1664" s="354">
        <v>999.99999999999989</v>
      </c>
      <c r="Y1664" s="354">
        <v>1166.6666666666665</v>
      </c>
      <c r="Z1664" s="354">
        <v>1333.3333333333333</v>
      </c>
      <c r="AA1664" s="354">
        <v>1500</v>
      </c>
      <c r="AB1664" s="354">
        <v>1666.6666666666667</v>
      </c>
      <c r="AC1664" s="354">
        <v>1833.3333333333335</v>
      </c>
      <c r="AD1664" s="354">
        <v>2000.0000000000002</v>
      </c>
    </row>
    <row r="1665" spans="1:30" x14ac:dyDescent="0.35">
      <c r="A1665" t="s">
        <v>170</v>
      </c>
      <c r="B1665" s="354" t="str">
        <f>VLOOKUP(A1665,'Web Based Remittances'!$A$2:$C$70,3,0)</f>
        <v>487e802m</v>
      </c>
      <c r="C1665" s="354" t="s">
        <v>75</v>
      </c>
      <c r="D1665" s="354" t="s">
        <v>76</v>
      </c>
      <c r="E1665" s="354">
        <v>6116610</v>
      </c>
      <c r="F1665" s="354">
        <v>0</v>
      </c>
      <c r="G1665" s="354">
        <v>0</v>
      </c>
      <c r="H1665" s="354">
        <v>0</v>
      </c>
      <c r="I1665" s="354">
        <v>0</v>
      </c>
      <c r="J1665" s="354">
        <v>0</v>
      </c>
      <c r="K1665" s="354">
        <v>0</v>
      </c>
      <c r="L1665" s="354">
        <v>0</v>
      </c>
      <c r="M1665" s="354">
        <v>0</v>
      </c>
      <c r="N1665" s="354">
        <v>0</v>
      </c>
      <c r="O1665" s="354">
        <v>0</v>
      </c>
      <c r="P1665" s="354">
        <v>0</v>
      </c>
      <c r="Q1665" s="354">
        <v>0</v>
      </c>
      <c r="R1665" s="354">
        <v>0</v>
      </c>
      <c r="S1665" s="354">
        <v>0</v>
      </c>
      <c r="T1665" s="354">
        <v>0</v>
      </c>
      <c r="U1665" s="354">
        <v>0</v>
      </c>
      <c r="V1665" s="354">
        <v>0</v>
      </c>
      <c r="W1665" s="354">
        <v>0</v>
      </c>
      <c r="X1665" s="354">
        <v>0</v>
      </c>
      <c r="Y1665" s="354">
        <v>0</v>
      </c>
      <c r="Z1665" s="354">
        <v>0</v>
      </c>
      <c r="AA1665" s="354">
        <v>0</v>
      </c>
      <c r="AB1665" s="354">
        <v>0</v>
      </c>
      <c r="AC1665" s="354">
        <v>0</v>
      </c>
      <c r="AD1665" s="354">
        <v>0</v>
      </c>
    </row>
    <row r="1666" spans="1:30" x14ac:dyDescent="0.35">
      <c r="A1666" t="s">
        <v>170</v>
      </c>
      <c r="B1666" s="354" t="str">
        <f>VLOOKUP(A1666,'Web Based Remittances'!$A$2:$C$70,3,0)</f>
        <v>487e802m</v>
      </c>
      <c r="C1666" s="354" t="s">
        <v>77</v>
      </c>
      <c r="D1666" s="354" t="s">
        <v>78</v>
      </c>
      <c r="E1666" s="354">
        <v>6116600</v>
      </c>
      <c r="F1666" s="354">
        <v>55.08</v>
      </c>
      <c r="G1666" s="354">
        <v>4.59</v>
      </c>
      <c r="H1666" s="354">
        <v>4.59</v>
      </c>
      <c r="I1666" s="354">
        <v>4.59</v>
      </c>
      <c r="J1666" s="354">
        <v>4.59</v>
      </c>
      <c r="K1666" s="354">
        <v>4.59</v>
      </c>
      <c r="L1666" s="354">
        <v>4.59</v>
      </c>
      <c r="M1666" s="354">
        <v>4.59</v>
      </c>
      <c r="N1666" s="354">
        <v>4.59</v>
      </c>
      <c r="O1666" s="354">
        <v>4.59</v>
      </c>
      <c r="P1666" s="354">
        <v>4.59</v>
      </c>
      <c r="Q1666" s="354">
        <v>4.59</v>
      </c>
      <c r="R1666" s="354">
        <v>4.59</v>
      </c>
      <c r="S1666" s="354">
        <v>4.59</v>
      </c>
      <c r="T1666" s="354">
        <v>9.18</v>
      </c>
      <c r="U1666" s="354">
        <v>13.77</v>
      </c>
      <c r="V1666" s="354">
        <v>18.36</v>
      </c>
      <c r="W1666" s="354">
        <v>22.95</v>
      </c>
      <c r="X1666" s="354">
        <v>27.54</v>
      </c>
      <c r="Y1666" s="354">
        <v>32.129999999999995</v>
      </c>
      <c r="Z1666" s="354">
        <v>36.72</v>
      </c>
      <c r="AA1666" s="354">
        <v>41.31</v>
      </c>
      <c r="AB1666" s="354">
        <v>45.900000000000006</v>
      </c>
      <c r="AC1666" s="354">
        <v>50.490000000000009</v>
      </c>
      <c r="AD1666" s="354">
        <v>55.080000000000013</v>
      </c>
    </row>
    <row r="1667" spans="1:30" x14ac:dyDescent="0.35">
      <c r="A1667" t="s">
        <v>170</v>
      </c>
      <c r="B1667" s="354" t="str">
        <f>VLOOKUP(A1667,'Web Based Remittances'!$A$2:$C$70,3,0)</f>
        <v>487e802m</v>
      </c>
      <c r="C1667" s="354" t="s">
        <v>79</v>
      </c>
      <c r="D1667" s="354" t="s">
        <v>80</v>
      </c>
      <c r="E1667" s="354">
        <v>6121000</v>
      </c>
      <c r="F1667" s="354">
        <v>2000</v>
      </c>
      <c r="G1667" s="354">
        <v>166.66666666666666</v>
      </c>
      <c r="H1667" s="354">
        <v>166.66666666666666</v>
      </c>
      <c r="I1667" s="354">
        <v>166.66666666666666</v>
      </c>
      <c r="J1667" s="354">
        <v>166.66666666666666</v>
      </c>
      <c r="K1667" s="354">
        <v>166.66666666666666</v>
      </c>
      <c r="L1667" s="354">
        <v>166.66666666666666</v>
      </c>
      <c r="M1667" s="354">
        <v>166.66666666666666</v>
      </c>
      <c r="N1667" s="354">
        <v>166.66666666666666</v>
      </c>
      <c r="O1667" s="354">
        <v>166.66666666666666</v>
      </c>
      <c r="P1667" s="354">
        <v>166.66666666666666</v>
      </c>
      <c r="Q1667" s="354">
        <v>166.66666666666666</v>
      </c>
      <c r="R1667" s="354">
        <v>166.66666666666666</v>
      </c>
      <c r="S1667" s="354">
        <v>166.66666666666666</v>
      </c>
      <c r="T1667" s="354">
        <v>333.33333333333331</v>
      </c>
      <c r="U1667" s="354">
        <v>500</v>
      </c>
      <c r="V1667" s="354">
        <v>666.66666666666663</v>
      </c>
      <c r="W1667" s="354">
        <v>833.33333333333326</v>
      </c>
      <c r="X1667" s="354">
        <v>999.99999999999989</v>
      </c>
      <c r="Y1667" s="354">
        <v>1166.6666666666665</v>
      </c>
      <c r="Z1667" s="354">
        <v>1333.3333333333333</v>
      </c>
      <c r="AA1667" s="354">
        <v>1500</v>
      </c>
      <c r="AB1667" s="354">
        <v>1666.6666666666667</v>
      </c>
      <c r="AC1667" s="354">
        <v>1833.3333333333335</v>
      </c>
      <c r="AD1667" s="354">
        <v>2000.0000000000002</v>
      </c>
    </row>
    <row r="1668" spans="1:30" x14ac:dyDescent="0.35">
      <c r="A1668" t="s">
        <v>170</v>
      </c>
      <c r="B1668" s="354" t="str">
        <f>VLOOKUP(A1668,'Web Based Remittances'!$A$2:$C$70,3,0)</f>
        <v>487e802m</v>
      </c>
      <c r="C1668" s="354" t="s">
        <v>81</v>
      </c>
      <c r="D1668" s="354" t="s">
        <v>82</v>
      </c>
      <c r="E1668" s="354">
        <v>6122310</v>
      </c>
      <c r="F1668" s="354">
        <v>2000</v>
      </c>
      <c r="G1668" s="354">
        <v>166.66666666666666</v>
      </c>
      <c r="H1668" s="354">
        <v>166.66666666666666</v>
      </c>
      <c r="I1668" s="354">
        <v>166.66666666666666</v>
      </c>
      <c r="J1668" s="354">
        <v>166.66666666666666</v>
      </c>
      <c r="K1668" s="354">
        <v>166.66666666666666</v>
      </c>
      <c r="L1668" s="354">
        <v>166.66666666666666</v>
      </c>
      <c r="M1668" s="354">
        <v>166.66666666666666</v>
      </c>
      <c r="N1668" s="354">
        <v>166.66666666666666</v>
      </c>
      <c r="O1668" s="354">
        <v>166.66666666666666</v>
      </c>
      <c r="P1668" s="354">
        <v>166.66666666666666</v>
      </c>
      <c r="Q1668" s="354">
        <v>166.66666666666666</v>
      </c>
      <c r="R1668" s="354">
        <v>166.66666666666666</v>
      </c>
      <c r="S1668" s="354">
        <v>166.66666666666666</v>
      </c>
      <c r="T1668" s="354">
        <v>333.33333333333331</v>
      </c>
      <c r="U1668" s="354">
        <v>500</v>
      </c>
      <c r="V1668" s="354">
        <v>666.66666666666663</v>
      </c>
      <c r="W1668" s="354">
        <v>833.33333333333326</v>
      </c>
      <c r="X1668" s="354">
        <v>999.99999999999989</v>
      </c>
      <c r="Y1668" s="354">
        <v>1166.6666666666665</v>
      </c>
      <c r="Z1668" s="354">
        <v>1333.3333333333333</v>
      </c>
      <c r="AA1668" s="354">
        <v>1500</v>
      </c>
      <c r="AB1668" s="354">
        <v>1666.6666666666667</v>
      </c>
      <c r="AC1668" s="354">
        <v>1833.3333333333335</v>
      </c>
      <c r="AD1668" s="354">
        <v>2000.0000000000002</v>
      </c>
    </row>
    <row r="1669" spans="1:30" x14ac:dyDescent="0.35">
      <c r="A1669" t="s">
        <v>170</v>
      </c>
      <c r="B1669" s="354" t="str">
        <f>VLOOKUP(A1669,'Web Based Remittances'!$A$2:$C$70,3,0)</f>
        <v>487e802m</v>
      </c>
      <c r="C1669" s="354" t="s">
        <v>83</v>
      </c>
      <c r="D1669" s="354" t="s">
        <v>84</v>
      </c>
      <c r="E1669" s="354">
        <v>6122110</v>
      </c>
      <c r="F1669" s="354">
        <v>600</v>
      </c>
      <c r="G1669" s="354">
        <v>50</v>
      </c>
      <c r="H1669" s="354">
        <v>50</v>
      </c>
      <c r="I1669" s="354">
        <v>50</v>
      </c>
      <c r="J1669" s="354">
        <v>50</v>
      </c>
      <c r="K1669" s="354">
        <v>50</v>
      </c>
      <c r="L1669" s="354">
        <v>50</v>
      </c>
      <c r="M1669" s="354">
        <v>50</v>
      </c>
      <c r="N1669" s="354">
        <v>50</v>
      </c>
      <c r="O1669" s="354">
        <v>50</v>
      </c>
      <c r="P1669" s="354">
        <v>50</v>
      </c>
      <c r="Q1669" s="354">
        <v>50</v>
      </c>
      <c r="R1669" s="354">
        <v>50</v>
      </c>
      <c r="S1669" s="354">
        <v>50</v>
      </c>
      <c r="T1669" s="354">
        <v>100</v>
      </c>
      <c r="U1669" s="354">
        <v>150</v>
      </c>
      <c r="V1669" s="354">
        <v>200</v>
      </c>
      <c r="W1669" s="354">
        <v>250</v>
      </c>
      <c r="X1669" s="354">
        <v>300</v>
      </c>
      <c r="Y1669" s="354">
        <v>350</v>
      </c>
      <c r="Z1669" s="354">
        <v>400</v>
      </c>
      <c r="AA1669" s="354">
        <v>450</v>
      </c>
      <c r="AB1669" s="354">
        <v>500</v>
      </c>
      <c r="AC1669" s="354">
        <v>550</v>
      </c>
      <c r="AD1669" s="354">
        <v>600</v>
      </c>
    </row>
    <row r="1670" spans="1:30" x14ac:dyDescent="0.35">
      <c r="A1670" t="s">
        <v>170</v>
      </c>
      <c r="B1670" s="354" t="str">
        <f>VLOOKUP(A1670,'Web Based Remittances'!$A$2:$C$70,3,0)</f>
        <v>487e802m</v>
      </c>
      <c r="C1670" s="354" t="s">
        <v>85</v>
      </c>
      <c r="D1670" s="354" t="s">
        <v>86</v>
      </c>
      <c r="E1670" s="354">
        <v>6120800</v>
      </c>
      <c r="F1670" s="354">
        <v>624</v>
      </c>
      <c r="G1670" s="354">
        <v>52</v>
      </c>
      <c r="H1670" s="354">
        <v>52</v>
      </c>
      <c r="I1670" s="354">
        <v>52</v>
      </c>
      <c r="J1670" s="354">
        <v>52</v>
      </c>
      <c r="K1670" s="354">
        <v>52</v>
      </c>
      <c r="L1670" s="354">
        <v>52</v>
      </c>
      <c r="M1670" s="354">
        <v>52</v>
      </c>
      <c r="N1670" s="354">
        <v>52</v>
      </c>
      <c r="O1670" s="354">
        <v>52</v>
      </c>
      <c r="P1670" s="354">
        <v>52</v>
      </c>
      <c r="Q1670" s="354">
        <v>52</v>
      </c>
      <c r="R1670" s="354">
        <v>52</v>
      </c>
      <c r="S1670" s="354">
        <v>52</v>
      </c>
      <c r="T1670" s="354">
        <v>104</v>
      </c>
      <c r="U1670" s="354">
        <v>156</v>
      </c>
      <c r="V1670" s="354">
        <v>208</v>
      </c>
      <c r="W1670" s="354">
        <v>260</v>
      </c>
      <c r="X1670" s="354">
        <v>312</v>
      </c>
      <c r="Y1670" s="354">
        <v>364</v>
      </c>
      <c r="Z1670" s="354">
        <v>416</v>
      </c>
      <c r="AA1670" s="354">
        <v>468</v>
      </c>
      <c r="AB1670" s="354">
        <v>520</v>
      </c>
      <c r="AC1670" s="354">
        <v>572</v>
      </c>
      <c r="AD1670" s="354">
        <v>624</v>
      </c>
    </row>
    <row r="1671" spans="1:30" x14ac:dyDescent="0.35">
      <c r="A1671" t="s">
        <v>170</v>
      </c>
      <c r="B1671" s="354" t="str">
        <f>VLOOKUP(A1671,'Web Based Remittances'!$A$2:$C$70,3,0)</f>
        <v>487e802m</v>
      </c>
      <c r="C1671" s="354" t="s">
        <v>87</v>
      </c>
      <c r="D1671" s="354" t="s">
        <v>88</v>
      </c>
      <c r="E1671" s="354">
        <v>6120220</v>
      </c>
      <c r="F1671" s="354">
        <v>5625</v>
      </c>
      <c r="G1671" s="354">
        <v>468.75</v>
      </c>
      <c r="H1671" s="354">
        <v>468.75</v>
      </c>
      <c r="I1671" s="354">
        <v>468.75</v>
      </c>
      <c r="J1671" s="354">
        <v>468.75</v>
      </c>
      <c r="K1671" s="354">
        <v>468.75</v>
      </c>
      <c r="L1671" s="354">
        <v>468.75</v>
      </c>
      <c r="M1671" s="354">
        <v>468.75</v>
      </c>
      <c r="N1671" s="354">
        <v>468.75</v>
      </c>
      <c r="O1671" s="354">
        <v>468.75</v>
      </c>
      <c r="P1671" s="354">
        <v>468.75</v>
      </c>
      <c r="Q1671" s="354">
        <v>468.75</v>
      </c>
      <c r="R1671" s="354">
        <v>468.75</v>
      </c>
      <c r="S1671" s="354">
        <v>468.75</v>
      </c>
      <c r="T1671" s="354">
        <v>937.5</v>
      </c>
      <c r="U1671" s="354">
        <v>1406.25</v>
      </c>
      <c r="V1671" s="354">
        <v>1875</v>
      </c>
      <c r="W1671" s="354">
        <v>2343.75</v>
      </c>
      <c r="X1671" s="354">
        <v>2812.5</v>
      </c>
      <c r="Y1671" s="354">
        <v>3281.25</v>
      </c>
      <c r="Z1671" s="354">
        <v>3750</v>
      </c>
      <c r="AA1671" s="354">
        <v>4218.75</v>
      </c>
      <c r="AB1671" s="354">
        <v>4687.5</v>
      </c>
      <c r="AC1671" s="354">
        <v>5156.25</v>
      </c>
      <c r="AD1671" s="354">
        <v>5625</v>
      </c>
    </row>
    <row r="1672" spans="1:30" x14ac:dyDescent="0.35">
      <c r="A1672" t="s">
        <v>170</v>
      </c>
      <c r="B1672" s="354" t="str">
        <f>VLOOKUP(A1672,'Web Based Remittances'!$A$2:$C$70,3,0)</f>
        <v>487e802m</v>
      </c>
      <c r="C1672" s="354" t="s">
        <v>89</v>
      </c>
      <c r="D1672" s="354" t="s">
        <v>90</v>
      </c>
      <c r="E1672" s="354">
        <v>6120600</v>
      </c>
      <c r="F1672" s="354">
        <v>0</v>
      </c>
      <c r="G1672" s="354">
        <v>0</v>
      </c>
      <c r="H1672" s="354">
        <v>0</v>
      </c>
      <c r="I1672" s="354">
        <v>0</v>
      </c>
      <c r="J1672" s="354">
        <v>0</v>
      </c>
      <c r="K1672" s="354">
        <v>0</v>
      </c>
      <c r="L1672" s="354">
        <v>0</v>
      </c>
      <c r="M1672" s="354">
        <v>0</v>
      </c>
      <c r="N1672" s="354">
        <v>0</v>
      </c>
      <c r="O1672" s="354">
        <v>0</v>
      </c>
      <c r="P1672" s="354">
        <v>0</v>
      </c>
      <c r="Q1672" s="354">
        <v>0</v>
      </c>
      <c r="R1672" s="354">
        <v>0</v>
      </c>
      <c r="S1672" s="354">
        <v>0</v>
      </c>
      <c r="T1672" s="354">
        <v>0</v>
      </c>
      <c r="U1672" s="354">
        <v>0</v>
      </c>
      <c r="V1672" s="354">
        <v>0</v>
      </c>
      <c r="W1672" s="354">
        <v>0</v>
      </c>
      <c r="X1672" s="354">
        <v>0</v>
      </c>
      <c r="Y1672" s="354">
        <v>0</v>
      </c>
      <c r="Z1672" s="354">
        <v>0</v>
      </c>
      <c r="AA1672" s="354">
        <v>0</v>
      </c>
      <c r="AB1672" s="354">
        <v>0</v>
      </c>
      <c r="AC1672" s="354">
        <v>0</v>
      </c>
      <c r="AD1672" s="354">
        <v>0</v>
      </c>
    </row>
    <row r="1673" spans="1:30" x14ac:dyDescent="0.35">
      <c r="A1673" t="s">
        <v>170</v>
      </c>
      <c r="B1673" s="354" t="str">
        <f>VLOOKUP(A1673,'Web Based Remittances'!$A$2:$C$70,3,0)</f>
        <v>487e802m</v>
      </c>
      <c r="C1673" s="354" t="s">
        <v>91</v>
      </c>
      <c r="D1673" s="354" t="s">
        <v>92</v>
      </c>
      <c r="E1673" s="354">
        <v>6120400</v>
      </c>
      <c r="F1673" s="354">
        <v>1200</v>
      </c>
      <c r="G1673" s="354">
        <v>100</v>
      </c>
      <c r="H1673" s="354">
        <v>100</v>
      </c>
      <c r="I1673" s="354">
        <v>100</v>
      </c>
      <c r="J1673" s="354">
        <v>100</v>
      </c>
      <c r="K1673" s="354">
        <v>100</v>
      </c>
      <c r="L1673" s="354">
        <v>100</v>
      </c>
      <c r="M1673" s="354">
        <v>100</v>
      </c>
      <c r="N1673" s="354">
        <v>100</v>
      </c>
      <c r="O1673" s="354">
        <v>100</v>
      </c>
      <c r="P1673" s="354">
        <v>100</v>
      </c>
      <c r="Q1673" s="354">
        <v>100</v>
      </c>
      <c r="R1673" s="354">
        <v>100</v>
      </c>
      <c r="S1673" s="354">
        <v>100</v>
      </c>
      <c r="T1673" s="354">
        <v>200</v>
      </c>
      <c r="U1673" s="354">
        <v>300</v>
      </c>
      <c r="V1673" s="354">
        <v>400</v>
      </c>
      <c r="W1673" s="354">
        <v>500</v>
      </c>
      <c r="X1673" s="354">
        <v>600</v>
      </c>
      <c r="Y1673" s="354">
        <v>700</v>
      </c>
      <c r="Z1673" s="354">
        <v>800</v>
      </c>
      <c r="AA1673" s="354">
        <v>900</v>
      </c>
      <c r="AB1673" s="354">
        <v>1000</v>
      </c>
      <c r="AC1673" s="354">
        <v>1100</v>
      </c>
      <c r="AD1673" s="354">
        <v>1200</v>
      </c>
    </row>
    <row r="1674" spans="1:30" x14ac:dyDescent="0.35">
      <c r="A1674" t="s">
        <v>170</v>
      </c>
      <c r="B1674" s="354" t="str">
        <f>VLOOKUP(A1674,'Web Based Remittances'!$A$2:$C$70,3,0)</f>
        <v>487e802m</v>
      </c>
      <c r="C1674" s="354" t="s">
        <v>93</v>
      </c>
      <c r="D1674" s="354" t="s">
        <v>94</v>
      </c>
      <c r="E1674" s="354">
        <v>6140130</v>
      </c>
      <c r="F1674" s="354">
        <v>19180</v>
      </c>
      <c r="G1674" s="354">
        <v>1598.3333333333333</v>
      </c>
      <c r="H1674" s="354">
        <v>1598.3333333333333</v>
      </c>
      <c r="I1674" s="354">
        <v>1598.3333333333333</v>
      </c>
      <c r="J1674" s="354">
        <v>1598.3333333333333</v>
      </c>
      <c r="K1674" s="354">
        <v>1598.3333333333333</v>
      </c>
      <c r="L1674" s="354">
        <v>1598.3333333333333</v>
      </c>
      <c r="M1674" s="354">
        <v>1598.3333333333333</v>
      </c>
      <c r="N1674" s="354">
        <v>1598.3333333333333</v>
      </c>
      <c r="O1674" s="354">
        <v>1598.3333333333333</v>
      </c>
      <c r="P1674" s="354">
        <v>1598.3333333333333</v>
      </c>
      <c r="Q1674" s="354">
        <v>1598.3333333333333</v>
      </c>
      <c r="R1674" s="354">
        <v>1598.3333333333333</v>
      </c>
      <c r="S1674" s="354">
        <v>1598.3333333333333</v>
      </c>
      <c r="T1674" s="354">
        <v>3196.6666666666665</v>
      </c>
      <c r="U1674" s="354">
        <v>4795</v>
      </c>
      <c r="V1674" s="354">
        <v>6393.333333333333</v>
      </c>
      <c r="W1674" s="354">
        <v>7991.6666666666661</v>
      </c>
      <c r="X1674" s="354">
        <v>9590</v>
      </c>
      <c r="Y1674" s="354">
        <v>11188.333333333334</v>
      </c>
      <c r="Z1674" s="354">
        <v>12786.666666666668</v>
      </c>
      <c r="AA1674" s="354">
        <v>14385.000000000002</v>
      </c>
      <c r="AB1674" s="354">
        <v>15983.333333333336</v>
      </c>
      <c r="AC1674" s="354">
        <v>17581.666666666668</v>
      </c>
      <c r="AD1674" s="354">
        <v>19180</v>
      </c>
    </row>
    <row r="1675" spans="1:30" x14ac:dyDescent="0.35">
      <c r="A1675" t="s">
        <v>170</v>
      </c>
      <c r="B1675" s="354" t="str">
        <f>VLOOKUP(A1675,'Web Based Remittances'!$A$2:$C$70,3,0)</f>
        <v>487e802m</v>
      </c>
      <c r="C1675" s="354" t="s">
        <v>95</v>
      </c>
      <c r="D1675" s="354" t="s">
        <v>96</v>
      </c>
      <c r="E1675" s="354">
        <v>6142430</v>
      </c>
      <c r="F1675" s="354">
        <v>500</v>
      </c>
      <c r="G1675" s="354">
        <v>41.666666666666664</v>
      </c>
      <c r="H1675" s="354">
        <v>41.666666666666664</v>
      </c>
      <c r="I1675" s="354">
        <v>41.666666666666664</v>
      </c>
      <c r="J1675" s="354">
        <v>41.666666666666664</v>
      </c>
      <c r="K1675" s="354">
        <v>41.666666666666664</v>
      </c>
      <c r="L1675" s="354">
        <v>41.666666666666664</v>
      </c>
      <c r="M1675" s="354">
        <v>41.666666666666664</v>
      </c>
      <c r="N1675" s="354">
        <v>41.666666666666664</v>
      </c>
      <c r="O1675" s="354">
        <v>41.666666666666664</v>
      </c>
      <c r="P1675" s="354">
        <v>41.666666666666664</v>
      </c>
      <c r="Q1675" s="354">
        <v>41.666666666666664</v>
      </c>
      <c r="R1675" s="354">
        <v>41.666666666666664</v>
      </c>
      <c r="S1675" s="354">
        <v>41.666666666666664</v>
      </c>
      <c r="T1675" s="354">
        <v>83.333333333333329</v>
      </c>
      <c r="U1675" s="354">
        <v>125</v>
      </c>
      <c r="V1675" s="354">
        <v>166.66666666666666</v>
      </c>
      <c r="W1675" s="354">
        <v>208.33333333333331</v>
      </c>
      <c r="X1675" s="354">
        <v>249.99999999999997</v>
      </c>
      <c r="Y1675" s="354">
        <v>291.66666666666663</v>
      </c>
      <c r="Z1675" s="354">
        <v>333.33333333333331</v>
      </c>
      <c r="AA1675" s="354">
        <v>375</v>
      </c>
      <c r="AB1675" s="354">
        <v>416.66666666666669</v>
      </c>
      <c r="AC1675" s="354">
        <v>458.33333333333337</v>
      </c>
      <c r="AD1675" s="354">
        <v>500.00000000000006</v>
      </c>
    </row>
    <row r="1676" spans="1:30" x14ac:dyDescent="0.35">
      <c r="A1676" t="s">
        <v>170</v>
      </c>
      <c r="B1676" s="354" t="str">
        <f>VLOOKUP(A1676,'Web Based Remittances'!$A$2:$C$70,3,0)</f>
        <v>487e802m</v>
      </c>
      <c r="C1676" s="354" t="s">
        <v>97</v>
      </c>
      <c r="D1676" s="354" t="s">
        <v>98</v>
      </c>
      <c r="E1676" s="354">
        <v>6146100</v>
      </c>
      <c r="F1676" s="354">
        <v>0</v>
      </c>
      <c r="G1676" s="354">
        <v>0</v>
      </c>
      <c r="H1676" s="354">
        <v>0</v>
      </c>
      <c r="I1676" s="354">
        <v>0</v>
      </c>
      <c r="J1676" s="354">
        <v>0</v>
      </c>
      <c r="K1676" s="354">
        <v>0</v>
      </c>
      <c r="L1676" s="354">
        <v>0</v>
      </c>
      <c r="M1676" s="354">
        <v>0</v>
      </c>
      <c r="N1676" s="354">
        <v>0</v>
      </c>
      <c r="O1676" s="354">
        <v>0</v>
      </c>
      <c r="P1676" s="354">
        <v>0</v>
      </c>
      <c r="Q1676" s="354">
        <v>0</v>
      </c>
      <c r="R1676" s="354">
        <v>0</v>
      </c>
      <c r="S1676" s="354">
        <v>0</v>
      </c>
      <c r="T1676" s="354">
        <v>0</v>
      </c>
      <c r="U1676" s="354">
        <v>0</v>
      </c>
      <c r="V1676" s="354">
        <v>0</v>
      </c>
      <c r="W1676" s="354">
        <v>0</v>
      </c>
      <c r="X1676" s="354">
        <v>0</v>
      </c>
      <c r="Y1676" s="354">
        <v>0</v>
      </c>
      <c r="Z1676" s="354">
        <v>0</v>
      </c>
      <c r="AA1676" s="354">
        <v>0</v>
      </c>
      <c r="AB1676" s="354">
        <v>0</v>
      </c>
      <c r="AC1676" s="354">
        <v>0</v>
      </c>
      <c r="AD1676" s="354">
        <v>0</v>
      </c>
    </row>
    <row r="1677" spans="1:30" x14ac:dyDescent="0.35">
      <c r="A1677" t="s">
        <v>170</v>
      </c>
      <c r="B1677" s="354" t="str">
        <f>VLOOKUP(A1677,'Web Based Remittances'!$A$2:$C$70,3,0)</f>
        <v>487e802m</v>
      </c>
      <c r="C1677" s="354" t="s">
        <v>99</v>
      </c>
      <c r="D1677" s="354" t="s">
        <v>100</v>
      </c>
      <c r="E1677" s="354">
        <v>6140000</v>
      </c>
      <c r="F1677" s="354">
        <v>2000</v>
      </c>
      <c r="G1677" s="354">
        <v>166.66666666666666</v>
      </c>
      <c r="H1677" s="354">
        <v>166.66666666666666</v>
      </c>
      <c r="I1677" s="354">
        <v>166.66666666666666</v>
      </c>
      <c r="J1677" s="354">
        <v>166.66666666666666</v>
      </c>
      <c r="K1677" s="354">
        <v>166.66666666666666</v>
      </c>
      <c r="L1677" s="354">
        <v>166.66666666666666</v>
      </c>
      <c r="M1677" s="354">
        <v>166.66666666666666</v>
      </c>
      <c r="N1677" s="354">
        <v>166.66666666666666</v>
      </c>
      <c r="O1677" s="354">
        <v>166.66666666666666</v>
      </c>
      <c r="P1677" s="354">
        <v>166.66666666666666</v>
      </c>
      <c r="Q1677" s="354">
        <v>166.66666666666666</v>
      </c>
      <c r="R1677" s="354">
        <v>166.66666666666666</v>
      </c>
      <c r="S1677" s="354">
        <v>166.66666666666666</v>
      </c>
      <c r="T1677" s="354">
        <v>333.33333333333331</v>
      </c>
      <c r="U1677" s="354">
        <v>500</v>
      </c>
      <c r="V1677" s="354">
        <v>666.66666666666663</v>
      </c>
      <c r="W1677" s="354">
        <v>833.33333333333326</v>
      </c>
      <c r="X1677" s="354">
        <v>999.99999999999989</v>
      </c>
      <c r="Y1677" s="354">
        <v>1166.6666666666665</v>
      </c>
      <c r="Z1677" s="354">
        <v>1333.3333333333333</v>
      </c>
      <c r="AA1677" s="354">
        <v>1500</v>
      </c>
      <c r="AB1677" s="354">
        <v>1666.6666666666667</v>
      </c>
      <c r="AC1677" s="354">
        <v>1833.3333333333335</v>
      </c>
      <c r="AD1677" s="354">
        <v>2000.0000000000002</v>
      </c>
    </row>
    <row r="1678" spans="1:30" x14ac:dyDescent="0.35">
      <c r="A1678" t="s">
        <v>170</v>
      </c>
      <c r="B1678" s="354" t="str">
        <f>VLOOKUP(A1678,'Web Based Remittances'!$A$2:$C$70,3,0)</f>
        <v>487e802m</v>
      </c>
      <c r="C1678" s="354" t="s">
        <v>101</v>
      </c>
      <c r="D1678" s="354" t="s">
        <v>102</v>
      </c>
      <c r="E1678" s="354">
        <v>6121600</v>
      </c>
      <c r="F1678" s="354">
        <v>324</v>
      </c>
      <c r="G1678" s="354">
        <v>27</v>
      </c>
      <c r="H1678" s="354">
        <v>27</v>
      </c>
      <c r="I1678" s="354">
        <v>27</v>
      </c>
      <c r="J1678" s="354">
        <v>27</v>
      </c>
      <c r="K1678" s="354">
        <v>27</v>
      </c>
      <c r="L1678" s="354">
        <v>27</v>
      </c>
      <c r="M1678" s="354">
        <v>27</v>
      </c>
      <c r="N1678" s="354">
        <v>27</v>
      </c>
      <c r="O1678" s="354">
        <v>27</v>
      </c>
      <c r="P1678" s="354">
        <v>27</v>
      </c>
      <c r="Q1678" s="354">
        <v>27</v>
      </c>
      <c r="R1678" s="354">
        <v>27</v>
      </c>
      <c r="S1678" s="354">
        <v>27</v>
      </c>
      <c r="T1678" s="354">
        <v>54</v>
      </c>
      <c r="U1678" s="354">
        <v>81</v>
      </c>
      <c r="V1678" s="354">
        <v>108</v>
      </c>
      <c r="W1678" s="354">
        <v>135</v>
      </c>
      <c r="X1678" s="354">
        <v>162</v>
      </c>
      <c r="Y1678" s="354">
        <v>189</v>
      </c>
      <c r="Z1678" s="354">
        <v>216</v>
      </c>
      <c r="AA1678" s="354">
        <v>243</v>
      </c>
      <c r="AB1678" s="354">
        <v>270</v>
      </c>
      <c r="AC1678" s="354">
        <v>297</v>
      </c>
      <c r="AD1678" s="354">
        <v>324</v>
      </c>
    </row>
    <row r="1679" spans="1:30" x14ac:dyDescent="0.35">
      <c r="A1679" t="s">
        <v>170</v>
      </c>
      <c r="B1679" s="354" t="str">
        <f>VLOOKUP(A1679,'Web Based Remittances'!$A$2:$C$70,3,0)</f>
        <v>487e802m</v>
      </c>
      <c r="C1679" s="354" t="s">
        <v>103</v>
      </c>
      <c r="D1679" s="354" t="s">
        <v>104</v>
      </c>
      <c r="E1679" s="354">
        <v>6151110</v>
      </c>
      <c r="F1679" s="354">
        <v>0</v>
      </c>
      <c r="G1679" s="354">
        <v>0</v>
      </c>
      <c r="H1679" s="354">
        <v>0</v>
      </c>
      <c r="I1679" s="354">
        <v>0</v>
      </c>
      <c r="J1679" s="354">
        <v>0</v>
      </c>
      <c r="K1679" s="354">
        <v>0</v>
      </c>
      <c r="L1679" s="354">
        <v>0</v>
      </c>
      <c r="M1679" s="354">
        <v>0</v>
      </c>
      <c r="N1679" s="354">
        <v>0</v>
      </c>
      <c r="O1679" s="354">
        <v>0</v>
      </c>
      <c r="P1679" s="354">
        <v>0</v>
      </c>
      <c r="Q1679" s="354">
        <v>0</v>
      </c>
      <c r="R1679" s="354">
        <v>0</v>
      </c>
      <c r="S1679" s="354">
        <v>0</v>
      </c>
      <c r="T1679" s="354">
        <v>0</v>
      </c>
      <c r="U1679" s="354">
        <v>0</v>
      </c>
      <c r="V1679" s="354">
        <v>0</v>
      </c>
      <c r="W1679" s="354">
        <v>0</v>
      </c>
      <c r="X1679" s="354">
        <v>0</v>
      </c>
      <c r="Y1679" s="354">
        <v>0</v>
      </c>
      <c r="Z1679" s="354">
        <v>0</v>
      </c>
      <c r="AA1679" s="354">
        <v>0</v>
      </c>
      <c r="AB1679" s="354">
        <v>0</v>
      </c>
      <c r="AC1679" s="354">
        <v>0</v>
      </c>
      <c r="AD1679" s="354">
        <v>0</v>
      </c>
    </row>
    <row r="1680" spans="1:30" x14ac:dyDescent="0.35">
      <c r="A1680" t="s">
        <v>170</v>
      </c>
      <c r="B1680" s="354" t="str">
        <f>VLOOKUP(A1680,'Web Based Remittances'!$A$2:$C$70,3,0)</f>
        <v>487e802m</v>
      </c>
      <c r="C1680" s="354" t="s">
        <v>105</v>
      </c>
      <c r="D1680" s="354" t="s">
        <v>106</v>
      </c>
      <c r="E1680" s="354">
        <v>6140200</v>
      </c>
      <c r="F1680" s="354">
        <v>8208</v>
      </c>
      <c r="G1680" s="354">
        <v>684</v>
      </c>
      <c r="H1680" s="354">
        <v>684</v>
      </c>
      <c r="I1680" s="354">
        <v>684</v>
      </c>
      <c r="J1680" s="354">
        <v>684</v>
      </c>
      <c r="K1680" s="354">
        <v>684</v>
      </c>
      <c r="L1680" s="354">
        <v>684</v>
      </c>
      <c r="M1680" s="354">
        <v>684</v>
      </c>
      <c r="N1680" s="354">
        <v>684</v>
      </c>
      <c r="O1680" s="354">
        <v>684</v>
      </c>
      <c r="P1680" s="354">
        <v>684</v>
      </c>
      <c r="Q1680" s="354">
        <v>684</v>
      </c>
      <c r="R1680" s="354">
        <v>684</v>
      </c>
      <c r="S1680" s="354">
        <v>684</v>
      </c>
      <c r="T1680" s="354">
        <v>1368</v>
      </c>
      <c r="U1680" s="354">
        <v>2052</v>
      </c>
      <c r="V1680" s="354">
        <v>2736</v>
      </c>
      <c r="W1680" s="354">
        <v>3420</v>
      </c>
      <c r="X1680" s="354">
        <v>4104</v>
      </c>
      <c r="Y1680" s="354">
        <v>4788</v>
      </c>
      <c r="Z1680" s="354">
        <v>5472</v>
      </c>
      <c r="AA1680" s="354">
        <v>6156</v>
      </c>
      <c r="AB1680" s="354">
        <v>6840</v>
      </c>
      <c r="AC1680" s="354">
        <v>7524</v>
      </c>
      <c r="AD1680" s="354">
        <v>8208</v>
      </c>
    </row>
    <row r="1681" spans="1:30" x14ac:dyDescent="0.35">
      <c r="A1681" t="s">
        <v>170</v>
      </c>
      <c r="B1681" s="354" t="str">
        <f>VLOOKUP(A1681,'Web Based Remittances'!$A$2:$C$70,3,0)</f>
        <v>487e802m</v>
      </c>
      <c r="C1681" s="354" t="s">
        <v>107</v>
      </c>
      <c r="D1681" s="354" t="s">
        <v>108</v>
      </c>
      <c r="E1681" s="354">
        <v>6111000</v>
      </c>
      <c r="F1681" s="354">
        <v>0</v>
      </c>
      <c r="G1681" s="354">
        <v>0</v>
      </c>
      <c r="H1681" s="354">
        <v>0</v>
      </c>
      <c r="I1681" s="354">
        <v>0</v>
      </c>
      <c r="J1681" s="354">
        <v>0</v>
      </c>
      <c r="K1681" s="354">
        <v>0</v>
      </c>
      <c r="L1681" s="354">
        <v>0</v>
      </c>
      <c r="M1681" s="354">
        <v>0</v>
      </c>
      <c r="N1681" s="354">
        <v>0</v>
      </c>
      <c r="O1681" s="354">
        <v>0</v>
      </c>
      <c r="P1681" s="354">
        <v>0</v>
      </c>
      <c r="Q1681" s="354">
        <v>0</v>
      </c>
      <c r="R1681" s="354">
        <v>0</v>
      </c>
      <c r="S1681" s="354">
        <v>0</v>
      </c>
      <c r="T1681" s="354">
        <v>0</v>
      </c>
      <c r="U1681" s="354">
        <v>0</v>
      </c>
      <c r="V1681" s="354">
        <v>0</v>
      </c>
      <c r="W1681" s="354">
        <v>0</v>
      </c>
      <c r="X1681" s="354">
        <v>0</v>
      </c>
      <c r="Y1681" s="354">
        <v>0</v>
      </c>
      <c r="Z1681" s="354">
        <v>0</v>
      </c>
      <c r="AA1681" s="354">
        <v>0</v>
      </c>
      <c r="AB1681" s="354">
        <v>0</v>
      </c>
      <c r="AC1681" s="354">
        <v>0</v>
      </c>
      <c r="AD1681" s="354">
        <v>0</v>
      </c>
    </row>
    <row r="1682" spans="1:30" x14ac:dyDescent="0.35">
      <c r="A1682" t="s">
        <v>170</v>
      </c>
      <c r="B1682" s="354" t="str">
        <f>VLOOKUP(A1682,'Web Based Remittances'!$A$2:$C$70,3,0)</f>
        <v>487e802m</v>
      </c>
      <c r="C1682" s="354" t="s">
        <v>109</v>
      </c>
      <c r="D1682" s="354" t="s">
        <v>110</v>
      </c>
      <c r="E1682" s="354">
        <v>6170100</v>
      </c>
      <c r="F1682" s="354">
        <v>5000</v>
      </c>
      <c r="G1682" s="354">
        <v>416.66666666666669</v>
      </c>
      <c r="H1682" s="354">
        <v>416.66666666666669</v>
      </c>
      <c r="I1682" s="354">
        <v>416.66666666666669</v>
      </c>
      <c r="J1682" s="354">
        <v>416.66666666666669</v>
      </c>
      <c r="K1682" s="354">
        <v>416.66666666666669</v>
      </c>
      <c r="L1682" s="354">
        <v>416.66666666666669</v>
      </c>
      <c r="M1682" s="354">
        <v>416.66666666666669</v>
      </c>
      <c r="N1682" s="354">
        <v>416.66666666666669</v>
      </c>
      <c r="O1682" s="354">
        <v>416.66666666666669</v>
      </c>
      <c r="P1682" s="354">
        <v>416.66666666666669</v>
      </c>
      <c r="Q1682" s="354">
        <v>416.66666666666669</v>
      </c>
      <c r="R1682" s="354">
        <v>416.66666666666669</v>
      </c>
      <c r="S1682" s="354">
        <v>416.66666666666669</v>
      </c>
      <c r="T1682" s="354">
        <v>833.33333333333337</v>
      </c>
      <c r="U1682" s="354">
        <v>1250</v>
      </c>
      <c r="V1682" s="354">
        <v>1666.6666666666667</v>
      </c>
      <c r="W1682" s="354">
        <v>2083.3333333333335</v>
      </c>
      <c r="X1682" s="354">
        <v>2500</v>
      </c>
      <c r="Y1682" s="354">
        <v>2916.6666666666665</v>
      </c>
      <c r="Z1682" s="354">
        <v>3333.333333333333</v>
      </c>
      <c r="AA1682" s="354">
        <v>3749.9999999999995</v>
      </c>
      <c r="AB1682" s="354">
        <v>4166.6666666666661</v>
      </c>
      <c r="AC1682" s="354">
        <v>4583.333333333333</v>
      </c>
      <c r="AD1682" s="354">
        <v>5000</v>
      </c>
    </row>
    <row r="1683" spans="1:30" x14ac:dyDescent="0.35">
      <c r="A1683" t="s">
        <v>170</v>
      </c>
      <c r="B1683" s="354" t="str">
        <f>VLOOKUP(A1683,'Web Based Remittances'!$A$2:$C$70,3,0)</f>
        <v>487e802m</v>
      </c>
      <c r="C1683" s="354" t="s">
        <v>111</v>
      </c>
      <c r="D1683" s="354" t="s">
        <v>112</v>
      </c>
      <c r="E1683" s="354">
        <v>6170110</v>
      </c>
      <c r="F1683" s="354">
        <v>15120</v>
      </c>
      <c r="G1683" s="354">
        <v>1260</v>
      </c>
      <c r="H1683" s="354">
        <v>1260</v>
      </c>
      <c r="I1683" s="354">
        <v>1260</v>
      </c>
      <c r="J1683" s="354">
        <v>1260</v>
      </c>
      <c r="K1683" s="354">
        <v>1260</v>
      </c>
      <c r="L1683" s="354">
        <v>1260</v>
      </c>
      <c r="M1683" s="354">
        <v>1260</v>
      </c>
      <c r="N1683" s="354">
        <v>1260</v>
      </c>
      <c r="O1683" s="354">
        <v>1260</v>
      </c>
      <c r="P1683" s="354">
        <v>1260</v>
      </c>
      <c r="Q1683" s="354">
        <v>1260</v>
      </c>
      <c r="R1683" s="354">
        <v>1260</v>
      </c>
      <c r="S1683" s="354">
        <v>1260</v>
      </c>
      <c r="T1683" s="354">
        <v>2520</v>
      </c>
      <c r="U1683" s="354">
        <v>3780</v>
      </c>
      <c r="V1683" s="354">
        <v>5040</v>
      </c>
      <c r="W1683" s="354">
        <v>6300</v>
      </c>
      <c r="X1683" s="354">
        <v>7560</v>
      </c>
      <c r="Y1683" s="354">
        <v>8820</v>
      </c>
      <c r="Z1683" s="354">
        <v>10080</v>
      </c>
      <c r="AA1683" s="354">
        <v>11340</v>
      </c>
      <c r="AB1683" s="354">
        <v>12600</v>
      </c>
      <c r="AC1683" s="354">
        <v>13860</v>
      </c>
      <c r="AD1683" s="354">
        <v>15120</v>
      </c>
    </row>
    <row r="1684" spans="1:30" x14ac:dyDescent="0.35">
      <c r="A1684" t="s">
        <v>170</v>
      </c>
      <c r="B1684" s="354" t="str">
        <f>VLOOKUP(A1684,'Web Based Remittances'!$A$2:$C$70,3,0)</f>
        <v>487e802m</v>
      </c>
      <c r="C1684" s="354" t="s">
        <v>121</v>
      </c>
      <c r="D1684" s="354" t="s">
        <v>122</v>
      </c>
      <c r="E1684" s="354">
        <v>4190170</v>
      </c>
      <c r="F1684" s="354">
        <v>-4191.25</v>
      </c>
      <c r="I1684" s="354">
        <v>-4191.25</v>
      </c>
      <c r="S1684" s="354">
        <v>0</v>
      </c>
      <c r="T1684" s="354">
        <v>0</v>
      </c>
      <c r="U1684" s="354">
        <v>-4191.25</v>
      </c>
      <c r="V1684" s="354">
        <v>-4191.25</v>
      </c>
      <c r="W1684" s="354">
        <v>-4191.25</v>
      </c>
      <c r="X1684" s="354">
        <v>-4191.25</v>
      </c>
      <c r="Y1684" s="354">
        <v>-4191.25</v>
      </c>
      <c r="Z1684" s="354">
        <v>-4191.25</v>
      </c>
      <c r="AA1684" s="354">
        <v>-4191.25</v>
      </c>
      <c r="AB1684" s="354">
        <v>-4191.25</v>
      </c>
      <c r="AC1684" s="354">
        <v>-4191.25</v>
      </c>
      <c r="AD1684" s="354">
        <v>-4191.25</v>
      </c>
    </row>
    <row r="1685" spans="1:30" x14ac:dyDescent="0.35">
      <c r="A1685" t="s">
        <v>170</v>
      </c>
      <c r="B1685" s="354" t="str">
        <f>VLOOKUP(A1685,'Web Based Remittances'!$A$2:$C$70,3,0)</f>
        <v>487e802m</v>
      </c>
      <c r="C1685" s="354" t="s">
        <v>127</v>
      </c>
      <c r="D1685" s="354" t="s">
        <v>128</v>
      </c>
      <c r="E1685" s="354">
        <v>6180200</v>
      </c>
      <c r="F1685" s="354">
        <v>5000</v>
      </c>
      <c r="L1685" s="354">
        <v>5000</v>
      </c>
      <c r="S1685" s="354">
        <v>0</v>
      </c>
      <c r="T1685" s="354">
        <v>0</v>
      </c>
      <c r="U1685" s="354">
        <v>0</v>
      </c>
      <c r="V1685" s="354">
        <v>0</v>
      </c>
      <c r="W1685" s="354">
        <v>0</v>
      </c>
      <c r="X1685" s="354">
        <v>5000</v>
      </c>
      <c r="Y1685" s="354">
        <v>5000</v>
      </c>
      <c r="Z1685" s="354">
        <v>5000</v>
      </c>
      <c r="AA1685" s="354">
        <v>5000</v>
      </c>
      <c r="AB1685" s="354">
        <v>5000</v>
      </c>
      <c r="AC1685" s="354">
        <v>5000</v>
      </c>
      <c r="AD1685" s="354">
        <v>5000</v>
      </c>
    </row>
    <row r="1686" spans="1:30" x14ac:dyDescent="0.35">
      <c r="A1686" t="s">
        <v>171</v>
      </c>
      <c r="B1686" s="354" t="str">
        <f>VLOOKUP(A1686,'Web Based Remittances'!$A$2:$C$70,3,0)</f>
        <v>686d673m</v>
      </c>
      <c r="C1686" s="354" t="s">
        <v>19</v>
      </c>
      <c r="D1686" s="354" t="s">
        <v>20</v>
      </c>
      <c r="E1686" s="354">
        <v>4190105</v>
      </c>
      <c r="F1686" s="354">
        <v>-1915957.99</v>
      </c>
      <c r="G1686" s="354">
        <v>-224063</v>
      </c>
      <c r="H1686" s="354">
        <v>-198144.99</v>
      </c>
      <c r="I1686" s="354">
        <v>-149375</v>
      </c>
      <c r="J1686" s="354">
        <v>-149375</v>
      </c>
      <c r="K1686" s="354">
        <v>-149375</v>
      </c>
      <c r="L1686" s="354">
        <v>-149375</v>
      </c>
      <c r="M1686" s="354">
        <v>-149375</v>
      </c>
      <c r="N1686" s="354">
        <v>-149375</v>
      </c>
      <c r="O1686" s="354">
        <v>-149375</v>
      </c>
      <c r="P1686" s="354">
        <v>-149375</v>
      </c>
      <c r="Q1686" s="354">
        <v>-149375</v>
      </c>
      <c r="R1686" s="354">
        <v>-149375</v>
      </c>
      <c r="S1686" s="354">
        <v>-224063</v>
      </c>
      <c r="T1686" s="354">
        <v>-422207.99</v>
      </c>
      <c r="U1686" s="354">
        <v>-571582.99</v>
      </c>
      <c r="V1686" s="354">
        <v>-720957.99</v>
      </c>
      <c r="W1686" s="354">
        <v>-870332.99</v>
      </c>
      <c r="X1686" s="354">
        <v>-1019707.99</v>
      </c>
      <c r="Y1686" s="354">
        <v>-1169082.99</v>
      </c>
      <c r="Z1686" s="354">
        <v>-1318457.99</v>
      </c>
      <c r="AA1686" s="354">
        <v>-1467832.99</v>
      </c>
      <c r="AB1686" s="354">
        <v>-1617207.99</v>
      </c>
      <c r="AC1686" s="354">
        <v>-1766582.99</v>
      </c>
      <c r="AD1686" s="354">
        <v>-1915957.99</v>
      </c>
    </row>
    <row r="1687" spans="1:30" x14ac:dyDescent="0.35">
      <c r="A1687" t="s">
        <v>171</v>
      </c>
      <c r="B1687" s="354" t="str">
        <f>VLOOKUP(A1687,'Web Based Remittances'!$A$2:$C$70,3,0)</f>
        <v>686d673m</v>
      </c>
      <c r="C1687" s="354" t="s">
        <v>21</v>
      </c>
      <c r="D1687" s="354" t="s">
        <v>22</v>
      </c>
      <c r="E1687" s="354">
        <v>4190110</v>
      </c>
      <c r="S1687" s="354">
        <v>0</v>
      </c>
      <c r="T1687" s="354">
        <v>0</v>
      </c>
      <c r="U1687" s="354">
        <v>0</v>
      </c>
      <c r="V1687" s="354">
        <v>0</v>
      </c>
      <c r="W1687" s="354">
        <v>0</v>
      </c>
      <c r="X1687" s="354">
        <v>0</v>
      </c>
      <c r="Y1687" s="354">
        <v>0</v>
      </c>
      <c r="Z1687" s="354">
        <v>0</v>
      </c>
      <c r="AA1687" s="354">
        <v>0</v>
      </c>
      <c r="AB1687" s="354">
        <v>0</v>
      </c>
      <c r="AC1687" s="354">
        <v>0</v>
      </c>
      <c r="AD1687" s="354">
        <v>0</v>
      </c>
    </row>
    <row r="1688" spans="1:30" x14ac:dyDescent="0.35">
      <c r="A1688" t="s">
        <v>171</v>
      </c>
      <c r="B1688" s="354" t="str">
        <f>VLOOKUP(A1688,'Web Based Remittances'!$A$2:$C$70,3,0)</f>
        <v>686d673m</v>
      </c>
      <c r="C1688" s="354" t="s">
        <v>23</v>
      </c>
      <c r="D1688" s="354" t="s">
        <v>24</v>
      </c>
      <c r="E1688" s="354">
        <v>4190120</v>
      </c>
      <c r="F1688" s="354">
        <v>-37109</v>
      </c>
      <c r="G1688" s="354">
        <v>-3092</v>
      </c>
      <c r="H1688" s="354">
        <v>-3092</v>
      </c>
      <c r="I1688" s="354">
        <v>-3092</v>
      </c>
      <c r="J1688" s="354">
        <v>-3092</v>
      </c>
      <c r="K1688" s="354">
        <v>-3092</v>
      </c>
      <c r="L1688" s="354">
        <v>-3092</v>
      </c>
      <c r="M1688" s="354">
        <v>-3092</v>
      </c>
      <c r="N1688" s="354">
        <v>-3092</v>
      </c>
      <c r="O1688" s="354">
        <v>-3092</v>
      </c>
      <c r="P1688" s="354">
        <v>-3092</v>
      </c>
      <c r="Q1688" s="354">
        <v>-3092</v>
      </c>
      <c r="R1688" s="354">
        <v>-3097</v>
      </c>
      <c r="S1688" s="354">
        <v>-3092</v>
      </c>
      <c r="T1688" s="354">
        <v>-6184</v>
      </c>
      <c r="U1688" s="354">
        <v>-9276</v>
      </c>
      <c r="V1688" s="354">
        <v>-12368</v>
      </c>
      <c r="W1688" s="354">
        <v>-15460</v>
      </c>
      <c r="X1688" s="354">
        <v>-18552</v>
      </c>
      <c r="Y1688" s="354">
        <v>-21644</v>
      </c>
      <c r="Z1688" s="354">
        <v>-24736</v>
      </c>
      <c r="AA1688" s="354">
        <v>-27828</v>
      </c>
      <c r="AB1688" s="354">
        <v>-30920</v>
      </c>
      <c r="AC1688" s="354">
        <v>-34012</v>
      </c>
      <c r="AD1688" s="354">
        <v>-37109</v>
      </c>
    </row>
    <row r="1689" spans="1:30" x14ac:dyDescent="0.35">
      <c r="A1689" t="s">
        <v>171</v>
      </c>
      <c r="B1689" s="354" t="str">
        <f>VLOOKUP(A1689,'Web Based Remittances'!$A$2:$C$70,3,0)</f>
        <v>686d673m</v>
      </c>
      <c r="C1689" s="354" t="s">
        <v>25</v>
      </c>
      <c r="D1689" s="354" t="s">
        <v>26</v>
      </c>
      <c r="E1689" s="354">
        <v>4190140</v>
      </c>
      <c r="F1689" s="354">
        <v>-66480</v>
      </c>
      <c r="I1689" s="354">
        <v>-16620</v>
      </c>
      <c r="L1689" s="354">
        <v>-16620</v>
      </c>
      <c r="O1689" s="354">
        <v>-16620</v>
      </c>
      <c r="R1689" s="354">
        <v>-16620</v>
      </c>
      <c r="S1689" s="354">
        <v>0</v>
      </c>
      <c r="T1689" s="354">
        <v>0</v>
      </c>
      <c r="U1689" s="354">
        <v>-16620</v>
      </c>
      <c r="V1689" s="354">
        <v>-16620</v>
      </c>
      <c r="W1689" s="354">
        <v>-16620</v>
      </c>
      <c r="X1689" s="354">
        <v>-33240</v>
      </c>
      <c r="Y1689" s="354">
        <v>-33240</v>
      </c>
      <c r="Z1689" s="354">
        <v>-33240</v>
      </c>
      <c r="AA1689" s="354">
        <v>-49860</v>
      </c>
      <c r="AB1689" s="354">
        <v>-49860</v>
      </c>
      <c r="AC1689" s="354">
        <v>-49860</v>
      </c>
      <c r="AD1689" s="354">
        <v>-66480</v>
      </c>
    </row>
    <row r="1690" spans="1:30" x14ac:dyDescent="0.35">
      <c r="A1690" t="s">
        <v>171</v>
      </c>
      <c r="B1690" s="354" t="str">
        <f>VLOOKUP(A1690,'Web Based Remittances'!$A$2:$C$70,3,0)</f>
        <v>686d673m</v>
      </c>
      <c r="C1690" s="354" t="s">
        <v>27</v>
      </c>
      <c r="D1690" s="354" t="s">
        <v>28</v>
      </c>
      <c r="E1690" s="354">
        <v>4190160</v>
      </c>
      <c r="S1690" s="354">
        <v>0</v>
      </c>
      <c r="T1690" s="354">
        <v>0</v>
      </c>
      <c r="U1690" s="354">
        <v>0</v>
      </c>
      <c r="V1690" s="354">
        <v>0</v>
      </c>
      <c r="W1690" s="354">
        <v>0</v>
      </c>
      <c r="X1690" s="354">
        <v>0</v>
      </c>
      <c r="Y1690" s="354">
        <v>0</v>
      </c>
      <c r="Z1690" s="354">
        <v>0</v>
      </c>
      <c r="AA1690" s="354">
        <v>0</v>
      </c>
      <c r="AB1690" s="354">
        <v>0</v>
      </c>
      <c r="AC1690" s="354">
        <v>0</v>
      </c>
      <c r="AD1690" s="354">
        <v>0</v>
      </c>
    </row>
    <row r="1691" spans="1:30" x14ac:dyDescent="0.35">
      <c r="A1691" t="s">
        <v>171</v>
      </c>
      <c r="B1691" s="354" t="str">
        <f>VLOOKUP(A1691,'Web Based Remittances'!$A$2:$C$70,3,0)</f>
        <v>686d673m</v>
      </c>
      <c r="C1691" s="354" t="s">
        <v>29</v>
      </c>
      <c r="D1691" s="354" t="s">
        <v>30</v>
      </c>
      <c r="E1691" s="354">
        <v>4190390</v>
      </c>
      <c r="S1691" s="354">
        <v>0</v>
      </c>
      <c r="T1691" s="354">
        <v>0</v>
      </c>
      <c r="U1691" s="354">
        <v>0</v>
      </c>
      <c r="V1691" s="354">
        <v>0</v>
      </c>
      <c r="W1691" s="354">
        <v>0</v>
      </c>
      <c r="X1691" s="354">
        <v>0</v>
      </c>
      <c r="Y1691" s="354">
        <v>0</v>
      </c>
      <c r="Z1691" s="354">
        <v>0</v>
      </c>
      <c r="AA1691" s="354">
        <v>0</v>
      </c>
      <c r="AB1691" s="354">
        <v>0</v>
      </c>
      <c r="AC1691" s="354">
        <v>0</v>
      </c>
      <c r="AD1691" s="354">
        <v>0</v>
      </c>
    </row>
    <row r="1692" spans="1:30" x14ac:dyDescent="0.35">
      <c r="A1692" t="s">
        <v>171</v>
      </c>
      <c r="B1692" s="354" t="str">
        <f>VLOOKUP(A1692,'Web Based Remittances'!$A$2:$C$70,3,0)</f>
        <v>686d673m</v>
      </c>
      <c r="C1692" s="354" t="s">
        <v>31</v>
      </c>
      <c r="D1692" s="354" t="s">
        <v>32</v>
      </c>
      <c r="E1692" s="354">
        <v>4191900</v>
      </c>
      <c r="S1692" s="354">
        <v>0</v>
      </c>
      <c r="T1692" s="354">
        <v>0</v>
      </c>
      <c r="U1692" s="354">
        <v>0</v>
      </c>
      <c r="V1692" s="354">
        <v>0</v>
      </c>
      <c r="W1692" s="354">
        <v>0</v>
      </c>
      <c r="X1692" s="354">
        <v>0</v>
      </c>
      <c r="Y1692" s="354">
        <v>0</v>
      </c>
      <c r="Z1692" s="354">
        <v>0</v>
      </c>
      <c r="AA1692" s="354">
        <v>0</v>
      </c>
      <c r="AB1692" s="354">
        <v>0</v>
      </c>
      <c r="AC1692" s="354">
        <v>0</v>
      </c>
      <c r="AD1692" s="354">
        <v>0</v>
      </c>
    </row>
    <row r="1693" spans="1:30" x14ac:dyDescent="0.35">
      <c r="A1693" t="s">
        <v>171</v>
      </c>
      <c r="B1693" s="354" t="str">
        <f>VLOOKUP(A1693,'Web Based Remittances'!$A$2:$C$70,3,0)</f>
        <v>686d673m</v>
      </c>
      <c r="C1693" s="354" t="s">
        <v>33</v>
      </c>
      <c r="D1693" s="354" t="s">
        <v>34</v>
      </c>
      <c r="E1693" s="354">
        <v>4191100</v>
      </c>
      <c r="F1693" s="354">
        <v>-5500</v>
      </c>
      <c r="H1693" s="354">
        <v>-2500</v>
      </c>
      <c r="I1693" s="354">
        <v>-125</v>
      </c>
      <c r="L1693" s="354">
        <v>-125</v>
      </c>
      <c r="M1693" s="354">
        <v>-2500</v>
      </c>
      <c r="O1693" s="354">
        <v>-125</v>
      </c>
      <c r="R1693" s="354">
        <v>-125</v>
      </c>
      <c r="S1693" s="354">
        <v>0</v>
      </c>
      <c r="T1693" s="354">
        <v>-2500</v>
      </c>
      <c r="U1693" s="354">
        <v>-2625</v>
      </c>
      <c r="V1693" s="354">
        <v>-2625</v>
      </c>
      <c r="W1693" s="354">
        <v>-2625</v>
      </c>
      <c r="X1693" s="354">
        <v>-2750</v>
      </c>
      <c r="Y1693" s="354">
        <v>-5250</v>
      </c>
      <c r="Z1693" s="354">
        <v>-5250</v>
      </c>
      <c r="AA1693" s="354">
        <v>-5375</v>
      </c>
      <c r="AB1693" s="354">
        <v>-5375</v>
      </c>
      <c r="AC1693" s="354">
        <v>-5375</v>
      </c>
      <c r="AD1693" s="354">
        <v>-5500</v>
      </c>
    </row>
    <row r="1694" spans="1:30" x14ac:dyDescent="0.35">
      <c r="A1694" t="s">
        <v>171</v>
      </c>
      <c r="B1694" s="354" t="str">
        <f>VLOOKUP(A1694,'Web Based Remittances'!$A$2:$C$70,3,0)</f>
        <v>686d673m</v>
      </c>
      <c r="C1694" s="354" t="s">
        <v>35</v>
      </c>
      <c r="D1694" s="354" t="s">
        <v>36</v>
      </c>
      <c r="E1694" s="354">
        <v>4191110</v>
      </c>
      <c r="S1694" s="354">
        <v>0</v>
      </c>
      <c r="T1694" s="354">
        <v>0</v>
      </c>
      <c r="U1694" s="354">
        <v>0</v>
      </c>
      <c r="V1694" s="354">
        <v>0</v>
      </c>
      <c r="W1694" s="354">
        <v>0</v>
      </c>
      <c r="X1694" s="354">
        <v>0</v>
      </c>
      <c r="Y1694" s="354">
        <v>0</v>
      </c>
      <c r="Z1694" s="354">
        <v>0</v>
      </c>
      <c r="AA1694" s="354">
        <v>0</v>
      </c>
      <c r="AB1694" s="354">
        <v>0</v>
      </c>
      <c r="AC1694" s="354">
        <v>0</v>
      </c>
      <c r="AD1694" s="354">
        <v>0</v>
      </c>
    </row>
    <row r="1695" spans="1:30" x14ac:dyDescent="0.35">
      <c r="A1695" t="s">
        <v>171</v>
      </c>
      <c r="B1695" s="354" t="str">
        <f>VLOOKUP(A1695,'Web Based Remittances'!$A$2:$C$70,3,0)</f>
        <v>686d673m</v>
      </c>
      <c r="C1695" s="354" t="s">
        <v>37</v>
      </c>
      <c r="D1695" s="354" t="s">
        <v>38</v>
      </c>
      <c r="E1695" s="354">
        <v>4191600</v>
      </c>
      <c r="S1695" s="354">
        <v>0</v>
      </c>
      <c r="T1695" s="354">
        <v>0</v>
      </c>
      <c r="U1695" s="354">
        <v>0</v>
      </c>
      <c r="V1695" s="354">
        <v>0</v>
      </c>
      <c r="W1695" s="354">
        <v>0</v>
      </c>
      <c r="X1695" s="354">
        <v>0</v>
      </c>
      <c r="Y1695" s="354">
        <v>0</v>
      </c>
      <c r="Z1695" s="354">
        <v>0</v>
      </c>
      <c r="AA1695" s="354">
        <v>0</v>
      </c>
      <c r="AB1695" s="354">
        <v>0</v>
      </c>
      <c r="AC1695" s="354">
        <v>0</v>
      </c>
      <c r="AD1695" s="354">
        <v>0</v>
      </c>
    </row>
    <row r="1696" spans="1:30" x14ac:dyDescent="0.35">
      <c r="A1696" t="s">
        <v>171</v>
      </c>
      <c r="B1696" s="354" t="str">
        <f>VLOOKUP(A1696,'Web Based Remittances'!$A$2:$C$70,3,0)</f>
        <v>686d673m</v>
      </c>
      <c r="C1696" s="354" t="s">
        <v>39</v>
      </c>
      <c r="D1696" s="354" t="s">
        <v>40</v>
      </c>
      <c r="E1696" s="354">
        <v>4191610</v>
      </c>
      <c r="S1696" s="354">
        <v>0</v>
      </c>
      <c r="T1696" s="354">
        <v>0</v>
      </c>
      <c r="U1696" s="354">
        <v>0</v>
      </c>
      <c r="V1696" s="354">
        <v>0</v>
      </c>
      <c r="W1696" s="354">
        <v>0</v>
      </c>
      <c r="X1696" s="354">
        <v>0</v>
      </c>
      <c r="Y1696" s="354">
        <v>0</v>
      </c>
      <c r="Z1696" s="354">
        <v>0</v>
      </c>
      <c r="AA1696" s="354">
        <v>0</v>
      </c>
      <c r="AB1696" s="354">
        <v>0</v>
      </c>
      <c r="AC1696" s="354">
        <v>0</v>
      </c>
      <c r="AD1696" s="354">
        <v>0</v>
      </c>
    </row>
    <row r="1697" spans="1:30" x14ac:dyDescent="0.35">
      <c r="A1697" t="s">
        <v>171</v>
      </c>
      <c r="B1697" s="354" t="str">
        <f>VLOOKUP(A1697,'Web Based Remittances'!$A$2:$C$70,3,0)</f>
        <v>686d673m</v>
      </c>
      <c r="C1697" s="354" t="s">
        <v>41</v>
      </c>
      <c r="D1697" s="354" t="s">
        <v>42</v>
      </c>
      <c r="E1697" s="354">
        <v>4190410</v>
      </c>
      <c r="S1697" s="354">
        <v>0</v>
      </c>
      <c r="T1697" s="354">
        <v>0</v>
      </c>
      <c r="U1697" s="354">
        <v>0</v>
      </c>
      <c r="V1697" s="354">
        <v>0</v>
      </c>
      <c r="W1697" s="354">
        <v>0</v>
      </c>
      <c r="X1697" s="354">
        <v>0</v>
      </c>
      <c r="Y1697" s="354">
        <v>0</v>
      </c>
      <c r="Z1697" s="354">
        <v>0</v>
      </c>
      <c r="AA1697" s="354">
        <v>0</v>
      </c>
      <c r="AB1697" s="354">
        <v>0</v>
      </c>
      <c r="AC1697" s="354">
        <v>0</v>
      </c>
      <c r="AD1697" s="354">
        <v>0</v>
      </c>
    </row>
    <row r="1698" spans="1:30" x14ac:dyDescent="0.35">
      <c r="A1698" t="s">
        <v>171</v>
      </c>
      <c r="B1698" s="354" t="str">
        <f>VLOOKUP(A1698,'Web Based Remittances'!$A$2:$C$70,3,0)</f>
        <v>686d673m</v>
      </c>
      <c r="C1698" s="354" t="s">
        <v>43</v>
      </c>
      <c r="D1698" s="354" t="s">
        <v>44</v>
      </c>
      <c r="E1698" s="354">
        <v>4190420</v>
      </c>
      <c r="S1698" s="354">
        <v>0</v>
      </c>
      <c r="T1698" s="354">
        <v>0</v>
      </c>
      <c r="U1698" s="354">
        <v>0</v>
      </c>
      <c r="V1698" s="354">
        <v>0</v>
      </c>
      <c r="W1698" s="354">
        <v>0</v>
      </c>
      <c r="X1698" s="354">
        <v>0</v>
      </c>
      <c r="Y1698" s="354">
        <v>0</v>
      </c>
      <c r="Z1698" s="354">
        <v>0</v>
      </c>
      <c r="AA1698" s="354">
        <v>0</v>
      </c>
      <c r="AB1698" s="354">
        <v>0</v>
      </c>
      <c r="AC1698" s="354">
        <v>0</v>
      </c>
      <c r="AD1698" s="354">
        <v>0</v>
      </c>
    </row>
    <row r="1699" spans="1:30" x14ac:dyDescent="0.35">
      <c r="A1699" t="s">
        <v>171</v>
      </c>
      <c r="B1699" s="354" t="str">
        <f>VLOOKUP(A1699,'Web Based Remittances'!$A$2:$C$70,3,0)</f>
        <v>686d673m</v>
      </c>
      <c r="C1699" s="354" t="s">
        <v>45</v>
      </c>
      <c r="D1699" s="354" t="s">
        <v>46</v>
      </c>
      <c r="E1699" s="354">
        <v>4190200</v>
      </c>
      <c r="F1699" s="354">
        <v>-40000</v>
      </c>
      <c r="G1699" s="354">
        <v>-3636</v>
      </c>
      <c r="H1699" s="354">
        <v>-3636</v>
      </c>
      <c r="I1699" s="354">
        <v>-3636</v>
      </c>
      <c r="J1699" s="354">
        <v>-3636</v>
      </c>
      <c r="L1699" s="354">
        <v>-3636</v>
      </c>
      <c r="M1699" s="354">
        <v>-3636</v>
      </c>
      <c r="N1699" s="354">
        <v>-3636</v>
      </c>
      <c r="O1699" s="354">
        <v>-3636</v>
      </c>
      <c r="P1699" s="354">
        <v>-3636</v>
      </c>
      <c r="Q1699" s="354">
        <v>-3636</v>
      </c>
      <c r="R1699" s="354">
        <v>-3640</v>
      </c>
      <c r="S1699" s="354">
        <v>-3636</v>
      </c>
      <c r="T1699" s="354">
        <v>-7272</v>
      </c>
      <c r="U1699" s="354">
        <v>-10908</v>
      </c>
      <c r="V1699" s="354">
        <v>-14544</v>
      </c>
      <c r="W1699" s="354">
        <v>-14544</v>
      </c>
      <c r="X1699" s="354">
        <v>-18180</v>
      </c>
      <c r="Y1699" s="354">
        <v>-21816</v>
      </c>
      <c r="Z1699" s="354">
        <v>-25452</v>
      </c>
      <c r="AA1699" s="354">
        <v>-29088</v>
      </c>
      <c r="AB1699" s="354">
        <v>-32724</v>
      </c>
      <c r="AC1699" s="354">
        <v>-36360</v>
      </c>
      <c r="AD1699" s="354">
        <v>-40000</v>
      </c>
    </row>
    <row r="1700" spans="1:30" x14ac:dyDescent="0.35">
      <c r="A1700" t="s">
        <v>171</v>
      </c>
      <c r="B1700" s="354" t="str">
        <f>VLOOKUP(A1700,'Web Based Remittances'!$A$2:$C$70,3,0)</f>
        <v>686d673m</v>
      </c>
      <c r="C1700" s="354" t="s">
        <v>47</v>
      </c>
      <c r="D1700" s="354" t="s">
        <v>48</v>
      </c>
      <c r="E1700" s="354">
        <v>4190386</v>
      </c>
      <c r="S1700" s="354">
        <v>0</v>
      </c>
      <c r="T1700" s="354">
        <v>0</v>
      </c>
      <c r="U1700" s="354">
        <v>0</v>
      </c>
      <c r="V1700" s="354">
        <v>0</v>
      </c>
      <c r="W1700" s="354">
        <v>0</v>
      </c>
      <c r="X1700" s="354">
        <v>0</v>
      </c>
      <c r="Y1700" s="354">
        <v>0</v>
      </c>
      <c r="Z1700" s="354">
        <v>0</v>
      </c>
      <c r="AA1700" s="354">
        <v>0</v>
      </c>
      <c r="AB1700" s="354">
        <v>0</v>
      </c>
      <c r="AC1700" s="354">
        <v>0</v>
      </c>
      <c r="AD1700" s="354">
        <v>0</v>
      </c>
    </row>
    <row r="1701" spans="1:30" x14ac:dyDescent="0.35">
      <c r="A1701" t="s">
        <v>171</v>
      </c>
      <c r="B1701" s="354" t="str">
        <f>VLOOKUP(A1701,'Web Based Remittances'!$A$2:$C$70,3,0)</f>
        <v>686d673m</v>
      </c>
      <c r="C1701" s="354" t="s">
        <v>49</v>
      </c>
      <c r="D1701" s="354" t="s">
        <v>50</v>
      </c>
      <c r="E1701" s="354">
        <v>4190387</v>
      </c>
      <c r="S1701" s="354">
        <v>0</v>
      </c>
      <c r="T1701" s="354">
        <v>0</v>
      </c>
      <c r="U1701" s="354">
        <v>0</v>
      </c>
      <c r="V1701" s="354">
        <v>0</v>
      </c>
      <c r="W1701" s="354">
        <v>0</v>
      </c>
      <c r="X1701" s="354">
        <v>0</v>
      </c>
      <c r="Y1701" s="354">
        <v>0</v>
      </c>
      <c r="Z1701" s="354">
        <v>0</v>
      </c>
      <c r="AA1701" s="354">
        <v>0</v>
      </c>
      <c r="AB1701" s="354">
        <v>0</v>
      </c>
      <c r="AC1701" s="354">
        <v>0</v>
      </c>
      <c r="AD1701" s="354">
        <v>0</v>
      </c>
    </row>
    <row r="1702" spans="1:30" x14ac:dyDescent="0.35">
      <c r="A1702" t="s">
        <v>171</v>
      </c>
      <c r="B1702" s="354" t="str">
        <f>VLOOKUP(A1702,'Web Based Remittances'!$A$2:$C$70,3,0)</f>
        <v>686d673m</v>
      </c>
      <c r="C1702" s="354" t="s">
        <v>51</v>
      </c>
      <c r="D1702" s="354" t="s">
        <v>52</v>
      </c>
      <c r="E1702" s="354">
        <v>4190388</v>
      </c>
      <c r="F1702" s="354">
        <v>-5455.74</v>
      </c>
      <c r="G1702" s="354">
        <v>-1631</v>
      </c>
      <c r="H1702" s="354">
        <v>-2193</v>
      </c>
      <c r="I1702" s="354">
        <v>-1631.74</v>
      </c>
      <c r="S1702" s="354">
        <v>-1631</v>
      </c>
      <c r="T1702" s="354">
        <v>-3824</v>
      </c>
      <c r="U1702" s="354">
        <v>-5455.74</v>
      </c>
      <c r="V1702" s="354">
        <v>-5455.74</v>
      </c>
      <c r="W1702" s="354">
        <v>-5455.74</v>
      </c>
      <c r="X1702" s="354">
        <v>-5455.74</v>
      </c>
      <c r="Y1702" s="354">
        <v>-5455.74</v>
      </c>
      <c r="Z1702" s="354">
        <v>-5455.74</v>
      </c>
      <c r="AA1702" s="354">
        <v>-5455.74</v>
      </c>
      <c r="AB1702" s="354">
        <v>-5455.74</v>
      </c>
      <c r="AC1702" s="354">
        <v>-5455.74</v>
      </c>
      <c r="AD1702" s="354">
        <v>-5455.74</v>
      </c>
    </row>
    <row r="1703" spans="1:30" x14ac:dyDescent="0.35">
      <c r="A1703" t="s">
        <v>171</v>
      </c>
      <c r="B1703" s="354" t="str">
        <f>VLOOKUP(A1703,'Web Based Remittances'!$A$2:$C$70,3,0)</f>
        <v>686d673m</v>
      </c>
      <c r="C1703" s="354" t="s">
        <v>53</v>
      </c>
      <c r="D1703" s="354" t="s">
        <v>54</v>
      </c>
      <c r="E1703" s="354">
        <v>4190380</v>
      </c>
      <c r="F1703" s="354">
        <v>-74419</v>
      </c>
      <c r="I1703" s="354">
        <v>-8454</v>
      </c>
      <c r="J1703" s="354">
        <v>-54129</v>
      </c>
      <c r="N1703" s="354">
        <v>-11836</v>
      </c>
      <c r="S1703" s="354">
        <v>0</v>
      </c>
      <c r="T1703" s="354">
        <v>0</v>
      </c>
      <c r="U1703" s="354">
        <v>-8454</v>
      </c>
      <c r="V1703" s="354">
        <v>-62583</v>
      </c>
      <c r="W1703" s="354">
        <v>-62583</v>
      </c>
      <c r="X1703" s="354">
        <v>-62583</v>
      </c>
      <c r="Y1703" s="354">
        <v>-62583</v>
      </c>
      <c r="Z1703" s="354">
        <v>-74419</v>
      </c>
      <c r="AA1703" s="354">
        <v>-74419</v>
      </c>
      <c r="AB1703" s="354">
        <v>-74419</v>
      </c>
      <c r="AC1703" s="354">
        <v>-74419</v>
      </c>
      <c r="AD1703" s="354">
        <v>-74419</v>
      </c>
    </row>
    <row r="1704" spans="1:30" x14ac:dyDescent="0.35">
      <c r="A1704" t="s">
        <v>171</v>
      </c>
      <c r="B1704" s="354" t="str">
        <f>VLOOKUP(A1704,'Web Based Remittances'!$A$2:$C$70,3,0)</f>
        <v>686d673m</v>
      </c>
      <c r="C1704" s="354" t="s">
        <v>57</v>
      </c>
      <c r="D1704" s="354" t="s">
        <v>58</v>
      </c>
      <c r="E1704" s="354">
        <v>6110000</v>
      </c>
      <c r="F1704" s="354">
        <v>1066306.8999999999</v>
      </c>
      <c r="G1704" s="354">
        <v>84818</v>
      </c>
      <c r="H1704" s="354">
        <v>84818</v>
      </c>
      <c r="I1704" s="354">
        <v>84818</v>
      </c>
      <c r="J1704" s="354">
        <v>84818</v>
      </c>
      <c r="K1704" s="354">
        <v>84818</v>
      </c>
      <c r="L1704" s="354">
        <v>91745</v>
      </c>
      <c r="M1704" s="354">
        <v>91745</v>
      </c>
      <c r="N1704" s="354">
        <v>91745</v>
      </c>
      <c r="O1704" s="354">
        <v>91745</v>
      </c>
      <c r="P1704" s="354">
        <v>91745</v>
      </c>
      <c r="Q1704" s="354">
        <v>91745</v>
      </c>
      <c r="R1704" s="354">
        <v>91746.9</v>
      </c>
      <c r="S1704" s="354">
        <v>84818</v>
      </c>
      <c r="T1704" s="354">
        <v>169636</v>
      </c>
      <c r="U1704" s="354">
        <v>254454</v>
      </c>
      <c r="V1704" s="354">
        <v>339272</v>
      </c>
      <c r="W1704" s="354">
        <v>424090</v>
      </c>
      <c r="X1704" s="354">
        <v>515835</v>
      </c>
      <c r="Y1704" s="354">
        <v>607580</v>
      </c>
      <c r="Z1704" s="354">
        <v>699325</v>
      </c>
      <c r="AA1704" s="354">
        <v>791070</v>
      </c>
      <c r="AB1704" s="354">
        <v>882815</v>
      </c>
      <c r="AC1704" s="354">
        <v>974560</v>
      </c>
      <c r="AD1704" s="354">
        <v>1066306.8999999999</v>
      </c>
    </row>
    <row r="1705" spans="1:30" x14ac:dyDescent="0.35">
      <c r="A1705" t="s">
        <v>171</v>
      </c>
      <c r="B1705" s="354" t="str">
        <f>VLOOKUP(A1705,'Web Based Remittances'!$A$2:$C$70,3,0)</f>
        <v>686d673m</v>
      </c>
      <c r="C1705" s="354" t="s">
        <v>59</v>
      </c>
      <c r="D1705" s="354" t="s">
        <v>60</v>
      </c>
      <c r="E1705" s="354">
        <v>6110020</v>
      </c>
      <c r="F1705" s="354">
        <v>10000</v>
      </c>
      <c r="G1705" s="354">
        <v>2500</v>
      </c>
      <c r="J1705" s="354">
        <v>2500</v>
      </c>
      <c r="N1705" s="354">
        <v>2500</v>
      </c>
      <c r="R1705" s="354">
        <v>2500</v>
      </c>
      <c r="S1705" s="354">
        <v>2500</v>
      </c>
      <c r="T1705" s="354">
        <v>2500</v>
      </c>
      <c r="U1705" s="354">
        <v>2500</v>
      </c>
      <c r="V1705" s="354">
        <v>5000</v>
      </c>
      <c r="W1705" s="354">
        <v>5000</v>
      </c>
      <c r="X1705" s="354">
        <v>5000</v>
      </c>
      <c r="Y1705" s="354">
        <v>5000</v>
      </c>
      <c r="Z1705" s="354">
        <v>7500</v>
      </c>
      <c r="AA1705" s="354">
        <v>7500</v>
      </c>
      <c r="AB1705" s="354">
        <v>7500</v>
      </c>
      <c r="AC1705" s="354">
        <v>7500</v>
      </c>
      <c r="AD1705" s="354">
        <v>10000</v>
      </c>
    </row>
    <row r="1706" spans="1:30" x14ac:dyDescent="0.35">
      <c r="A1706" t="s">
        <v>171</v>
      </c>
      <c r="B1706" s="354" t="str">
        <f>VLOOKUP(A1706,'Web Based Remittances'!$A$2:$C$70,3,0)</f>
        <v>686d673m</v>
      </c>
      <c r="C1706" s="354" t="s">
        <v>61</v>
      </c>
      <c r="D1706" s="354" t="s">
        <v>62</v>
      </c>
      <c r="E1706" s="354">
        <v>6110600</v>
      </c>
      <c r="F1706" s="354">
        <v>583617.05000000005</v>
      </c>
      <c r="G1706" s="354">
        <v>45541</v>
      </c>
      <c r="H1706" s="354">
        <v>45541</v>
      </c>
      <c r="I1706" s="354">
        <v>45541</v>
      </c>
      <c r="J1706" s="354">
        <v>45541</v>
      </c>
      <c r="K1706" s="354">
        <v>45541</v>
      </c>
      <c r="L1706" s="354">
        <v>45541</v>
      </c>
      <c r="M1706" s="354">
        <v>51728</v>
      </c>
      <c r="N1706" s="354">
        <v>51728</v>
      </c>
      <c r="O1706" s="354">
        <v>51728</v>
      </c>
      <c r="P1706" s="354">
        <v>51728</v>
      </c>
      <c r="Q1706" s="354">
        <v>51728</v>
      </c>
      <c r="R1706" s="354">
        <v>51731.05</v>
      </c>
      <c r="S1706" s="354">
        <v>45541</v>
      </c>
      <c r="T1706" s="354">
        <v>91082</v>
      </c>
      <c r="U1706" s="354">
        <v>136623</v>
      </c>
      <c r="V1706" s="354">
        <v>182164</v>
      </c>
      <c r="W1706" s="354">
        <v>227705</v>
      </c>
      <c r="X1706" s="354">
        <v>273246</v>
      </c>
      <c r="Y1706" s="354">
        <v>324974</v>
      </c>
      <c r="Z1706" s="354">
        <v>376702</v>
      </c>
      <c r="AA1706" s="354">
        <v>428430</v>
      </c>
      <c r="AB1706" s="354">
        <v>480158</v>
      </c>
      <c r="AC1706" s="354">
        <v>531886</v>
      </c>
      <c r="AD1706" s="354">
        <v>583617.05000000005</v>
      </c>
    </row>
    <row r="1707" spans="1:30" x14ac:dyDescent="0.35">
      <c r="A1707" t="s">
        <v>171</v>
      </c>
      <c r="B1707" s="354" t="str">
        <f>VLOOKUP(A1707,'Web Based Remittances'!$A$2:$C$70,3,0)</f>
        <v>686d673m</v>
      </c>
      <c r="C1707" s="354" t="s">
        <v>63</v>
      </c>
      <c r="D1707" s="354" t="s">
        <v>64</v>
      </c>
      <c r="E1707" s="354">
        <v>6110720</v>
      </c>
      <c r="F1707" s="354">
        <v>42734.32</v>
      </c>
      <c r="G1707" s="354">
        <v>3561</v>
      </c>
      <c r="H1707" s="354">
        <v>3561</v>
      </c>
      <c r="I1707" s="354">
        <v>3561</v>
      </c>
      <c r="J1707" s="354">
        <v>3561</v>
      </c>
      <c r="K1707" s="354">
        <v>3561</v>
      </c>
      <c r="L1707" s="354">
        <v>3561</v>
      </c>
      <c r="M1707" s="354">
        <v>3561</v>
      </c>
      <c r="N1707" s="354">
        <v>3561</v>
      </c>
      <c r="O1707" s="354">
        <v>3561</v>
      </c>
      <c r="P1707" s="354">
        <v>3561</v>
      </c>
      <c r="Q1707" s="354">
        <v>3561</v>
      </c>
      <c r="R1707" s="354">
        <v>3563.32</v>
      </c>
      <c r="S1707" s="354">
        <v>3561</v>
      </c>
      <c r="T1707" s="354">
        <v>7122</v>
      </c>
      <c r="U1707" s="354">
        <v>10683</v>
      </c>
      <c r="V1707" s="354">
        <v>14244</v>
      </c>
      <c r="W1707" s="354">
        <v>17805</v>
      </c>
      <c r="X1707" s="354">
        <v>21366</v>
      </c>
      <c r="Y1707" s="354">
        <v>24927</v>
      </c>
      <c r="Z1707" s="354">
        <v>28488</v>
      </c>
      <c r="AA1707" s="354">
        <v>32049</v>
      </c>
      <c r="AB1707" s="354">
        <v>35610</v>
      </c>
      <c r="AC1707" s="354">
        <v>39171</v>
      </c>
      <c r="AD1707" s="354">
        <v>42734.32</v>
      </c>
    </row>
    <row r="1708" spans="1:30" x14ac:dyDescent="0.35">
      <c r="A1708" t="s">
        <v>171</v>
      </c>
      <c r="B1708" s="354" t="str">
        <f>VLOOKUP(A1708,'Web Based Remittances'!$A$2:$C$70,3,0)</f>
        <v>686d673m</v>
      </c>
      <c r="C1708" s="354" t="s">
        <v>65</v>
      </c>
      <c r="D1708" s="354" t="s">
        <v>66</v>
      </c>
      <c r="E1708" s="354">
        <v>6110860</v>
      </c>
      <c r="F1708" s="354">
        <v>89727.96</v>
      </c>
      <c r="G1708" s="354">
        <v>7477</v>
      </c>
      <c r="H1708" s="354">
        <v>7477</v>
      </c>
      <c r="I1708" s="354">
        <v>7477</v>
      </c>
      <c r="J1708" s="354">
        <v>7477</v>
      </c>
      <c r="K1708" s="354">
        <v>7477</v>
      </c>
      <c r="L1708" s="354">
        <v>7477</v>
      </c>
      <c r="M1708" s="354">
        <v>7477</v>
      </c>
      <c r="N1708" s="354">
        <v>7477</v>
      </c>
      <c r="O1708" s="354">
        <v>7477</v>
      </c>
      <c r="P1708" s="354">
        <v>7477</v>
      </c>
      <c r="Q1708" s="354">
        <v>7477</v>
      </c>
      <c r="R1708" s="354">
        <v>7480.96</v>
      </c>
      <c r="S1708" s="354">
        <v>7477</v>
      </c>
      <c r="T1708" s="354">
        <v>14954</v>
      </c>
      <c r="U1708" s="354">
        <v>22431</v>
      </c>
      <c r="V1708" s="354">
        <v>29908</v>
      </c>
      <c r="W1708" s="354">
        <v>37385</v>
      </c>
      <c r="X1708" s="354">
        <v>44862</v>
      </c>
      <c r="Y1708" s="354">
        <v>52339</v>
      </c>
      <c r="Z1708" s="354">
        <v>59816</v>
      </c>
      <c r="AA1708" s="354">
        <v>67293</v>
      </c>
      <c r="AB1708" s="354">
        <v>74770</v>
      </c>
      <c r="AC1708" s="354">
        <v>82247</v>
      </c>
      <c r="AD1708" s="354">
        <v>89727.96</v>
      </c>
    </row>
    <row r="1709" spans="1:30" x14ac:dyDescent="0.35">
      <c r="A1709" t="s">
        <v>171</v>
      </c>
      <c r="B1709" s="354" t="str">
        <f>VLOOKUP(A1709,'Web Based Remittances'!$A$2:$C$70,3,0)</f>
        <v>686d673m</v>
      </c>
      <c r="C1709" s="354" t="s">
        <v>67</v>
      </c>
      <c r="D1709" s="354" t="s">
        <v>68</v>
      </c>
      <c r="E1709" s="354">
        <v>6110800</v>
      </c>
      <c r="S1709" s="354">
        <v>0</v>
      </c>
      <c r="T1709" s="354">
        <v>0</v>
      </c>
      <c r="U1709" s="354">
        <v>0</v>
      </c>
      <c r="V1709" s="354">
        <v>0</v>
      </c>
      <c r="W1709" s="354">
        <v>0</v>
      </c>
      <c r="X1709" s="354">
        <v>0</v>
      </c>
      <c r="Y1709" s="354">
        <v>0</v>
      </c>
      <c r="Z1709" s="354">
        <v>0</v>
      </c>
      <c r="AA1709" s="354">
        <v>0</v>
      </c>
      <c r="AB1709" s="354">
        <v>0</v>
      </c>
      <c r="AC1709" s="354">
        <v>0</v>
      </c>
      <c r="AD1709" s="354">
        <v>0</v>
      </c>
    </row>
    <row r="1710" spans="1:30" x14ac:dyDescent="0.35">
      <c r="A1710" t="s">
        <v>171</v>
      </c>
      <c r="B1710" s="354" t="str">
        <f>VLOOKUP(A1710,'Web Based Remittances'!$A$2:$C$70,3,0)</f>
        <v>686d673m</v>
      </c>
      <c r="C1710" s="354" t="s">
        <v>69</v>
      </c>
      <c r="D1710" s="354" t="s">
        <v>70</v>
      </c>
      <c r="E1710" s="354">
        <v>6110640</v>
      </c>
      <c r="F1710" s="354">
        <v>19067</v>
      </c>
      <c r="G1710" s="354">
        <v>1588</v>
      </c>
      <c r="H1710" s="354">
        <v>1588</v>
      </c>
      <c r="I1710" s="354">
        <v>1588</v>
      </c>
      <c r="J1710" s="354">
        <v>1588</v>
      </c>
      <c r="K1710" s="354">
        <v>1588</v>
      </c>
      <c r="L1710" s="354">
        <v>1588</v>
      </c>
      <c r="M1710" s="354">
        <v>1588</v>
      </c>
      <c r="N1710" s="354">
        <v>1588</v>
      </c>
      <c r="O1710" s="354">
        <v>1588</v>
      </c>
      <c r="P1710" s="354">
        <v>1588</v>
      </c>
      <c r="Q1710" s="354">
        <v>1588</v>
      </c>
      <c r="R1710" s="354">
        <v>1599</v>
      </c>
      <c r="S1710" s="354">
        <v>1588</v>
      </c>
      <c r="T1710" s="354">
        <v>3176</v>
      </c>
      <c r="U1710" s="354">
        <v>4764</v>
      </c>
      <c r="V1710" s="354">
        <v>6352</v>
      </c>
      <c r="W1710" s="354">
        <v>7940</v>
      </c>
      <c r="X1710" s="354">
        <v>9528</v>
      </c>
      <c r="Y1710" s="354">
        <v>11116</v>
      </c>
      <c r="Z1710" s="354">
        <v>12704</v>
      </c>
      <c r="AA1710" s="354">
        <v>14292</v>
      </c>
      <c r="AB1710" s="354">
        <v>15880</v>
      </c>
      <c r="AC1710" s="354">
        <v>17468</v>
      </c>
      <c r="AD1710" s="354">
        <v>19067</v>
      </c>
    </row>
    <row r="1711" spans="1:30" x14ac:dyDescent="0.35">
      <c r="A1711" t="s">
        <v>171</v>
      </c>
      <c r="B1711" s="354" t="str">
        <f>VLOOKUP(A1711,'Web Based Remittances'!$A$2:$C$70,3,0)</f>
        <v>686d673m</v>
      </c>
      <c r="C1711" s="354" t="s">
        <v>71</v>
      </c>
      <c r="D1711" s="354" t="s">
        <v>72</v>
      </c>
      <c r="E1711" s="354">
        <v>6116300</v>
      </c>
      <c r="F1711" s="354">
        <v>1558</v>
      </c>
      <c r="G1711" s="354">
        <v>28</v>
      </c>
      <c r="H1711" s="354">
        <v>28</v>
      </c>
      <c r="I1711" s="354">
        <v>828</v>
      </c>
      <c r="J1711" s="354">
        <v>193</v>
      </c>
      <c r="L1711" s="354">
        <v>302</v>
      </c>
      <c r="M1711" s="354">
        <v>28</v>
      </c>
      <c r="N1711" s="354">
        <v>28</v>
      </c>
      <c r="O1711" s="354">
        <v>28</v>
      </c>
      <c r="P1711" s="354">
        <v>28</v>
      </c>
      <c r="Q1711" s="354">
        <v>28</v>
      </c>
      <c r="R1711" s="354">
        <v>39</v>
      </c>
      <c r="S1711" s="354">
        <v>28</v>
      </c>
      <c r="T1711" s="354">
        <v>56</v>
      </c>
      <c r="U1711" s="354">
        <v>884</v>
      </c>
      <c r="V1711" s="354">
        <v>1077</v>
      </c>
      <c r="W1711" s="354">
        <v>1077</v>
      </c>
      <c r="X1711" s="354">
        <v>1379</v>
      </c>
      <c r="Y1711" s="354">
        <v>1407</v>
      </c>
      <c r="Z1711" s="354">
        <v>1435</v>
      </c>
      <c r="AA1711" s="354">
        <v>1463</v>
      </c>
      <c r="AB1711" s="354">
        <v>1491</v>
      </c>
      <c r="AC1711" s="354">
        <v>1519</v>
      </c>
      <c r="AD1711" s="354">
        <v>1558</v>
      </c>
    </row>
    <row r="1712" spans="1:30" x14ac:dyDescent="0.35">
      <c r="A1712" t="s">
        <v>171</v>
      </c>
      <c r="B1712" s="354" t="str">
        <f>VLOOKUP(A1712,'Web Based Remittances'!$A$2:$C$70,3,0)</f>
        <v>686d673m</v>
      </c>
      <c r="C1712" s="354" t="s">
        <v>73</v>
      </c>
      <c r="D1712" s="354" t="s">
        <v>74</v>
      </c>
      <c r="E1712" s="354">
        <v>6116200</v>
      </c>
      <c r="F1712" s="354">
        <v>10000</v>
      </c>
      <c r="H1712" s="354">
        <v>402</v>
      </c>
      <c r="L1712" s="354">
        <v>8598</v>
      </c>
      <c r="P1712" s="354">
        <v>1000</v>
      </c>
      <c r="S1712" s="354">
        <v>0</v>
      </c>
      <c r="T1712" s="354">
        <v>402</v>
      </c>
      <c r="U1712" s="354">
        <v>402</v>
      </c>
      <c r="V1712" s="354">
        <v>402</v>
      </c>
      <c r="W1712" s="354">
        <v>402</v>
      </c>
      <c r="X1712" s="354">
        <v>9000</v>
      </c>
      <c r="Y1712" s="354">
        <v>9000</v>
      </c>
      <c r="Z1712" s="354">
        <v>9000</v>
      </c>
      <c r="AA1712" s="354">
        <v>9000</v>
      </c>
      <c r="AB1712" s="354">
        <v>10000</v>
      </c>
      <c r="AC1712" s="354">
        <v>10000</v>
      </c>
      <c r="AD1712" s="354">
        <v>10000</v>
      </c>
    </row>
    <row r="1713" spans="1:30" x14ac:dyDescent="0.35">
      <c r="A1713" t="s">
        <v>171</v>
      </c>
      <c r="B1713" s="354" t="str">
        <f>VLOOKUP(A1713,'Web Based Remittances'!$A$2:$C$70,3,0)</f>
        <v>686d673m</v>
      </c>
      <c r="C1713" s="354" t="s">
        <v>75</v>
      </c>
      <c r="D1713" s="354" t="s">
        <v>76</v>
      </c>
      <c r="E1713" s="354">
        <v>6116610</v>
      </c>
      <c r="F1713" s="354">
        <v>11766.75</v>
      </c>
      <c r="G1713" s="354">
        <v>11766.75</v>
      </c>
      <c r="S1713" s="354">
        <v>11766.75</v>
      </c>
      <c r="T1713" s="354">
        <v>11766.75</v>
      </c>
      <c r="U1713" s="354">
        <v>11766.75</v>
      </c>
      <c r="V1713" s="354">
        <v>11766.75</v>
      </c>
      <c r="W1713" s="354">
        <v>11766.75</v>
      </c>
      <c r="X1713" s="354">
        <v>11766.75</v>
      </c>
      <c r="Y1713" s="354">
        <v>11766.75</v>
      </c>
      <c r="Z1713" s="354">
        <v>11766.75</v>
      </c>
      <c r="AA1713" s="354">
        <v>11766.75</v>
      </c>
      <c r="AB1713" s="354">
        <v>11766.75</v>
      </c>
      <c r="AC1713" s="354">
        <v>11766.75</v>
      </c>
      <c r="AD1713" s="354">
        <v>11766.75</v>
      </c>
    </row>
    <row r="1714" spans="1:30" x14ac:dyDescent="0.35">
      <c r="A1714" t="s">
        <v>171</v>
      </c>
      <c r="B1714" s="354" t="str">
        <f>VLOOKUP(A1714,'Web Based Remittances'!$A$2:$C$70,3,0)</f>
        <v>686d673m</v>
      </c>
      <c r="C1714" s="354" t="s">
        <v>77</v>
      </c>
      <c r="D1714" s="354" t="s">
        <v>78</v>
      </c>
      <c r="E1714" s="354">
        <v>6116600</v>
      </c>
      <c r="F1714" s="354">
        <v>1230</v>
      </c>
      <c r="G1714" s="354">
        <v>1230</v>
      </c>
      <c r="S1714" s="354">
        <v>1230</v>
      </c>
      <c r="T1714" s="354">
        <v>1230</v>
      </c>
      <c r="U1714" s="354">
        <v>1230</v>
      </c>
      <c r="V1714" s="354">
        <v>1230</v>
      </c>
      <c r="W1714" s="354">
        <v>1230</v>
      </c>
      <c r="X1714" s="354">
        <v>1230</v>
      </c>
      <c r="Y1714" s="354">
        <v>1230</v>
      </c>
      <c r="Z1714" s="354">
        <v>1230</v>
      </c>
      <c r="AA1714" s="354">
        <v>1230</v>
      </c>
      <c r="AB1714" s="354">
        <v>1230</v>
      </c>
      <c r="AC1714" s="354">
        <v>1230</v>
      </c>
      <c r="AD1714" s="354">
        <v>1230</v>
      </c>
    </row>
    <row r="1715" spans="1:30" x14ac:dyDescent="0.35">
      <c r="A1715" t="s">
        <v>171</v>
      </c>
      <c r="B1715" s="354" t="str">
        <f>VLOOKUP(A1715,'Web Based Remittances'!$A$2:$C$70,3,0)</f>
        <v>686d673m</v>
      </c>
      <c r="C1715" s="354" t="s">
        <v>79</v>
      </c>
      <c r="D1715" s="354" t="s">
        <v>80</v>
      </c>
      <c r="E1715" s="354">
        <v>6121000</v>
      </c>
      <c r="F1715" s="354">
        <v>18150</v>
      </c>
      <c r="G1715" s="354">
        <v>1248</v>
      </c>
      <c r="H1715" s="354">
        <v>1248</v>
      </c>
      <c r="I1715" s="354">
        <v>3048</v>
      </c>
      <c r="J1715" s="354">
        <v>1248</v>
      </c>
      <c r="L1715" s="354">
        <v>1248</v>
      </c>
      <c r="M1715" s="354">
        <v>1976</v>
      </c>
      <c r="N1715" s="354">
        <v>1738</v>
      </c>
      <c r="O1715" s="354">
        <v>2248</v>
      </c>
      <c r="P1715" s="354">
        <v>1248</v>
      </c>
      <c r="Q1715" s="354">
        <v>1248</v>
      </c>
      <c r="R1715" s="354">
        <v>1652</v>
      </c>
      <c r="S1715" s="354">
        <v>1248</v>
      </c>
      <c r="T1715" s="354">
        <v>2496</v>
      </c>
      <c r="U1715" s="354">
        <v>5544</v>
      </c>
      <c r="V1715" s="354">
        <v>6792</v>
      </c>
      <c r="W1715" s="354">
        <v>6792</v>
      </c>
      <c r="X1715" s="354">
        <v>8040</v>
      </c>
      <c r="Y1715" s="354">
        <v>10016</v>
      </c>
      <c r="Z1715" s="354">
        <v>11754</v>
      </c>
      <c r="AA1715" s="354">
        <v>14002</v>
      </c>
      <c r="AB1715" s="354">
        <v>15250</v>
      </c>
      <c r="AC1715" s="354">
        <v>16498</v>
      </c>
      <c r="AD1715" s="354">
        <v>18150</v>
      </c>
    </row>
    <row r="1716" spans="1:30" x14ac:dyDescent="0.35">
      <c r="A1716" t="s">
        <v>171</v>
      </c>
      <c r="B1716" s="354" t="str">
        <f>VLOOKUP(A1716,'Web Based Remittances'!$A$2:$C$70,3,0)</f>
        <v>686d673m</v>
      </c>
      <c r="C1716" s="354" t="s">
        <v>81</v>
      </c>
      <c r="D1716" s="354" t="s">
        <v>82</v>
      </c>
      <c r="E1716" s="354">
        <v>6122310</v>
      </c>
      <c r="F1716" s="354">
        <v>4193</v>
      </c>
      <c r="G1716" s="354">
        <v>350</v>
      </c>
      <c r="H1716" s="354">
        <v>350</v>
      </c>
      <c r="I1716" s="354">
        <v>350</v>
      </c>
      <c r="J1716" s="354">
        <v>350</v>
      </c>
      <c r="L1716" s="354">
        <v>693</v>
      </c>
      <c r="M1716" s="354">
        <v>350</v>
      </c>
      <c r="N1716" s="354">
        <v>350</v>
      </c>
      <c r="O1716" s="354">
        <v>350</v>
      </c>
      <c r="P1716" s="354">
        <v>350</v>
      </c>
      <c r="Q1716" s="354">
        <v>350</v>
      </c>
      <c r="R1716" s="354">
        <v>350</v>
      </c>
      <c r="S1716" s="354">
        <v>350</v>
      </c>
      <c r="T1716" s="354">
        <v>700</v>
      </c>
      <c r="U1716" s="354">
        <v>1050</v>
      </c>
      <c r="V1716" s="354">
        <v>1400</v>
      </c>
      <c r="W1716" s="354">
        <v>1400</v>
      </c>
      <c r="X1716" s="354">
        <v>2093</v>
      </c>
      <c r="Y1716" s="354">
        <v>2443</v>
      </c>
      <c r="Z1716" s="354">
        <v>2793</v>
      </c>
      <c r="AA1716" s="354">
        <v>3143</v>
      </c>
      <c r="AB1716" s="354">
        <v>3493</v>
      </c>
      <c r="AC1716" s="354">
        <v>3843</v>
      </c>
      <c r="AD1716" s="354">
        <v>4193</v>
      </c>
    </row>
    <row r="1717" spans="1:30" x14ac:dyDescent="0.35">
      <c r="A1717" t="s">
        <v>171</v>
      </c>
      <c r="B1717" s="354" t="str">
        <f>VLOOKUP(A1717,'Web Based Remittances'!$A$2:$C$70,3,0)</f>
        <v>686d673m</v>
      </c>
      <c r="C1717" s="354" t="s">
        <v>83</v>
      </c>
      <c r="D1717" s="354" t="s">
        <v>84</v>
      </c>
      <c r="E1717" s="354">
        <v>6122110</v>
      </c>
      <c r="F1717" s="354">
        <v>25690.720000000001</v>
      </c>
      <c r="G1717" s="354">
        <v>2140</v>
      </c>
      <c r="H1717" s="354">
        <v>2140</v>
      </c>
      <c r="I1717" s="354">
        <v>2140</v>
      </c>
      <c r="J1717" s="354">
        <v>2140</v>
      </c>
      <c r="L1717" s="354">
        <v>4290.72</v>
      </c>
      <c r="M1717" s="354">
        <v>2140</v>
      </c>
      <c r="N1717" s="354">
        <v>2140</v>
      </c>
      <c r="O1717" s="354">
        <v>2140</v>
      </c>
      <c r="P1717" s="354">
        <v>2140</v>
      </c>
      <c r="Q1717" s="354">
        <v>2140</v>
      </c>
      <c r="R1717" s="354">
        <v>2140</v>
      </c>
      <c r="S1717" s="354">
        <v>2140</v>
      </c>
      <c r="T1717" s="354">
        <v>4280</v>
      </c>
      <c r="U1717" s="354">
        <v>6420</v>
      </c>
      <c r="V1717" s="354">
        <v>8560</v>
      </c>
      <c r="W1717" s="354">
        <v>8560</v>
      </c>
      <c r="X1717" s="354">
        <v>12850.720000000001</v>
      </c>
      <c r="Y1717" s="354">
        <v>14990.720000000001</v>
      </c>
      <c r="Z1717" s="354">
        <v>17130.72</v>
      </c>
      <c r="AA1717" s="354">
        <v>19270.72</v>
      </c>
      <c r="AB1717" s="354">
        <v>21410.720000000001</v>
      </c>
      <c r="AC1717" s="354">
        <v>23550.720000000001</v>
      </c>
      <c r="AD1717" s="354">
        <v>25690.720000000001</v>
      </c>
    </row>
    <row r="1718" spans="1:30" x14ac:dyDescent="0.35">
      <c r="A1718" t="s">
        <v>171</v>
      </c>
      <c r="B1718" s="354" t="str">
        <f>VLOOKUP(A1718,'Web Based Remittances'!$A$2:$C$70,3,0)</f>
        <v>686d673m</v>
      </c>
      <c r="C1718" s="354" t="s">
        <v>85</v>
      </c>
      <c r="D1718" s="354" t="s">
        <v>86</v>
      </c>
      <c r="E1718" s="354">
        <v>6120800</v>
      </c>
      <c r="F1718" s="354">
        <v>9345</v>
      </c>
      <c r="G1718" s="354">
        <v>778</v>
      </c>
      <c r="H1718" s="354">
        <v>778</v>
      </c>
      <c r="I1718" s="354">
        <v>778</v>
      </c>
      <c r="J1718" s="354">
        <v>778</v>
      </c>
      <c r="L1718" s="354">
        <v>1565</v>
      </c>
      <c r="M1718" s="354">
        <v>778</v>
      </c>
      <c r="N1718" s="354">
        <v>778</v>
      </c>
      <c r="O1718" s="354">
        <v>778</v>
      </c>
      <c r="P1718" s="354">
        <v>778</v>
      </c>
      <c r="Q1718" s="354">
        <v>778</v>
      </c>
      <c r="R1718" s="354">
        <v>778</v>
      </c>
      <c r="S1718" s="354">
        <v>778</v>
      </c>
      <c r="T1718" s="354">
        <v>1556</v>
      </c>
      <c r="U1718" s="354">
        <v>2334</v>
      </c>
      <c r="V1718" s="354">
        <v>3112</v>
      </c>
      <c r="W1718" s="354">
        <v>3112</v>
      </c>
      <c r="X1718" s="354">
        <v>4677</v>
      </c>
      <c r="Y1718" s="354">
        <v>5455</v>
      </c>
      <c r="Z1718" s="354">
        <v>6233</v>
      </c>
      <c r="AA1718" s="354">
        <v>7011</v>
      </c>
      <c r="AB1718" s="354">
        <v>7789</v>
      </c>
      <c r="AC1718" s="354">
        <v>8567</v>
      </c>
      <c r="AD1718" s="354">
        <v>9345</v>
      </c>
    </row>
    <row r="1719" spans="1:30" x14ac:dyDescent="0.35">
      <c r="A1719" t="s">
        <v>171</v>
      </c>
      <c r="B1719" s="354" t="str">
        <f>VLOOKUP(A1719,'Web Based Remittances'!$A$2:$C$70,3,0)</f>
        <v>686d673m</v>
      </c>
      <c r="C1719" s="354" t="s">
        <v>87</v>
      </c>
      <c r="D1719" s="354" t="s">
        <v>88</v>
      </c>
      <c r="E1719" s="354">
        <v>6120220</v>
      </c>
      <c r="F1719" s="354">
        <v>13194</v>
      </c>
      <c r="G1719" s="354">
        <v>1100</v>
      </c>
      <c r="H1719" s="354">
        <v>1100</v>
      </c>
      <c r="I1719" s="354">
        <v>1100</v>
      </c>
      <c r="J1719" s="354">
        <v>1100</v>
      </c>
      <c r="K1719" s="354">
        <v>1100</v>
      </c>
      <c r="L1719" s="354">
        <v>1100</v>
      </c>
      <c r="M1719" s="354">
        <v>1100</v>
      </c>
      <c r="N1719" s="354">
        <v>1100</v>
      </c>
      <c r="O1719" s="354">
        <v>1100</v>
      </c>
      <c r="P1719" s="354">
        <v>1100</v>
      </c>
      <c r="Q1719" s="354">
        <v>1100</v>
      </c>
      <c r="R1719" s="354">
        <v>1094</v>
      </c>
      <c r="S1719" s="354">
        <v>1100</v>
      </c>
      <c r="T1719" s="354">
        <v>2200</v>
      </c>
      <c r="U1719" s="354">
        <v>3300</v>
      </c>
      <c r="V1719" s="354">
        <v>4400</v>
      </c>
      <c r="W1719" s="354">
        <v>5500</v>
      </c>
      <c r="X1719" s="354">
        <v>6600</v>
      </c>
      <c r="Y1719" s="354">
        <v>7700</v>
      </c>
      <c r="Z1719" s="354">
        <v>8800</v>
      </c>
      <c r="AA1719" s="354">
        <v>9900</v>
      </c>
      <c r="AB1719" s="354">
        <v>11000</v>
      </c>
      <c r="AC1719" s="354">
        <v>12100</v>
      </c>
      <c r="AD1719" s="354">
        <v>13194</v>
      </c>
    </row>
    <row r="1720" spans="1:30" x14ac:dyDescent="0.35">
      <c r="A1720" t="s">
        <v>171</v>
      </c>
      <c r="B1720" s="354" t="str">
        <f>VLOOKUP(A1720,'Web Based Remittances'!$A$2:$C$70,3,0)</f>
        <v>686d673m</v>
      </c>
      <c r="C1720" s="354" t="s">
        <v>89</v>
      </c>
      <c r="D1720" s="354" t="s">
        <v>90</v>
      </c>
      <c r="E1720" s="354">
        <v>6120600</v>
      </c>
      <c r="F1720" s="354">
        <v>13210</v>
      </c>
      <c r="G1720" s="354">
        <v>13210</v>
      </c>
      <c r="S1720" s="354">
        <v>13210</v>
      </c>
      <c r="T1720" s="354">
        <v>13210</v>
      </c>
      <c r="U1720" s="354">
        <v>13210</v>
      </c>
      <c r="V1720" s="354">
        <v>13210</v>
      </c>
      <c r="W1720" s="354">
        <v>13210</v>
      </c>
      <c r="X1720" s="354">
        <v>13210</v>
      </c>
      <c r="Y1720" s="354">
        <v>13210</v>
      </c>
      <c r="Z1720" s="354">
        <v>13210</v>
      </c>
      <c r="AA1720" s="354">
        <v>13210</v>
      </c>
      <c r="AB1720" s="354">
        <v>13210</v>
      </c>
      <c r="AC1720" s="354">
        <v>13210</v>
      </c>
      <c r="AD1720" s="354">
        <v>13210</v>
      </c>
    </row>
    <row r="1721" spans="1:30" x14ac:dyDescent="0.35">
      <c r="A1721" t="s">
        <v>171</v>
      </c>
      <c r="B1721" s="354" t="str">
        <f>VLOOKUP(A1721,'Web Based Remittances'!$A$2:$C$70,3,0)</f>
        <v>686d673m</v>
      </c>
      <c r="C1721" s="354" t="s">
        <v>91</v>
      </c>
      <c r="D1721" s="354" t="s">
        <v>92</v>
      </c>
      <c r="E1721" s="354">
        <v>6120400</v>
      </c>
      <c r="F1721" s="354">
        <v>9683.93</v>
      </c>
      <c r="G1721" s="354">
        <v>2420</v>
      </c>
      <c r="J1721" s="354">
        <v>2420</v>
      </c>
      <c r="N1721" s="354">
        <v>2420</v>
      </c>
      <c r="Q1721" s="354">
        <v>2423.9299999999998</v>
      </c>
      <c r="S1721" s="354">
        <v>2420</v>
      </c>
      <c r="T1721" s="354">
        <v>2420</v>
      </c>
      <c r="U1721" s="354">
        <v>2420</v>
      </c>
      <c r="V1721" s="354">
        <v>4840</v>
      </c>
      <c r="W1721" s="354">
        <v>4840</v>
      </c>
      <c r="X1721" s="354">
        <v>4840</v>
      </c>
      <c r="Y1721" s="354">
        <v>4840</v>
      </c>
      <c r="Z1721" s="354">
        <v>7260</v>
      </c>
      <c r="AA1721" s="354">
        <v>7260</v>
      </c>
      <c r="AB1721" s="354">
        <v>7260</v>
      </c>
      <c r="AC1721" s="354">
        <v>9683.93</v>
      </c>
      <c r="AD1721" s="354">
        <v>9683.93</v>
      </c>
    </row>
    <row r="1722" spans="1:30" x14ac:dyDescent="0.35">
      <c r="A1722" t="s">
        <v>171</v>
      </c>
      <c r="B1722" s="354" t="str">
        <f>VLOOKUP(A1722,'Web Based Remittances'!$A$2:$C$70,3,0)</f>
        <v>686d673m</v>
      </c>
      <c r="C1722" s="354" t="s">
        <v>93</v>
      </c>
      <c r="D1722" s="354" t="s">
        <v>94</v>
      </c>
      <c r="E1722" s="354">
        <v>6140130</v>
      </c>
      <c r="F1722" s="354">
        <v>62197</v>
      </c>
      <c r="G1722" s="354">
        <v>5183</v>
      </c>
      <c r="H1722" s="354">
        <v>5183</v>
      </c>
      <c r="I1722" s="354">
        <v>5183</v>
      </c>
      <c r="J1722" s="354">
        <v>5183</v>
      </c>
      <c r="L1722" s="354">
        <v>10367</v>
      </c>
      <c r="M1722" s="354">
        <v>5183</v>
      </c>
      <c r="N1722" s="354">
        <v>5183</v>
      </c>
      <c r="O1722" s="354">
        <v>5183</v>
      </c>
      <c r="P1722" s="354">
        <v>5183</v>
      </c>
      <c r="Q1722" s="354">
        <v>5183</v>
      </c>
      <c r="R1722" s="354">
        <v>5183</v>
      </c>
      <c r="S1722" s="354">
        <v>5183</v>
      </c>
      <c r="T1722" s="354">
        <v>10366</v>
      </c>
      <c r="U1722" s="354">
        <v>15549</v>
      </c>
      <c r="V1722" s="354">
        <v>20732</v>
      </c>
      <c r="W1722" s="354">
        <v>20732</v>
      </c>
      <c r="X1722" s="354">
        <v>31099</v>
      </c>
      <c r="Y1722" s="354">
        <v>36282</v>
      </c>
      <c r="Z1722" s="354">
        <v>41465</v>
      </c>
      <c r="AA1722" s="354">
        <v>46648</v>
      </c>
      <c r="AB1722" s="354">
        <v>51831</v>
      </c>
      <c r="AC1722" s="354">
        <v>57014</v>
      </c>
      <c r="AD1722" s="354">
        <v>62197</v>
      </c>
    </row>
    <row r="1723" spans="1:30" x14ac:dyDescent="0.35">
      <c r="A1723" t="s">
        <v>171</v>
      </c>
      <c r="B1723" s="354" t="str">
        <f>VLOOKUP(A1723,'Web Based Remittances'!$A$2:$C$70,3,0)</f>
        <v>686d673m</v>
      </c>
      <c r="C1723" s="354" t="s">
        <v>95</v>
      </c>
      <c r="D1723" s="354" t="s">
        <v>96</v>
      </c>
      <c r="E1723" s="354">
        <v>6142430</v>
      </c>
      <c r="F1723" s="354">
        <v>46357.54</v>
      </c>
      <c r="G1723" s="354">
        <v>4610</v>
      </c>
      <c r="H1723" s="354">
        <v>4174</v>
      </c>
      <c r="I1723" s="354">
        <v>4174</v>
      </c>
      <c r="J1723" s="354">
        <v>4174</v>
      </c>
      <c r="L1723" s="354">
        <v>4174</v>
      </c>
      <c r="M1723" s="354">
        <v>4174</v>
      </c>
      <c r="N1723" s="354">
        <v>4174</v>
      </c>
      <c r="O1723" s="354">
        <v>4174</v>
      </c>
      <c r="P1723" s="354">
        <v>4174</v>
      </c>
      <c r="Q1723" s="354">
        <v>4174</v>
      </c>
      <c r="R1723" s="354">
        <v>4181.54</v>
      </c>
      <c r="S1723" s="354">
        <v>4610</v>
      </c>
      <c r="T1723" s="354">
        <v>8784</v>
      </c>
      <c r="U1723" s="354">
        <v>12958</v>
      </c>
      <c r="V1723" s="354">
        <v>17132</v>
      </c>
      <c r="W1723" s="354">
        <v>17132</v>
      </c>
      <c r="X1723" s="354">
        <v>21306</v>
      </c>
      <c r="Y1723" s="354">
        <v>25480</v>
      </c>
      <c r="Z1723" s="354">
        <v>29654</v>
      </c>
      <c r="AA1723" s="354">
        <v>33828</v>
      </c>
      <c r="AB1723" s="354">
        <v>38002</v>
      </c>
      <c r="AC1723" s="354">
        <v>42176</v>
      </c>
      <c r="AD1723" s="354">
        <v>46357.54</v>
      </c>
    </row>
    <row r="1724" spans="1:30" x14ac:dyDescent="0.35">
      <c r="A1724" t="s">
        <v>171</v>
      </c>
      <c r="B1724" s="354" t="str">
        <f>VLOOKUP(A1724,'Web Based Remittances'!$A$2:$C$70,3,0)</f>
        <v>686d673m</v>
      </c>
      <c r="C1724" s="354" t="s">
        <v>97</v>
      </c>
      <c r="D1724" s="354" t="s">
        <v>98</v>
      </c>
      <c r="E1724" s="354">
        <v>6146100</v>
      </c>
      <c r="S1724" s="354">
        <v>0</v>
      </c>
      <c r="T1724" s="354">
        <v>0</v>
      </c>
      <c r="U1724" s="354">
        <v>0</v>
      </c>
      <c r="V1724" s="354">
        <v>0</v>
      </c>
      <c r="W1724" s="354">
        <v>0</v>
      </c>
      <c r="X1724" s="354">
        <v>0</v>
      </c>
      <c r="Y1724" s="354">
        <v>0</v>
      </c>
      <c r="Z1724" s="354">
        <v>0</v>
      </c>
      <c r="AA1724" s="354">
        <v>0</v>
      </c>
      <c r="AB1724" s="354">
        <v>0</v>
      </c>
      <c r="AC1724" s="354">
        <v>0</v>
      </c>
      <c r="AD1724" s="354">
        <v>0</v>
      </c>
    </row>
    <row r="1725" spans="1:30" x14ac:dyDescent="0.35">
      <c r="A1725" t="s">
        <v>171</v>
      </c>
      <c r="B1725" s="354" t="str">
        <f>VLOOKUP(A1725,'Web Based Remittances'!$A$2:$C$70,3,0)</f>
        <v>686d673m</v>
      </c>
      <c r="C1725" s="354" t="s">
        <v>99</v>
      </c>
      <c r="D1725" s="354" t="s">
        <v>100</v>
      </c>
      <c r="E1725" s="354">
        <v>6140000</v>
      </c>
      <c r="F1725" s="354">
        <v>15225</v>
      </c>
      <c r="G1725" s="354">
        <v>3806</v>
      </c>
      <c r="J1725" s="354">
        <v>3806</v>
      </c>
      <c r="N1725" s="354">
        <v>3806</v>
      </c>
      <c r="R1725" s="354">
        <v>3807</v>
      </c>
      <c r="S1725" s="354">
        <v>3806</v>
      </c>
      <c r="T1725" s="354">
        <v>3806</v>
      </c>
      <c r="U1725" s="354">
        <v>3806</v>
      </c>
      <c r="V1725" s="354">
        <v>7612</v>
      </c>
      <c r="W1725" s="354">
        <v>7612</v>
      </c>
      <c r="X1725" s="354">
        <v>7612</v>
      </c>
      <c r="Y1725" s="354">
        <v>7612</v>
      </c>
      <c r="Z1725" s="354">
        <v>11418</v>
      </c>
      <c r="AA1725" s="354">
        <v>11418</v>
      </c>
      <c r="AB1725" s="354">
        <v>11418</v>
      </c>
      <c r="AC1725" s="354">
        <v>11418</v>
      </c>
      <c r="AD1725" s="354">
        <v>15225</v>
      </c>
    </row>
    <row r="1726" spans="1:30" x14ac:dyDescent="0.35">
      <c r="A1726" t="s">
        <v>171</v>
      </c>
      <c r="B1726" s="354" t="str">
        <f>VLOOKUP(A1726,'Web Based Remittances'!$A$2:$C$70,3,0)</f>
        <v>686d673m</v>
      </c>
      <c r="C1726" s="354" t="s">
        <v>101</v>
      </c>
      <c r="D1726" s="354" t="s">
        <v>102</v>
      </c>
      <c r="E1726" s="354">
        <v>6121600</v>
      </c>
      <c r="F1726" s="354">
        <v>12100</v>
      </c>
      <c r="G1726" s="354">
        <v>12100</v>
      </c>
      <c r="S1726" s="354">
        <v>12100</v>
      </c>
      <c r="T1726" s="354">
        <v>12100</v>
      </c>
      <c r="U1726" s="354">
        <v>12100</v>
      </c>
      <c r="V1726" s="354">
        <v>12100</v>
      </c>
      <c r="W1726" s="354">
        <v>12100</v>
      </c>
      <c r="X1726" s="354">
        <v>12100</v>
      </c>
      <c r="Y1726" s="354">
        <v>12100</v>
      </c>
      <c r="Z1726" s="354">
        <v>12100</v>
      </c>
      <c r="AA1726" s="354">
        <v>12100</v>
      </c>
      <c r="AB1726" s="354">
        <v>12100</v>
      </c>
      <c r="AC1726" s="354">
        <v>12100</v>
      </c>
      <c r="AD1726" s="354">
        <v>12100</v>
      </c>
    </row>
    <row r="1727" spans="1:30" x14ac:dyDescent="0.35">
      <c r="A1727" t="s">
        <v>171</v>
      </c>
      <c r="B1727" s="354" t="str">
        <f>VLOOKUP(A1727,'Web Based Remittances'!$A$2:$C$70,3,0)</f>
        <v>686d673m</v>
      </c>
      <c r="C1727" s="354" t="s">
        <v>103</v>
      </c>
      <c r="D1727" s="354" t="s">
        <v>104</v>
      </c>
      <c r="E1727" s="354">
        <v>6151110</v>
      </c>
      <c r="S1727" s="354">
        <v>0</v>
      </c>
      <c r="T1727" s="354">
        <v>0</v>
      </c>
      <c r="U1727" s="354">
        <v>0</v>
      </c>
      <c r="V1727" s="354">
        <v>0</v>
      </c>
      <c r="W1727" s="354">
        <v>0</v>
      </c>
      <c r="X1727" s="354">
        <v>0</v>
      </c>
      <c r="Y1727" s="354">
        <v>0</v>
      </c>
      <c r="Z1727" s="354">
        <v>0</v>
      </c>
      <c r="AA1727" s="354">
        <v>0</v>
      </c>
      <c r="AB1727" s="354">
        <v>0</v>
      </c>
      <c r="AC1727" s="354">
        <v>0</v>
      </c>
      <c r="AD1727" s="354">
        <v>0</v>
      </c>
    </row>
    <row r="1728" spans="1:30" x14ac:dyDescent="0.35">
      <c r="A1728" t="s">
        <v>171</v>
      </c>
      <c r="B1728" s="354" t="str">
        <f>VLOOKUP(A1728,'Web Based Remittances'!$A$2:$C$70,3,0)</f>
        <v>686d673m</v>
      </c>
      <c r="C1728" s="354" t="s">
        <v>105</v>
      </c>
      <c r="D1728" s="354" t="s">
        <v>106</v>
      </c>
      <c r="E1728" s="354">
        <v>6140200</v>
      </c>
      <c r="F1728" s="354">
        <v>58545</v>
      </c>
      <c r="G1728" s="354">
        <v>5322</v>
      </c>
      <c r="H1728" s="354">
        <v>5322</v>
      </c>
      <c r="I1728" s="354">
        <v>5322</v>
      </c>
      <c r="J1728" s="354">
        <v>5322</v>
      </c>
      <c r="L1728" s="354">
        <v>5322</v>
      </c>
      <c r="M1728" s="354">
        <v>5322</v>
      </c>
      <c r="N1728" s="354">
        <v>5322</v>
      </c>
      <c r="O1728" s="354">
        <v>5322</v>
      </c>
      <c r="P1728" s="354">
        <v>5322</v>
      </c>
      <c r="Q1728" s="354">
        <v>5322</v>
      </c>
      <c r="R1728" s="354">
        <v>5325</v>
      </c>
      <c r="S1728" s="354">
        <v>5322</v>
      </c>
      <c r="T1728" s="354">
        <v>10644</v>
      </c>
      <c r="U1728" s="354">
        <v>15966</v>
      </c>
      <c r="V1728" s="354">
        <v>21288</v>
      </c>
      <c r="W1728" s="354">
        <v>21288</v>
      </c>
      <c r="X1728" s="354">
        <v>26610</v>
      </c>
      <c r="Y1728" s="354">
        <v>31932</v>
      </c>
      <c r="Z1728" s="354">
        <v>37254</v>
      </c>
      <c r="AA1728" s="354">
        <v>42576</v>
      </c>
      <c r="AB1728" s="354">
        <v>47898</v>
      </c>
      <c r="AC1728" s="354">
        <v>53220</v>
      </c>
      <c r="AD1728" s="354">
        <v>58545</v>
      </c>
    </row>
    <row r="1729" spans="1:30" x14ac:dyDescent="0.35">
      <c r="A1729" t="s">
        <v>171</v>
      </c>
      <c r="B1729" s="354" t="str">
        <f>VLOOKUP(A1729,'Web Based Remittances'!$A$2:$C$70,3,0)</f>
        <v>686d673m</v>
      </c>
      <c r="C1729" s="354" t="s">
        <v>107</v>
      </c>
      <c r="D1729" s="354" t="s">
        <v>108</v>
      </c>
      <c r="E1729" s="354">
        <v>6111000</v>
      </c>
      <c r="F1729" s="354">
        <v>2000</v>
      </c>
      <c r="H1729" s="354">
        <v>500</v>
      </c>
      <c r="L1729" s="354">
        <v>500</v>
      </c>
      <c r="O1729" s="354">
        <v>500</v>
      </c>
      <c r="R1729" s="354">
        <v>500</v>
      </c>
      <c r="S1729" s="354">
        <v>0</v>
      </c>
      <c r="T1729" s="354">
        <v>500</v>
      </c>
      <c r="U1729" s="354">
        <v>500</v>
      </c>
      <c r="V1729" s="354">
        <v>500</v>
      </c>
      <c r="W1729" s="354">
        <v>500</v>
      </c>
      <c r="X1729" s="354">
        <v>1000</v>
      </c>
      <c r="Y1729" s="354">
        <v>1000</v>
      </c>
      <c r="Z1729" s="354">
        <v>1000</v>
      </c>
      <c r="AA1729" s="354">
        <v>1500</v>
      </c>
      <c r="AB1729" s="354">
        <v>1500</v>
      </c>
      <c r="AC1729" s="354">
        <v>1500</v>
      </c>
      <c r="AD1729" s="354">
        <v>2000</v>
      </c>
    </row>
    <row r="1730" spans="1:30" x14ac:dyDescent="0.35">
      <c r="A1730" t="s">
        <v>171</v>
      </c>
      <c r="B1730" s="354" t="str">
        <f>VLOOKUP(A1730,'Web Based Remittances'!$A$2:$C$70,3,0)</f>
        <v>686d673m</v>
      </c>
      <c r="C1730" s="354" t="s">
        <v>109</v>
      </c>
      <c r="D1730" s="354" t="s">
        <v>110</v>
      </c>
      <c r="E1730" s="354">
        <v>6170100</v>
      </c>
      <c r="F1730" s="354">
        <v>42049</v>
      </c>
      <c r="G1730" s="354">
        <v>5618</v>
      </c>
      <c r="H1730" s="354">
        <v>625</v>
      </c>
      <c r="I1730" s="354">
        <v>625</v>
      </c>
      <c r="J1730" s="354">
        <v>4993</v>
      </c>
      <c r="L1730" s="354">
        <v>2886</v>
      </c>
      <c r="M1730" s="354">
        <v>2886</v>
      </c>
      <c r="N1730" s="354">
        <v>7879</v>
      </c>
      <c r="O1730" s="354">
        <v>2886</v>
      </c>
      <c r="P1730" s="354">
        <v>2886</v>
      </c>
      <c r="Q1730" s="354">
        <v>2886</v>
      </c>
      <c r="R1730" s="354">
        <v>7879</v>
      </c>
      <c r="S1730" s="354">
        <v>5618</v>
      </c>
      <c r="T1730" s="354">
        <v>6243</v>
      </c>
      <c r="U1730" s="354">
        <v>6868</v>
      </c>
      <c r="V1730" s="354">
        <v>11861</v>
      </c>
      <c r="W1730" s="354">
        <v>11861</v>
      </c>
      <c r="X1730" s="354">
        <v>14747</v>
      </c>
      <c r="Y1730" s="354">
        <v>17633</v>
      </c>
      <c r="Z1730" s="354">
        <v>25512</v>
      </c>
      <c r="AA1730" s="354">
        <v>28398</v>
      </c>
      <c r="AB1730" s="354">
        <v>31284</v>
      </c>
      <c r="AC1730" s="354">
        <v>34170</v>
      </c>
      <c r="AD1730" s="354">
        <v>42049</v>
      </c>
    </row>
    <row r="1731" spans="1:30" x14ac:dyDescent="0.35">
      <c r="A1731" t="s">
        <v>171</v>
      </c>
      <c r="B1731" s="354" t="str">
        <f>VLOOKUP(A1731,'Web Based Remittances'!$A$2:$C$70,3,0)</f>
        <v>686d673m</v>
      </c>
      <c r="C1731" s="354" t="s">
        <v>111</v>
      </c>
      <c r="D1731" s="354" t="s">
        <v>112</v>
      </c>
      <c r="E1731" s="354">
        <v>6170110</v>
      </c>
      <c r="F1731" s="354">
        <v>27391.84</v>
      </c>
      <c r="G1731" s="354">
        <v>7905</v>
      </c>
      <c r="H1731" s="354">
        <v>3120</v>
      </c>
      <c r="I1731" s="354">
        <v>1798</v>
      </c>
      <c r="J1731" s="354">
        <v>890</v>
      </c>
      <c r="L1731" s="354">
        <v>275</v>
      </c>
      <c r="M1731" s="354">
        <v>2233</v>
      </c>
      <c r="N1731" s="354">
        <v>2233</v>
      </c>
      <c r="O1731" s="354">
        <v>2233</v>
      </c>
      <c r="P1731" s="354">
        <v>2233</v>
      </c>
      <c r="Q1731" s="354">
        <v>2233</v>
      </c>
      <c r="R1731" s="354">
        <v>2238.84</v>
      </c>
      <c r="S1731" s="354">
        <v>7905</v>
      </c>
      <c r="T1731" s="354">
        <v>11025</v>
      </c>
      <c r="U1731" s="354">
        <v>12823</v>
      </c>
      <c r="V1731" s="354">
        <v>13713</v>
      </c>
      <c r="W1731" s="354">
        <v>13713</v>
      </c>
      <c r="X1731" s="354">
        <v>13988</v>
      </c>
      <c r="Y1731" s="354">
        <v>16221</v>
      </c>
      <c r="Z1731" s="354">
        <v>18454</v>
      </c>
      <c r="AA1731" s="354">
        <v>20687</v>
      </c>
      <c r="AB1731" s="354">
        <v>22920</v>
      </c>
      <c r="AC1731" s="354">
        <v>25153</v>
      </c>
      <c r="AD1731" s="354">
        <v>27391.84</v>
      </c>
    </row>
    <row r="1732" spans="1:30" x14ac:dyDescent="0.35">
      <c r="A1732" t="s">
        <v>172</v>
      </c>
      <c r="B1732" s="354" t="str">
        <f>VLOOKUP(A1732,'Web Based Remittances'!$A$2:$C$70,3,0)</f>
        <v>294c302f</v>
      </c>
      <c r="C1732" s="354" t="s">
        <v>19</v>
      </c>
      <c r="D1732" s="354" t="s">
        <v>20</v>
      </c>
      <c r="E1732" s="354">
        <v>4190105</v>
      </c>
      <c r="F1732" s="354">
        <v>-1668528</v>
      </c>
      <c r="G1732" s="354">
        <v>-189110.03</v>
      </c>
      <c r="H1732" s="354">
        <v>-129552.34</v>
      </c>
      <c r="I1732" s="354">
        <v>-129552.34</v>
      </c>
      <c r="J1732" s="354">
        <v>-129552.34</v>
      </c>
      <c r="K1732" s="354">
        <v>-129552.34</v>
      </c>
      <c r="L1732" s="354">
        <v>-171747.27</v>
      </c>
      <c r="M1732" s="354">
        <v>-130364.27</v>
      </c>
      <c r="N1732" s="354">
        <v>-130364.27</v>
      </c>
      <c r="O1732" s="354">
        <v>-130364.27</v>
      </c>
      <c r="P1732" s="354">
        <v>-130364.27</v>
      </c>
      <c r="Q1732" s="354">
        <v>-130364.27</v>
      </c>
      <c r="R1732" s="354">
        <v>-137639.99</v>
      </c>
      <c r="S1732" s="354">
        <v>-189110.03</v>
      </c>
      <c r="T1732" s="354">
        <v>-318662.37</v>
      </c>
      <c r="U1732" s="354">
        <v>-448214.70999999996</v>
      </c>
      <c r="V1732" s="354">
        <v>-577767.04999999993</v>
      </c>
      <c r="W1732" s="354">
        <v>-707319.3899999999</v>
      </c>
      <c r="X1732" s="354">
        <v>-879066.65999999992</v>
      </c>
      <c r="Y1732" s="354">
        <v>-1009430.9299999999</v>
      </c>
      <c r="Z1732" s="354">
        <v>-1139795.2</v>
      </c>
      <c r="AA1732" s="354">
        <v>-1270159.47</v>
      </c>
      <c r="AB1732" s="354">
        <v>-1400523.74</v>
      </c>
      <c r="AC1732" s="354">
        <v>-1530888.01</v>
      </c>
      <c r="AD1732" s="354">
        <v>-1668528</v>
      </c>
    </row>
    <row r="1733" spans="1:30" x14ac:dyDescent="0.35">
      <c r="A1733" t="s">
        <v>172</v>
      </c>
      <c r="B1733" s="354" t="str">
        <f>VLOOKUP(A1733,'Web Based Remittances'!$A$2:$C$70,3,0)</f>
        <v>294c302f</v>
      </c>
      <c r="C1733" s="354" t="s">
        <v>21</v>
      </c>
      <c r="D1733" s="354" t="s">
        <v>22</v>
      </c>
      <c r="E1733" s="354">
        <v>4190110</v>
      </c>
      <c r="F1733" s="354">
        <v>0</v>
      </c>
      <c r="S1733" s="354">
        <v>0</v>
      </c>
      <c r="T1733" s="354">
        <v>0</v>
      </c>
      <c r="U1733" s="354">
        <v>0</v>
      </c>
      <c r="V1733" s="354">
        <v>0</v>
      </c>
      <c r="W1733" s="354">
        <v>0</v>
      </c>
      <c r="X1733" s="354">
        <v>0</v>
      </c>
      <c r="Y1733" s="354">
        <v>0</v>
      </c>
      <c r="Z1733" s="354">
        <v>0</v>
      </c>
      <c r="AA1733" s="354">
        <v>0</v>
      </c>
      <c r="AB1733" s="354">
        <v>0</v>
      </c>
      <c r="AC1733" s="354">
        <v>0</v>
      </c>
      <c r="AD1733" s="354">
        <v>0</v>
      </c>
    </row>
    <row r="1734" spans="1:30" x14ac:dyDescent="0.35">
      <c r="A1734" t="s">
        <v>172</v>
      </c>
      <c r="B1734" s="354" t="str">
        <f>VLOOKUP(A1734,'Web Based Remittances'!$A$2:$C$70,3,0)</f>
        <v>294c302f</v>
      </c>
      <c r="C1734" s="354" t="s">
        <v>23</v>
      </c>
      <c r="D1734" s="354" t="s">
        <v>24</v>
      </c>
      <c r="E1734" s="354">
        <v>4190120</v>
      </c>
      <c r="F1734" s="354">
        <v>-12000</v>
      </c>
      <c r="G1734" s="354">
        <v>-901.9</v>
      </c>
      <c r="H1734" s="354">
        <v>-901.9</v>
      </c>
      <c r="I1734" s="354">
        <v>-901.9</v>
      </c>
      <c r="J1734" s="354">
        <v>-901.9</v>
      </c>
      <c r="K1734" s="354">
        <v>-901.9</v>
      </c>
      <c r="L1734" s="354">
        <v>-1070.08</v>
      </c>
      <c r="M1734" s="354">
        <v>-1070.07</v>
      </c>
      <c r="N1734" s="354">
        <v>-1070.07</v>
      </c>
      <c r="O1734" s="354">
        <v>-1070.07</v>
      </c>
      <c r="P1734" s="354">
        <v>-1070.07</v>
      </c>
      <c r="Q1734" s="354">
        <v>-1070.07</v>
      </c>
      <c r="R1734" s="354">
        <v>-1070.07</v>
      </c>
      <c r="S1734" s="354">
        <v>-901.9</v>
      </c>
      <c r="T1734" s="354">
        <v>-1803.8</v>
      </c>
      <c r="U1734" s="354">
        <v>-2705.7</v>
      </c>
      <c r="V1734" s="354">
        <v>-3607.6</v>
      </c>
      <c r="W1734" s="354">
        <v>-4509.5</v>
      </c>
      <c r="X1734" s="354">
        <v>-5579.58</v>
      </c>
      <c r="Y1734" s="354">
        <v>-6649.65</v>
      </c>
      <c r="Z1734" s="354">
        <v>-7719.7199999999993</v>
      </c>
      <c r="AA1734" s="354">
        <v>-8789.7899999999991</v>
      </c>
      <c r="AB1734" s="354">
        <v>-9859.8599999999988</v>
      </c>
      <c r="AC1734" s="354">
        <v>-10929.929999999998</v>
      </c>
      <c r="AD1734" s="354">
        <v>-11999.999999999998</v>
      </c>
    </row>
    <row r="1735" spans="1:30" x14ac:dyDescent="0.35">
      <c r="A1735" t="s">
        <v>172</v>
      </c>
      <c r="B1735" s="354" t="str">
        <f>VLOOKUP(A1735,'Web Based Remittances'!$A$2:$C$70,3,0)</f>
        <v>294c302f</v>
      </c>
      <c r="C1735" s="354" t="s">
        <v>25</v>
      </c>
      <c r="D1735" s="354" t="s">
        <v>26</v>
      </c>
      <c r="E1735" s="354">
        <v>4190140</v>
      </c>
      <c r="F1735" s="354">
        <v>-83000</v>
      </c>
      <c r="I1735" s="354">
        <v>-900</v>
      </c>
      <c r="J1735" s="354">
        <v>-20068.75</v>
      </c>
      <c r="L1735" s="354">
        <v>-20068.75</v>
      </c>
      <c r="N1735" s="354">
        <v>-900</v>
      </c>
      <c r="O1735" s="354">
        <v>-20068.75</v>
      </c>
      <c r="Q1735" s="354">
        <v>-925</v>
      </c>
      <c r="R1735" s="354">
        <v>-20068.75</v>
      </c>
      <c r="S1735" s="354">
        <v>0</v>
      </c>
      <c r="T1735" s="354">
        <v>0</v>
      </c>
      <c r="U1735" s="354">
        <v>-900</v>
      </c>
      <c r="V1735" s="354">
        <v>-20968.75</v>
      </c>
      <c r="W1735" s="354">
        <v>-20968.75</v>
      </c>
      <c r="X1735" s="354">
        <v>-41037.5</v>
      </c>
      <c r="Y1735" s="354">
        <v>-41037.5</v>
      </c>
      <c r="Z1735" s="354">
        <v>-41937.5</v>
      </c>
      <c r="AA1735" s="354">
        <v>-62006.25</v>
      </c>
      <c r="AB1735" s="354">
        <v>-62006.25</v>
      </c>
      <c r="AC1735" s="354">
        <v>-62931.25</v>
      </c>
      <c r="AD1735" s="354">
        <v>-83000</v>
      </c>
    </row>
    <row r="1736" spans="1:30" x14ac:dyDescent="0.35">
      <c r="A1736" t="s">
        <v>172</v>
      </c>
      <c r="B1736" s="354" t="str">
        <f>VLOOKUP(A1736,'Web Based Remittances'!$A$2:$C$70,3,0)</f>
        <v>294c302f</v>
      </c>
      <c r="C1736" s="354" t="s">
        <v>27</v>
      </c>
      <c r="D1736" s="354" t="s">
        <v>28</v>
      </c>
      <c r="E1736" s="354">
        <v>4190160</v>
      </c>
      <c r="F1736" s="354">
        <v>0</v>
      </c>
      <c r="S1736" s="354">
        <v>0</v>
      </c>
      <c r="T1736" s="354">
        <v>0</v>
      </c>
      <c r="U1736" s="354">
        <v>0</v>
      </c>
      <c r="V1736" s="354">
        <v>0</v>
      </c>
      <c r="W1736" s="354">
        <v>0</v>
      </c>
      <c r="X1736" s="354">
        <v>0</v>
      </c>
      <c r="Y1736" s="354">
        <v>0</v>
      </c>
      <c r="Z1736" s="354">
        <v>0</v>
      </c>
      <c r="AA1736" s="354">
        <v>0</v>
      </c>
      <c r="AB1736" s="354">
        <v>0</v>
      </c>
      <c r="AC1736" s="354">
        <v>0</v>
      </c>
      <c r="AD1736" s="354">
        <v>0</v>
      </c>
    </row>
    <row r="1737" spans="1:30" x14ac:dyDescent="0.35">
      <c r="A1737" t="s">
        <v>172</v>
      </c>
      <c r="B1737" s="354" t="str">
        <f>VLOOKUP(A1737,'Web Based Remittances'!$A$2:$C$70,3,0)</f>
        <v>294c302f</v>
      </c>
      <c r="C1737" s="354" t="s">
        <v>29</v>
      </c>
      <c r="D1737" s="354" t="s">
        <v>30</v>
      </c>
      <c r="E1737" s="354">
        <v>4190390</v>
      </c>
      <c r="F1737" s="354">
        <v>0</v>
      </c>
      <c r="S1737" s="354">
        <v>0</v>
      </c>
      <c r="T1737" s="354">
        <v>0</v>
      </c>
      <c r="U1737" s="354">
        <v>0</v>
      </c>
      <c r="V1737" s="354">
        <v>0</v>
      </c>
      <c r="W1737" s="354">
        <v>0</v>
      </c>
      <c r="X1737" s="354">
        <v>0</v>
      </c>
      <c r="Y1737" s="354">
        <v>0</v>
      </c>
      <c r="Z1737" s="354">
        <v>0</v>
      </c>
      <c r="AA1737" s="354">
        <v>0</v>
      </c>
      <c r="AB1737" s="354">
        <v>0</v>
      </c>
      <c r="AC1737" s="354">
        <v>0</v>
      </c>
      <c r="AD1737" s="354">
        <v>0</v>
      </c>
    </row>
    <row r="1738" spans="1:30" x14ac:dyDescent="0.35">
      <c r="A1738" t="s">
        <v>172</v>
      </c>
      <c r="B1738" s="354" t="str">
        <f>VLOOKUP(A1738,'Web Based Remittances'!$A$2:$C$70,3,0)</f>
        <v>294c302f</v>
      </c>
      <c r="C1738" s="354" t="s">
        <v>31</v>
      </c>
      <c r="D1738" s="354" t="s">
        <v>32</v>
      </c>
      <c r="E1738" s="354">
        <v>4191900</v>
      </c>
      <c r="F1738" s="354">
        <v>0</v>
      </c>
      <c r="S1738" s="354">
        <v>0</v>
      </c>
      <c r="T1738" s="354">
        <v>0</v>
      </c>
      <c r="U1738" s="354">
        <v>0</v>
      </c>
      <c r="V1738" s="354">
        <v>0</v>
      </c>
      <c r="W1738" s="354">
        <v>0</v>
      </c>
      <c r="X1738" s="354">
        <v>0</v>
      </c>
      <c r="Y1738" s="354">
        <v>0</v>
      </c>
      <c r="Z1738" s="354">
        <v>0</v>
      </c>
      <c r="AA1738" s="354">
        <v>0</v>
      </c>
      <c r="AB1738" s="354">
        <v>0</v>
      </c>
      <c r="AC1738" s="354">
        <v>0</v>
      </c>
      <c r="AD1738" s="354">
        <v>0</v>
      </c>
    </row>
    <row r="1739" spans="1:30" x14ac:dyDescent="0.35">
      <c r="A1739" t="s">
        <v>172</v>
      </c>
      <c r="B1739" s="354" t="str">
        <f>VLOOKUP(A1739,'Web Based Remittances'!$A$2:$C$70,3,0)</f>
        <v>294c302f</v>
      </c>
      <c r="C1739" s="354" t="s">
        <v>33</v>
      </c>
      <c r="D1739" s="354" t="s">
        <v>34</v>
      </c>
      <c r="E1739" s="354">
        <v>4191100</v>
      </c>
      <c r="F1739" s="354">
        <v>-8000</v>
      </c>
      <c r="H1739" s="354">
        <v>-600</v>
      </c>
      <c r="I1739" s="354">
        <v>-500</v>
      </c>
      <c r="J1739" s="354">
        <v>-500</v>
      </c>
      <c r="L1739" s="354">
        <v>-2000</v>
      </c>
      <c r="M1739" s="354">
        <v>-800</v>
      </c>
      <c r="N1739" s="354">
        <v>-500</v>
      </c>
      <c r="O1739" s="354">
        <v>-500</v>
      </c>
      <c r="P1739" s="354">
        <v>-2000</v>
      </c>
      <c r="Q1739" s="354">
        <v>-500</v>
      </c>
      <c r="R1739" s="354">
        <v>-100</v>
      </c>
      <c r="S1739" s="354">
        <v>0</v>
      </c>
      <c r="T1739" s="354">
        <v>-600</v>
      </c>
      <c r="U1739" s="354">
        <v>-1100</v>
      </c>
      <c r="V1739" s="354">
        <v>-1600</v>
      </c>
      <c r="W1739" s="354">
        <v>-1600</v>
      </c>
      <c r="X1739" s="354">
        <v>-3600</v>
      </c>
      <c r="Y1739" s="354">
        <v>-4400</v>
      </c>
      <c r="Z1739" s="354">
        <v>-4900</v>
      </c>
      <c r="AA1739" s="354">
        <v>-5400</v>
      </c>
      <c r="AB1739" s="354">
        <v>-7400</v>
      </c>
      <c r="AC1739" s="354">
        <v>-7900</v>
      </c>
      <c r="AD1739" s="354">
        <v>-8000</v>
      </c>
    </row>
    <row r="1740" spans="1:30" x14ac:dyDescent="0.35">
      <c r="A1740" t="s">
        <v>172</v>
      </c>
      <c r="B1740" s="354" t="str">
        <f>VLOOKUP(A1740,'Web Based Remittances'!$A$2:$C$70,3,0)</f>
        <v>294c302f</v>
      </c>
      <c r="C1740" s="354" t="s">
        <v>35</v>
      </c>
      <c r="D1740" s="354" t="s">
        <v>36</v>
      </c>
      <c r="E1740" s="354">
        <v>4191110</v>
      </c>
      <c r="F1740" s="354">
        <v>0</v>
      </c>
      <c r="S1740" s="354">
        <v>0</v>
      </c>
      <c r="T1740" s="354">
        <v>0</v>
      </c>
      <c r="U1740" s="354">
        <v>0</v>
      </c>
      <c r="V1740" s="354">
        <v>0</v>
      </c>
      <c r="W1740" s="354">
        <v>0</v>
      </c>
      <c r="X1740" s="354">
        <v>0</v>
      </c>
      <c r="Y1740" s="354">
        <v>0</v>
      </c>
      <c r="Z1740" s="354">
        <v>0</v>
      </c>
      <c r="AA1740" s="354">
        <v>0</v>
      </c>
      <c r="AB1740" s="354">
        <v>0</v>
      </c>
      <c r="AC1740" s="354">
        <v>0</v>
      </c>
      <c r="AD1740" s="354">
        <v>0</v>
      </c>
    </row>
    <row r="1741" spans="1:30" x14ac:dyDescent="0.35">
      <c r="A1741" t="s">
        <v>172</v>
      </c>
      <c r="B1741" s="354" t="str">
        <f>VLOOKUP(A1741,'Web Based Remittances'!$A$2:$C$70,3,0)</f>
        <v>294c302f</v>
      </c>
      <c r="C1741" s="354" t="s">
        <v>37</v>
      </c>
      <c r="D1741" s="354" t="s">
        <v>38</v>
      </c>
      <c r="E1741" s="354">
        <v>4191600</v>
      </c>
      <c r="F1741" s="354">
        <v>0</v>
      </c>
      <c r="S1741" s="354">
        <v>0</v>
      </c>
      <c r="T1741" s="354">
        <v>0</v>
      </c>
      <c r="U1741" s="354">
        <v>0</v>
      </c>
      <c r="V1741" s="354">
        <v>0</v>
      </c>
      <c r="W1741" s="354">
        <v>0</v>
      </c>
      <c r="X1741" s="354">
        <v>0</v>
      </c>
      <c r="Y1741" s="354">
        <v>0</v>
      </c>
      <c r="Z1741" s="354">
        <v>0</v>
      </c>
      <c r="AA1741" s="354">
        <v>0</v>
      </c>
      <c r="AB1741" s="354">
        <v>0</v>
      </c>
      <c r="AC1741" s="354">
        <v>0</v>
      </c>
      <c r="AD1741" s="354">
        <v>0</v>
      </c>
    </row>
    <row r="1742" spans="1:30" x14ac:dyDescent="0.35">
      <c r="A1742" t="s">
        <v>172</v>
      </c>
      <c r="B1742" s="354" t="str">
        <f>VLOOKUP(A1742,'Web Based Remittances'!$A$2:$C$70,3,0)</f>
        <v>294c302f</v>
      </c>
      <c r="C1742" s="354" t="s">
        <v>39</v>
      </c>
      <c r="D1742" s="354" t="s">
        <v>40</v>
      </c>
      <c r="E1742" s="354">
        <v>4191610</v>
      </c>
      <c r="F1742" s="354">
        <v>0</v>
      </c>
      <c r="S1742" s="354">
        <v>0</v>
      </c>
      <c r="T1742" s="354">
        <v>0</v>
      </c>
      <c r="U1742" s="354">
        <v>0</v>
      </c>
      <c r="V1742" s="354">
        <v>0</v>
      </c>
      <c r="W1742" s="354">
        <v>0</v>
      </c>
      <c r="X1742" s="354">
        <v>0</v>
      </c>
      <c r="Y1742" s="354">
        <v>0</v>
      </c>
      <c r="Z1742" s="354">
        <v>0</v>
      </c>
      <c r="AA1742" s="354">
        <v>0</v>
      </c>
      <c r="AB1742" s="354">
        <v>0</v>
      </c>
      <c r="AC1742" s="354">
        <v>0</v>
      </c>
      <c r="AD1742" s="354">
        <v>0</v>
      </c>
    </row>
    <row r="1743" spans="1:30" x14ac:dyDescent="0.35">
      <c r="A1743" t="s">
        <v>172</v>
      </c>
      <c r="B1743" s="354" t="str">
        <f>VLOOKUP(A1743,'Web Based Remittances'!$A$2:$C$70,3,0)</f>
        <v>294c302f</v>
      </c>
      <c r="C1743" s="354" t="s">
        <v>41</v>
      </c>
      <c r="D1743" s="354" t="s">
        <v>42</v>
      </c>
      <c r="E1743" s="354">
        <v>4190410</v>
      </c>
      <c r="F1743" s="354">
        <v>0</v>
      </c>
      <c r="S1743" s="354">
        <v>0</v>
      </c>
      <c r="T1743" s="354">
        <v>0</v>
      </c>
      <c r="U1743" s="354">
        <v>0</v>
      </c>
      <c r="V1743" s="354">
        <v>0</v>
      </c>
      <c r="W1743" s="354">
        <v>0</v>
      </c>
      <c r="X1743" s="354">
        <v>0</v>
      </c>
      <c r="Y1743" s="354">
        <v>0</v>
      </c>
      <c r="Z1743" s="354">
        <v>0</v>
      </c>
      <c r="AA1743" s="354">
        <v>0</v>
      </c>
      <c r="AB1743" s="354">
        <v>0</v>
      </c>
      <c r="AC1743" s="354">
        <v>0</v>
      </c>
      <c r="AD1743" s="354">
        <v>0</v>
      </c>
    </row>
    <row r="1744" spans="1:30" x14ac:dyDescent="0.35">
      <c r="A1744" t="s">
        <v>172</v>
      </c>
      <c r="B1744" s="354" t="str">
        <f>VLOOKUP(A1744,'Web Based Remittances'!$A$2:$C$70,3,0)</f>
        <v>294c302f</v>
      </c>
      <c r="C1744" s="354" t="s">
        <v>43</v>
      </c>
      <c r="D1744" s="354" t="s">
        <v>44</v>
      </c>
      <c r="E1744" s="354">
        <v>4190420</v>
      </c>
      <c r="F1744" s="354">
        <v>-32000</v>
      </c>
      <c r="G1744" s="354">
        <v>-5000</v>
      </c>
      <c r="H1744" s="354">
        <v>-1000</v>
      </c>
      <c r="I1744" s="354">
        <v>-1000</v>
      </c>
      <c r="J1744" s="354">
        <v>-3000</v>
      </c>
      <c r="L1744" s="354">
        <v>-7000</v>
      </c>
      <c r="M1744" s="354">
        <v>-2000</v>
      </c>
      <c r="N1744" s="354">
        <v>-2000</v>
      </c>
      <c r="O1744" s="354">
        <v>-4000</v>
      </c>
      <c r="P1744" s="354">
        <v>-3000</v>
      </c>
      <c r="Q1744" s="354">
        <v>-2000</v>
      </c>
      <c r="R1744" s="354">
        <v>-2000</v>
      </c>
      <c r="S1744" s="354">
        <v>-5000</v>
      </c>
      <c r="T1744" s="354">
        <v>-6000</v>
      </c>
      <c r="U1744" s="354">
        <v>-7000</v>
      </c>
      <c r="V1744" s="354">
        <v>-10000</v>
      </c>
      <c r="W1744" s="354">
        <v>-10000</v>
      </c>
      <c r="X1744" s="354">
        <v>-17000</v>
      </c>
      <c r="Y1744" s="354">
        <v>-19000</v>
      </c>
      <c r="Z1744" s="354">
        <v>-21000</v>
      </c>
      <c r="AA1744" s="354">
        <v>-25000</v>
      </c>
      <c r="AB1744" s="354">
        <v>-28000</v>
      </c>
      <c r="AC1744" s="354">
        <v>-30000</v>
      </c>
      <c r="AD1744" s="354">
        <v>-32000</v>
      </c>
    </row>
    <row r="1745" spans="1:30" x14ac:dyDescent="0.35">
      <c r="A1745" t="s">
        <v>172</v>
      </c>
      <c r="B1745" s="354" t="str">
        <f>VLOOKUP(A1745,'Web Based Remittances'!$A$2:$C$70,3,0)</f>
        <v>294c302f</v>
      </c>
      <c r="C1745" s="354" t="s">
        <v>45</v>
      </c>
      <c r="D1745" s="354" t="s">
        <v>46</v>
      </c>
      <c r="E1745" s="354">
        <v>4190200</v>
      </c>
      <c r="F1745" s="354">
        <v>-40000</v>
      </c>
      <c r="G1745" s="354">
        <v>-3500</v>
      </c>
      <c r="H1745" s="354">
        <v>-3500</v>
      </c>
      <c r="I1745" s="354">
        <v>-3500</v>
      </c>
      <c r="J1745" s="354">
        <v>-3500</v>
      </c>
      <c r="L1745" s="354">
        <v>-4000</v>
      </c>
      <c r="M1745" s="354">
        <v>-4000</v>
      </c>
      <c r="N1745" s="354">
        <v>-4000</v>
      </c>
      <c r="O1745" s="354">
        <v>-3500</v>
      </c>
      <c r="P1745" s="354">
        <v>-3500</v>
      </c>
      <c r="Q1745" s="354">
        <v>-3500</v>
      </c>
      <c r="R1745" s="354">
        <v>-3500</v>
      </c>
      <c r="S1745" s="354">
        <v>-3500</v>
      </c>
      <c r="T1745" s="354">
        <v>-7000</v>
      </c>
      <c r="U1745" s="354">
        <v>-10500</v>
      </c>
      <c r="V1745" s="354">
        <v>-14000</v>
      </c>
      <c r="W1745" s="354">
        <v>-14000</v>
      </c>
      <c r="X1745" s="354">
        <v>-18000</v>
      </c>
      <c r="Y1745" s="354">
        <v>-22000</v>
      </c>
      <c r="Z1745" s="354">
        <v>-26000</v>
      </c>
      <c r="AA1745" s="354">
        <v>-29500</v>
      </c>
      <c r="AB1745" s="354">
        <v>-33000</v>
      </c>
      <c r="AC1745" s="354">
        <v>-36500</v>
      </c>
      <c r="AD1745" s="354">
        <v>-40000</v>
      </c>
    </row>
    <row r="1746" spans="1:30" x14ac:dyDescent="0.35">
      <c r="A1746" t="s">
        <v>172</v>
      </c>
      <c r="B1746" s="354" t="str">
        <f>VLOOKUP(A1746,'Web Based Remittances'!$A$2:$C$70,3,0)</f>
        <v>294c302f</v>
      </c>
      <c r="C1746" s="354" t="s">
        <v>47</v>
      </c>
      <c r="D1746" s="354" t="s">
        <v>48</v>
      </c>
      <c r="E1746" s="354">
        <v>4190386</v>
      </c>
      <c r="F1746" s="354">
        <v>0</v>
      </c>
      <c r="S1746" s="354">
        <v>0</v>
      </c>
      <c r="T1746" s="354">
        <v>0</v>
      </c>
      <c r="U1746" s="354">
        <v>0</v>
      </c>
      <c r="V1746" s="354">
        <v>0</v>
      </c>
      <c r="W1746" s="354">
        <v>0</v>
      </c>
      <c r="X1746" s="354">
        <v>0</v>
      </c>
      <c r="Y1746" s="354">
        <v>0</v>
      </c>
      <c r="Z1746" s="354">
        <v>0</v>
      </c>
      <c r="AA1746" s="354">
        <v>0</v>
      </c>
      <c r="AB1746" s="354">
        <v>0</v>
      </c>
      <c r="AC1746" s="354">
        <v>0</v>
      </c>
      <c r="AD1746" s="354">
        <v>0</v>
      </c>
    </row>
    <row r="1747" spans="1:30" x14ac:dyDescent="0.35">
      <c r="A1747" t="s">
        <v>172</v>
      </c>
      <c r="B1747" s="354" t="str">
        <f>VLOOKUP(A1747,'Web Based Remittances'!$A$2:$C$70,3,0)</f>
        <v>294c302f</v>
      </c>
      <c r="C1747" s="354" t="s">
        <v>49</v>
      </c>
      <c r="D1747" s="354" t="s">
        <v>50</v>
      </c>
      <c r="E1747" s="354">
        <v>4190387</v>
      </c>
      <c r="F1747" s="354">
        <v>0</v>
      </c>
      <c r="S1747" s="354">
        <v>0</v>
      </c>
      <c r="T1747" s="354">
        <v>0</v>
      </c>
      <c r="U1747" s="354">
        <v>0</v>
      </c>
      <c r="V1747" s="354">
        <v>0</v>
      </c>
      <c r="W1747" s="354">
        <v>0</v>
      </c>
      <c r="X1747" s="354">
        <v>0</v>
      </c>
      <c r="Y1747" s="354">
        <v>0</v>
      </c>
      <c r="Z1747" s="354">
        <v>0</v>
      </c>
      <c r="AA1747" s="354">
        <v>0</v>
      </c>
      <c r="AB1747" s="354">
        <v>0</v>
      </c>
      <c r="AC1747" s="354">
        <v>0</v>
      </c>
      <c r="AD1747" s="354">
        <v>0</v>
      </c>
    </row>
    <row r="1748" spans="1:30" x14ac:dyDescent="0.35">
      <c r="A1748" t="s">
        <v>172</v>
      </c>
      <c r="B1748" s="354" t="str">
        <f>VLOOKUP(A1748,'Web Based Remittances'!$A$2:$C$70,3,0)</f>
        <v>294c302f</v>
      </c>
      <c r="C1748" s="354" t="s">
        <v>51</v>
      </c>
      <c r="D1748" s="354" t="s">
        <v>52</v>
      </c>
      <c r="E1748" s="354">
        <v>4190388</v>
      </c>
      <c r="F1748" s="354">
        <v>-3080</v>
      </c>
      <c r="H1748" s="354">
        <v>-1540</v>
      </c>
      <c r="J1748" s="354">
        <v>-1540</v>
      </c>
      <c r="S1748" s="354">
        <v>0</v>
      </c>
      <c r="T1748" s="354">
        <v>-1540</v>
      </c>
      <c r="U1748" s="354">
        <v>-1540</v>
      </c>
      <c r="V1748" s="354">
        <v>-3080</v>
      </c>
      <c r="W1748" s="354">
        <v>-3080</v>
      </c>
      <c r="X1748" s="354">
        <v>-3080</v>
      </c>
      <c r="Y1748" s="354">
        <v>-3080</v>
      </c>
      <c r="Z1748" s="354">
        <v>-3080</v>
      </c>
      <c r="AA1748" s="354">
        <v>-3080</v>
      </c>
      <c r="AB1748" s="354">
        <v>-3080</v>
      </c>
      <c r="AC1748" s="354">
        <v>-3080</v>
      </c>
      <c r="AD1748" s="354">
        <v>-3080</v>
      </c>
    </row>
    <row r="1749" spans="1:30" x14ac:dyDescent="0.35">
      <c r="A1749" t="s">
        <v>172</v>
      </c>
      <c r="B1749" s="354" t="str">
        <f>VLOOKUP(A1749,'Web Based Remittances'!$A$2:$C$70,3,0)</f>
        <v>294c302f</v>
      </c>
      <c r="C1749" s="354" t="s">
        <v>53</v>
      </c>
      <c r="D1749" s="354" t="s">
        <v>54</v>
      </c>
      <c r="E1749" s="354">
        <v>4190380</v>
      </c>
      <c r="F1749" s="354">
        <v>-69000</v>
      </c>
      <c r="H1749" s="354">
        <v>-7937</v>
      </c>
      <c r="J1749" s="354">
        <v>-49985</v>
      </c>
      <c r="N1749" s="354">
        <v>-11078</v>
      </c>
      <c r="S1749" s="354">
        <v>0</v>
      </c>
      <c r="T1749" s="354">
        <v>-7937</v>
      </c>
      <c r="U1749" s="354">
        <v>-7937</v>
      </c>
      <c r="V1749" s="354">
        <v>-57922</v>
      </c>
      <c r="W1749" s="354">
        <v>-57922</v>
      </c>
      <c r="X1749" s="354">
        <v>-57922</v>
      </c>
      <c r="Y1749" s="354">
        <v>-57922</v>
      </c>
      <c r="Z1749" s="354">
        <v>-69000</v>
      </c>
      <c r="AA1749" s="354">
        <v>-69000</v>
      </c>
      <c r="AB1749" s="354">
        <v>-69000</v>
      </c>
      <c r="AC1749" s="354">
        <v>-69000</v>
      </c>
      <c r="AD1749" s="354">
        <v>-69000</v>
      </c>
    </row>
    <row r="1750" spans="1:30" x14ac:dyDescent="0.35">
      <c r="A1750" t="s">
        <v>172</v>
      </c>
      <c r="B1750" s="354" t="str">
        <f>VLOOKUP(A1750,'Web Based Remittances'!$A$2:$C$70,3,0)</f>
        <v>294c302f</v>
      </c>
      <c r="C1750" s="354" t="s">
        <v>57</v>
      </c>
      <c r="D1750" s="354" t="s">
        <v>58</v>
      </c>
      <c r="E1750" s="354">
        <v>6110000</v>
      </c>
      <c r="F1750" s="354">
        <v>975410</v>
      </c>
      <c r="G1750" s="354">
        <v>76410</v>
      </c>
      <c r="H1750" s="354">
        <v>76000</v>
      </c>
      <c r="I1750" s="354">
        <v>76000</v>
      </c>
      <c r="J1750" s="354">
        <v>76000</v>
      </c>
      <c r="K1750" s="354">
        <v>76000</v>
      </c>
      <c r="L1750" s="354">
        <v>85000</v>
      </c>
      <c r="M1750" s="354">
        <v>85000</v>
      </c>
      <c r="N1750" s="354">
        <v>85000</v>
      </c>
      <c r="O1750" s="354">
        <v>85000</v>
      </c>
      <c r="P1750" s="354">
        <v>85000</v>
      </c>
      <c r="Q1750" s="354">
        <v>85000</v>
      </c>
      <c r="R1750" s="354">
        <v>85000</v>
      </c>
      <c r="S1750" s="354">
        <v>76410</v>
      </c>
      <c r="T1750" s="354">
        <v>152410</v>
      </c>
      <c r="U1750" s="354">
        <v>228410</v>
      </c>
      <c r="V1750" s="354">
        <v>304410</v>
      </c>
      <c r="W1750" s="354">
        <v>380410</v>
      </c>
      <c r="X1750" s="354">
        <v>465410</v>
      </c>
      <c r="Y1750" s="354">
        <v>550410</v>
      </c>
      <c r="Z1750" s="354">
        <v>635410</v>
      </c>
      <c r="AA1750" s="354">
        <v>720410</v>
      </c>
      <c r="AB1750" s="354">
        <v>805410</v>
      </c>
      <c r="AC1750" s="354">
        <v>890410</v>
      </c>
      <c r="AD1750" s="354">
        <v>975410</v>
      </c>
    </row>
    <row r="1751" spans="1:30" x14ac:dyDescent="0.35">
      <c r="A1751" t="s">
        <v>172</v>
      </c>
      <c r="B1751" s="354" t="str">
        <f>VLOOKUP(A1751,'Web Based Remittances'!$A$2:$C$70,3,0)</f>
        <v>294c302f</v>
      </c>
      <c r="C1751" s="354" t="s">
        <v>59</v>
      </c>
      <c r="D1751" s="354" t="s">
        <v>60</v>
      </c>
      <c r="E1751" s="354">
        <v>6110020</v>
      </c>
      <c r="F1751" s="354">
        <v>0</v>
      </c>
      <c r="S1751" s="354">
        <v>0</v>
      </c>
      <c r="T1751" s="354">
        <v>0</v>
      </c>
      <c r="U1751" s="354">
        <v>0</v>
      </c>
      <c r="V1751" s="354">
        <v>0</v>
      </c>
      <c r="W1751" s="354">
        <v>0</v>
      </c>
      <c r="X1751" s="354">
        <v>0</v>
      </c>
      <c r="Y1751" s="354">
        <v>0</v>
      </c>
      <c r="Z1751" s="354">
        <v>0</v>
      </c>
      <c r="AA1751" s="354">
        <v>0</v>
      </c>
      <c r="AB1751" s="354">
        <v>0</v>
      </c>
      <c r="AC1751" s="354">
        <v>0</v>
      </c>
      <c r="AD1751" s="354">
        <v>0</v>
      </c>
    </row>
    <row r="1752" spans="1:30" x14ac:dyDescent="0.35">
      <c r="A1752" t="s">
        <v>172</v>
      </c>
      <c r="B1752" s="354" t="str">
        <f>VLOOKUP(A1752,'Web Based Remittances'!$A$2:$C$70,3,0)</f>
        <v>294c302f</v>
      </c>
      <c r="C1752" s="354" t="s">
        <v>61</v>
      </c>
      <c r="D1752" s="354" t="s">
        <v>62</v>
      </c>
      <c r="E1752" s="354">
        <v>6110600</v>
      </c>
      <c r="F1752" s="354">
        <v>410000</v>
      </c>
      <c r="G1752" s="354">
        <v>34100</v>
      </c>
      <c r="H1752" s="354">
        <v>34100</v>
      </c>
      <c r="I1752" s="354">
        <v>34100</v>
      </c>
      <c r="J1752" s="354">
        <v>34100</v>
      </c>
      <c r="K1752" s="354">
        <v>34200</v>
      </c>
      <c r="L1752" s="354">
        <v>34200</v>
      </c>
      <c r="M1752" s="354">
        <v>34200</v>
      </c>
      <c r="N1752" s="354">
        <v>34200</v>
      </c>
      <c r="O1752" s="354">
        <v>34200</v>
      </c>
      <c r="P1752" s="354">
        <v>34200</v>
      </c>
      <c r="Q1752" s="354">
        <v>34200</v>
      </c>
      <c r="R1752" s="354">
        <v>34200</v>
      </c>
      <c r="S1752" s="354">
        <v>34100</v>
      </c>
      <c r="T1752" s="354">
        <v>68200</v>
      </c>
      <c r="U1752" s="354">
        <v>102300</v>
      </c>
      <c r="V1752" s="354">
        <v>136400</v>
      </c>
      <c r="W1752" s="354">
        <v>170600</v>
      </c>
      <c r="X1752" s="354">
        <v>204800</v>
      </c>
      <c r="Y1752" s="354">
        <v>239000</v>
      </c>
      <c r="Z1752" s="354">
        <v>273200</v>
      </c>
      <c r="AA1752" s="354">
        <v>307400</v>
      </c>
      <c r="AB1752" s="354">
        <v>341600</v>
      </c>
      <c r="AC1752" s="354">
        <v>375800</v>
      </c>
      <c r="AD1752" s="354">
        <v>410000</v>
      </c>
    </row>
    <row r="1753" spans="1:30" x14ac:dyDescent="0.35">
      <c r="A1753" t="s">
        <v>172</v>
      </c>
      <c r="B1753" s="354" t="str">
        <f>VLOOKUP(A1753,'Web Based Remittances'!$A$2:$C$70,3,0)</f>
        <v>294c302f</v>
      </c>
      <c r="C1753" s="354" t="s">
        <v>63</v>
      </c>
      <c r="D1753" s="354" t="s">
        <v>64</v>
      </c>
      <c r="E1753" s="354">
        <v>6110720</v>
      </c>
      <c r="F1753" s="354">
        <v>30000</v>
      </c>
      <c r="G1753" s="354">
        <v>2500</v>
      </c>
      <c r="H1753" s="354">
        <v>2500</v>
      </c>
      <c r="I1753" s="354">
        <v>2500</v>
      </c>
      <c r="J1753" s="354">
        <v>2500</v>
      </c>
      <c r="K1753" s="354">
        <v>2500</v>
      </c>
      <c r="L1753" s="354">
        <v>2500</v>
      </c>
      <c r="M1753" s="354">
        <v>2500</v>
      </c>
      <c r="N1753" s="354">
        <v>2500</v>
      </c>
      <c r="O1753" s="354">
        <v>2500</v>
      </c>
      <c r="P1753" s="354">
        <v>2500</v>
      </c>
      <c r="Q1753" s="354">
        <v>2500</v>
      </c>
      <c r="R1753" s="354">
        <v>2500</v>
      </c>
      <c r="S1753" s="354">
        <v>2500</v>
      </c>
      <c r="T1753" s="354">
        <v>5000</v>
      </c>
      <c r="U1753" s="354">
        <v>7500</v>
      </c>
      <c r="V1753" s="354">
        <v>10000</v>
      </c>
      <c r="W1753" s="354">
        <v>12500</v>
      </c>
      <c r="X1753" s="354">
        <v>15000</v>
      </c>
      <c r="Y1753" s="354">
        <v>17500</v>
      </c>
      <c r="Z1753" s="354">
        <v>20000</v>
      </c>
      <c r="AA1753" s="354">
        <v>22500</v>
      </c>
      <c r="AB1753" s="354">
        <v>25000</v>
      </c>
      <c r="AC1753" s="354">
        <v>27500</v>
      </c>
      <c r="AD1753" s="354">
        <v>30000</v>
      </c>
    </row>
    <row r="1754" spans="1:30" x14ac:dyDescent="0.35">
      <c r="A1754" t="s">
        <v>172</v>
      </c>
      <c r="B1754" s="354" t="str">
        <f>VLOOKUP(A1754,'Web Based Remittances'!$A$2:$C$70,3,0)</f>
        <v>294c302f</v>
      </c>
      <c r="C1754" s="354" t="s">
        <v>65</v>
      </c>
      <c r="D1754" s="354" t="s">
        <v>66</v>
      </c>
      <c r="E1754" s="354">
        <v>6110860</v>
      </c>
      <c r="F1754" s="354">
        <v>59000</v>
      </c>
      <c r="G1754" s="354">
        <v>4900</v>
      </c>
      <c r="H1754" s="354">
        <v>4900</v>
      </c>
      <c r="I1754" s="354">
        <v>4900</v>
      </c>
      <c r="J1754" s="354">
        <v>4900</v>
      </c>
      <c r="K1754" s="354">
        <v>4900</v>
      </c>
      <c r="L1754" s="354">
        <v>4900</v>
      </c>
      <c r="M1754" s="354">
        <v>4900</v>
      </c>
      <c r="N1754" s="354">
        <v>4900</v>
      </c>
      <c r="O1754" s="354">
        <v>4900</v>
      </c>
      <c r="P1754" s="354">
        <v>4900</v>
      </c>
      <c r="Q1754" s="354">
        <v>5000</v>
      </c>
      <c r="R1754" s="354">
        <v>5000</v>
      </c>
      <c r="S1754" s="354">
        <v>4900</v>
      </c>
      <c r="T1754" s="354">
        <v>9800</v>
      </c>
      <c r="U1754" s="354">
        <v>14700</v>
      </c>
      <c r="V1754" s="354">
        <v>19600</v>
      </c>
      <c r="W1754" s="354">
        <v>24500</v>
      </c>
      <c r="X1754" s="354">
        <v>29400</v>
      </c>
      <c r="Y1754" s="354">
        <v>34300</v>
      </c>
      <c r="Z1754" s="354">
        <v>39200</v>
      </c>
      <c r="AA1754" s="354">
        <v>44100</v>
      </c>
      <c r="AB1754" s="354">
        <v>49000</v>
      </c>
      <c r="AC1754" s="354">
        <v>54000</v>
      </c>
      <c r="AD1754" s="354">
        <v>59000</v>
      </c>
    </row>
    <row r="1755" spans="1:30" x14ac:dyDescent="0.35">
      <c r="A1755" t="s">
        <v>172</v>
      </c>
      <c r="B1755" s="354" t="str">
        <f>VLOOKUP(A1755,'Web Based Remittances'!$A$2:$C$70,3,0)</f>
        <v>294c302f</v>
      </c>
      <c r="C1755" s="354" t="s">
        <v>67</v>
      </c>
      <c r="D1755" s="354" t="s">
        <v>68</v>
      </c>
      <c r="E1755" s="354">
        <v>6110800</v>
      </c>
      <c r="F1755" s="354">
        <v>0</v>
      </c>
      <c r="S1755" s="354">
        <v>0</v>
      </c>
      <c r="T1755" s="354">
        <v>0</v>
      </c>
      <c r="U1755" s="354">
        <v>0</v>
      </c>
      <c r="V1755" s="354">
        <v>0</v>
      </c>
      <c r="W1755" s="354">
        <v>0</v>
      </c>
      <c r="X1755" s="354">
        <v>0</v>
      </c>
      <c r="Y1755" s="354">
        <v>0</v>
      </c>
      <c r="Z1755" s="354">
        <v>0</v>
      </c>
      <c r="AA1755" s="354">
        <v>0</v>
      </c>
      <c r="AB1755" s="354">
        <v>0</v>
      </c>
      <c r="AC1755" s="354">
        <v>0</v>
      </c>
      <c r="AD1755" s="354">
        <v>0</v>
      </c>
    </row>
    <row r="1756" spans="1:30" x14ac:dyDescent="0.35">
      <c r="A1756" t="s">
        <v>172</v>
      </c>
      <c r="B1756" s="354" t="str">
        <f>VLOOKUP(A1756,'Web Based Remittances'!$A$2:$C$70,3,0)</f>
        <v>294c302f</v>
      </c>
      <c r="C1756" s="354" t="s">
        <v>69</v>
      </c>
      <c r="D1756" s="354" t="s">
        <v>70</v>
      </c>
      <c r="E1756" s="354">
        <v>6110640</v>
      </c>
      <c r="F1756" s="354">
        <v>40000</v>
      </c>
      <c r="G1756" s="354">
        <v>3300</v>
      </c>
      <c r="H1756" s="354">
        <v>3300</v>
      </c>
      <c r="I1756" s="354">
        <v>3300</v>
      </c>
      <c r="J1756" s="354">
        <v>3300</v>
      </c>
      <c r="K1756" s="354">
        <v>3300</v>
      </c>
      <c r="L1756" s="354">
        <v>3300</v>
      </c>
      <c r="M1756" s="354">
        <v>3300</v>
      </c>
      <c r="N1756" s="354">
        <v>3300</v>
      </c>
      <c r="O1756" s="354">
        <v>3400</v>
      </c>
      <c r="P1756" s="354">
        <v>3400</v>
      </c>
      <c r="Q1756" s="354">
        <v>3400</v>
      </c>
      <c r="R1756" s="354">
        <v>3400</v>
      </c>
      <c r="S1756" s="354">
        <v>3300</v>
      </c>
      <c r="T1756" s="354">
        <v>6600</v>
      </c>
      <c r="U1756" s="354">
        <v>9900</v>
      </c>
      <c r="V1756" s="354">
        <v>13200</v>
      </c>
      <c r="W1756" s="354">
        <v>16500</v>
      </c>
      <c r="X1756" s="354">
        <v>19800</v>
      </c>
      <c r="Y1756" s="354">
        <v>23100</v>
      </c>
      <c r="Z1756" s="354">
        <v>26400</v>
      </c>
      <c r="AA1756" s="354">
        <v>29800</v>
      </c>
      <c r="AB1756" s="354">
        <v>33200</v>
      </c>
      <c r="AC1756" s="354">
        <v>36600</v>
      </c>
      <c r="AD1756" s="354">
        <v>40000</v>
      </c>
    </row>
    <row r="1757" spans="1:30" x14ac:dyDescent="0.35">
      <c r="A1757" t="s">
        <v>172</v>
      </c>
      <c r="B1757" s="354" t="str">
        <f>VLOOKUP(A1757,'Web Based Remittances'!$A$2:$C$70,3,0)</f>
        <v>294c302f</v>
      </c>
      <c r="C1757" s="354" t="s">
        <v>71</v>
      </c>
      <c r="D1757" s="354" t="s">
        <v>72</v>
      </c>
      <c r="E1757" s="354">
        <v>6116300</v>
      </c>
      <c r="F1757" s="354">
        <v>500</v>
      </c>
      <c r="G1757" s="354">
        <v>50</v>
      </c>
      <c r="H1757" s="354">
        <v>50</v>
      </c>
      <c r="I1757" s="354">
        <v>50</v>
      </c>
      <c r="J1757" s="354">
        <v>50</v>
      </c>
      <c r="L1757" s="354">
        <v>50</v>
      </c>
      <c r="M1757" s="354">
        <v>50</v>
      </c>
      <c r="N1757" s="354">
        <v>50</v>
      </c>
      <c r="O1757" s="354">
        <v>50</v>
      </c>
      <c r="P1757" s="354">
        <v>50</v>
      </c>
      <c r="Q1757" s="354">
        <v>50</v>
      </c>
      <c r="S1757" s="354">
        <v>50</v>
      </c>
      <c r="T1757" s="354">
        <v>100</v>
      </c>
      <c r="U1757" s="354">
        <v>150</v>
      </c>
      <c r="V1757" s="354">
        <v>200</v>
      </c>
      <c r="W1757" s="354">
        <v>200</v>
      </c>
      <c r="X1757" s="354">
        <v>250</v>
      </c>
      <c r="Y1757" s="354">
        <v>300</v>
      </c>
      <c r="Z1757" s="354">
        <v>350</v>
      </c>
      <c r="AA1757" s="354">
        <v>400</v>
      </c>
      <c r="AB1757" s="354">
        <v>450</v>
      </c>
      <c r="AC1757" s="354">
        <v>500</v>
      </c>
      <c r="AD1757" s="354">
        <v>500</v>
      </c>
    </row>
    <row r="1758" spans="1:30" x14ac:dyDescent="0.35">
      <c r="A1758" t="s">
        <v>172</v>
      </c>
      <c r="B1758" s="354" t="str">
        <f>VLOOKUP(A1758,'Web Based Remittances'!$A$2:$C$70,3,0)</f>
        <v>294c302f</v>
      </c>
      <c r="C1758" s="354" t="s">
        <v>73</v>
      </c>
      <c r="D1758" s="354" t="s">
        <v>74</v>
      </c>
      <c r="E1758" s="354">
        <v>6116200</v>
      </c>
      <c r="F1758" s="354">
        <v>6000</v>
      </c>
      <c r="G1758" s="354">
        <v>300</v>
      </c>
      <c r="H1758" s="354">
        <v>600</v>
      </c>
      <c r="I1758" s="354">
        <v>600</v>
      </c>
      <c r="J1758" s="354">
        <v>600</v>
      </c>
      <c r="L1758" s="354">
        <v>600</v>
      </c>
      <c r="M1758" s="354">
        <v>600</v>
      </c>
      <c r="N1758" s="354">
        <v>600</v>
      </c>
      <c r="O1758" s="354">
        <v>600</v>
      </c>
      <c r="P1758" s="354">
        <v>600</v>
      </c>
      <c r="Q1758" s="354">
        <v>600</v>
      </c>
      <c r="R1758" s="354">
        <v>300</v>
      </c>
      <c r="S1758" s="354">
        <v>300</v>
      </c>
      <c r="T1758" s="354">
        <v>900</v>
      </c>
      <c r="U1758" s="354">
        <v>1500</v>
      </c>
      <c r="V1758" s="354">
        <v>2100</v>
      </c>
      <c r="W1758" s="354">
        <v>2100</v>
      </c>
      <c r="X1758" s="354">
        <v>2700</v>
      </c>
      <c r="Y1758" s="354">
        <v>3300</v>
      </c>
      <c r="Z1758" s="354">
        <v>3900</v>
      </c>
      <c r="AA1758" s="354">
        <v>4500</v>
      </c>
      <c r="AB1758" s="354">
        <v>5100</v>
      </c>
      <c r="AC1758" s="354">
        <v>5700</v>
      </c>
      <c r="AD1758" s="354">
        <v>6000</v>
      </c>
    </row>
    <row r="1759" spans="1:30" x14ac:dyDescent="0.35">
      <c r="A1759" t="s">
        <v>172</v>
      </c>
      <c r="B1759" s="354" t="str">
        <f>VLOOKUP(A1759,'Web Based Remittances'!$A$2:$C$70,3,0)</f>
        <v>294c302f</v>
      </c>
      <c r="C1759" s="354" t="s">
        <v>75</v>
      </c>
      <c r="D1759" s="354" t="s">
        <v>76</v>
      </c>
      <c r="E1759" s="354">
        <v>6116610</v>
      </c>
      <c r="F1759" s="354">
        <v>0</v>
      </c>
      <c r="S1759" s="354">
        <v>0</v>
      </c>
      <c r="T1759" s="354">
        <v>0</v>
      </c>
      <c r="U1759" s="354">
        <v>0</v>
      </c>
      <c r="V1759" s="354">
        <v>0</v>
      </c>
      <c r="W1759" s="354">
        <v>0</v>
      </c>
      <c r="X1759" s="354">
        <v>0</v>
      </c>
      <c r="Y1759" s="354">
        <v>0</v>
      </c>
      <c r="Z1759" s="354">
        <v>0</v>
      </c>
      <c r="AA1759" s="354">
        <v>0</v>
      </c>
      <c r="AB1759" s="354">
        <v>0</v>
      </c>
      <c r="AC1759" s="354">
        <v>0</v>
      </c>
      <c r="AD1759" s="354">
        <v>0</v>
      </c>
    </row>
    <row r="1760" spans="1:30" x14ac:dyDescent="0.35">
      <c r="A1760" t="s">
        <v>172</v>
      </c>
      <c r="B1760" s="354" t="str">
        <f>VLOOKUP(A1760,'Web Based Remittances'!$A$2:$C$70,3,0)</f>
        <v>294c302f</v>
      </c>
      <c r="C1760" s="354" t="s">
        <v>77</v>
      </c>
      <c r="D1760" s="354" t="s">
        <v>78</v>
      </c>
      <c r="E1760" s="354">
        <v>6116600</v>
      </c>
      <c r="F1760" s="354">
        <v>1053</v>
      </c>
      <c r="G1760" s="354">
        <v>1053</v>
      </c>
      <c r="S1760" s="354">
        <v>1053</v>
      </c>
      <c r="T1760" s="354">
        <v>1053</v>
      </c>
      <c r="U1760" s="354">
        <v>1053</v>
      </c>
      <c r="V1760" s="354">
        <v>1053</v>
      </c>
      <c r="W1760" s="354">
        <v>1053</v>
      </c>
      <c r="X1760" s="354">
        <v>1053</v>
      </c>
      <c r="Y1760" s="354">
        <v>1053</v>
      </c>
      <c r="Z1760" s="354">
        <v>1053</v>
      </c>
      <c r="AA1760" s="354">
        <v>1053</v>
      </c>
      <c r="AB1760" s="354">
        <v>1053</v>
      </c>
      <c r="AC1760" s="354">
        <v>1053</v>
      </c>
      <c r="AD1760" s="354">
        <v>1053</v>
      </c>
    </row>
    <row r="1761" spans="1:30" x14ac:dyDescent="0.35">
      <c r="A1761" t="s">
        <v>172</v>
      </c>
      <c r="B1761" s="354" t="str">
        <f>VLOOKUP(A1761,'Web Based Remittances'!$A$2:$C$70,3,0)</f>
        <v>294c302f</v>
      </c>
      <c r="C1761" s="354" t="s">
        <v>79</v>
      </c>
      <c r="D1761" s="354" t="s">
        <v>80</v>
      </c>
      <c r="E1761" s="354">
        <v>6121000</v>
      </c>
      <c r="F1761" s="354">
        <v>13000</v>
      </c>
      <c r="G1761" s="354">
        <v>2000</v>
      </c>
      <c r="H1761" s="354">
        <v>500</v>
      </c>
      <c r="I1761" s="354">
        <v>1000</v>
      </c>
      <c r="J1761" s="354">
        <v>500</v>
      </c>
      <c r="L1761" s="354">
        <v>4500</v>
      </c>
      <c r="M1761" s="354">
        <v>2000</v>
      </c>
      <c r="N1761" s="354">
        <v>500</v>
      </c>
      <c r="O1761" s="354">
        <v>500</v>
      </c>
      <c r="P1761" s="354">
        <v>500</v>
      </c>
      <c r="Q1761" s="354">
        <v>500</v>
      </c>
      <c r="R1761" s="354">
        <v>500</v>
      </c>
      <c r="S1761" s="354">
        <v>2000</v>
      </c>
      <c r="T1761" s="354">
        <v>2500</v>
      </c>
      <c r="U1761" s="354">
        <v>3500</v>
      </c>
      <c r="V1761" s="354">
        <v>4000</v>
      </c>
      <c r="W1761" s="354">
        <v>4000</v>
      </c>
      <c r="X1761" s="354">
        <v>8500</v>
      </c>
      <c r="Y1761" s="354">
        <v>10500</v>
      </c>
      <c r="Z1761" s="354">
        <v>11000</v>
      </c>
      <c r="AA1761" s="354">
        <v>11500</v>
      </c>
      <c r="AB1761" s="354">
        <v>12000</v>
      </c>
      <c r="AC1761" s="354">
        <v>12500</v>
      </c>
      <c r="AD1761" s="354">
        <v>13000</v>
      </c>
    </row>
    <row r="1762" spans="1:30" x14ac:dyDescent="0.35">
      <c r="A1762" t="s">
        <v>172</v>
      </c>
      <c r="B1762" s="354" t="str">
        <f>VLOOKUP(A1762,'Web Based Remittances'!$A$2:$C$70,3,0)</f>
        <v>294c302f</v>
      </c>
      <c r="C1762" s="354" t="s">
        <v>81</v>
      </c>
      <c r="D1762" s="354" t="s">
        <v>82</v>
      </c>
      <c r="E1762" s="354">
        <v>6122310</v>
      </c>
      <c r="F1762" s="354">
        <v>7000</v>
      </c>
      <c r="G1762" s="354">
        <v>500</v>
      </c>
      <c r="H1762" s="354">
        <v>500</v>
      </c>
      <c r="I1762" s="354">
        <v>1000</v>
      </c>
      <c r="J1762" s="354">
        <v>500</v>
      </c>
      <c r="L1762" s="354">
        <v>1000</v>
      </c>
      <c r="M1762" s="354">
        <v>500</v>
      </c>
      <c r="N1762" s="354">
        <v>500</v>
      </c>
      <c r="O1762" s="354">
        <v>1000</v>
      </c>
      <c r="P1762" s="354">
        <v>500</v>
      </c>
      <c r="Q1762" s="354">
        <v>500</v>
      </c>
      <c r="R1762" s="354">
        <v>500</v>
      </c>
      <c r="S1762" s="354">
        <v>500</v>
      </c>
      <c r="T1762" s="354">
        <v>1000</v>
      </c>
      <c r="U1762" s="354">
        <v>2000</v>
      </c>
      <c r="V1762" s="354">
        <v>2500</v>
      </c>
      <c r="W1762" s="354">
        <v>2500</v>
      </c>
      <c r="X1762" s="354">
        <v>3500</v>
      </c>
      <c r="Y1762" s="354">
        <v>4000</v>
      </c>
      <c r="Z1762" s="354">
        <v>4500</v>
      </c>
      <c r="AA1762" s="354">
        <v>5500</v>
      </c>
      <c r="AB1762" s="354">
        <v>6000</v>
      </c>
      <c r="AC1762" s="354">
        <v>6500</v>
      </c>
      <c r="AD1762" s="354">
        <v>7000</v>
      </c>
    </row>
    <row r="1763" spans="1:30" x14ac:dyDescent="0.35">
      <c r="A1763" t="s">
        <v>172</v>
      </c>
      <c r="B1763" s="354" t="str">
        <f>VLOOKUP(A1763,'Web Based Remittances'!$A$2:$C$70,3,0)</f>
        <v>294c302f</v>
      </c>
      <c r="C1763" s="354" t="s">
        <v>83</v>
      </c>
      <c r="D1763" s="354" t="s">
        <v>84</v>
      </c>
      <c r="E1763" s="354">
        <v>6122110</v>
      </c>
      <c r="F1763" s="354">
        <v>42500</v>
      </c>
      <c r="G1763" s="354">
        <v>3600</v>
      </c>
      <c r="H1763" s="354">
        <v>3600</v>
      </c>
      <c r="I1763" s="354">
        <v>3600</v>
      </c>
      <c r="J1763" s="354">
        <v>3600</v>
      </c>
      <c r="L1763" s="354">
        <v>6600</v>
      </c>
      <c r="M1763" s="354">
        <v>3600</v>
      </c>
      <c r="N1763" s="354">
        <v>3600</v>
      </c>
      <c r="O1763" s="354">
        <v>3600</v>
      </c>
      <c r="P1763" s="354">
        <v>3600</v>
      </c>
      <c r="Q1763" s="354">
        <v>3600</v>
      </c>
      <c r="R1763" s="354">
        <v>3500</v>
      </c>
      <c r="S1763" s="354">
        <v>3600</v>
      </c>
      <c r="T1763" s="354">
        <v>7200</v>
      </c>
      <c r="U1763" s="354">
        <v>10800</v>
      </c>
      <c r="V1763" s="354">
        <v>14400</v>
      </c>
      <c r="W1763" s="354">
        <v>14400</v>
      </c>
      <c r="X1763" s="354">
        <v>21000</v>
      </c>
      <c r="Y1763" s="354">
        <v>24600</v>
      </c>
      <c r="Z1763" s="354">
        <v>28200</v>
      </c>
      <c r="AA1763" s="354">
        <v>31800</v>
      </c>
      <c r="AB1763" s="354">
        <v>35400</v>
      </c>
      <c r="AC1763" s="354">
        <v>39000</v>
      </c>
      <c r="AD1763" s="354">
        <v>42500</v>
      </c>
    </row>
    <row r="1764" spans="1:30" x14ac:dyDescent="0.35">
      <c r="A1764" t="s">
        <v>172</v>
      </c>
      <c r="B1764" s="354" t="str">
        <f>VLOOKUP(A1764,'Web Based Remittances'!$A$2:$C$70,3,0)</f>
        <v>294c302f</v>
      </c>
      <c r="C1764" s="354" t="s">
        <v>85</v>
      </c>
      <c r="D1764" s="354" t="s">
        <v>86</v>
      </c>
      <c r="E1764" s="354">
        <v>6120800</v>
      </c>
      <c r="F1764" s="354">
        <v>5200</v>
      </c>
      <c r="H1764" s="354">
        <v>1300</v>
      </c>
      <c r="L1764" s="354">
        <v>1300</v>
      </c>
      <c r="N1764" s="354">
        <v>1300</v>
      </c>
      <c r="Q1764" s="354">
        <v>1300</v>
      </c>
      <c r="S1764" s="354">
        <v>0</v>
      </c>
      <c r="T1764" s="354">
        <v>1300</v>
      </c>
      <c r="U1764" s="354">
        <v>1300</v>
      </c>
      <c r="V1764" s="354">
        <v>1300</v>
      </c>
      <c r="W1764" s="354">
        <v>1300</v>
      </c>
      <c r="X1764" s="354">
        <v>2600</v>
      </c>
      <c r="Y1764" s="354">
        <v>2600</v>
      </c>
      <c r="Z1764" s="354">
        <v>3900</v>
      </c>
      <c r="AA1764" s="354">
        <v>3900</v>
      </c>
      <c r="AB1764" s="354">
        <v>3900</v>
      </c>
      <c r="AC1764" s="354">
        <v>5200</v>
      </c>
      <c r="AD1764" s="354">
        <v>5200</v>
      </c>
    </row>
    <row r="1765" spans="1:30" x14ac:dyDescent="0.35">
      <c r="A1765" t="s">
        <v>172</v>
      </c>
      <c r="B1765" s="354" t="str">
        <f>VLOOKUP(A1765,'Web Based Remittances'!$A$2:$C$70,3,0)</f>
        <v>294c302f</v>
      </c>
      <c r="C1765" s="354" t="s">
        <v>87</v>
      </c>
      <c r="D1765" s="354" t="s">
        <v>88</v>
      </c>
      <c r="E1765" s="354">
        <v>6120220</v>
      </c>
      <c r="F1765" s="354">
        <v>16000</v>
      </c>
      <c r="G1765" s="354">
        <v>1000</v>
      </c>
      <c r="H1765" s="354">
        <v>1000</v>
      </c>
      <c r="I1765" s="354">
        <v>1000</v>
      </c>
      <c r="J1765" s="354">
        <v>1000</v>
      </c>
      <c r="L1765" s="354">
        <v>2000</v>
      </c>
      <c r="M1765" s="354">
        <v>1500</v>
      </c>
      <c r="N1765" s="354">
        <v>1500</v>
      </c>
      <c r="O1765" s="354">
        <v>2000</v>
      </c>
      <c r="P1765" s="354">
        <v>2000</v>
      </c>
      <c r="Q1765" s="354">
        <v>2000</v>
      </c>
      <c r="R1765" s="354">
        <v>1000</v>
      </c>
      <c r="S1765" s="354">
        <v>1000</v>
      </c>
      <c r="T1765" s="354">
        <v>2000</v>
      </c>
      <c r="U1765" s="354">
        <v>3000</v>
      </c>
      <c r="V1765" s="354">
        <v>4000</v>
      </c>
      <c r="W1765" s="354">
        <v>4000</v>
      </c>
      <c r="X1765" s="354">
        <v>6000</v>
      </c>
      <c r="Y1765" s="354">
        <v>7500</v>
      </c>
      <c r="Z1765" s="354">
        <v>9000</v>
      </c>
      <c r="AA1765" s="354">
        <v>11000</v>
      </c>
      <c r="AB1765" s="354">
        <v>13000</v>
      </c>
      <c r="AC1765" s="354">
        <v>15000</v>
      </c>
      <c r="AD1765" s="354">
        <v>16000</v>
      </c>
    </row>
    <row r="1766" spans="1:30" x14ac:dyDescent="0.35">
      <c r="A1766" t="s">
        <v>172</v>
      </c>
      <c r="B1766" s="354" t="str">
        <f>VLOOKUP(A1766,'Web Based Remittances'!$A$2:$C$70,3,0)</f>
        <v>294c302f</v>
      </c>
      <c r="C1766" s="354" t="s">
        <v>89</v>
      </c>
      <c r="D1766" s="354" t="s">
        <v>90</v>
      </c>
      <c r="E1766" s="354">
        <v>6120600</v>
      </c>
      <c r="F1766" s="354">
        <v>7276</v>
      </c>
      <c r="R1766" s="354">
        <v>7276</v>
      </c>
      <c r="S1766" s="354">
        <v>0</v>
      </c>
      <c r="T1766" s="354">
        <v>0</v>
      </c>
      <c r="U1766" s="354">
        <v>0</v>
      </c>
      <c r="V1766" s="354">
        <v>0</v>
      </c>
      <c r="W1766" s="354">
        <v>0</v>
      </c>
      <c r="X1766" s="354">
        <v>0</v>
      </c>
      <c r="Y1766" s="354">
        <v>0</v>
      </c>
      <c r="Z1766" s="354">
        <v>0</v>
      </c>
      <c r="AA1766" s="354">
        <v>0</v>
      </c>
      <c r="AB1766" s="354">
        <v>0</v>
      </c>
      <c r="AC1766" s="354">
        <v>0</v>
      </c>
      <c r="AD1766" s="354">
        <v>7276</v>
      </c>
    </row>
    <row r="1767" spans="1:30" x14ac:dyDescent="0.35">
      <c r="A1767" t="s">
        <v>172</v>
      </c>
      <c r="B1767" s="354" t="str">
        <f>VLOOKUP(A1767,'Web Based Remittances'!$A$2:$C$70,3,0)</f>
        <v>294c302f</v>
      </c>
      <c r="C1767" s="354" t="s">
        <v>91</v>
      </c>
      <c r="D1767" s="354" t="s">
        <v>92</v>
      </c>
      <c r="E1767" s="354">
        <v>6120400</v>
      </c>
      <c r="F1767" s="354">
        <v>0</v>
      </c>
      <c r="S1767" s="354">
        <v>0</v>
      </c>
      <c r="T1767" s="354">
        <v>0</v>
      </c>
      <c r="U1767" s="354">
        <v>0</v>
      </c>
      <c r="V1767" s="354">
        <v>0</v>
      </c>
      <c r="W1767" s="354">
        <v>0</v>
      </c>
      <c r="X1767" s="354">
        <v>0</v>
      </c>
      <c r="Y1767" s="354">
        <v>0</v>
      </c>
      <c r="Z1767" s="354">
        <v>0</v>
      </c>
      <c r="AA1767" s="354">
        <v>0</v>
      </c>
      <c r="AB1767" s="354">
        <v>0</v>
      </c>
      <c r="AC1767" s="354">
        <v>0</v>
      </c>
      <c r="AD1767" s="354">
        <v>0</v>
      </c>
    </row>
    <row r="1768" spans="1:30" x14ac:dyDescent="0.35">
      <c r="A1768" t="s">
        <v>172</v>
      </c>
      <c r="B1768" s="354" t="str">
        <f>VLOOKUP(A1768,'Web Based Remittances'!$A$2:$C$70,3,0)</f>
        <v>294c302f</v>
      </c>
      <c r="C1768" s="354" t="s">
        <v>93</v>
      </c>
      <c r="D1768" s="354" t="s">
        <v>94</v>
      </c>
      <c r="E1768" s="354">
        <v>6140130</v>
      </c>
      <c r="F1768" s="354">
        <v>95000</v>
      </c>
      <c r="G1768" s="354">
        <v>5500</v>
      </c>
      <c r="H1768" s="354">
        <v>9500</v>
      </c>
      <c r="I1768" s="354">
        <v>9500</v>
      </c>
      <c r="J1768" s="354">
        <v>9500</v>
      </c>
      <c r="L1768" s="354">
        <v>9500</v>
      </c>
      <c r="M1768" s="354">
        <v>9500</v>
      </c>
      <c r="N1768" s="354">
        <v>9500</v>
      </c>
      <c r="O1768" s="354">
        <v>9500</v>
      </c>
      <c r="P1768" s="354">
        <v>9500</v>
      </c>
      <c r="Q1768" s="354">
        <v>9500</v>
      </c>
      <c r="R1768" s="354">
        <v>4000</v>
      </c>
      <c r="S1768" s="354">
        <v>5500</v>
      </c>
      <c r="T1768" s="354">
        <v>15000</v>
      </c>
      <c r="U1768" s="354">
        <v>24500</v>
      </c>
      <c r="V1768" s="354">
        <v>34000</v>
      </c>
      <c r="W1768" s="354">
        <v>34000</v>
      </c>
      <c r="X1768" s="354">
        <v>43500</v>
      </c>
      <c r="Y1768" s="354">
        <v>53000</v>
      </c>
      <c r="Z1768" s="354">
        <v>62500</v>
      </c>
      <c r="AA1768" s="354">
        <v>72000</v>
      </c>
      <c r="AB1768" s="354">
        <v>81500</v>
      </c>
      <c r="AC1768" s="354">
        <v>91000</v>
      </c>
      <c r="AD1768" s="354">
        <v>95000</v>
      </c>
    </row>
    <row r="1769" spans="1:30" x14ac:dyDescent="0.35">
      <c r="A1769" t="s">
        <v>172</v>
      </c>
      <c r="B1769" s="354" t="str">
        <f>VLOOKUP(A1769,'Web Based Remittances'!$A$2:$C$70,3,0)</f>
        <v>294c302f</v>
      </c>
      <c r="C1769" s="354" t="s">
        <v>95</v>
      </c>
      <c r="D1769" s="354" t="s">
        <v>96</v>
      </c>
      <c r="E1769" s="354">
        <v>6142430</v>
      </c>
      <c r="F1769" s="354">
        <v>10000</v>
      </c>
      <c r="G1769" s="354">
        <v>500</v>
      </c>
      <c r="H1769" s="354">
        <v>500</v>
      </c>
      <c r="I1769" s="354">
        <v>500</v>
      </c>
      <c r="J1769" s="354">
        <v>500</v>
      </c>
      <c r="L1769" s="354">
        <v>500</v>
      </c>
      <c r="M1769" s="354">
        <v>500</v>
      </c>
      <c r="N1769" s="354">
        <v>6000</v>
      </c>
      <c r="O1769" s="354">
        <v>500</v>
      </c>
      <c r="P1769" s="354">
        <v>500</v>
      </c>
      <c r="S1769" s="354">
        <v>500</v>
      </c>
      <c r="T1769" s="354">
        <v>1000</v>
      </c>
      <c r="U1769" s="354">
        <v>1500</v>
      </c>
      <c r="V1769" s="354">
        <v>2000</v>
      </c>
      <c r="W1769" s="354">
        <v>2000</v>
      </c>
      <c r="X1769" s="354">
        <v>2500</v>
      </c>
      <c r="Y1769" s="354">
        <v>3000</v>
      </c>
      <c r="Z1769" s="354">
        <v>9000</v>
      </c>
      <c r="AA1769" s="354">
        <v>9500</v>
      </c>
      <c r="AB1769" s="354">
        <v>10000</v>
      </c>
      <c r="AC1769" s="354">
        <v>10000</v>
      </c>
      <c r="AD1769" s="354">
        <v>10000</v>
      </c>
    </row>
    <row r="1770" spans="1:30" x14ac:dyDescent="0.35">
      <c r="A1770" t="s">
        <v>172</v>
      </c>
      <c r="B1770" s="354" t="str">
        <f>VLOOKUP(A1770,'Web Based Remittances'!$A$2:$C$70,3,0)</f>
        <v>294c302f</v>
      </c>
      <c r="C1770" s="354" t="s">
        <v>97</v>
      </c>
      <c r="D1770" s="354" t="s">
        <v>98</v>
      </c>
      <c r="E1770" s="354">
        <v>6146100</v>
      </c>
      <c r="F1770" s="354">
        <v>0</v>
      </c>
      <c r="S1770" s="354">
        <v>0</v>
      </c>
      <c r="T1770" s="354">
        <v>0</v>
      </c>
      <c r="U1770" s="354">
        <v>0</v>
      </c>
      <c r="V1770" s="354">
        <v>0</v>
      </c>
      <c r="W1770" s="354">
        <v>0</v>
      </c>
      <c r="X1770" s="354">
        <v>0</v>
      </c>
      <c r="Y1770" s="354">
        <v>0</v>
      </c>
      <c r="Z1770" s="354">
        <v>0</v>
      </c>
      <c r="AA1770" s="354">
        <v>0</v>
      </c>
      <c r="AB1770" s="354">
        <v>0</v>
      </c>
      <c r="AC1770" s="354">
        <v>0</v>
      </c>
      <c r="AD1770" s="354">
        <v>0</v>
      </c>
    </row>
    <row r="1771" spans="1:30" x14ac:dyDescent="0.35">
      <c r="A1771" t="s">
        <v>172</v>
      </c>
      <c r="B1771" s="354" t="str">
        <f>VLOOKUP(A1771,'Web Based Remittances'!$A$2:$C$70,3,0)</f>
        <v>294c302f</v>
      </c>
      <c r="C1771" s="354" t="s">
        <v>99</v>
      </c>
      <c r="D1771" s="354" t="s">
        <v>100</v>
      </c>
      <c r="E1771" s="354">
        <v>6140000</v>
      </c>
      <c r="F1771" s="354">
        <v>24000</v>
      </c>
      <c r="G1771" s="354">
        <v>4500</v>
      </c>
      <c r="H1771" s="354">
        <v>500</v>
      </c>
      <c r="I1771" s="354">
        <v>1000</v>
      </c>
      <c r="J1771" s="354">
        <v>5000</v>
      </c>
      <c r="L1771" s="354">
        <v>1000</v>
      </c>
      <c r="M1771" s="354">
        <v>6000</v>
      </c>
      <c r="N1771" s="354">
        <v>500</v>
      </c>
      <c r="O1771" s="354">
        <v>500</v>
      </c>
      <c r="P1771" s="354">
        <v>4000</v>
      </c>
      <c r="Q1771" s="354">
        <v>500</v>
      </c>
      <c r="R1771" s="354">
        <v>500</v>
      </c>
      <c r="S1771" s="354">
        <v>4500</v>
      </c>
      <c r="T1771" s="354">
        <v>5000</v>
      </c>
      <c r="U1771" s="354">
        <v>6000</v>
      </c>
      <c r="V1771" s="354">
        <v>11000</v>
      </c>
      <c r="W1771" s="354">
        <v>11000</v>
      </c>
      <c r="X1771" s="354">
        <v>12000</v>
      </c>
      <c r="Y1771" s="354">
        <v>18000</v>
      </c>
      <c r="Z1771" s="354">
        <v>18500</v>
      </c>
      <c r="AA1771" s="354">
        <v>19000</v>
      </c>
      <c r="AB1771" s="354">
        <v>23000</v>
      </c>
      <c r="AC1771" s="354">
        <v>23500</v>
      </c>
      <c r="AD1771" s="354">
        <v>24000</v>
      </c>
    </row>
    <row r="1772" spans="1:30" x14ac:dyDescent="0.35">
      <c r="A1772" t="s">
        <v>172</v>
      </c>
      <c r="B1772" s="354" t="str">
        <f>VLOOKUP(A1772,'Web Based Remittances'!$A$2:$C$70,3,0)</f>
        <v>294c302f</v>
      </c>
      <c r="C1772" s="354" t="s">
        <v>101</v>
      </c>
      <c r="D1772" s="354" t="s">
        <v>102</v>
      </c>
      <c r="E1772" s="354">
        <v>6121600</v>
      </c>
      <c r="F1772" s="354">
        <v>7956</v>
      </c>
      <c r="G1772" s="354">
        <v>7956</v>
      </c>
      <c r="S1772" s="354">
        <v>7956</v>
      </c>
      <c r="T1772" s="354">
        <v>7956</v>
      </c>
      <c r="U1772" s="354">
        <v>7956</v>
      </c>
      <c r="V1772" s="354">
        <v>7956</v>
      </c>
      <c r="W1772" s="354">
        <v>7956</v>
      </c>
      <c r="X1772" s="354">
        <v>7956</v>
      </c>
      <c r="Y1772" s="354">
        <v>7956</v>
      </c>
      <c r="Z1772" s="354">
        <v>7956</v>
      </c>
      <c r="AA1772" s="354">
        <v>7956</v>
      </c>
      <c r="AB1772" s="354">
        <v>7956</v>
      </c>
      <c r="AC1772" s="354">
        <v>7956</v>
      </c>
      <c r="AD1772" s="354">
        <v>7956</v>
      </c>
    </row>
    <row r="1773" spans="1:30" x14ac:dyDescent="0.35">
      <c r="A1773" t="s">
        <v>172</v>
      </c>
      <c r="B1773" s="354" t="str">
        <f>VLOOKUP(A1773,'Web Based Remittances'!$A$2:$C$70,3,0)</f>
        <v>294c302f</v>
      </c>
      <c r="C1773" s="354" t="s">
        <v>103</v>
      </c>
      <c r="D1773" s="354" t="s">
        <v>104</v>
      </c>
      <c r="E1773" s="354">
        <v>6151110</v>
      </c>
      <c r="F1773" s="354">
        <v>0</v>
      </c>
      <c r="S1773" s="354">
        <v>0</v>
      </c>
      <c r="T1773" s="354">
        <v>0</v>
      </c>
      <c r="U1773" s="354">
        <v>0</v>
      </c>
      <c r="V1773" s="354">
        <v>0</v>
      </c>
      <c r="W1773" s="354">
        <v>0</v>
      </c>
      <c r="X1773" s="354">
        <v>0</v>
      </c>
      <c r="Y1773" s="354">
        <v>0</v>
      </c>
      <c r="Z1773" s="354">
        <v>0</v>
      </c>
      <c r="AA1773" s="354">
        <v>0</v>
      </c>
      <c r="AB1773" s="354">
        <v>0</v>
      </c>
      <c r="AC1773" s="354">
        <v>0</v>
      </c>
      <c r="AD1773" s="354">
        <v>0</v>
      </c>
    </row>
    <row r="1774" spans="1:30" x14ac:dyDescent="0.35">
      <c r="A1774" t="s">
        <v>172</v>
      </c>
      <c r="B1774" s="354" t="str">
        <f>VLOOKUP(A1774,'Web Based Remittances'!$A$2:$C$70,3,0)</f>
        <v>294c302f</v>
      </c>
      <c r="C1774" s="354" t="s">
        <v>105</v>
      </c>
      <c r="D1774" s="354" t="s">
        <v>106</v>
      </c>
      <c r="E1774" s="354">
        <v>6140200</v>
      </c>
      <c r="F1774" s="354">
        <v>75000</v>
      </c>
      <c r="G1774" s="354">
        <v>7000</v>
      </c>
      <c r="H1774" s="354">
        <v>7000</v>
      </c>
      <c r="I1774" s="354">
        <v>7000</v>
      </c>
      <c r="J1774" s="354">
        <v>6000</v>
      </c>
      <c r="L1774" s="354">
        <v>7000</v>
      </c>
      <c r="M1774" s="354">
        <v>7000</v>
      </c>
      <c r="N1774" s="354">
        <v>7000</v>
      </c>
      <c r="O1774" s="354">
        <v>6000</v>
      </c>
      <c r="P1774" s="354">
        <v>7000</v>
      </c>
      <c r="Q1774" s="354">
        <v>7000</v>
      </c>
      <c r="R1774" s="354">
        <v>7000</v>
      </c>
      <c r="S1774" s="354">
        <v>7000</v>
      </c>
      <c r="T1774" s="354">
        <v>14000</v>
      </c>
      <c r="U1774" s="354">
        <v>21000</v>
      </c>
      <c r="V1774" s="354">
        <v>27000</v>
      </c>
      <c r="W1774" s="354">
        <v>27000</v>
      </c>
      <c r="X1774" s="354">
        <v>34000</v>
      </c>
      <c r="Y1774" s="354">
        <v>41000</v>
      </c>
      <c r="Z1774" s="354">
        <v>48000</v>
      </c>
      <c r="AA1774" s="354">
        <v>54000</v>
      </c>
      <c r="AB1774" s="354">
        <v>61000</v>
      </c>
      <c r="AC1774" s="354">
        <v>68000</v>
      </c>
      <c r="AD1774" s="354">
        <v>75000</v>
      </c>
    </row>
    <row r="1775" spans="1:30" x14ac:dyDescent="0.35">
      <c r="A1775" t="s">
        <v>172</v>
      </c>
      <c r="B1775" s="354" t="str">
        <f>VLOOKUP(A1775,'Web Based Remittances'!$A$2:$C$70,3,0)</f>
        <v>294c302f</v>
      </c>
      <c r="C1775" s="354" t="s">
        <v>107</v>
      </c>
      <c r="D1775" s="354" t="s">
        <v>108</v>
      </c>
      <c r="E1775" s="354">
        <v>6111000</v>
      </c>
      <c r="F1775" s="354">
        <v>0</v>
      </c>
      <c r="S1775" s="354">
        <v>0</v>
      </c>
      <c r="T1775" s="354">
        <v>0</v>
      </c>
      <c r="U1775" s="354">
        <v>0</v>
      </c>
      <c r="V1775" s="354">
        <v>0</v>
      </c>
      <c r="W1775" s="354">
        <v>0</v>
      </c>
      <c r="X1775" s="354">
        <v>0</v>
      </c>
      <c r="Y1775" s="354">
        <v>0</v>
      </c>
      <c r="Z1775" s="354">
        <v>0</v>
      </c>
      <c r="AA1775" s="354">
        <v>0</v>
      </c>
      <c r="AB1775" s="354">
        <v>0</v>
      </c>
      <c r="AC1775" s="354">
        <v>0</v>
      </c>
      <c r="AD1775" s="354">
        <v>0</v>
      </c>
    </row>
    <row r="1776" spans="1:30" x14ac:dyDescent="0.35">
      <c r="A1776" t="s">
        <v>172</v>
      </c>
      <c r="B1776" s="354" t="str">
        <f>VLOOKUP(A1776,'Web Based Remittances'!$A$2:$C$70,3,0)</f>
        <v>294c302f</v>
      </c>
      <c r="C1776" s="354" t="s">
        <v>109</v>
      </c>
      <c r="D1776" s="354" t="s">
        <v>110</v>
      </c>
      <c r="E1776" s="354">
        <v>6170100</v>
      </c>
      <c r="F1776" s="354">
        <v>63000</v>
      </c>
      <c r="G1776" s="354">
        <v>14000</v>
      </c>
      <c r="H1776" s="354">
        <v>5000</v>
      </c>
      <c r="I1776" s="354">
        <v>5000</v>
      </c>
      <c r="J1776" s="354">
        <v>5000</v>
      </c>
      <c r="L1776" s="354">
        <v>8000</v>
      </c>
      <c r="M1776" s="354">
        <v>5000</v>
      </c>
      <c r="N1776" s="354">
        <v>6000</v>
      </c>
      <c r="O1776" s="354">
        <v>5000</v>
      </c>
      <c r="P1776" s="354">
        <v>1000</v>
      </c>
      <c r="Q1776" s="354">
        <v>8000</v>
      </c>
      <c r="R1776" s="354">
        <v>1000</v>
      </c>
      <c r="S1776" s="354">
        <v>14000</v>
      </c>
      <c r="T1776" s="354">
        <v>19000</v>
      </c>
      <c r="U1776" s="354">
        <v>24000</v>
      </c>
      <c r="V1776" s="354">
        <v>29000</v>
      </c>
      <c r="W1776" s="354">
        <v>29000</v>
      </c>
      <c r="X1776" s="354">
        <v>37000</v>
      </c>
      <c r="Y1776" s="354">
        <v>42000</v>
      </c>
      <c r="Z1776" s="354">
        <v>48000</v>
      </c>
      <c r="AA1776" s="354">
        <v>53000</v>
      </c>
      <c r="AB1776" s="354">
        <v>54000</v>
      </c>
      <c r="AC1776" s="354">
        <v>62000</v>
      </c>
      <c r="AD1776" s="354">
        <v>63000</v>
      </c>
    </row>
    <row r="1777" spans="1:30" x14ac:dyDescent="0.35">
      <c r="A1777" t="s">
        <v>172</v>
      </c>
      <c r="B1777" s="354" t="str">
        <f>VLOOKUP(A1777,'Web Based Remittances'!$A$2:$C$70,3,0)</f>
        <v>294c302f</v>
      </c>
      <c r="C1777" s="354" t="s">
        <v>111</v>
      </c>
      <c r="D1777" s="354" t="s">
        <v>112</v>
      </c>
      <c r="E1777" s="354">
        <v>6170110</v>
      </c>
      <c r="F1777" s="354">
        <v>41000</v>
      </c>
      <c r="G1777" s="354">
        <v>12000</v>
      </c>
      <c r="H1777" s="354">
        <v>2000</v>
      </c>
      <c r="I1777" s="354">
        <v>5000</v>
      </c>
      <c r="J1777" s="354">
        <v>2000</v>
      </c>
      <c r="L1777" s="354">
        <v>6000</v>
      </c>
      <c r="M1777" s="354">
        <v>3000</v>
      </c>
      <c r="N1777" s="354">
        <v>3000</v>
      </c>
      <c r="O1777" s="354">
        <v>2000</v>
      </c>
      <c r="P1777" s="354">
        <v>2000</v>
      </c>
      <c r="Q1777" s="354">
        <v>2000</v>
      </c>
      <c r="R1777" s="354">
        <v>2000</v>
      </c>
      <c r="S1777" s="354">
        <v>12000</v>
      </c>
      <c r="T1777" s="354">
        <v>14000</v>
      </c>
      <c r="U1777" s="354">
        <v>19000</v>
      </c>
      <c r="V1777" s="354">
        <v>21000</v>
      </c>
      <c r="W1777" s="354">
        <v>21000</v>
      </c>
      <c r="X1777" s="354">
        <v>27000</v>
      </c>
      <c r="Y1777" s="354">
        <v>30000</v>
      </c>
      <c r="Z1777" s="354">
        <v>33000</v>
      </c>
      <c r="AA1777" s="354">
        <v>35000</v>
      </c>
      <c r="AB1777" s="354">
        <v>37000</v>
      </c>
      <c r="AC1777" s="354">
        <v>39000</v>
      </c>
      <c r="AD1777" s="354">
        <v>41000</v>
      </c>
    </row>
    <row r="1778" spans="1:30" x14ac:dyDescent="0.35">
      <c r="A1778" t="s">
        <v>172</v>
      </c>
      <c r="B1778" s="354" t="str">
        <f>VLOOKUP(A1778,'Web Based Remittances'!$A$2:$C$70,3,0)</f>
        <v>294c302f</v>
      </c>
      <c r="C1778" s="354" t="s">
        <v>123</v>
      </c>
      <c r="D1778" s="354" t="s">
        <v>124</v>
      </c>
      <c r="E1778" s="354">
        <v>4190430</v>
      </c>
      <c r="F1778" s="354">
        <v>-9000</v>
      </c>
      <c r="L1778" s="354">
        <v>-9000</v>
      </c>
      <c r="S1778" s="354">
        <v>0</v>
      </c>
      <c r="T1778" s="354">
        <v>0</v>
      </c>
      <c r="U1778" s="354">
        <v>0</v>
      </c>
      <c r="V1778" s="354">
        <v>0</v>
      </c>
      <c r="W1778" s="354">
        <v>0</v>
      </c>
      <c r="X1778" s="354">
        <v>-9000</v>
      </c>
      <c r="Y1778" s="354">
        <v>-9000</v>
      </c>
      <c r="Z1778" s="354">
        <v>-9000</v>
      </c>
      <c r="AA1778" s="354">
        <v>-9000</v>
      </c>
      <c r="AB1778" s="354">
        <v>-9000</v>
      </c>
      <c r="AC1778" s="354">
        <v>-9000</v>
      </c>
      <c r="AD1778" s="354">
        <v>-9000</v>
      </c>
    </row>
    <row r="1779" spans="1:30" x14ac:dyDescent="0.35">
      <c r="A1779" t="s">
        <v>172</v>
      </c>
      <c r="B1779" s="354" t="str">
        <f>VLOOKUP(A1779,'Web Based Remittances'!$A$2:$C$70,3,0)</f>
        <v>294c302f</v>
      </c>
      <c r="C1779" s="354" t="s">
        <v>127</v>
      </c>
      <c r="D1779" s="354" t="s">
        <v>128</v>
      </c>
      <c r="E1779" s="354">
        <v>6180200</v>
      </c>
      <c r="F1779" s="354">
        <v>25000</v>
      </c>
      <c r="I1779" s="354">
        <v>16000</v>
      </c>
      <c r="L1779" s="354">
        <v>9000</v>
      </c>
      <c r="S1779" s="354">
        <v>0</v>
      </c>
      <c r="T1779" s="354">
        <v>0</v>
      </c>
      <c r="U1779" s="354">
        <v>16000</v>
      </c>
      <c r="V1779" s="354">
        <v>16000</v>
      </c>
      <c r="W1779" s="354">
        <v>16000</v>
      </c>
      <c r="X1779" s="354">
        <v>25000</v>
      </c>
      <c r="Y1779" s="354">
        <v>25000</v>
      </c>
      <c r="Z1779" s="354">
        <v>25000</v>
      </c>
      <c r="AA1779" s="354">
        <v>25000</v>
      </c>
      <c r="AB1779" s="354">
        <v>25000</v>
      </c>
      <c r="AC1779" s="354">
        <v>25000</v>
      </c>
      <c r="AD1779" s="354">
        <v>25000</v>
      </c>
    </row>
    <row r="1780" spans="1:30" x14ac:dyDescent="0.35">
      <c r="A1780" t="s">
        <v>173</v>
      </c>
      <c r="B1780" s="354" t="str">
        <f>VLOOKUP(A1780,'Web Based Remittances'!$A$2:$C$70,3,0)</f>
        <v>494k327e</v>
      </c>
      <c r="C1780" s="354" t="s">
        <v>19</v>
      </c>
      <c r="D1780" s="354" t="s">
        <v>20</v>
      </c>
      <c r="E1780" s="354">
        <v>4190105</v>
      </c>
      <c r="F1780" s="354">
        <v>-1327679</v>
      </c>
      <c r="G1780" s="354">
        <v>-156112</v>
      </c>
      <c r="H1780" s="354">
        <v>-246217</v>
      </c>
      <c r="I1780" s="354">
        <v>-92535</v>
      </c>
      <c r="J1780" s="354">
        <v>-92535</v>
      </c>
      <c r="K1780" s="354">
        <v>-92535</v>
      </c>
      <c r="L1780" s="354">
        <v>-92535</v>
      </c>
      <c r="M1780" s="354">
        <v>-92535</v>
      </c>
      <c r="N1780" s="354">
        <v>-92535</v>
      </c>
      <c r="O1780" s="354">
        <v>-92535</v>
      </c>
      <c r="P1780" s="354">
        <v>-92535</v>
      </c>
      <c r="Q1780" s="354">
        <v>-92535</v>
      </c>
      <c r="R1780" s="354">
        <v>-92535</v>
      </c>
      <c r="S1780" s="354">
        <v>-156112</v>
      </c>
      <c r="T1780" s="354">
        <v>-402329</v>
      </c>
      <c r="U1780" s="354">
        <v>-494864</v>
      </c>
      <c r="V1780" s="354">
        <v>-587399</v>
      </c>
      <c r="W1780" s="354">
        <v>-679934</v>
      </c>
      <c r="X1780" s="354">
        <v>-772469</v>
      </c>
      <c r="Y1780" s="354">
        <v>-865004</v>
      </c>
      <c r="Z1780" s="354">
        <v>-957539</v>
      </c>
      <c r="AA1780" s="354">
        <v>-1050074</v>
      </c>
      <c r="AB1780" s="354">
        <v>-1142609</v>
      </c>
      <c r="AC1780" s="354">
        <v>-1235144</v>
      </c>
      <c r="AD1780" s="354">
        <v>-1327679</v>
      </c>
    </row>
    <row r="1781" spans="1:30" x14ac:dyDescent="0.35">
      <c r="A1781" t="s">
        <v>173</v>
      </c>
      <c r="B1781" s="354" t="str">
        <f>VLOOKUP(A1781,'Web Based Remittances'!$A$2:$C$70,3,0)</f>
        <v>494k327e</v>
      </c>
      <c r="C1781" s="354" t="s">
        <v>21</v>
      </c>
      <c r="D1781" s="354" t="s">
        <v>22</v>
      </c>
      <c r="E1781" s="354">
        <v>4190110</v>
      </c>
      <c r="S1781" s="354">
        <v>0</v>
      </c>
      <c r="T1781" s="354">
        <v>0</v>
      </c>
      <c r="U1781" s="354">
        <v>0</v>
      </c>
      <c r="V1781" s="354">
        <v>0</v>
      </c>
      <c r="W1781" s="354">
        <v>0</v>
      </c>
      <c r="X1781" s="354">
        <v>0</v>
      </c>
      <c r="Y1781" s="354">
        <v>0</v>
      </c>
      <c r="Z1781" s="354">
        <v>0</v>
      </c>
      <c r="AA1781" s="354">
        <v>0</v>
      </c>
      <c r="AB1781" s="354">
        <v>0</v>
      </c>
      <c r="AC1781" s="354">
        <v>0</v>
      </c>
      <c r="AD1781" s="354">
        <v>0</v>
      </c>
    </row>
    <row r="1782" spans="1:30" x14ac:dyDescent="0.35">
      <c r="A1782" t="s">
        <v>173</v>
      </c>
      <c r="B1782" s="354" t="str">
        <f>VLOOKUP(A1782,'Web Based Remittances'!$A$2:$C$70,3,0)</f>
        <v>494k327e</v>
      </c>
      <c r="C1782" s="354" t="s">
        <v>23</v>
      </c>
      <c r="D1782" s="354" t="s">
        <v>24</v>
      </c>
      <c r="E1782" s="354">
        <v>4190120</v>
      </c>
      <c r="F1782" s="354">
        <v>-14931</v>
      </c>
      <c r="G1782" s="354">
        <v>-1244</v>
      </c>
      <c r="H1782" s="354">
        <v>-1244</v>
      </c>
      <c r="I1782" s="354">
        <v>-1244</v>
      </c>
      <c r="J1782" s="354">
        <v>-1244</v>
      </c>
      <c r="K1782" s="354">
        <v>-1244</v>
      </c>
      <c r="L1782" s="354">
        <v>-1244</v>
      </c>
      <c r="M1782" s="354">
        <v>-1244</v>
      </c>
      <c r="N1782" s="354">
        <v>-1244</v>
      </c>
      <c r="O1782" s="354">
        <v>-1244</v>
      </c>
      <c r="P1782" s="354">
        <v>-1244</v>
      </c>
      <c r="Q1782" s="354">
        <v>-1244</v>
      </c>
      <c r="R1782" s="354">
        <v>-1247</v>
      </c>
      <c r="S1782" s="354">
        <v>-1244</v>
      </c>
      <c r="T1782" s="354">
        <v>-2488</v>
      </c>
      <c r="U1782" s="354">
        <v>-3732</v>
      </c>
      <c r="V1782" s="354">
        <v>-4976</v>
      </c>
      <c r="W1782" s="354">
        <v>-6220</v>
      </c>
      <c r="X1782" s="354">
        <v>-7464</v>
      </c>
      <c r="Y1782" s="354">
        <v>-8708</v>
      </c>
      <c r="Z1782" s="354">
        <v>-9952</v>
      </c>
      <c r="AA1782" s="354">
        <v>-11196</v>
      </c>
      <c r="AB1782" s="354">
        <v>-12440</v>
      </c>
      <c r="AC1782" s="354">
        <v>-13684</v>
      </c>
      <c r="AD1782" s="354">
        <v>-14931</v>
      </c>
    </row>
    <row r="1783" spans="1:30" x14ac:dyDescent="0.35">
      <c r="A1783" t="s">
        <v>173</v>
      </c>
      <c r="B1783" s="354" t="str">
        <f>VLOOKUP(A1783,'Web Based Remittances'!$A$2:$C$70,3,0)</f>
        <v>494k327e</v>
      </c>
      <c r="C1783" s="354" t="s">
        <v>25</v>
      </c>
      <c r="D1783" s="354" t="s">
        <v>26</v>
      </c>
      <c r="E1783" s="354">
        <v>4190140</v>
      </c>
      <c r="F1783" s="354">
        <v>-47921</v>
      </c>
      <c r="I1783" s="354">
        <v>-11980</v>
      </c>
      <c r="L1783" s="354">
        <v>-11980</v>
      </c>
      <c r="O1783" s="354">
        <v>-11980</v>
      </c>
      <c r="R1783" s="354">
        <v>-11981</v>
      </c>
      <c r="S1783" s="354">
        <v>0</v>
      </c>
      <c r="T1783" s="354">
        <v>0</v>
      </c>
      <c r="U1783" s="354">
        <v>-11980</v>
      </c>
      <c r="V1783" s="354">
        <v>-11980</v>
      </c>
      <c r="W1783" s="354">
        <v>-11980</v>
      </c>
      <c r="X1783" s="354">
        <v>-23960</v>
      </c>
      <c r="Y1783" s="354">
        <v>-23960</v>
      </c>
      <c r="Z1783" s="354">
        <v>-23960</v>
      </c>
      <c r="AA1783" s="354">
        <v>-35940</v>
      </c>
      <c r="AB1783" s="354">
        <v>-35940</v>
      </c>
      <c r="AC1783" s="354">
        <v>-35940</v>
      </c>
      <c r="AD1783" s="354">
        <v>-47921</v>
      </c>
    </row>
    <row r="1784" spans="1:30" x14ac:dyDescent="0.35">
      <c r="A1784" t="s">
        <v>173</v>
      </c>
      <c r="B1784" s="354" t="str">
        <f>VLOOKUP(A1784,'Web Based Remittances'!$A$2:$C$70,3,0)</f>
        <v>494k327e</v>
      </c>
      <c r="C1784" s="354" t="s">
        <v>27</v>
      </c>
      <c r="D1784" s="354" t="s">
        <v>28</v>
      </c>
      <c r="E1784" s="354">
        <v>4190160</v>
      </c>
      <c r="S1784" s="354">
        <v>0</v>
      </c>
      <c r="T1784" s="354">
        <v>0</v>
      </c>
      <c r="U1784" s="354">
        <v>0</v>
      </c>
      <c r="V1784" s="354">
        <v>0</v>
      </c>
      <c r="W1784" s="354">
        <v>0</v>
      </c>
      <c r="X1784" s="354">
        <v>0</v>
      </c>
      <c r="Y1784" s="354">
        <v>0</v>
      </c>
      <c r="Z1784" s="354">
        <v>0</v>
      </c>
      <c r="AA1784" s="354">
        <v>0</v>
      </c>
      <c r="AB1784" s="354">
        <v>0</v>
      </c>
      <c r="AC1784" s="354">
        <v>0</v>
      </c>
      <c r="AD1784" s="354">
        <v>0</v>
      </c>
    </row>
    <row r="1785" spans="1:30" x14ac:dyDescent="0.35">
      <c r="A1785" t="s">
        <v>173</v>
      </c>
      <c r="B1785" s="354" t="str">
        <f>VLOOKUP(A1785,'Web Based Remittances'!$A$2:$C$70,3,0)</f>
        <v>494k327e</v>
      </c>
      <c r="C1785" s="354" t="s">
        <v>29</v>
      </c>
      <c r="D1785" s="354" t="s">
        <v>30</v>
      </c>
      <c r="E1785" s="354">
        <v>4190390</v>
      </c>
      <c r="S1785" s="354">
        <v>0</v>
      </c>
      <c r="T1785" s="354">
        <v>0</v>
      </c>
      <c r="U1785" s="354">
        <v>0</v>
      </c>
      <c r="V1785" s="354">
        <v>0</v>
      </c>
      <c r="W1785" s="354">
        <v>0</v>
      </c>
      <c r="X1785" s="354">
        <v>0</v>
      </c>
      <c r="Y1785" s="354">
        <v>0</v>
      </c>
      <c r="Z1785" s="354">
        <v>0</v>
      </c>
      <c r="AA1785" s="354">
        <v>0</v>
      </c>
      <c r="AB1785" s="354">
        <v>0</v>
      </c>
      <c r="AC1785" s="354">
        <v>0</v>
      </c>
      <c r="AD1785" s="354">
        <v>0</v>
      </c>
    </row>
    <row r="1786" spans="1:30" x14ac:dyDescent="0.35">
      <c r="A1786" t="s">
        <v>173</v>
      </c>
      <c r="B1786" s="354" t="str">
        <f>VLOOKUP(A1786,'Web Based Remittances'!$A$2:$C$70,3,0)</f>
        <v>494k327e</v>
      </c>
      <c r="C1786" s="354" t="s">
        <v>31</v>
      </c>
      <c r="D1786" s="354" t="s">
        <v>32</v>
      </c>
      <c r="E1786" s="354">
        <v>4191900</v>
      </c>
      <c r="F1786" s="354">
        <v>-20298</v>
      </c>
      <c r="G1786" s="354">
        <v>-5074</v>
      </c>
      <c r="J1786" s="354">
        <v>-5074</v>
      </c>
      <c r="M1786" s="354">
        <v>-5074</v>
      </c>
      <c r="P1786" s="354">
        <v>-5076</v>
      </c>
      <c r="S1786" s="354">
        <v>-5074</v>
      </c>
      <c r="T1786" s="354">
        <v>-5074</v>
      </c>
      <c r="U1786" s="354">
        <v>-5074</v>
      </c>
      <c r="V1786" s="354">
        <v>-10148</v>
      </c>
      <c r="W1786" s="354">
        <v>-10148</v>
      </c>
      <c r="X1786" s="354">
        <v>-10148</v>
      </c>
      <c r="Y1786" s="354">
        <v>-15222</v>
      </c>
      <c r="Z1786" s="354">
        <v>-15222</v>
      </c>
      <c r="AA1786" s="354">
        <v>-15222</v>
      </c>
      <c r="AB1786" s="354">
        <v>-20298</v>
      </c>
      <c r="AC1786" s="354">
        <v>-20298</v>
      </c>
      <c r="AD1786" s="354">
        <v>-20298</v>
      </c>
    </row>
    <row r="1787" spans="1:30" x14ac:dyDescent="0.35">
      <c r="A1787" t="s">
        <v>173</v>
      </c>
      <c r="B1787" s="354" t="str">
        <f>VLOOKUP(A1787,'Web Based Remittances'!$A$2:$C$70,3,0)</f>
        <v>494k327e</v>
      </c>
      <c r="C1787" s="354" t="s">
        <v>33</v>
      </c>
      <c r="D1787" s="354" t="s">
        <v>34</v>
      </c>
      <c r="E1787" s="354">
        <v>4191100</v>
      </c>
      <c r="S1787" s="354">
        <v>0</v>
      </c>
      <c r="T1787" s="354">
        <v>0</v>
      </c>
      <c r="U1787" s="354">
        <v>0</v>
      </c>
      <c r="V1787" s="354">
        <v>0</v>
      </c>
      <c r="W1787" s="354">
        <v>0</v>
      </c>
      <c r="X1787" s="354">
        <v>0</v>
      </c>
      <c r="Y1787" s="354">
        <v>0</v>
      </c>
      <c r="Z1787" s="354">
        <v>0</v>
      </c>
      <c r="AA1787" s="354">
        <v>0</v>
      </c>
      <c r="AB1787" s="354">
        <v>0</v>
      </c>
      <c r="AC1787" s="354">
        <v>0</v>
      </c>
      <c r="AD1787" s="354">
        <v>0</v>
      </c>
    </row>
    <row r="1788" spans="1:30" x14ac:dyDescent="0.35">
      <c r="A1788" t="s">
        <v>173</v>
      </c>
      <c r="B1788" s="354" t="str">
        <f>VLOOKUP(A1788,'Web Based Remittances'!$A$2:$C$70,3,0)</f>
        <v>494k327e</v>
      </c>
      <c r="C1788" s="354" t="s">
        <v>35</v>
      </c>
      <c r="D1788" s="354" t="s">
        <v>36</v>
      </c>
      <c r="E1788" s="354">
        <v>4191110</v>
      </c>
      <c r="S1788" s="354">
        <v>0</v>
      </c>
      <c r="T1788" s="354">
        <v>0</v>
      </c>
      <c r="U1788" s="354">
        <v>0</v>
      </c>
      <c r="V1788" s="354">
        <v>0</v>
      </c>
      <c r="W1788" s="354">
        <v>0</v>
      </c>
      <c r="X1788" s="354">
        <v>0</v>
      </c>
      <c r="Y1788" s="354">
        <v>0</v>
      </c>
      <c r="Z1788" s="354">
        <v>0</v>
      </c>
      <c r="AA1788" s="354">
        <v>0</v>
      </c>
      <c r="AB1788" s="354">
        <v>0</v>
      </c>
      <c r="AC1788" s="354">
        <v>0</v>
      </c>
      <c r="AD1788" s="354">
        <v>0</v>
      </c>
    </row>
    <row r="1789" spans="1:30" x14ac:dyDescent="0.35">
      <c r="A1789" t="s">
        <v>173</v>
      </c>
      <c r="B1789" s="354" t="str">
        <f>VLOOKUP(A1789,'Web Based Remittances'!$A$2:$C$70,3,0)</f>
        <v>494k327e</v>
      </c>
      <c r="C1789" s="354" t="s">
        <v>37</v>
      </c>
      <c r="D1789" s="354" t="s">
        <v>38</v>
      </c>
      <c r="E1789" s="354">
        <v>4191600</v>
      </c>
      <c r="F1789" s="354">
        <v>-3000</v>
      </c>
      <c r="P1789" s="354">
        <v>-3000</v>
      </c>
      <c r="S1789" s="354">
        <v>0</v>
      </c>
      <c r="T1789" s="354">
        <v>0</v>
      </c>
      <c r="U1789" s="354">
        <v>0</v>
      </c>
      <c r="V1789" s="354">
        <v>0</v>
      </c>
      <c r="W1789" s="354">
        <v>0</v>
      </c>
      <c r="X1789" s="354">
        <v>0</v>
      </c>
      <c r="Y1789" s="354">
        <v>0</v>
      </c>
      <c r="Z1789" s="354">
        <v>0</v>
      </c>
      <c r="AA1789" s="354">
        <v>0</v>
      </c>
      <c r="AB1789" s="354">
        <v>-3000</v>
      </c>
      <c r="AC1789" s="354">
        <v>-3000</v>
      </c>
      <c r="AD1789" s="354">
        <v>-3000</v>
      </c>
    </row>
    <row r="1790" spans="1:30" x14ac:dyDescent="0.35">
      <c r="A1790" t="s">
        <v>173</v>
      </c>
      <c r="B1790" s="354" t="str">
        <f>VLOOKUP(A1790,'Web Based Remittances'!$A$2:$C$70,3,0)</f>
        <v>494k327e</v>
      </c>
      <c r="C1790" s="354" t="s">
        <v>39</v>
      </c>
      <c r="D1790" s="354" t="s">
        <v>40</v>
      </c>
      <c r="E1790" s="354">
        <v>4191610</v>
      </c>
      <c r="S1790" s="354">
        <v>0</v>
      </c>
      <c r="T1790" s="354">
        <v>0</v>
      </c>
      <c r="U1790" s="354">
        <v>0</v>
      </c>
      <c r="V1790" s="354">
        <v>0</v>
      </c>
      <c r="W1790" s="354">
        <v>0</v>
      </c>
      <c r="X1790" s="354">
        <v>0</v>
      </c>
      <c r="Y1790" s="354">
        <v>0</v>
      </c>
      <c r="Z1790" s="354">
        <v>0</v>
      </c>
      <c r="AA1790" s="354">
        <v>0</v>
      </c>
      <c r="AB1790" s="354">
        <v>0</v>
      </c>
      <c r="AC1790" s="354">
        <v>0</v>
      </c>
      <c r="AD1790" s="354">
        <v>0</v>
      </c>
    </row>
    <row r="1791" spans="1:30" x14ac:dyDescent="0.35">
      <c r="A1791" t="s">
        <v>173</v>
      </c>
      <c r="B1791" s="354" t="str">
        <f>VLOOKUP(A1791,'Web Based Remittances'!$A$2:$C$70,3,0)</f>
        <v>494k327e</v>
      </c>
      <c r="C1791" s="354" t="s">
        <v>41</v>
      </c>
      <c r="D1791" s="354" t="s">
        <v>42</v>
      </c>
      <c r="E1791" s="354">
        <v>4190410</v>
      </c>
      <c r="S1791" s="354">
        <v>0</v>
      </c>
      <c r="T1791" s="354">
        <v>0</v>
      </c>
      <c r="U1791" s="354">
        <v>0</v>
      </c>
      <c r="V1791" s="354">
        <v>0</v>
      </c>
      <c r="W1791" s="354">
        <v>0</v>
      </c>
      <c r="X1791" s="354">
        <v>0</v>
      </c>
      <c r="Y1791" s="354">
        <v>0</v>
      </c>
      <c r="Z1791" s="354">
        <v>0</v>
      </c>
      <c r="AA1791" s="354">
        <v>0</v>
      </c>
      <c r="AB1791" s="354">
        <v>0</v>
      </c>
      <c r="AC1791" s="354">
        <v>0</v>
      </c>
      <c r="AD1791" s="354">
        <v>0</v>
      </c>
    </row>
    <row r="1792" spans="1:30" x14ac:dyDescent="0.35">
      <c r="A1792" t="s">
        <v>173</v>
      </c>
      <c r="B1792" s="354" t="str">
        <f>VLOOKUP(A1792,'Web Based Remittances'!$A$2:$C$70,3,0)</f>
        <v>494k327e</v>
      </c>
      <c r="C1792" s="354" t="s">
        <v>43</v>
      </c>
      <c r="D1792" s="354" t="s">
        <v>44</v>
      </c>
      <c r="E1792" s="354">
        <v>4190420</v>
      </c>
      <c r="S1792" s="354">
        <v>0</v>
      </c>
      <c r="T1792" s="354">
        <v>0</v>
      </c>
      <c r="U1792" s="354">
        <v>0</v>
      </c>
      <c r="V1792" s="354">
        <v>0</v>
      </c>
      <c r="W1792" s="354">
        <v>0</v>
      </c>
      <c r="X1792" s="354">
        <v>0</v>
      </c>
      <c r="Y1792" s="354">
        <v>0</v>
      </c>
      <c r="Z1792" s="354">
        <v>0</v>
      </c>
      <c r="AA1792" s="354">
        <v>0</v>
      </c>
      <c r="AB1792" s="354">
        <v>0</v>
      </c>
      <c r="AC1792" s="354">
        <v>0</v>
      </c>
      <c r="AD1792" s="354">
        <v>0</v>
      </c>
    </row>
    <row r="1793" spans="1:30" x14ac:dyDescent="0.35">
      <c r="A1793" t="s">
        <v>173</v>
      </c>
      <c r="B1793" s="354" t="str">
        <f>VLOOKUP(A1793,'Web Based Remittances'!$A$2:$C$70,3,0)</f>
        <v>494k327e</v>
      </c>
      <c r="C1793" s="354" t="s">
        <v>45</v>
      </c>
      <c r="D1793" s="354" t="s">
        <v>46</v>
      </c>
      <c r="E1793" s="354">
        <v>4190200</v>
      </c>
      <c r="F1793" s="354">
        <v>-12000</v>
      </c>
      <c r="G1793" s="354">
        <v>-1000</v>
      </c>
      <c r="H1793" s="354">
        <v>-1000</v>
      </c>
      <c r="I1793" s="354">
        <v>-1000</v>
      </c>
      <c r="J1793" s="354">
        <v>-1000</v>
      </c>
      <c r="K1793" s="354">
        <v>-1000</v>
      </c>
      <c r="L1793" s="354">
        <v>-1000</v>
      </c>
      <c r="M1793" s="354">
        <v>-1000</v>
      </c>
      <c r="N1793" s="354">
        <v>-1000</v>
      </c>
      <c r="O1793" s="354">
        <v>-1000</v>
      </c>
      <c r="P1793" s="354">
        <v>-1000</v>
      </c>
      <c r="Q1793" s="354">
        <v>-1000</v>
      </c>
      <c r="R1793" s="354">
        <v>-1000</v>
      </c>
      <c r="S1793" s="354">
        <v>-1000</v>
      </c>
      <c r="T1793" s="354">
        <v>-2000</v>
      </c>
      <c r="U1793" s="354">
        <v>-3000</v>
      </c>
      <c r="V1793" s="354">
        <v>-4000</v>
      </c>
      <c r="W1793" s="354">
        <v>-5000</v>
      </c>
      <c r="X1793" s="354">
        <v>-6000</v>
      </c>
      <c r="Y1793" s="354">
        <v>-7000</v>
      </c>
      <c r="Z1793" s="354">
        <v>-8000</v>
      </c>
      <c r="AA1793" s="354">
        <v>-9000</v>
      </c>
      <c r="AB1793" s="354">
        <v>-10000</v>
      </c>
      <c r="AC1793" s="354">
        <v>-11000</v>
      </c>
      <c r="AD1793" s="354">
        <v>-12000</v>
      </c>
    </row>
    <row r="1794" spans="1:30" x14ac:dyDescent="0.35">
      <c r="A1794" t="s">
        <v>173</v>
      </c>
      <c r="B1794" s="354" t="str">
        <f>VLOOKUP(A1794,'Web Based Remittances'!$A$2:$C$70,3,0)</f>
        <v>494k327e</v>
      </c>
      <c r="C1794" s="354" t="s">
        <v>47</v>
      </c>
      <c r="D1794" s="354" t="s">
        <v>48</v>
      </c>
      <c r="E1794" s="354">
        <v>4190386</v>
      </c>
      <c r="S1794" s="354">
        <v>0</v>
      </c>
      <c r="T1794" s="354">
        <v>0</v>
      </c>
      <c r="U1794" s="354">
        <v>0</v>
      </c>
      <c r="V1794" s="354">
        <v>0</v>
      </c>
      <c r="W1794" s="354">
        <v>0</v>
      </c>
      <c r="X1794" s="354">
        <v>0</v>
      </c>
      <c r="Y1794" s="354">
        <v>0</v>
      </c>
      <c r="Z1794" s="354">
        <v>0</v>
      </c>
      <c r="AA1794" s="354">
        <v>0</v>
      </c>
      <c r="AB1794" s="354">
        <v>0</v>
      </c>
      <c r="AC1794" s="354">
        <v>0</v>
      </c>
      <c r="AD1794" s="354">
        <v>0</v>
      </c>
    </row>
    <row r="1795" spans="1:30" x14ac:dyDescent="0.35">
      <c r="A1795" t="s">
        <v>173</v>
      </c>
      <c r="B1795" s="354" t="str">
        <f>VLOOKUP(A1795,'Web Based Remittances'!$A$2:$C$70,3,0)</f>
        <v>494k327e</v>
      </c>
      <c r="C1795" s="354" t="s">
        <v>49</v>
      </c>
      <c r="D1795" s="354" t="s">
        <v>50</v>
      </c>
      <c r="E1795" s="354">
        <v>4190387</v>
      </c>
      <c r="S1795" s="354">
        <v>0</v>
      </c>
      <c r="T1795" s="354">
        <v>0</v>
      </c>
      <c r="U1795" s="354">
        <v>0</v>
      </c>
      <c r="V1795" s="354">
        <v>0</v>
      </c>
      <c r="W1795" s="354">
        <v>0</v>
      </c>
      <c r="X1795" s="354">
        <v>0</v>
      </c>
      <c r="Y1795" s="354">
        <v>0</v>
      </c>
      <c r="Z1795" s="354">
        <v>0</v>
      </c>
      <c r="AA1795" s="354">
        <v>0</v>
      </c>
      <c r="AB1795" s="354">
        <v>0</v>
      </c>
      <c r="AC1795" s="354">
        <v>0</v>
      </c>
      <c r="AD1795" s="354">
        <v>0</v>
      </c>
    </row>
    <row r="1796" spans="1:30" x14ac:dyDescent="0.35">
      <c r="A1796" t="s">
        <v>173</v>
      </c>
      <c r="B1796" s="354" t="str">
        <f>VLOOKUP(A1796,'Web Based Remittances'!$A$2:$C$70,3,0)</f>
        <v>494k327e</v>
      </c>
      <c r="C1796" s="354" t="s">
        <v>51</v>
      </c>
      <c r="D1796" s="354" t="s">
        <v>52</v>
      </c>
      <c r="E1796" s="354">
        <v>4190388</v>
      </c>
      <c r="F1796" s="354">
        <v>-2230</v>
      </c>
      <c r="G1796" s="354">
        <v>-761</v>
      </c>
      <c r="H1796" s="354">
        <v>-708</v>
      </c>
      <c r="I1796" s="354">
        <v>-761</v>
      </c>
      <c r="S1796" s="354">
        <v>-761</v>
      </c>
      <c r="T1796" s="354">
        <v>-1469</v>
      </c>
      <c r="U1796" s="354">
        <v>-2230</v>
      </c>
      <c r="V1796" s="354">
        <v>-2230</v>
      </c>
      <c r="W1796" s="354">
        <v>-2230</v>
      </c>
      <c r="X1796" s="354">
        <v>-2230</v>
      </c>
      <c r="Y1796" s="354">
        <v>-2230</v>
      </c>
      <c r="Z1796" s="354">
        <v>-2230</v>
      </c>
      <c r="AA1796" s="354">
        <v>-2230</v>
      </c>
      <c r="AB1796" s="354">
        <v>-2230</v>
      </c>
      <c r="AC1796" s="354">
        <v>-2230</v>
      </c>
      <c r="AD1796" s="354">
        <v>-2230</v>
      </c>
    </row>
    <row r="1797" spans="1:30" x14ac:dyDescent="0.35">
      <c r="A1797" t="s">
        <v>173</v>
      </c>
      <c r="B1797" s="354" t="str">
        <f>VLOOKUP(A1797,'Web Based Remittances'!$A$2:$C$70,3,0)</f>
        <v>494k327e</v>
      </c>
      <c r="C1797" s="354" t="s">
        <v>53</v>
      </c>
      <c r="D1797" s="354" t="s">
        <v>54</v>
      </c>
      <c r="E1797" s="354">
        <v>4190380</v>
      </c>
      <c r="F1797" s="354">
        <v>-39046</v>
      </c>
      <c r="H1797" s="354">
        <v>-7462</v>
      </c>
      <c r="J1797" s="354">
        <v>-21136</v>
      </c>
      <c r="N1797" s="354">
        <v>-10448</v>
      </c>
      <c r="S1797" s="354">
        <v>0</v>
      </c>
      <c r="T1797" s="354">
        <v>-7462</v>
      </c>
      <c r="U1797" s="354">
        <v>-7462</v>
      </c>
      <c r="V1797" s="354">
        <v>-28598</v>
      </c>
      <c r="W1797" s="354">
        <v>-28598</v>
      </c>
      <c r="X1797" s="354">
        <v>-28598</v>
      </c>
      <c r="Y1797" s="354">
        <v>-28598</v>
      </c>
      <c r="Z1797" s="354">
        <v>-39046</v>
      </c>
      <c r="AA1797" s="354">
        <v>-39046</v>
      </c>
      <c r="AB1797" s="354">
        <v>-39046</v>
      </c>
      <c r="AC1797" s="354">
        <v>-39046</v>
      </c>
      <c r="AD1797" s="354">
        <v>-39046</v>
      </c>
    </row>
    <row r="1798" spans="1:30" x14ac:dyDescent="0.35">
      <c r="A1798" t="s">
        <v>173</v>
      </c>
      <c r="B1798" s="354" t="str">
        <f>VLOOKUP(A1798,'Web Based Remittances'!$A$2:$C$70,3,0)</f>
        <v>494k327e</v>
      </c>
      <c r="C1798" s="354" t="s">
        <v>57</v>
      </c>
      <c r="D1798" s="354" t="s">
        <v>58</v>
      </c>
      <c r="E1798" s="354">
        <v>6110000</v>
      </c>
      <c r="F1798" s="354">
        <v>765212</v>
      </c>
      <c r="G1798" s="354">
        <v>58226</v>
      </c>
      <c r="H1798" s="354">
        <v>58226</v>
      </c>
      <c r="I1798" s="354">
        <v>58226</v>
      </c>
      <c r="J1798" s="354">
        <v>58226</v>
      </c>
      <c r="K1798" s="354">
        <v>58226</v>
      </c>
      <c r="L1798" s="354">
        <v>67726</v>
      </c>
      <c r="M1798" s="354">
        <v>67726</v>
      </c>
      <c r="N1798" s="354">
        <v>67726</v>
      </c>
      <c r="O1798" s="354">
        <v>67726</v>
      </c>
      <c r="P1798" s="354">
        <v>67726</v>
      </c>
      <c r="Q1798" s="354">
        <v>67726</v>
      </c>
      <c r="R1798" s="354">
        <v>67726</v>
      </c>
      <c r="S1798" s="354">
        <v>58226</v>
      </c>
      <c r="T1798" s="354">
        <v>116452</v>
      </c>
      <c r="U1798" s="354">
        <v>174678</v>
      </c>
      <c r="V1798" s="354">
        <v>232904</v>
      </c>
      <c r="W1798" s="354">
        <v>291130</v>
      </c>
      <c r="X1798" s="354">
        <v>358856</v>
      </c>
      <c r="Y1798" s="354">
        <v>426582</v>
      </c>
      <c r="Z1798" s="354">
        <v>494308</v>
      </c>
      <c r="AA1798" s="354">
        <v>562034</v>
      </c>
      <c r="AB1798" s="354">
        <v>629760</v>
      </c>
      <c r="AC1798" s="354">
        <v>697486</v>
      </c>
      <c r="AD1798" s="354">
        <v>765212</v>
      </c>
    </row>
    <row r="1799" spans="1:30" x14ac:dyDescent="0.35">
      <c r="A1799" t="s">
        <v>173</v>
      </c>
      <c r="B1799" s="354" t="str">
        <f>VLOOKUP(A1799,'Web Based Remittances'!$A$2:$C$70,3,0)</f>
        <v>494k327e</v>
      </c>
      <c r="C1799" s="354" t="s">
        <v>59</v>
      </c>
      <c r="D1799" s="354" t="s">
        <v>60</v>
      </c>
      <c r="E1799" s="354">
        <v>6110020</v>
      </c>
      <c r="S1799" s="354">
        <v>0</v>
      </c>
      <c r="T1799" s="354">
        <v>0</v>
      </c>
      <c r="U1799" s="354">
        <v>0</v>
      </c>
      <c r="V1799" s="354">
        <v>0</v>
      </c>
      <c r="W1799" s="354">
        <v>0</v>
      </c>
      <c r="X1799" s="354">
        <v>0</v>
      </c>
      <c r="Y1799" s="354">
        <v>0</v>
      </c>
      <c r="Z1799" s="354">
        <v>0</v>
      </c>
      <c r="AA1799" s="354">
        <v>0</v>
      </c>
      <c r="AB1799" s="354">
        <v>0</v>
      </c>
      <c r="AC1799" s="354">
        <v>0</v>
      </c>
      <c r="AD1799" s="354">
        <v>0</v>
      </c>
    </row>
    <row r="1800" spans="1:30" x14ac:dyDescent="0.35">
      <c r="A1800" t="s">
        <v>173</v>
      </c>
      <c r="B1800" s="354" t="str">
        <f>VLOOKUP(A1800,'Web Based Remittances'!$A$2:$C$70,3,0)</f>
        <v>494k327e</v>
      </c>
      <c r="C1800" s="354" t="s">
        <v>61</v>
      </c>
      <c r="D1800" s="354" t="s">
        <v>62</v>
      </c>
      <c r="E1800" s="354">
        <v>6110600</v>
      </c>
      <c r="F1800" s="354">
        <v>243112</v>
      </c>
      <c r="G1800" s="354">
        <v>20259</v>
      </c>
      <c r="H1800" s="354">
        <v>20259</v>
      </c>
      <c r="I1800" s="354">
        <v>20259</v>
      </c>
      <c r="J1800" s="354">
        <v>20259</v>
      </c>
      <c r="K1800" s="354">
        <v>20259</v>
      </c>
      <c r="L1800" s="354">
        <v>20259</v>
      </c>
      <c r="M1800" s="354">
        <v>20259</v>
      </c>
      <c r="N1800" s="354">
        <v>20259</v>
      </c>
      <c r="O1800" s="354">
        <v>20259</v>
      </c>
      <c r="P1800" s="354">
        <v>20259</v>
      </c>
      <c r="Q1800" s="354">
        <v>20259</v>
      </c>
      <c r="R1800" s="354">
        <v>20263</v>
      </c>
      <c r="S1800" s="354">
        <v>20259</v>
      </c>
      <c r="T1800" s="354">
        <v>40518</v>
      </c>
      <c r="U1800" s="354">
        <v>60777</v>
      </c>
      <c r="V1800" s="354">
        <v>81036</v>
      </c>
      <c r="W1800" s="354">
        <v>101295</v>
      </c>
      <c r="X1800" s="354">
        <v>121554</v>
      </c>
      <c r="Y1800" s="354">
        <v>141813</v>
      </c>
      <c r="Z1800" s="354">
        <v>162072</v>
      </c>
      <c r="AA1800" s="354">
        <v>182331</v>
      </c>
      <c r="AB1800" s="354">
        <v>202590</v>
      </c>
      <c r="AC1800" s="354">
        <v>222849</v>
      </c>
      <c r="AD1800" s="354">
        <v>243112</v>
      </c>
    </row>
    <row r="1801" spans="1:30" x14ac:dyDescent="0.35">
      <c r="A1801" t="s">
        <v>173</v>
      </c>
      <c r="B1801" s="354" t="str">
        <f>VLOOKUP(A1801,'Web Based Remittances'!$A$2:$C$70,3,0)</f>
        <v>494k327e</v>
      </c>
      <c r="C1801" s="354" t="s">
        <v>63</v>
      </c>
      <c r="D1801" s="354" t="s">
        <v>64</v>
      </c>
      <c r="E1801" s="354">
        <v>6110720</v>
      </c>
      <c r="F1801" s="354">
        <v>31548</v>
      </c>
      <c r="G1801" s="354">
        <v>2629</v>
      </c>
      <c r="H1801" s="354">
        <v>2629</v>
      </c>
      <c r="I1801" s="354">
        <v>2629</v>
      </c>
      <c r="J1801" s="354">
        <v>2629</v>
      </c>
      <c r="K1801" s="354">
        <v>2629</v>
      </c>
      <c r="L1801" s="354">
        <v>2629</v>
      </c>
      <c r="M1801" s="354">
        <v>2629</v>
      </c>
      <c r="N1801" s="354">
        <v>2629</v>
      </c>
      <c r="O1801" s="354">
        <v>2629</v>
      </c>
      <c r="P1801" s="354">
        <v>2629</v>
      </c>
      <c r="Q1801" s="354">
        <v>2629</v>
      </c>
      <c r="R1801" s="354">
        <v>2629</v>
      </c>
      <c r="S1801" s="354">
        <v>2629</v>
      </c>
      <c r="T1801" s="354">
        <v>5258</v>
      </c>
      <c r="U1801" s="354">
        <v>7887</v>
      </c>
      <c r="V1801" s="354">
        <v>10516</v>
      </c>
      <c r="W1801" s="354">
        <v>13145</v>
      </c>
      <c r="X1801" s="354">
        <v>15774</v>
      </c>
      <c r="Y1801" s="354">
        <v>18403</v>
      </c>
      <c r="Z1801" s="354">
        <v>21032</v>
      </c>
      <c r="AA1801" s="354">
        <v>23661</v>
      </c>
      <c r="AB1801" s="354">
        <v>26290</v>
      </c>
      <c r="AC1801" s="354">
        <v>28919</v>
      </c>
      <c r="AD1801" s="354">
        <v>31548</v>
      </c>
    </row>
    <row r="1802" spans="1:30" x14ac:dyDescent="0.35">
      <c r="A1802" t="s">
        <v>173</v>
      </c>
      <c r="B1802" s="354" t="str">
        <f>VLOOKUP(A1802,'Web Based Remittances'!$A$2:$C$70,3,0)</f>
        <v>494k327e</v>
      </c>
      <c r="C1802" s="354" t="s">
        <v>65</v>
      </c>
      <c r="D1802" s="354" t="s">
        <v>66</v>
      </c>
      <c r="E1802" s="354">
        <v>6110860</v>
      </c>
      <c r="F1802" s="354">
        <v>80700</v>
      </c>
      <c r="G1802" s="354">
        <v>6725</v>
      </c>
      <c r="H1802" s="354">
        <v>6725</v>
      </c>
      <c r="I1802" s="354">
        <v>6725</v>
      </c>
      <c r="J1802" s="354">
        <v>6725</v>
      </c>
      <c r="K1802" s="354">
        <v>6725</v>
      </c>
      <c r="L1802" s="354">
        <v>6725</v>
      </c>
      <c r="M1802" s="354">
        <v>6725</v>
      </c>
      <c r="N1802" s="354">
        <v>6725</v>
      </c>
      <c r="O1802" s="354">
        <v>6725</v>
      </c>
      <c r="P1802" s="354">
        <v>6725</v>
      </c>
      <c r="Q1802" s="354">
        <v>6725</v>
      </c>
      <c r="R1802" s="354">
        <v>6725</v>
      </c>
      <c r="S1802" s="354">
        <v>6725</v>
      </c>
      <c r="T1802" s="354">
        <v>13450</v>
      </c>
      <c r="U1802" s="354">
        <v>20175</v>
      </c>
      <c r="V1802" s="354">
        <v>26900</v>
      </c>
      <c r="W1802" s="354">
        <v>33625</v>
      </c>
      <c r="X1802" s="354">
        <v>40350</v>
      </c>
      <c r="Y1802" s="354">
        <v>47075</v>
      </c>
      <c r="Z1802" s="354">
        <v>53800</v>
      </c>
      <c r="AA1802" s="354">
        <v>60525</v>
      </c>
      <c r="AB1802" s="354">
        <v>67250</v>
      </c>
      <c r="AC1802" s="354">
        <v>73975</v>
      </c>
      <c r="AD1802" s="354">
        <v>80700</v>
      </c>
    </row>
    <row r="1803" spans="1:30" x14ac:dyDescent="0.35">
      <c r="A1803" t="s">
        <v>173</v>
      </c>
      <c r="B1803" s="354" t="str">
        <f>VLOOKUP(A1803,'Web Based Remittances'!$A$2:$C$70,3,0)</f>
        <v>494k327e</v>
      </c>
      <c r="C1803" s="354" t="s">
        <v>67</v>
      </c>
      <c r="D1803" s="354" t="s">
        <v>68</v>
      </c>
      <c r="E1803" s="354">
        <v>6110800</v>
      </c>
      <c r="G1803" s="354">
        <v>0</v>
      </c>
      <c r="H1803" s="354">
        <v>0</v>
      </c>
      <c r="I1803" s="354">
        <v>0</v>
      </c>
      <c r="J1803" s="354">
        <v>0</v>
      </c>
      <c r="K1803" s="354">
        <v>0</v>
      </c>
      <c r="L1803" s="354">
        <v>0</v>
      </c>
      <c r="M1803" s="354">
        <v>0</v>
      </c>
      <c r="N1803" s="354">
        <v>0</v>
      </c>
      <c r="O1803" s="354">
        <v>0</v>
      </c>
      <c r="P1803" s="354">
        <v>0</v>
      </c>
      <c r="Q1803" s="354">
        <v>0</v>
      </c>
      <c r="R1803" s="354">
        <v>0</v>
      </c>
      <c r="S1803" s="354">
        <v>0</v>
      </c>
      <c r="T1803" s="354">
        <v>0</v>
      </c>
      <c r="U1803" s="354">
        <v>0</v>
      </c>
      <c r="V1803" s="354">
        <v>0</v>
      </c>
      <c r="W1803" s="354">
        <v>0</v>
      </c>
      <c r="X1803" s="354">
        <v>0</v>
      </c>
      <c r="Y1803" s="354">
        <v>0</v>
      </c>
      <c r="Z1803" s="354">
        <v>0</v>
      </c>
      <c r="AA1803" s="354">
        <v>0</v>
      </c>
      <c r="AB1803" s="354">
        <v>0</v>
      </c>
      <c r="AC1803" s="354">
        <v>0</v>
      </c>
      <c r="AD1803" s="354">
        <v>0</v>
      </c>
    </row>
    <row r="1804" spans="1:30" x14ac:dyDescent="0.35">
      <c r="A1804" t="s">
        <v>173</v>
      </c>
      <c r="B1804" s="354" t="str">
        <f>VLOOKUP(A1804,'Web Based Remittances'!$A$2:$C$70,3,0)</f>
        <v>494k327e</v>
      </c>
      <c r="C1804" s="354" t="s">
        <v>69</v>
      </c>
      <c r="D1804" s="354" t="s">
        <v>70</v>
      </c>
      <c r="E1804" s="354">
        <v>6110640</v>
      </c>
      <c r="F1804" s="354">
        <v>1368</v>
      </c>
      <c r="G1804" s="354">
        <v>114</v>
      </c>
      <c r="H1804" s="354">
        <v>114</v>
      </c>
      <c r="I1804" s="354">
        <v>114</v>
      </c>
      <c r="J1804" s="354">
        <v>114</v>
      </c>
      <c r="K1804" s="354">
        <v>114</v>
      </c>
      <c r="L1804" s="354">
        <v>114</v>
      </c>
      <c r="M1804" s="354">
        <v>114</v>
      </c>
      <c r="N1804" s="354">
        <v>114</v>
      </c>
      <c r="O1804" s="354">
        <v>114</v>
      </c>
      <c r="P1804" s="354">
        <v>114</v>
      </c>
      <c r="Q1804" s="354">
        <v>114</v>
      </c>
      <c r="R1804" s="354">
        <v>114</v>
      </c>
      <c r="S1804" s="354">
        <v>114</v>
      </c>
      <c r="T1804" s="354">
        <v>228</v>
      </c>
      <c r="U1804" s="354">
        <v>342</v>
      </c>
      <c r="V1804" s="354">
        <v>456</v>
      </c>
      <c r="W1804" s="354">
        <v>570</v>
      </c>
      <c r="X1804" s="354">
        <v>684</v>
      </c>
      <c r="Y1804" s="354">
        <v>798</v>
      </c>
      <c r="Z1804" s="354">
        <v>912</v>
      </c>
      <c r="AA1804" s="354">
        <v>1026</v>
      </c>
      <c r="AB1804" s="354">
        <v>1140</v>
      </c>
      <c r="AC1804" s="354">
        <v>1254</v>
      </c>
      <c r="AD1804" s="354">
        <v>1368</v>
      </c>
    </row>
    <row r="1805" spans="1:30" x14ac:dyDescent="0.35">
      <c r="A1805" t="s">
        <v>173</v>
      </c>
      <c r="B1805" s="354" t="str">
        <f>VLOOKUP(A1805,'Web Based Remittances'!$A$2:$C$70,3,0)</f>
        <v>494k327e</v>
      </c>
      <c r="C1805" s="354" t="s">
        <v>71</v>
      </c>
      <c r="D1805" s="354" t="s">
        <v>72</v>
      </c>
      <c r="E1805" s="354">
        <v>6116300</v>
      </c>
      <c r="F1805" s="354">
        <v>4750</v>
      </c>
      <c r="G1805" s="354">
        <v>395</v>
      </c>
      <c r="H1805" s="354">
        <v>395</v>
      </c>
      <c r="I1805" s="354">
        <v>395</v>
      </c>
      <c r="J1805" s="354">
        <v>395</v>
      </c>
      <c r="K1805" s="354">
        <v>800</v>
      </c>
      <c r="L1805" s="354">
        <v>0</v>
      </c>
      <c r="M1805" s="354">
        <v>395</v>
      </c>
      <c r="N1805" s="354">
        <v>395</v>
      </c>
      <c r="O1805" s="354">
        <v>395</v>
      </c>
      <c r="P1805" s="354">
        <v>395</v>
      </c>
      <c r="Q1805" s="354">
        <v>395</v>
      </c>
      <c r="R1805" s="354">
        <v>395</v>
      </c>
      <c r="S1805" s="354">
        <v>395</v>
      </c>
      <c r="T1805" s="354">
        <v>790</v>
      </c>
      <c r="U1805" s="354">
        <v>1185</v>
      </c>
      <c r="V1805" s="354">
        <v>1580</v>
      </c>
      <c r="W1805" s="354">
        <v>2380</v>
      </c>
      <c r="X1805" s="354">
        <v>2380</v>
      </c>
      <c r="Y1805" s="354">
        <v>2775</v>
      </c>
      <c r="Z1805" s="354">
        <v>3170</v>
      </c>
      <c r="AA1805" s="354">
        <v>3565</v>
      </c>
      <c r="AB1805" s="354">
        <v>3960</v>
      </c>
      <c r="AC1805" s="354">
        <v>4355</v>
      </c>
      <c r="AD1805" s="354">
        <v>4750</v>
      </c>
    </row>
    <row r="1806" spans="1:30" x14ac:dyDescent="0.35">
      <c r="A1806" t="s">
        <v>173</v>
      </c>
      <c r="B1806" s="354" t="str">
        <f>VLOOKUP(A1806,'Web Based Remittances'!$A$2:$C$70,3,0)</f>
        <v>494k327e</v>
      </c>
      <c r="C1806" s="354" t="s">
        <v>73</v>
      </c>
      <c r="D1806" s="354" t="s">
        <v>74</v>
      </c>
      <c r="E1806" s="354">
        <v>6116200</v>
      </c>
      <c r="F1806" s="354">
        <v>5000</v>
      </c>
      <c r="G1806" s="354">
        <v>1250</v>
      </c>
      <c r="J1806" s="354">
        <v>1250</v>
      </c>
      <c r="N1806" s="354">
        <v>1250</v>
      </c>
      <c r="Q1806" s="354">
        <v>1250</v>
      </c>
      <c r="S1806" s="354">
        <v>1250</v>
      </c>
      <c r="T1806" s="354">
        <v>1250</v>
      </c>
      <c r="U1806" s="354">
        <v>1250</v>
      </c>
      <c r="V1806" s="354">
        <v>2500</v>
      </c>
      <c r="W1806" s="354">
        <v>2500</v>
      </c>
      <c r="X1806" s="354">
        <v>2500</v>
      </c>
      <c r="Y1806" s="354">
        <v>2500</v>
      </c>
      <c r="Z1806" s="354">
        <v>3750</v>
      </c>
      <c r="AA1806" s="354">
        <v>3750</v>
      </c>
      <c r="AB1806" s="354">
        <v>3750</v>
      </c>
      <c r="AC1806" s="354">
        <v>5000</v>
      </c>
      <c r="AD1806" s="354">
        <v>5000</v>
      </c>
    </row>
    <row r="1807" spans="1:30" x14ac:dyDescent="0.35">
      <c r="A1807" t="s">
        <v>173</v>
      </c>
      <c r="B1807" s="354" t="str">
        <f>VLOOKUP(A1807,'Web Based Remittances'!$A$2:$C$70,3,0)</f>
        <v>494k327e</v>
      </c>
      <c r="C1807" s="354" t="s">
        <v>75</v>
      </c>
      <c r="D1807" s="354" t="s">
        <v>76</v>
      </c>
      <c r="E1807" s="354">
        <v>6116610</v>
      </c>
      <c r="F1807" s="354">
        <v>8606</v>
      </c>
      <c r="G1807" s="354">
        <v>8606</v>
      </c>
      <c r="S1807" s="354">
        <v>8606</v>
      </c>
      <c r="T1807" s="354">
        <v>8606</v>
      </c>
      <c r="U1807" s="354">
        <v>8606</v>
      </c>
      <c r="V1807" s="354">
        <v>8606</v>
      </c>
      <c r="W1807" s="354">
        <v>8606</v>
      </c>
      <c r="X1807" s="354">
        <v>8606</v>
      </c>
      <c r="Y1807" s="354">
        <v>8606</v>
      </c>
      <c r="Z1807" s="354">
        <v>8606</v>
      </c>
      <c r="AA1807" s="354">
        <v>8606</v>
      </c>
      <c r="AB1807" s="354">
        <v>8606</v>
      </c>
      <c r="AC1807" s="354">
        <v>8606</v>
      </c>
      <c r="AD1807" s="354">
        <v>8606</v>
      </c>
    </row>
    <row r="1808" spans="1:30" x14ac:dyDescent="0.35">
      <c r="A1808" t="s">
        <v>173</v>
      </c>
      <c r="B1808" s="354" t="str">
        <f>VLOOKUP(A1808,'Web Based Remittances'!$A$2:$C$70,3,0)</f>
        <v>494k327e</v>
      </c>
      <c r="C1808" s="354" t="s">
        <v>77</v>
      </c>
      <c r="D1808" s="354" t="s">
        <v>78</v>
      </c>
      <c r="E1808" s="354">
        <v>6116600</v>
      </c>
      <c r="F1808" s="354">
        <v>578</v>
      </c>
      <c r="G1808" s="354">
        <v>578</v>
      </c>
      <c r="S1808" s="354">
        <v>578</v>
      </c>
      <c r="T1808" s="354">
        <v>578</v>
      </c>
      <c r="U1808" s="354">
        <v>578</v>
      </c>
      <c r="V1808" s="354">
        <v>578</v>
      </c>
      <c r="W1808" s="354">
        <v>578</v>
      </c>
      <c r="X1808" s="354">
        <v>578</v>
      </c>
      <c r="Y1808" s="354">
        <v>578</v>
      </c>
      <c r="Z1808" s="354">
        <v>578</v>
      </c>
      <c r="AA1808" s="354">
        <v>578</v>
      </c>
      <c r="AB1808" s="354">
        <v>578</v>
      </c>
      <c r="AC1808" s="354">
        <v>578</v>
      </c>
      <c r="AD1808" s="354">
        <v>578</v>
      </c>
    </row>
    <row r="1809" spans="1:30" x14ac:dyDescent="0.35">
      <c r="A1809" t="s">
        <v>173</v>
      </c>
      <c r="B1809" s="354" t="str">
        <f>VLOOKUP(A1809,'Web Based Remittances'!$A$2:$C$70,3,0)</f>
        <v>494k327e</v>
      </c>
      <c r="C1809" s="354" t="s">
        <v>79</v>
      </c>
      <c r="D1809" s="354" t="s">
        <v>80</v>
      </c>
      <c r="E1809" s="354">
        <v>6121000</v>
      </c>
      <c r="F1809" s="354">
        <v>35000</v>
      </c>
      <c r="G1809" s="354">
        <v>2916</v>
      </c>
      <c r="H1809" s="354">
        <v>2916</v>
      </c>
      <c r="I1809" s="354">
        <v>2916</v>
      </c>
      <c r="J1809" s="354">
        <v>2916</v>
      </c>
      <c r="L1809" s="354">
        <v>5840</v>
      </c>
      <c r="M1809" s="354">
        <v>2916</v>
      </c>
      <c r="N1809" s="354">
        <v>2916</v>
      </c>
      <c r="O1809" s="354">
        <v>2916</v>
      </c>
      <c r="P1809" s="354">
        <v>2916</v>
      </c>
      <c r="Q1809" s="354">
        <v>2916</v>
      </c>
      <c r="R1809" s="354">
        <v>2916</v>
      </c>
      <c r="S1809" s="354">
        <v>2916</v>
      </c>
      <c r="T1809" s="354">
        <v>5832</v>
      </c>
      <c r="U1809" s="354">
        <v>8748</v>
      </c>
      <c r="V1809" s="354">
        <v>11664</v>
      </c>
      <c r="W1809" s="354">
        <v>11664</v>
      </c>
      <c r="X1809" s="354">
        <v>17504</v>
      </c>
      <c r="Y1809" s="354">
        <v>20420</v>
      </c>
      <c r="Z1809" s="354">
        <v>23336</v>
      </c>
      <c r="AA1809" s="354">
        <v>26252</v>
      </c>
      <c r="AB1809" s="354">
        <v>29168</v>
      </c>
      <c r="AC1809" s="354">
        <v>32084</v>
      </c>
      <c r="AD1809" s="354">
        <v>35000</v>
      </c>
    </row>
    <row r="1810" spans="1:30" x14ac:dyDescent="0.35">
      <c r="A1810" t="s">
        <v>173</v>
      </c>
      <c r="B1810" s="354" t="str">
        <f>VLOOKUP(A1810,'Web Based Remittances'!$A$2:$C$70,3,0)</f>
        <v>494k327e</v>
      </c>
      <c r="C1810" s="354" t="s">
        <v>81</v>
      </c>
      <c r="D1810" s="354" t="s">
        <v>82</v>
      </c>
      <c r="E1810" s="354">
        <v>6122310</v>
      </c>
      <c r="F1810" s="354">
        <v>26366</v>
      </c>
      <c r="G1810" s="354">
        <v>2197</v>
      </c>
      <c r="H1810" s="354">
        <v>2197</v>
      </c>
      <c r="I1810" s="354">
        <v>2197</v>
      </c>
      <c r="J1810" s="354">
        <v>2197</v>
      </c>
      <c r="L1810" s="354">
        <v>4396</v>
      </c>
      <c r="M1810" s="354">
        <v>2197</v>
      </c>
      <c r="N1810" s="354">
        <v>2197</v>
      </c>
      <c r="O1810" s="354">
        <v>2197</v>
      </c>
      <c r="P1810" s="354">
        <v>2197</v>
      </c>
      <c r="Q1810" s="354">
        <v>2197</v>
      </c>
      <c r="R1810" s="354">
        <v>2197</v>
      </c>
      <c r="S1810" s="354">
        <v>2197</v>
      </c>
      <c r="T1810" s="354">
        <v>4394</v>
      </c>
      <c r="U1810" s="354">
        <v>6591</v>
      </c>
      <c r="V1810" s="354">
        <v>8788</v>
      </c>
      <c r="W1810" s="354">
        <v>8788</v>
      </c>
      <c r="X1810" s="354">
        <v>13184</v>
      </c>
      <c r="Y1810" s="354">
        <v>15381</v>
      </c>
      <c r="Z1810" s="354">
        <v>17578</v>
      </c>
      <c r="AA1810" s="354">
        <v>19775</v>
      </c>
      <c r="AB1810" s="354">
        <v>21972</v>
      </c>
      <c r="AC1810" s="354">
        <v>24169</v>
      </c>
      <c r="AD1810" s="354">
        <v>26366</v>
      </c>
    </row>
    <row r="1811" spans="1:30" x14ac:dyDescent="0.35">
      <c r="A1811" t="s">
        <v>173</v>
      </c>
      <c r="B1811" s="354" t="str">
        <f>VLOOKUP(A1811,'Web Based Remittances'!$A$2:$C$70,3,0)</f>
        <v>494k327e</v>
      </c>
      <c r="C1811" s="354" t="s">
        <v>83</v>
      </c>
      <c r="D1811" s="354" t="s">
        <v>84</v>
      </c>
      <c r="E1811" s="354">
        <v>6122110</v>
      </c>
      <c r="F1811" s="354">
        <v>28511</v>
      </c>
      <c r="G1811" s="354">
        <v>2375</v>
      </c>
      <c r="H1811" s="354">
        <v>2375</v>
      </c>
      <c r="I1811" s="354">
        <v>2375</v>
      </c>
      <c r="J1811" s="354">
        <v>2375</v>
      </c>
      <c r="L1811" s="354">
        <v>4761</v>
      </c>
      <c r="M1811" s="354">
        <v>2375</v>
      </c>
      <c r="N1811" s="354">
        <v>2375</v>
      </c>
      <c r="O1811" s="354">
        <v>2375</v>
      </c>
      <c r="P1811" s="354">
        <v>2375</v>
      </c>
      <c r="Q1811" s="354">
        <v>2375</v>
      </c>
      <c r="R1811" s="354">
        <v>2375</v>
      </c>
      <c r="S1811" s="354">
        <v>2375</v>
      </c>
      <c r="T1811" s="354">
        <v>4750</v>
      </c>
      <c r="U1811" s="354">
        <v>7125</v>
      </c>
      <c r="V1811" s="354">
        <v>9500</v>
      </c>
      <c r="W1811" s="354">
        <v>9500</v>
      </c>
      <c r="X1811" s="354">
        <v>14261</v>
      </c>
      <c r="Y1811" s="354">
        <v>16636</v>
      </c>
      <c r="Z1811" s="354">
        <v>19011</v>
      </c>
      <c r="AA1811" s="354">
        <v>21386</v>
      </c>
      <c r="AB1811" s="354">
        <v>23761</v>
      </c>
      <c r="AC1811" s="354">
        <v>26136</v>
      </c>
      <c r="AD1811" s="354">
        <v>28511</v>
      </c>
    </row>
    <row r="1812" spans="1:30" x14ac:dyDescent="0.35">
      <c r="A1812" t="s">
        <v>173</v>
      </c>
      <c r="B1812" s="354" t="str">
        <f>VLOOKUP(A1812,'Web Based Remittances'!$A$2:$C$70,3,0)</f>
        <v>494k327e</v>
      </c>
      <c r="C1812" s="354" t="s">
        <v>85</v>
      </c>
      <c r="D1812" s="354" t="s">
        <v>86</v>
      </c>
      <c r="E1812" s="354">
        <v>6120800</v>
      </c>
      <c r="F1812" s="354">
        <v>11469</v>
      </c>
      <c r="G1812" s="354">
        <v>2867</v>
      </c>
      <c r="J1812" s="354">
        <v>2867</v>
      </c>
      <c r="N1812" s="354">
        <v>2867</v>
      </c>
      <c r="Q1812" s="354">
        <v>2868</v>
      </c>
      <c r="S1812" s="354">
        <v>2867</v>
      </c>
      <c r="T1812" s="354">
        <v>2867</v>
      </c>
      <c r="U1812" s="354">
        <v>2867</v>
      </c>
      <c r="V1812" s="354">
        <v>5734</v>
      </c>
      <c r="W1812" s="354">
        <v>5734</v>
      </c>
      <c r="X1812" s="354">
        <v>5734</v>
      </c>
      <c r="Y1812" s="354">
        <v>5734</v>
      </c>
      <c r="Z1812" s="354">
        <v>8601</v>
      </c>
      <c r="AA1812" s="354">
        <v>8601</v>
      </c>
      <c r="AB1812" s="354">
        <v>8601</v>
      </c>
      <c r="AC1812" s="354">
        <v>11469</v>
      </c>
      <c r="AD1812" s="354">
        <v>11469</v>
      </c>
    </row>
    <row r="1813" spans="1:30" x14ac:dyDescent="0.35">
      <c r="A1813" t="s">
        <v>173</v>
      </c>
      <c r="B1813" s="354" t="str">
        <f>VLOOKUP(A1813,'Web Based Remittances'!$A$2:$C$70,3,0)</f>
        <v>494k327e</v>
      </c>
      <c r="C1813" s="354" t="s">
        <v>87</v>
      </c>
      <c r="D1813" s="354" t="s">
        <v>88</v>
      </c>
      <c r="E1813" s="354">
        <v>6120220</v>
      </c>
      <c r="F1813" s="354">
        <v>44791</v>
      </c>
      <c r="G1813" s="354">
        <v>11197</v>
      </c>
      <c r="J1813" s="354">
        <v>11197</v>
      </c>
      <c r="N1813" s="354">
        <v>11197</v>
      </c>
      <c r="Q1813" s="354">
        <v>11200</v>
      </c>
      <c r="S1813" s="354">
        <v>11197</v>
      </c>
      <c r="T1813" s="354">
        <v>11197</v>
      </c>
      <c r="U1813" s="354">
        <v>11197</v>
      </c>
      <c r="V1813" s="354">
        <v>22394</v>
      </c>
      <c r="W1813" s="354">
        <v>22394</v>
      </c>
      <c r="X1813" s="354">
        <v>22394</v>
      </c>
      <c r="Y1813" s="354">
        <v>22394</v>
      </c>
      <c r="Z1813" s="354">
        <v>33591</v>
      </c>
      <c r="AA1813" s="354">
        <v>33591</v>
      </c>
      <c r="AB1813" s="354">
        <v>33591</v>
      </c>
      <c r="AC1813" s="354">
        <v>44791</v>
      </c>
      <c r="AD1813" s="354">
        <v>44791</v>
      </c>
    </row>
    <row r="1814" spans="1:30" x14ac:dyDescent="0.35">
      <c r="A1814" t="s">
        <v>173</v>
      </c>
      <c r="B1814" s="354" t="str">
        <f>VLOOKUP(A1814,'Web Based Remittances'!$A$2:$C$70,3,0)</f>
        <v>494k327e</v>
      </c>
      <c r="C1814" s="354" t="s">
        <v>89</v>
      </c>
      <c r="D1814" s="354" t="s">
        <v>90</v>
      </c>
      <c r="E1814" s="354">
        <v>6120600</v>
      </c>
      <c r="F1814" s="354">
        <v>27392</v>
      </c>
      <c r="G1814" s="354">
        <v>27392</v>
      </c>
      <c r="S1814" s="354">
        <v>27392</v>
      </c>
      <c r="T1814" s="354">
        <v>27392</v>
      </c>
      <c r="U1814" s="354">
        <v>27392</v>
      </c>
      <c r="V1814" s="354">
        <v>27392</v>
      </c>
      <c r="W1814" s="354">
        <v>27392</v>
      </c>
      <c r="X1814" s="354">
        <v>27392</v>
      </c>
      <c r="Y1814" s="354">
        <v>27392</v>
      </c>
      <c r="Z1814" s="354">
        <v>27392</v>
      </c>
      <c r="AA1814" s="354">
        <v>27392</v>
      </c>
      <c r="AB1814" s="354">
        <v>27392</v>
      </c>
      <c r="AC1814" s="354">
        <v>27392</v>
      </c>
      <c r="AD1814" s="354">
        <v>27392</v>
      </c>
    </row>
    <row r="1815" spans="1:30" x14ac:dyDescent="0.35">
      <c r="A1815" t="s">
        <v>173</v>
      </c>
      <c r="B1815" s="354" t="str">
        <f>VLOOKUP(A1815,'Web Based Remittances'!$A$2:$C$70,3,0)</f>
        <v>494k327e</v>
      </c>
      <c r="C1815" s="354" t="s">
        <v>91</v>
      </c>
      <c r="D1815" s="354" t="s">
        <v>92</v>
      </c>
      <c r="E1815" s="354">
        <v>6120400</v>
      </c>
      <c r="F1815" s="354">
        <v>8255</v>
      </c>
      <c r="G1815" s="354">
        <v>688</v>
      </c>
      <c r="H1815" s="354">
        <v>688</v>
      </c>
      <c r="I1815" s="354">
        <v>688</v>
      </c>
      <c r="J1815" s="354">
        <v>688</v>
      </c>
      <c r="L1815" s="354">
        <v>1375</v>
      </c>
      <c r="M1815" s="354">
        <v>688</v>
      </c>
      <c r="N1815" s="354">
        <v>688</v>
      </c>
      <c r="O1815" s="354">
        <v>688</v>
      </c>
      <c r="P1815" s="354">
        <v>688</v>
      </c>
      <c r="Q1815" s="354">
        <v>688</v>
      </c>
      <c r="R1815" s="354">
        <v>688</v>
      </c>
      <c r="S1815" s="354">
        <v>688</v>
      </c>
      <c r="T1815" s="354">
        <v>1376</v>
      </c>
      <c r="U1815" s="354">
        <v>2064</v>
      </c>
      <c r="V1815" s="354">
        <v>2752</v>
      </c>
      <c r="W1815" s="354">
        <v>2752</v>
      </c>
      <c r="X1815" s="354">
        <v>4127</v>
      </c>
      <c r="Y1815" s="354">
        <v>4815</v>
      </c>
      <c r="Z1815" s="354">
        <v>5503</v>
      </c>
      <c r="AA1815" s="354">
        <v>6191</v>
      </c>
      <c r="AB1815" s="354">
        <v>6879</v>
      </c>
      <c r="AC1815" s="354">
        <v>7567</v>
      </c>
      <c r="AD1815" s="354">
        <v>8255</v>
      </c>
    </row>
    <row r="1816" spans="1:30" x14ac:dyDescent="0.35">
      <c r="A1816" t="s">
        <v>173</v>
      </c>
      <c r="B1816" s="354" t="str">
        <f>VLOOKUP(A1816,'Web Based Remittances'!$A$2:$C$70,3,0)</f>
        <v>494k327e</v>
      </c>
      <c r="C1816" s="354" t="s">
        <v>93</v>
      </c>
      <c r="D1816" s="354" t="s">
        <v>94</v>
      </c>
      <c r="E1816" s="354">
        <v>6140130</v>
      </c>
      <c r="F1816" s="354">
        <v>43368</v>
      </c>
      <c r="G1816" s="354">
        <v>2488</v>
      </c>
      <c r="H1816" s="354">
        <v>2488</v>
      </c>
      <c r="I1816" s="354">
        <v>2488</v>
      </c>
      <c r="J1816" s="354">
        <v>18488</v>
      </c>
      <c r="L1816" s="354">
        <v>2488</v>
      </c>
      <c r="M1816" s="354">
        <v>2488</v>
      </c>
      <c r="N1816" s="354">
        <v>2488</v>
      </c>
      <c r="O1816" s="354">
        <v>2488</v>
      </c>
      <c r="P1816" s="354">
        <v>2488</v>
      </c>
      <c r="Q1816" s="354">
        <v>2488</v>
      </c>
      <c r="R1816" s="354">
        <v>2488</v>
      </c>
      <c r="S1816" s="354">
        <v>2488</v>
      </c>
      <c r="T1816" s="354">
        <v>4976</v>
      </c>
      <c r="U1816" s="354">
        <v>7464</v>
      </c>
      <c r="V1816" s="354">
        <v>25952</v>
      </c>
      <c r="W1816" s="354">
        <v>25952</v>
      </c>
      <c r="X1816" s="354">
        <v>28440</v>
      </c>
      <c r="Y1816" s="354">
        <v>30928</v>
      </c>
      <c r="Z1816" s="354">
        <v>33416</v>
      </c>
      <c r="AA1816" s="354">
        <v>35904</v>
      </c>
      <c r="AB1816" s="354">
        <v>38392</v>
      </c>
      <c r="AC1816" s="354">
        <v>40880</v>
      </c>
      <c r="AD1816" s="354">
        <v>43368</v>
      </c>
    </row>
    <row r="1817" spans="1:30" x14ac:dyDescent="0.35">
      <c r="A1817" t="s">
        <v>173</v>
      </c>
      <c r="B1817" s="354" t="str">
        <f>VLOOKUP(A1817,'Web Based Remittances'!$A$2:$C$70,3,0)</f>
        <v>494k327e</v>
      </c>
      <c r="C1817" s="354" t="s">
        <v>95</v>
      </c>
      <c r="D1817" s="354" t="s">
        <v>96</v>
      </c>
      <c r="E1817" s="354">
        <v>6142430</v>
      </c>
      <c r="F1817" s="354">
        <v>12429</v>
      </c>
      <c r="H1817" s="354">
        <v>550</v>
      </c>
      <c r="I1817" s="354">
        <v>2412</v>
      </c>
      <c r="J1817" s="354">
        <v>350</v>
      </c>
      <c r="L1817" s="354">
        <v>5967</v>
      </c>
      <c r="N1817" s="354">
        <v>450</v>
      </c>
      <c r="P1817" s="354">
        <v>2700</v>
      </c>
      <c r="S1817" s="354">
        <v>0</v>
      </c>
      <c r="T1817" s="354">
        <v>550</v>
      </c>
      <c r="U1817" s="354">
        <v>2962</v>
      </c>
      <c r="V1817" s="354">
        <v>3312</v>
      </c>
      <c r="W1817" s="354">
        <v>3312</v>
      </c>
      <c r="X1817" s="354">
        <v>9279</v>
      </c>
      <c r="Y1817" s="354">
        <v>9279</v>
      </c>
      <c r="Z1817" s="354">
        <v>9729</v>
      </c>
      <c r="AA1817" s="354">
        <v>9729</v>
      </c>
      <c r="AB1817" s="354">
        <v>12429</v>
      </c>
      <c r="AC1817" s="354">
        <v>12429</v>
      </c>
      <c r="AD1817" s="354">
        <v>12429</v>
      </c>
    </row>
    <row r="1818" spans="1:30" x14ac:dyDescent="0.35">
      <c r="A1818" t="s">
        <v>173</v>
      </c>
      <c r="B1818" s="354" t="str">
        <f>VLOOKUP(A1818,'Web Based Remittances'!$A$2:$C$70,3,0)</f>
        <v>494k327e</v>
      </c>
      <c r="C1818" s="354" t="s">
        <v>97</v>
      </c>
      <c r="D1818" s="354" t="s">
        <v>98</v>
      </c>
      <c r="E1818" s="354">
        <v>6146100</v>
      </c>
      <c r="F1818" s="354">
        <v>0</v>
      </c>
      <c r="S1818" s="354">
        <v>0</v>
      </c>
      <c r="T1818" s="354">
        <v>0</v>
      </c>
      <c r="U1818" s="354">
        <v>0</v>
      </c>
      <c r="V1818" s="354">
        <v>0</v>
      </c>
      <c r="W1818" s="354">
        <v>0</v>
      </c>
      <c r="X1818" s="354">
        <v>0</v>
      </c>
      <c r="Y1818" s="354">
        <v>0</v>
      </c>
      <c r="Z1818" s="354">
        <v>0</v>
      </c>
      <c r="AA1818" s="354">
        <v>0</v>
      </c>
      <c r="AB1818" s="354">
        <v>0</v>
      </c>
      <c r="AC1818" s="354">
        <v>0</v>
      </c>
      <c r="AD1818" s="354">
        <v>0</v>
      </c>
    </row>
    <row r="1819" spans="1:30" x14ac:dyDescent="0.35">
      <c r="A1819" t="s">
        <v>173</v>
      </c>
      <c r="B1819" s="354" t="str">
        <f>VLOOKUP(A1819,'Web Based Remittances'!$A$2:$C$70,3,0)</f>
        <v>494k327e</v>
      </c>
      <c r="C1819" s="354" t="s">
        <v>99</v>
      </c>
      <c r="D1819" s="354" t="s">
        <v>100</v>
      </c>
      <c r="E1819" s="354">
        <v>6140000</v>
      </c>
      <c r="F1819" s="354">
        <v>11538</v>
      </c>
      <c r="G1819" s="354">
        <v>2884</v>
      </c>
      <c r="J1819" s="354">
        <v>2884</v>
      </c>
      <c r="N1819" s="354">
        <v>2884</v>
      </c>
      <c r="Q1819" s="354">
        <v>2886</v>
      </c>
      <c r="S1819" s="354">
        <v>2884</v>
      </c>
      <c r="T1819" s="354">
        <v>2884</v>
      </c>
      <c r="U1819" s="354">
        <v>2884</v>
      </c>
      <c r="V1819" s="354">
        <v>5768</v>
      </c>
      <c r="W1819" s="354">
        <v>5768</v>
      </c>
      <c r="X1819" s="354">
        <v>5768</v>
      </c>
      <c r="Y1819" s="354">
        <v>5768</v>
      </c>
      <c r="Z1819" s="354">
        <v>8652</v>
      </c>
      <c r="AA1819" s="354">
        <v>8652</v>
      </c>
      <c r="AB1819" s="354">
        <v>8652</v>
      </c>
      <c r="AC1819" s="354">
        <v>11538</v>
      </c>
      <c r="AD1819" s="354">
        <v>11538</v>
      </c>
    </row>
    <row r="1820" spans="1:30" x14ac:dyDescent="0.35">
      <c r="A1820" t="s">
        <v>173</v>
      </c>
      <c r="B1820" s="354" t="str">
        <f>VLOOKUP(A1820,'Web Based Remittances'!$A$2:$C$70,3,0)</f>
        <v>494k327e</v>
      </c>
      <c r="C1820" s="354" t="s">
        <v>101</v>
      </c>
      <c r="D1820" s="354" t="s">
        <v>102</v>
      </c>
      <c r="E1820" s="354">
        <v>6121600</v>
      </c>
      <c r="F1820" s="354">
        <v>4466</v>
      </c>
      <c r="G1820" s="354">
        <v>4466</v>
      </c>
      <c r="S1820" s="354">
        <v>4466</v>
      </c>
      <c r="T1820" s="354">
        <v>4466</v>
      </c>
      <c r="U1820" s="354">
        <v>4466</v>
      </c>
      <c r="V1820" s="354">
        <v>4466</v>
      </c>
      <c r="W1820" s="354">
        <v>4466</v>
      </c>
      <c r="X1820" s="354">
        <v>4466</v>
      </c>
      <c r="Y1820" s="354">
        <v>4466</v>
      </c>
      <c r="Z1820" s="354">
        <v>4466</v>
      </c>
      <c r="AA1820" s="354">
        <v>4466</v>
      </c>
      <c r="AB1820" s="354">
        <v>4466</v>
      </c>
      <c r="AC1820" s="354">
        <v>4466</v>
      </c>
      <c r="AD1820" s="354">
        <v>4466</v>
      </c>
    </row>
    <row r="1821" spans="1:30" x14ac:dyDescent="0.35">
      <c r="A1821" t="s">
        <v>173</v>
      </c>
      <c r="B1821" s="354" t="str">
        <f>VLOOKUP(A1821,'Web Based Remittances'!$A$2:$C$70,3,0)</f>
        <v>494k327e</v>
      </c>
      <c r="C1821" s="354" t="s">
        <v>103</v>
      </c>
      <c r="D1821" s="354" t="s">
        <v>104</v>
      </c>
      <c r="E1821" s="354">
        <v>6151110</v>
      </c>
      <c r="F1821" s="354">
        <v>0</v>
      </c>
      <c r="S1821" s="354">
        <v>0</v>
      </c>
      <c r="T1821" s="354">
        <v>0</v>
      </c>
      <c r="U1821" s="354">
        <v>0</v>
      </c>
      <c r="V1821" s="354">
        <v>0</v>
      </c>
      <c r="W1821" s="354">
        <v>0</v>
      </c>
      <c r="X1821" s="354">
        <v>0</v>
      </c>
      <c r="Y1821" s="354">
        <v>0</v>
      </c>
      <c r="Z1821" s="354">
        <v>0</v>
      </c>
      <c r="AA1821" s="354">
        <v>0</v>
      </c>
      <c r="AB1821" s="354">
        <v>0</v>
      </c>
      <c r="AC1821" s="354">
        <v>0</v>
      </c>
      <c r="AD1821" s="354">
        <v>0</v>
      </c>
    </row>
    <row r="1822" spans="1:30" x14ac:dyDescent="0.35">
      <c r="A1822" t="s">
        <v>173</v>
      </c>
      <c r="B1822" s="354" t="str">
        <f>VLOOKUP(A1822,'Web Based Remittances'!$A$2:$C$70,3,0)</f>
        <v>494k327e</v>
      </c>
      <c r="C1822" s="354" t="s">
        <v>105</v>
      </c>
      <c r="D1822" s="354" t="s">
        <v>106</v>
      </c>
      <c r="E1822" s="354">
        <v>6140200</v>
      </c>
      <c r="F1822" s="354">
        <v>23750</v>
      </c>
      <c r="G1822" s="354">
        <v>2159</v>
      </c>
      <c r="H1822" s="354">
        <v>2159</v>
      </c>
      <c r="I1822" s="354">
        <v>2159</v>
      </c>
      <c r="J1822" s="354">
        <v>2159</v>
      </c>
      <c r="L1822" s="354">
        <v>2159</v>
      </c>
      <c r="M1822" s="354">
        <v>2159</v>
      </c>
      <c r="N1822" s="354">
        <v>2159</v>
      </c>
      <c r="O1822" s="354">
        <v>2159</v>
      </c>
      <c r="P1822" s="354">
        <v>2159</v>
      </c>
      <c r="Q1822" s="354">
        <v>2159</v>
      </c>
      <c r="R1822" s="354">
        <v>2160</v>
      </c>
      <c r="S1822" s="354">
        <v>2159</v>
      </c>
      <c r="T1822" s="354">
        <v>4318</v>
      </c>
      <c r="U1822" s="354">
        <v>6477</v>
      </c>
      <c r="V1822" s="354">
        <v>8636</v>
      </c>
      <c r="W1822" s="354">
        <v>8636</v>
      </c>
      <c r="X1822" s="354">
        <v>10795</v>
      </c>
      <c r="Y1822" s="354">
        <v>12954</v>
      </c>
      <c r="Z1822" s="354">
        <v>15113</v>
      </c>
      <c r="AA1822" s="354">
        <v>17272</v>
      </c>
      <c r="AB1822" s="354">
        <v>19431</v>
      </c>
      <c r="AC1822" s="354">
        <v>21590</v>
      </c>
      <c r="AD1822" s="354">
        <v>23750</v>
      </c>
    </row>
    <row r="1823" spans="1:30" x14ac:dyDescent="0.35">
      <c r="A1823" t="s">
        <v>173</v>
      </c>
      <c r="B1823" s="354" t="str">
        <f>VLOOKUP(A1823,'Web Based Remittances'!$A$2:$C$70,3,0)</f>
        <v>494k327e</v>
      </c>
      <c r="C1823" s="354" t="s">
        <v>107</v>
      </c>
      <c r="D1823" s="354" t="s">
        <v>108</v>
      </c>
      <c r="E1823" s="354">
        <v>6111000</v>
      </c>
      <c r="F1823" s="354">
        <v>20215</v>
      </c>
      <c r="G1823" s="354">
        <v>1837</v>
      </c>
      <c r="H1823" s="354">
        <v>1837</v>
      </c>
      <c r="I1823" s="354">
        <v>1837</v>
      </c>
      <c r="J1823" s="354">
        <v>1837</v>
      </c>
      <c r="L1823" s="354">
        <v>1837</v>
      </c>
      <c r="M1823" s="354">
        <v>1837</v>
      </c>
      <c r="N1823" s="354">
        <v>1837</v>
      </c>
      <c r="O1823" s="354">
        <v>1837</v>
      </c>
      <c r="P1823" s="354">
        <v>1837</v>
      </c>
      <c r="Q1823" s="354">
        <v>1837</v>
      </c>
      <c r="R1823" s="354">
        <v>1845</v>
      </c>
      <c r="S1823" s="354">
        <v>1837</v>
      </c>
      <c r="T1823" s="354">
        <v>3674</v>
      </c>
      <c r="U1823" s="354">
        <v>5511</v>
      </c>
      <c r="V1823" s="354">
        <v>7348</v>
      </c>
      <c r="W1823" s="354">
        <v>7348</v>
      </c>
      <c r="X1823" s="354">
        <v>9185</v>
      </c>
      <c r="Y1823" s="354">
        <v>11022</v>
      </c>
      <c r="Z1823" s="354">
        <v>12859</v>
      </c>
      <c r="AA1823" s="354">
        <v>14696</v>
      </c>
      <c r="AB1823" s="354">
        <v>16533</v>
      </c>
      <c r="AC1823" s="354">
        <v>18370</v>
      </c>
      <c r="AD1823" s="354">
        <v>20215</v>
      </c>
    </row>
    <row r="1824" spans="1:30" x14ac:dyDescent="0.35">
      <c r="A1824" t="s">
        <v>173</v>
      </c>
      <c r="B1824" s="354" t="str">
        <f>VLOOKUP(A1824,'Web Based Remittances'!$A$2:$C$70,3,0)</f>
        <v>494k327e</v>
      </c>
      <c r="C1824" s="354" t="s">
        <v>109</v>
      </c>
      <c r="D1824" s="354" t="s">
        <v>110</v>
      </c>
      <c r="E1824" s="354">
        <v>6170100</v>
      </c>
      <c r="F1824" s="354">
        <v>24421</v>
      </c>
      <c r="H1824" s="354">
        <v>6105</v>
      </c>
      <c r="L1824" s="354">
        <v>6105</v>
      </c>
      <c r="O1824" s="354">
        <v>6105</v>
      </c>
      <c r="R1824" s="354">
        <v>6106</v>
      </c>
      <c r="S1824" s="354">
        <v>0</v>
      </c>
      <c r="T1824" s="354">
        <v>6105</v>
      </c>
      <c r="U1824" s="354">
        <v>6105</v>
      </c>
      <c r="V1824" s="354">
        <v>6105</v>
      </c>
      <c r="W1824" s="354">
        <v>6105</v>
      </c>
      <c r="X1824" s="354">
        <v>12210</v>
      </c>
      <c r="Y1824" s="354">
        <v>12210</v>
      </c>
      <c r="Z1824" s="354">
        <v>12210</v>
      </c>
      <c r="AA1824" s="354">
        <v>18315</v>
      </c>
      <c r="AB1824" s="354">
        <v>18315</v>
      </c>
      <c r="AC1824" s="354">
        <v>18315</v>
      </c>
      <c r="AD1824" s="354">
        <v>24421</v>
      </c>
    </row>
    <row r="1825" spans="1:30" x14ac:dyDescent="0.35">
      <c r="A1825" t="s">
        <v>173</v>
      </c>
      <c r="B1825" s="354" t="str">
        <f>VLOOKUP(A1825,'Web Based Remittances'!$A$2:$C$70,3,0)</f>
        <v>494k327e</v>
      </c>
      <c r="C1825" s="354" t="s">
        <v>111</v>
      </c>
      <c r="D1825" s="354" t="s">
        <v>112</v>
      </c>
      <c r="E1825" s="354">
        <v>6170110</v>
      </c>
      <c r="F1825" s="354">
        <v>33049</v>
      </c>
      <c r="G1825" s="354">
        <v>12027</v>
      </c>
      <c r="H1825" s="354">
        <v>2970</v>
      </c>
      <c r="I1825" s="354">
        <v>5610</v>
      </c>
      <c r="J1825" s="354">
        <v>3200</v>
      </c>
      <c r="L1825" s="354">
        <v>125</v>
      </c>
      <c r="M1825" s="354">
        <v>495</v>
      </c>
      <c r="N1825" s="354">
        <v>860</v>
      </c>
      <c r="O1825" s="354">
        <v>3120</v>
      </c>
      <c r="P1825" s="354">
        <v>2000</v>
      </c>
      <c r="Q1825" s="354">
        <v>2092</v>
      </c>
      <c r="R1825" s="354">
        <v>550</v>
      </c>
      <c r="S1825" s="354">
        <v>12027</v>
      </c>
      <c r="T1825" s="354">
        <v>14997</v>
      </c>
      <c r="U1825" s="354">
        <v>20607</v>
      </c>
      <c r="V1825" s="354">
        <v>23807</v>
      </c>
      <c r="W1825" s="354">
        <v>23807</v>
      </c>
      <c r="X1825" s="354">
        <v>23932</v>
      </c>
      <c r="Y1825" s="354">
        <v>24427</v>
      </c>
      <c r="Z1825" s="354">
        <v>25287</v>
      </c>
      <c r="AA1825" s="354">
        <v>28407</v>
      </c>
      <c r="AB1825" s="354">
        <v>30407</v>
      </c>
      <c r="AC1825" s="354">
        <v>32499</v>
      </c>
      <c r="AD1825" s="354">
        <v>33049</v>
      </c>
    </row>
    <row r="1826" spans="1:30" x14ac:dyDescent="0.35">
      <c r="A1826" t="s">
        <v>173</v>
      </c>
      <c r="B1826" s="354" t="str">
        <f>VLOOKUP(A1826,'Web Based Remittances'!$A$2:$C$70,3,0)</f>
        <v>494k327e</v>
      </c>
      <c r="C1826" s="354" t="s">
        <v>121</v>
      </c>
      <c r="D1826" s="354" t="s">
        <v>122</v>
      </c>
      <c r="E1826" s="354">
        <v>4190170</v>
      </c>
      <c r="F1826" s="354">
        <v>-5000</v>
      </c>
      <c r="H1826" s="354">
        <v>-5000</v>
      </c>
      <c r="S1826" s="354">
        <v>0</v>
      </c>
      <c r="T1826" s="354">
        <v>-5000</v>
      </c>
      <c r="U1826" s="354">
        <v>-5000</v>
      </c>
      <c r="V1826" s="354">
        <v>-5000</v>
      </c>
      <c r="W1826" s="354">
        <v>-5000</v>
      </c>
      <c r="X1826" s="354">
        <v>-5000</v>
      </c>
      <c r="Y1826" s="354">
        <v>-5000</v>
      </c>
      <c r="Z1826" s="354">
        <v>-5000</v>
      </c>
      <c r="AA1826" s="354">
        <v>-5000</v>
      </c>
      <c r="AB1826" s="354">
        <v>-5000</v>
      </c>
      <c r="AC1826" s="354">
        <v>-5000</v>
      </c>
      <c r="AD1826" s="354">
        <v>-5000</v>
      </c>
    </row>
    <row r="1827" spans="1:30" x14ac:dyDescent="0.35">
      <c r="A1827" t="s">
        <v>173</v>
      </c>
      <c r="B1827" s="354" t="str">
        <f>VLOOKUP(A1827,'Web Based Remittances'!$A$2:$C$70,3,0)</f>
        <v>494k327e</v>
      </c>
      <c r="C1827" s="354" t="s">
        <v>127</v>
      </c>
      <c r="D1827" s="354" t="s">
        <v>128</v>
      </c>
      <c r="E1827" s="354">
        <v>6180200</v>
      </c>
      <c r="F1827" s="354">
        <v>10001</v>
      </c>
      <c r="J1827" s="354">
        <v>10001</v>
      </c>
      <c r="S1827" s="354">
        <v>0</v>
      </c>
      <c r="T1827" s="354">
        <v>0</v>
      </c>
      <c r="U1827" s="354">
        <v>0</v>
      </c>
      <c r="V1827" s="354">
        <v>10001</v>
      </c>
      <c r="W1827" s="354">
        <v>10001</v>
      </c>
      <c r="X1827" s="354">
        <v>10001</v>
      </c>
      <c r="Y1827" s="354">
        <v>10001</v>
      </c>
      <c r="Z1827" s="354">
        <v>10001</v>
      </c>
      <c r="AA1827" s="354">
        <v>10001</v>
      </c>
      <c r="AB1827" s="354">
        <v>10001</v>
      </c>
      <c r="AC1827" s="354">
        <v>10001</v>
      </c>
      <c r="AD1827" s="354">
        <v>10001</v>
      </c>
    </row>
    <row r="1828" spans="1:30" x14ac:dyDescent="0.35">
      <c r="A1828" t="s">
        <v>174</v>
      </c>
      <c r="B1828" s="354" t="str">
        <f>VLOOKUP(A1828,'Web Based Remittances'!$A$2:$C$70,3,0)</f>
        <v>775p999d</v>
      </c>
      <c r="C1828" s="354" t="s">
        <v>19</v>
      </c>
      <c r="D1828" s="354" t="s">
        <v>20</v>
      </c>
      <c r="E1828" s="354">
        <v>4190105</v>
      </c>
      <c r="F1828" s="354">
        <v>-1841891</v>
      </c>
      <c r="G1828" s="354">
        <v>-209046.07</v>
      </c>
      <c r="H1828" s="354">
        <v>-143794.45000000001</v>
      </c>
      <c r="I1828" s="354">
        <v>-164097.45000000001</v>
      </c>
      <c r="J1828" s="354">
        <v>-143794.45000000001</v>
      </c>
      <c r="K1828" s="354">
        <v>-143794.45000000001</v>
      </c>
      <c r="L1828" s="354">
        <v>-143794.45000000001</v>
      </c>
      <c r="M1828" s="354">
        <v>-143794.45000000001</v>
      </c>
      <c r="N1828" s="354">
        <v>-172219.45</v>
      </c>
      <c r="O1828" s="354">
        <v>-143794.45000000001</v>
      </c>
      <c r="P1828" s="354">
        <v>-143794.45000000001</v>
      </c>
      <c r="Q1828" s="354">
        <v>-143794.45000000001</v>
      </c>
      <c r="R1828" s="354">
        <v>-146172.43</v>
      </c>
      <c r="S1828" s="354">
        <v>-209046.07</v>
      </c>
      <c r="T1828" s="354">
        <v>-352840.52</v>
      </c>
      <c r="U1828" s="354">
        <v>-516937.97000000003</v>
      </c>
      <c r="V1828" s="354">
        <v>-660732.42000000004</v>
      </c>
      <c r="W1828" s="354">
        <v>-804526.87000000011</v>
      </c>
      <c r="X1828" s="354">
        <v>-948321.32000000007</v>
      </c>
      <c r="Y1828" s="354">
        <v>-1092115.77</v>
      </c>
      <c r="Z1828" s="354">
        <v>-1264335.22</v>
      </c>
      <c r="AA1828" s="354">
        <v>-1408129.67</v>
      </c>
      <c r="AB1828" s="354">
        <v>-1551924.1199999999</v>
      </c>
      <c r="AC1828" s="354">
        <v>-1695718.5699999998</v>
      </c>
      <c r="AD1828" s="354">
        <v>-1841890.9999999998</v>
      </c>
    </row>
    <row r="1829" spans="1:30" x14ac:dyDescent="0.35">
      <c r="A1829" t="s">
        <v>174</v>
      </c>
      <c r="B1829" s="354" t="str">
        <f>VLOOKUP(A1829,'Web Based Remittances'!$A$2:$C$70,3,0)</f>
        <v>775p999d</v>
      </c>
      <c r="C1829" s="354" t="s">
        <v>21</v>
      </c>
      <c r="D1829" s="354" t="s">
        <v>22</v>
      </c>
      <c r="E1829" s="354">
        <v>4190110</v>
      </c>
      <c r="F1829" s="354">
        <v>0</v>
      </c>
      <c r="S1829" s="354">
        <v>0</v>
      </c>
      <c r="T1829" s="354">
        <v>0</v>
      </c>
      <c r="U1829" s="354">
        <v>0</v>
      </c>
      <c r="V1829" s="354">
        <v>0</v>
      </c>
      <c r="W1829" s="354">
        <v>0</v>
      </c>
      <c r="X1829" s="354">
        <v>0</v>
      </c>
      <c r="Y1829" s="354">
        <v>0</v>
      </c>
      <c r="Z1829" s="354">
        <v>0</v>
      </c>
      <c r="AA1829" s="354">
        <v>0</v>
      </c>
      <c r="AB1829" s="354">
        <v>0</v>
      </c>
      <c r="AC1829" s="354">
        <v>0</v>
      </c>
      <c r="AD1829" s="354">
        <v>0</v>
      </c>
    </row>
    <row r="1830" spans="1:30" x14ac:dyDescent="0.35">
      <c r="A1830" t="s">
        <v>174</v>
      </c>
      <c r="B1830" s="354" t="str">
        <f>VLOOKUP(A1830,'Web Based Remittances'!$A$2:$C$70,3,0)</f>
        <v>775p999d</v>
      </c>
      <c r="C1830" s="354" t="s">
        <v>23</v>
      </c>
      <c r="D1830" s="354" t="s">
        <v>24</v>
      </c>
      <c r="E1830" s="354">
        <v>4190120</v>
      </c>
      <c r="F1830" s="354">
        <v>-23436</v>
      </c>
      <c r="G1830" s="354">
        <v>-3102.95</v>
      </c>
      <c r="H1830" s="354">
        <v>-3087.3100000000004</v>
      </c>
      <c r="I1830" s="354">
        <v>-3087.3100000000004</v>
      </c>
      <c r="J1830" s="354">
        <v>-3087.3100000000004</v>
      </c>
      <c r="K1830" s="354">
        <v>-1383.89</v>
      </c>
      <c r="L1830" s="354">
        <v>-1383.89</v>
      </c>
      <c r="M1830" s="354">
        <v>-1383.89</v>
      </c>
      <c r="N1830" s="354">
        <v>-1383.89</v>
      </c>
      <c r="O1830" s="354">
        <v>-1383.89</v>
      </c>
      <c r="P1830" s="354">
        <v>-1383.89</v>
      </c>
      <c r="Q1830" s="354">
        <v>-1383.89</v>
      </c>
      <c r="R1830" s="354">
        <v>-1383.89</v>
      </c>
      <c r="S1830" s="354">
        <v>-3102.95</v>
      </c>
      <c r="T1830" s="354">
        <v>-6190.26</v>
      </c>
      <c r="U1830" s="354">
        <v>-9277.57</v>
      </c>
      <c r="V1830" s="354">
        <v>-12364.880000000001</v>
      </c>
      <c r="W1830" s="354">
        <v>-13748.77</v>
      </c>
      <c r="X1830" s="354">
        <v>-15132.66</v>
      </c>
      <c r="Y1830" s="354">
        <v>-16516.55</v>
      </c>
      <c r="Z1830" s="354">
        <v>-17900.439999999999</v>
      </c>
      <c r="AA1830" s="354">
        <v>-19284.329999999998</v>
      </c>
      <c r="AB1830" s="354">
        <v>-20668.219999999998</v>
      </c>
      <c r="AC1830" s="354">
        <v>-22052.109999999997</v>
      </c>
      <c r="AD1830" s="354">
        <v>-23435.999999999996</v>
      </c>
    </row>
    <row r="1831" spans="1:30" x14ac:dyDescent="0.35">
      <c r="A1831" t="s">
        <v>174</v>
      </c>
      <c r="B1831" s="354" t="str">
        <f>VLOOKUP(A1831,'Web Based Remittances'!$A$2:$C$70,3,0)</f>
        <v>775p999d</v>
      </c>
      <c r="C1831" s="354" t="s">
        <v>25</v>
      </c>
      <c r="D1831" s="354" t="s">
        <v>26</v>
      </c>
      <c r="E1831" s="354">
        <v>4190140</v>
      </c>
      <c r="F1831" s="354">
        <v>-121880</v>
      </c>
      <c r="I1831" s="354">
        <v>-30470</v>
      </c>
      <c r="L1831" s="354">
        <v>-30470</v>
      </c>
      <c r="O1831" s="354">
        <v>-30470</v>
      </c>
      <c r="R1831" s="354">
        <v>-30470</v>
      </c>
      <c r="S1831" s="354">
        <v>0</v>
      </c>
      <c r="T1831" s="354">
        <v>0</v>
      </c>
      <c r="U1831" s="354">
        <v>-30470</v>
      </c>
      <c r="V1831" s="354">
        <v>-30470</v>
      </c>
      <c r="W1831" s="354">
        <v>-30470</v>
      </c>
      <c r="X1831" s="354">
        <v>-60940</v>
      </c>
      <c r="Y1831" s="354">
        <v>-60940</v>
      </c>
      <c r="Z1831" s="354">
        <v>-60940</v>
      </c>
      <c r="AA1831" s="354">
        <v>-91410</v>
      </c>
      <c r="AB1831" s="354">
        <v>-91410</v>
      </c>
      <c r="AC1831" s="354">
        <v>-91410</v>
      </c>
      <c r="AD1831" s="354">
        <v>-121880</v>
      </c>
    </row>
    <row r="1832" spans="1:30" x14ac:dyDescent="0.35">
      <c r="A1832" t="s">
        <v>174</v>
      </c>
      <c r="B1832" s="354" t="str">
        <f>VLOOKUP(A1832,'Web Based Remittances'!$A$2:$C$70,3,0)</f>
        <v>775p999d</v>
      </c>
      <c r="C1832" s="354" t="s">
        <v>27</v>
      </c>
      <c r="D1832" s="354" t="s">
        <v>28</v>
      </c>
      <c r="E1832" s="354">
        <v>4190160</v>
      </c>
      <c r="F1832" s="354">
        <v>0</v>
      </c>
      <c r="S1832" s="354">
        <v>0</v>
      </c>
      <c r="T1832" s="354">
        <v>0</v>
      </c>
      <c r="U1832" s="354">
        <v>0</v>
      </c>
      <c r="V1832" s="354">
        <v>0</v>
      </c>
      <c r="W1832" s="354">
        <v>0</v>
      </c>
      <c r="X1832" s="354">
        <v>0</v>
      </c>
      <c r="Y1832" s="354">
        <v>0</v>
      </c>
      <c r="Z1832" s="354">
        <v>0</v>
      </c>
      <c r="AA1832" s="354">
        <v>0</v>
      </c>
      <c r="AB1832" s="354">
        <v>0</v>
      </c>
      <c r="AC1832" s="354">
        <v>0</v>
      </c>
      <c r="AD1832" s="354">
        <v>0</v>
      </c>
    </row>
    <row r="1833" spans="1:30" x14ac:dyDescent="0.35">
      <c r="A1833" t="s">
        <v>174</v>
      </c>
      <c r="B1833" s="354" t="str">
        <f>VLOOKUP(A1833,'Web Based Remittances'!$A$2:$C$70,3,0)</f>
        <v>775p999d</v>
      </c>
      <c r="C1833" s="354" t="s">
        <v>29</v>
      </c>
      <c r="D1833" s="354" t="s">
        <v>30</v>
      </c>
      <c r="E1833" s="354">
        <v>4190390</v>
      </c>
      <c r="F1833" s="354">
        <v>0</v>
      </c>
      <c r="S1833" s="354">
        <v>0</v>
      </c>
      <c r="T1833" s="354">
        <v>0</v>
      </c>
      <c r="U1833" s="354">
        <v>0</v>
      </c>
      <c r="V1833" s="354">
        <v>0</v>
      </c>
      <c r="W1833" s="354">
        <v>0</v>
      </c>
      <c r="X1833" s="354">
        <v>0</v>
      </c>
      <c r="Y1833" s="354">
        <v>0</v>
      </c>
      <c r="Z1833" s="354">
        <v>0</v>
      </c>
      <c r="AA1833" s="354">
        <v>0</v>
      </c>
      <c r="AB1833" s="354">
        <v>0</v>
      </c>
      <c r="AC1833" s="354">
        <v>0</v>
      </c>
      <c r="AD1833" s="354">
        <v>0</v>
      </c>
    </row>
    <row r="1834" spans="1:30" x14ac:dyDescent="0.35">
      <c r="A1834" t="s">
        <v>174</v>
      </c>
      <c r="B1834" s="354" t="str">
        <f>VLOOKUP(A1834,'Web Based Remittances'!$A$2:$C$70,3,0)</f>
        <v>775p999d</v>
      </c>
      <c r="C1834" s="354" t="s">
        <v>31</v>
      </c>
      <c r="D1834" s="354" t="s">
        <v>32</v>
      </c>
      <c r="E1834" s="354">
        <v>4191900</v>
      </c>
      <c r="F1834" s="354">
        <v>0</v>
      </c>
      <c r="S1834" s="354">
        <v>0</v>
      </c>
      <c r="T1834" s="354">
        <v>0</v>
      </c>
      <c r="U1834" s="354">
        <v>0</v>
      </c>
      <c r="V1834" s="354">
        <v>0</v>
      </c>
      <c r="W1834" s="354">
        <v>0</v>
      </c>
      <c r="X1834" s="354">
        <v>0</v>
      </c>
      <c r="Y1834" s="354">
        <v>0</v>
      </c>
      <c r="Z1834" s="354">
        <v>0</v>
      </c>
      <c r="AA1834" s="354">
        <v>0</v>
      </c>
      <c r="AB1834" s="354">
        <v>0</v>
      </c>
      <c r="AC1834" s="354">
        <v>0</v>
      </c>
      <c r="AD1834" s="354">
        <v>0</v>
      </c>
    </row>
    <row r="1835" spans="1:30" x14ac:dyDescent="0.35">
      <c r="A1835" t="s">
        <v>174</v>
      </c>
      <c r="B1835" s="354" t="str">
        <f>VLOOKUP(A1835,'Web Based Remittances'!$A$2:$C$70,3,0)</f>
        <v>775p999d</v>
      </c>
      <c r="C1835" s="354" t="s">
        <v>33</v>
      </c>
      <c r="D1835" s="354" t="s">
        <v>34</v>
      </c>
      <c r="E1835" s="354">
        <v>4191100</v>
      </c>
      <c r="F1835" s="354">
        <v>-43800</v>
      </c>
      <c r="G1835" s="354">
        <v>-3982</v>
      </c>
      <c r="H1835" s="354">
        <v>-3982</v>
      </c>
      <c r="I1835" s="354">
        <v>-3982</v>
      </c>
      <c r="J1835" s="354">
        <v>-3982</v>
      </c>
      <c r="L1835" s="354">
        <v>-3982</v>
      </c>
      <c r="M1835" s="354">
        <v>-3982</v>
      </c>
      <c r="N1835" s="354">
        <v>-3982</v>
      </c>
      <c r="O1835" s="354">
        <v>-3982</v>
      </c>
      <c r="P1835" s="354">
        <v>-3982</v>
      </c>
      <c r="Q1835" s="354">
        <v>-3982</v>
      </c>
      <c r="R1835" s="354">
        <v>-3980</v>
      </c>
      <c r="S1835" s="354">
        <v>-3982</v>
      </c>
      <c r="T1835" s="354">
        <v>-7964</v>
      </c>
      <c r="U1835" s="354">
        <v>-11946</v>
      </c>
      <c r="V1835" s="354">
        <v>-15928</v>
      </c>
      <c r="W1835" s="354">
        <v>-15928</v>
      </c>
      <c r="X1835" s="354">
        <v>-19910</v>
      </c>
      <c r="Y1835" s="354">
        <v>-23892</v>
      </c>
      <c r="Z1835" s="354">
        <v>-27874</v>
      </c>
      <c r="AA1835" s="354">
        <v>-31856</v>
      </c>
      <c r="AB1835" s="354">
        <v>-35838</v>
      </c>
      <c r="AC1835" s="354">
        <v>-39820</v>
      </c>
      <c r="AD1835" s="354">
        <v>-43800</v>
      </c>
    </row>
    <row r="1836" spans="1:30" x14ac:dyDescent="0.35">
      <c r="A1836" t="s">
        <v>174</v>
      </c>
      <c r="B1836" s="354" t="str">
        <f>VLOOKUP(A1836,'Web Based Remittances'!$A$2:$C$70,3,0)</f>
        <v>775p999d</v>
      </c>
      <c r="C1836" s="354" t="s">
        <v>35</v>
      </c>
      <c r="D1836" s="354" t="s">
        <v>36</v>
      </c>
      <c r="E1836" s="354">
        <v>4191110</v>
      </c>
      <c r="F1836" s="354">
        <v>0</v>
      </c>
      <c r="S1836" s="354">
        <v>0</v>
      </c>
      <c r="T1836" s="354">
        <v>0</v>
      </c>
      <c r="U1836" s="354">
        <v>0</v>
      </c>
      <c r="V1836" s="354">
        <v>0</v>
      </c>
      <c r="W1836" s="354">
        <v>0</v>
      </c>
      <c r="X1836" s="354">
        <v>0</v>
      </c>
      <c r="Y1836" s="354">
        <v>0</v>
      </c>
      <c r="Z1836" s="354">
        <v>0</v>
      </c>
      <c r="AA1836" s="354">
        <v>0</v>
      </c>
      <c r="AB1836" s="354">
        <v>0</v>
      </c>
      <c r="AC1836" s="354">
        <v>0</v>
      </c>
      <c r="AD1836" s="354">
        <v>0</v>
      </c>
    </row>
    <row r="1837" spans="1:30" x14ac:dyDescent="0.35">
      <c r="A1837" t="s">
        <v>174</v>
      </c>
      <c r="B1837" s="354" t="str">
        <f>VLOOKUP(A1837,'Web Based Remittances'!$A$2:$C$70,3,0)</f>
        <v>775p999d</v>
      </c>
      <c r="C1837" s="354" t="s">
        <v>37</v>
      </c>
      <c r="D1837" s="354" t="s">
        <v>38</v>
      </c>
      <c r="E1837" s="354">
        <v>4191600</v>
      </c>
      <c r="F1837" s="354">
        <v>-1800</v>
      </c>
      <c r="L1837" s="354">
        <v>-1800</v>
      </c>
      <c r="S1837" s="354">
        <v>0</v>
      </c>
      <c r="T1837" s="354">
        <v>0</v>
      </c>
      <c r="U1837" s="354">
        <v>0</v>
      </c>
      <c r="V1837" s="354">
        <v>0</v>
      </c>
      <c r="W1837" s="354">
        <v>0</v>
      </c>
      <c r="X1837" s="354">
        <v>-1800</v>
      </c>
      <c r="Y1837" s="354">
        <v>-1800</v>
      </c>
      <c r="Z1837" s="354">
        <v>-1800</v>
      </c>
      <c r="AA1837" s="354">
        <v>-1800</v>
      </c>
      <c r="AB1837" s="354">
        <v>-1800</v>
      </c>
      <c r="AC1837" s="354">
        <v>-1800</v>
      </c>
      <c r="AD1837" s="354">
        <v>-1800</v>
      </c>
    </row>
    <row r="1838" spans="1:30" x14ac:dyDescent="0.35">
      <c r="A1838" t="s">
        <v>174</v>
      </c>
      <c r="B1838" s="354" t="str">
        <f>VLOOKUP(A1838,'Web Based Remittances'!$A$2:$C$70,3,0)</f>
        <v>775p999d</v>
      </c>
      <c r="C1838" s="354" t="s">
        <v>39</v>
      </c>
      <c r="D1838" s="354" t="s">
        <v>40</v>
      </c>
      <c r="E1838" s="354">
        <v>4191610</v>
      </c>
      <c r="F1838" s="354">
        <v>0</v>
      </c>
      <c r="S1838" s="354">
        <v>0</v>
      </c>
      <c r="T1838" s="354">
        <v>0</v>
      </c>
      <c r="U1838" s="354">
        <v>0</v>
      </c>
      <c r="V1838" s="354">
        <v>0</v>
      </c>
      <c r="W1838" s="354">
        <v>0</v>
      </c>
      <c r="X1838" s="354">
        <v>0</v>
      </c>
      <c r="Y1838" s="354">
        <v>0</v>
      </c>
      <c r="Z1838" s="354">
        <v>0</v>
      </c>
      <c r="AA1838" s="354">
        <v>0</v>
      </c>
      <c r="AB1838" s="354">
        <v>0</v>
      </c>
      <c r="AC1838" s="354">
        <v>0</v>
      </c>
      <c r="AD1838" s="354">
        <v>0</v>
      </c>
    </row>
    <row r="1839" spans="1:30" x14ac:dyDescent="0.35">
      <c r="A1839" t="s">
        <v>174</v>
      </c>
      <c r="B1839" s="354" t="str">
        <f>VLOOKUP(A1839,'Web Based Remittances'!$A$2:$C$70,3,0)</f>
        <v>775p999d</v>
      </c>
      <c r="C1839" s="354" t="s">
        <v>41</v>
      </c>
      <c r="D1839" s="354" t="s">
        <v>42</v>
      </c>
      <c r="E1839" s="354">
        <v>4190410</v>
      </c>
      <c r="F1839" s="354">
        <v>-6000</v>
      </c>
      <c r="I1839" s="354">
        <v>-1500</v>
      </c>
      <c r="L1839" s="354">
        <v>-1500</v>
      </c>
      <c r="O1839" s="354">
        <v>-1500</v>
      </c>
      <c r="R1839" s="354">
        <v>-1500</v>
      </c>
      <c r="S1839" s="354">
        <v>0</v>
      </c>
      <c r="T1839" s="354">
        <v>0</v>
      </c>
      <c r="U1839" s="354">
        <v>-1500</v>
      </c>
      <c r="V1839" s="354">
        <v>-1500</v>
      </c>
      <c r="W1839" s="354">
        <v>-1500</v>
      </c>
      <c r="X1839" s="354">
        <v>-3000</v>
      </c>
      <c r="Y1839" s="354">
        <v>-3000</v>
      </c>
      <c r="Z1839" s="354">
        <v>-3000</v>
      </c>
      <c r="AA1839" s="354">
        <v>-4500</v>
      </c>
      <c r="AB1839" s="354">
        <v>-4500</v>
      </c>
      <c r="AC1839" s="354">
        <v>-4500</v>
      </c>
      <c r="AD1839" s="354">
        <v>-6000</v>
      </c>
    </row>
    <row r="1840" spans="1:30" x14ac:dyDescent="0.35">
      <c r="A1840" t="s">
        <v>174</v>
      </c>
      <c r="B1840" s="354" t="str">
        <f>VLOOKUP(A1840,'Web Based Remittances'!$A$2:$C$70,3,0)</f>
        <v>775p999d</v>
      </c>
      <c r="C1840" s="354" t="s">
        <v>43</v>
      </c>
      <c r="D1840" s="354" t="s">
        <v>44</v>
      </c>
      <c r="E1840" s="354">
        <v>4190420</v>
      </c>
      <c r="F1840" s="354">
        <v>0</v>
      </c>
      <c r="S1840" s="354">
        <v>0</v>
      </c>
      <c r="T1840" s="354">
        <v>0</v>
      </c>
      <c r="U1840" s="354">
        <v>0</v>
      </c>
      <c r="V1840" s="354">
        <v>0</v>
      </c>
      <c r="W1840" s="354">
        <v>0</v>
      </c>
      <c r="X1840" s="354">
        <v>0</v>
      </c>
      <c r="Y1840" s="354">
        <v>0</v>
      </c>
      <c r="Z1840" s="354">
        <v>0</v>
      </c>
      <c r="AA1840" s="354">
        <v>0</v>
      </c>
      <c r="AB1840" s="354">
        <v>0</v>
      </c>
      <c r="AC1840" s="354">
        <v>0</v>
      </c>
      <c r="AD1840" s="354">
        <v>0</v>
      </c>
    </row>
    <row r="1841" spans="1:30" x14ac:dyDescent="0.35">
      <c r="A1841" t="s">
        <v>174</v>
      </c>
      <c r="B1841" s="354" t="str">
        <f>VLOOKUP(A1841,'Web Based Remittances'!$A$2:$C$70,3,0)</f>
        <v>775p999d</v>
      </c>
      <c r="C1841" s="354" t="s">
        <v>45</v>
      </c>
      <c r="D1841" s="354" t="s">
        <v>46</v>
      </c>
      <c r="E1841" s="354">
        <v>4190200</v>
      </c>
      <c r="F1841" s="354">
        <v>0</v>
      </c>
      <c r="S1841" s="354">
        <v>0</v>
      </c>
      <c r="T1841" s="354">
        <v>0</v>
      </c>
      <c r="U1841" s="354">
        <v>0</v>
      </c>
      <c r="V1841" s="354">
        <v>0</v>
      </c>
      <c r="W1841" s="354">
        <v>0</v>
      </c>
      <c r="X1841" s="354">
        <v>0</v>
      </c>
      <c r="Y1841" s="354">
        <v>0</v>
      </c>
      <c r="Z1841" s="354">
        <v>0</v>
      </c>
      <c r="AA1841" s="354">
        <v>0</v>
      </c>
      <c r="AB1841" s="354">
        <v>0</v>
      </c>
      <c r="AC1841" s="354">
        <v>0</v>
      </c>
      <c r="AD1841" s="354">
        <v>0</v>
      </c>
    </row>
    <row r="1842" spans="1:30" x14ac:dyDescent="0.35">
      <c r="A1842" t="s">
        <v>174</v>
      </c>
      <c r="B1842" s="354" t="str">
        <f>VLOOKUP(A1842,'Web Based Remittances'!$A$2:$C$70,3,0)</f>
        <v>775p999d</v>
      </c>
      <c r="C1842" s="354" t="s">
        <v>47</v>
      </c>
      <c r="D1842" s="354" t="s">
        <v>48</v>
      </c>
      <c r="E1842" s="354">
        <v>4190386</v>
      </c>
      <c r="F1842" s="354">
        <v>0</v>
      </c>
      <c r="S1842" s="354">
        <v>0</v>
      </c>
      <c r="T1842" s="354">
        <v>0</v>
      </c>
      <c r="U1842" s="354">
        <v>0</v>
      </c>
      <c r="V1842" s="354">
        <v>0</v>
      </c>
      <c r="W1842" s="354">
        <v>0</v>
      </c>
      <c r="X1842" s="354">
        <v>0</v>
      </c>
      <c r="Y1842" s="354">
        <v>0</v>
      </c>
      <c r="Z1842" s="354">
        <v>0</v>
      </c>
      <c r="AA1842" s="354">
        <v>0</v>
      </c>
      <c r="AB1842" s="354">
        <v>0</v>
      </c>
      <c r="AC1842" s="354">
        <v>0</v>
      </c>
      <c r="AD1842" s="354">
        <v>0</v>
      </c>
    </row>
    <row r="1843" spans="1:30" x14ac:dyDescent="0.35">
      <c r="A1843" t="s">
        <v>174</v>
      </c>
      <c r="B1843" s="354" t="str">
        <f>VLOOKUP(A1843,'Web Based Remittances'!$A$2:$C$70,3,0)</f>
        <v>775p999d</v>
      </c>
      <c r="C1843" s="354" t="s">
        <v>49</v>
      </c>
      <c r="D1843" s="354" t="s">
        <v>50</v>
      </c>
      <c r="E1843" s="354">
        <v>4190387</v>
      </c>
      <c r="F1843" s="354">
        <v>0</v>
      </c>
      <c r="S1843" s="354">
        <v>0</v>
      </c>
      <c r="T1843" s="354">
        <v>0</v>
      </c>
      <c r="U1843" s="354">
        <v>0</v>
      </c>
      <c r="V1843" s="354">
        <v>0</v>
      </c>
      <c r="W1843" s="354">
        <v>0</v>
      </c>
      <c r="X1843" s="354">
        <v>0</v>
      </c>
      <c r="Y1843" s="354">
        <v>0</v>
      </c>
      <c r="Z1843" s="354">
        <v>0</v>
      </c>
      <c r="AA1843" s="354">
        <v>0</v>
      </c>
      <c r="AB1843" s="354">
        <v>0</v>
      </c>
      <c r="AC1843" s="354">
        <v>0</v>
      </c>
      <c r="AD1843" s="354">
        <v>0</v>
      </c>
    </row>
    <row r="1844" spans="1:30" x14ac:dyDescent="0.35">
      <c r="A1844" t="s">
        <v>174</v>
      </c>
      <c r="B1844" s="354" t="str">
        <f>VLOOKUP(A1844,'Web Based Remittances'!$A$2:$C$70,3,0)</f>
        <v>775p999d</v>
      </c>
      <c r="C1844" s="354" t="s">
        <v>51</v>
      </c>
      <c r="D1844" s="354" t="s">
        <v>52</v>
      </c>
      <c r="E1844" s="354">
        <v>4190388</v>
      </c>
      <c r="F1844" s="354">
        <v>0</v>
      </c>
      <c r="S1844" s="354">
        <v>0</v>
      </c>
      <c r="T1844" s="354">
        <v>0</v>
      </c>
      <c r="U1844" s="354">
        <v>0</v>
      </c>
      <c r="V1844" s="354">
        <v>0</v>
      </c>
      <c r="W1844" s="354">
        <v>0</v>
      </c>
      <c r="X1844" s="354">
        <v>0</v>
      </c>
      <c r="Y1844" s="354">
        <v>0</v>
      </c>
      <c r="Z1844" s="354">
        <v>0</v>
      </c>
      <c r="AA1844" s="354">
        <v>0</v>
      </c>
      <c r="AB1844" s="354">
        <v>0</v>
      </c>
      <c r="AC1844" s="354">
        <v>0</v>
      </c>
      <c r="AD1844" s="354">
        <v>0</v>
      </c>
    </row>
    <row r="1845" spans="1:30" x14ac:dyDescent="0.35">
      <c r="A1845" t="s">
        <v>174</v>
      </c>
      <c r="B1845" s="354" t="str">
        <f>VLOOKUP(A1845,'Web Based Remittances'!$A$2:$C$70,3,0)</f>
        <v>775p999d</v>
      </c>
      <c r="C1845" s="354" t="s">
        <v>53</v>
      </c>
      <c r="D1845" s="354" t="s">
        <v>54</v>
      </c>
      <c r="E1845" s="354">
        <v>4190380</v>
      </c>
      <c r="F1845" s="354">
        <v>-55183</v>
      </c>
      <c r="H1845" s="354">
        <v>-8173</v>
      </c>
      <c r="J1845" s="354">
        <v>-35568</v>
      </c>
      <c r="N1845" s="354">
        <v>-11442</v>
      </c>
      <c r="S1845" s="354">
        <v>0</v>
      </c>
      <c r="T1845" s="354">
        <v>-8173</v>
      </c>
      <c r="U1845" s="354">
        <v>-8173</v>
      </c>
      <c r="V1845" s="354">
        <v>-43741</v>
      </c>
      <c r="W1845" s="354">
        <v>-43741</v>
      </c>
      <c r="X1845" s="354">
        <v>-43741</v>
      </c>
      <c r="Y1845" s="354">
        <v>-43741</v>
      </c>
      <c r="Z1845" s="354">
        <v>-55183</v>
      </c>
      <c r="AA1845" s="354">
        <v>-55183</v>
      </c>
      <c r="AB1845" s="354">
        <v>-55183</v>
      </c>
      <c r="AC1845" s="354">
        <v>-55183</v>
      </c>
      <c r="AD1845" s="354">
        <v>-55183</v>
      </c>
    </row>
    <row r="1846" spans="1:30" x14ac:dyDescent="0.35">
      <c r="A1846" t="s">
        <v>174</v>
      </c>
      <c r="B1846" s="354" t="str">
        <f>VLOOKUP(A1846,'Web Based Remittances'!$A$2:$C$70,3,0)</f>
        <v>775p999d</v>
      </c>
      <c r="C1846" s="354" t="s">
        <v>57</v>
      </c>
      <c r="D1846" s="354" t="s">
        <v>58</v>
      </c>
      <c r="E1846" s="354">
        <v>6110000</v>
      </c>
      <c r="F1846" s="354">
        <v>906730</v>
      </c>
      <c r="G1846" s="354">
        <v>74164</v>
      </c>
      <c r="H1846" s="354">
        <v>66784</v>
      </c>
      <c r="I1846" s="354">
        <v>67524</v>
      </c>
      <c r="J1846" s="354">
        <v>70038</v>
      </c>
      <c r="K1846" s="354">
        <v>71352</v>
      </c>
      <c r="L1846" s="354">
        <v>79849</v>
      </c>
      <c r="M1846" s="354">
        <v>79849</v>
      </c>
      <c r="N1846" s="354">
        <v>79849</v>
      </c>
      <c r="O1846" s="354">
        <v>79849</v>
      </c>
      <c r="P1846" s="354">
        <v>79405</v>
      </c>
      <c r="Q1846" s="354">
        <v>79034</v>
      </c>
      <c r="R1846" s="354">
        <v>79033</v>
      </c>
      <c r="S1846" s="354">
        <v>74164</v>
      </c>
      <c r="T1846" s="354">
        <v>140948</v>
      </c>
      <c r="U1846" s="354">
        <v>208472</v>
      </c>
      <c r="V1846" s="354">
        <v>278510</v>
      </c>
      <c r="W1846" s="354">
        <v>349862</v>
      </c>
      <c r="X1846" s="354">
        <v>429711</v>
      </c>
      <c r="Y1846" s="354">
        <v>509560</v>
      </c>
      <c r="Z1846" s="354">
        <v>589409</v>
      </c>
      <c r="AA1846" s="354">
        <v>669258</v>
      </c>
      <c r="AB1846" s="354">
        <v>748663</v>
      </c>
      <c r="AC1846" s="354">
        <v>827697</v>
      </c>
      <c r="AD1846" s="354">
        <v>906730</v>
      </c>
    </row>
    <row r="1847" spans="1:30" x14ac:dyDescent="0.35">
      <c r="A1847" t="s">
        <v>174</v>
      </c>
      <c r="B1847" s="354" t="str">
        <f>VLOOKUP(A1847,'Web Based Remittances'!$A$2:$C$70,3,0)</f>
        <v>775p999d</v>
      </c>
      <c r="C1847" s="354" t="s">
        <v>59</v>
      </c>
      <c r="D1847" s="354" t="s">
        <v>60</v>
      </c>
      <c r="E1847" s="354">
        <v>6110020</v>
      </c>
      <c r="F1847" s="354">
        <v>0</v>
      </c>
      <c r="S1847" s="354">
        <v>0</v>
      </c>
      <c r="T1847" s="354">
        <v>0</v>
      </c>
      <c r="U1847" s="354">
        <v>0</v>
      </c>
      <c r="V1847" s="354">
        <v>0</v>
      </c>
      <c r="W1847" s="354">
        <v>0</v>
      </c>
      <c r="X1847" s="354">
        <v>0</v>
      </c>
      <c r="Y1847" s="354">
        <v>0</v>
      </c>
      <c r="Z1847" s="354">
        <v>0</v>
      </c>
      <c r="AA1847" s="354">
        <v>0</v>
      </c>
      <c r="AB1847" s="354">
        <v>0</v>
      </c>
      <c r="AC1847" s="354">
        <v>0</v>
      </c>
      <c r="AD1847" s="354">
        <v>0</v>
      </c>
    </row>
    <row r="1848" spans="1:30" x14ac:dyDescent="0.35">
      <c r="A1848" t="s">
        <v>174</v>
      </c>
      <c r="B1848" s="354" t="str">
        <f>VLOOKUP(A1848,'Web Based Remittances'!$A$2:$C$70,3,0)</f>
        <v>775p999d</v>
      </c>
      <c r="C1848" s="354" t="s">
        <v>61</v>
      </c>
      <c r="D1848" s="354" t="s">
        <v>62</v>
      </c>
      <c r="E1848" s="354">
        <v>6110600</v>
      </c>
      <c r="F1848" s="354">
        <v>425449</v>
      </c>
      <c r="G1848" s="354">
        <v>35454</v>
      </c>
      <c r="H1848" s="354">
        <v>35454</v>
      </c>
      <c r="I1848" s="354">
        <v>35454</v>
      </c>
      <c r="J1848" s="354">
        <v>35454</v>
      </c>
      <c r="K1848" s="354">
        <v>35454</v>
      </c>
      <c r="L1848" s="354">
        <v>35454</v>
      </c>
      <c r="M1848" s="354">
        <v>35454</v>
      </c>
      <c r="N1848" s="354">
        <v>35454</v>
      </c>
      <c r="O1848" s="354">
        <v>35454</v>
      </c>
      <c r="P1848" s="354">
        <v>35454</v>
      </c>
      <c r="Q1848" s="354">
        <v>35454</v>
      </c>
      <c r="R1848" s="354">
        <v>35455</v>
      </c>
      <c r="S1848" s="354">
        <v>35454</v>
      </c>
      <c r="T1848" s="354">
        <v>70908</v>
      </c>
      <c r="U1848" s="354">
        <v>106362</v>
      </c>
      <c r="V1848" s="354">
        <v>141816</v>
      </c>
      <c r="W1848" s="354">
        <v>177270</v>
      </c>
      <c r="X1848" s="354">
        <v>212724</v>
      </c>
      <c r="Y1848" s="354">
        <v>248178</v>
      </c>
      <c r="Z1848" s="354">
        <v>283632</v>
      </c>
      <c r="AA1848" s="354">
        <v>319086</v>
      </c>
      <c r="AB1848" s="354">
        <v>354540</v>
      </c>
      <c r="AC1848" s="354">
        <v>389994</v>
      </c>
      <c r="AD1848" s="354">
        <v>425449</v>
      </c>
    </row>
    <row r="1849" spans="1:30" x14ac:dyDescent="0.35">
      <c r="A1849" t="s">
        <v>174</v>
      </c>
      <c r="B1849" s="354" t="str">
        <f>VLOOKUP(A1849,'Web Based Remittances'!$A$2:$C$70,3,0)</f>
        <v>775p999d</v>
      </c>
      <c r="C1849" s="354" t="s">
        <v>63</v>
      </c>
      <c r="D1849" s="354" t="s">
        <v>64</v>
      </c>
      <c r="E1849" s="354">
        <v>6110720</v>
      </c>
      <c r="F1849" s="354">
        <v>88961</v>
      </c>
      <c r="G1849" s="354">
        <v>7413</v>
      </c>
      <c r="H1849" s="354">
        <v>7413</v>
      </c>
      <c r="I1849" s="354">
        <v>7413</v>
      </c>
      <c r="J1849" s="354">
        <v>7413</v>
      </c>
      <c r="K1849" s="354">
        <v>7413</v>
      </c>
      <c r="L1849" s="354">
        <v>7413</v>
      </c>
      <c r="M1849" s="354">
        <v>7413</v>
      </c>
      <c r="N1849" s="354">
        <v>7413</v>
      </c>
      <c r="O1849" s="354">
        <v>7413</v>
      </c>
      <c r="P1849" s="354">
        <v>7413</v>
      </c>
      <c r="Q1849" s="354">
        <v>7413</v>
      </c>
      <c r="R1849" s="354">
        <v>7418</v>
      </c>
      <c r="S1849" s="354">
        <v>7413</v>
      </c>
      <c r="T1849" s="354">
        <v>14826</v>
      </c>
      <c r="U1849" s="354">
        <v>22239</v>
      </c>
      <c r="V1849" s="354">
        <v>29652</v>
      </c>
      <c r="W1849" s="354">
        <v>37065</v>
      </c>
      <c r="X1849" s="354">
        <v>44478</v>
      </c>
      <c r="Y1849" s="354">
        <v>51891</v>
      </c>
      <c r="Z1849" s="354">
        <v>59304</v>
      </c>
      <c r="AA1849" s="354">
        <v>66717</v>
      </c>
      <c r="AB1849" s="354">
        <v>74130</v>
      </c>
      <c r="AC1849" s="354">
        <v>81543</v>
      </c>
      <c r="AD1849" s="354">
        <v>88961</v>
      </c>
    </row>
    <row r="1850" spans="1:30" x14ac:dyDescent="0.35">
      <c r="A1850" t="s">
        <v>174</v>
      </c>
      <c r="B1850" s="354" t="str">
        <f>VLOOKUP(A1850,'Web Based Remittances'!$A$2:$C$70,3,0)</f>
        <v>775p999d</v>
      </c>
      <c r="C1850" s="354" t="s">
        <v>65</v>
      </c>
      <c r="D1850" s="354" t="s">
        <v>66</v>
      </c>
      <c r="E1850" s="354">
        <v>6110860</v>
      </c>
      <c r="F1850" s="354">
        <v>92429</v>
      </c>
      <c r="G1850" s="354">
        <v>7702</v>
      </c>
      <c r="H1850" s="354">
        <v>7702</v>
      </c>
      <c r="I1850" s="354">
        <v>7702</v>
      </c>
      <c r="J1850" s="354">
        <v>7702</v>
      </c>
      <c r="K1850" s="354">
        <v>7702</v>
      </c>
      <c r="L1850" s="354">
        <v>7702</v>
      </c>
      <c r="M1850" s="354">
        <v>7702</v>
      </c>
      <c r="N1850" s="354">
        <v>7702</v>
      </c>
      <c r="O1850" s="354">
        <v>7702</v>
      </c>
      <c r="P1850" s="354">
        <v>7702</v>
      </c>
      <c r="Q1850" s="354">
        <v>7702</v>
      </c>
      <c r="R1850" s="354">
        <v>7707</v>
      </c>
      <c r="S1850" s="354">
        <v>7702</v>
      </c>
      <c r="T1850" s="354">
        <v>15404</v>
      </c>
      <c r="U1850" s="354">
        <v>23106</v>
      </c>
      <c r="V1850" s="354">
        <v>30808</v>
      </c>
      <c r="W1850" s="354">
        <v>38510</v>
      </c>
      <c r="X1850" s="354">
        <v>46212</v>
      </c>
      <c r="Y1850" s="354">
        <v>53914</v>
      </c>
      <c r="Z1850" s="354">
        <v>61616</v>
      </c>
      <c r="AA1850" s="354">
        <v>69318</v>
      </c>
      <c r="AB1850" s="354">
        <v>77020</v>
      </c>
      <c r="AC1850" s="354">
        <v>84722</v>
      </c>
      <c r="AD1850" s="354">
        <v>92429</v>
      </c>
    </row>
    <row r="1851" spans="1:30" x14ac:dyDescent="0.35">
      <c r="A1851" t="s">
        <v>174</v>
      </c>
      <c r="B1851" s="354" t="str">
        <f>VLOOKUP(A1851,'Web Based Remittances'!$A$2:$C$70,3,0)</f>
        <v>775p999d</v>
      </c>
      <c r="C1851" s="354" t="s">
        <v>67</v>
      </c>
      <c r="D1851" s="354" t="s">
        <v>68</v>
      </c>
      <c r="E1851" s="354">
        <v>6110800</v>
      </c>
      <c r="F1851" s="354">
        <v>0</v>
      </c>
      <c r="S1851" s="354">
        <v>0</v>
      </c>
      <c r="T1851" s="354">
        <v>0</v>
      </c>
      <c r="U1851" s="354">
        <v>0</v>
      </c>
      <c r="V1851" s="354">
        <v>0</v>
      </c>
      <c r="W1851" s="354">
        <v>0</v>
      </c>
      <c r="X1851" s="354">
        <v>0</v>
      </c>
      <c r="Y1851" s="354">
        <v>0</v>
      </c>
      <c r="Z1851" s="354">
        <v>0</v>
      </c>
      <c r="AA1851" s="354">
        <v>0</v>
      </c>
      <c r="AB1851" s="354">
        <v>0</v>
      </c>
      <c r="AC1851" s="354">
        <v>0</v>
      </c>
      <c r="AD1851" s="354">
        <v>0</v>
      </c>
    </row>
    <row r="1852" spans="1:30" x14ac:dyDescent="0.35">
      <c r="A1852" t="s">
        <v>174</v>
      </c>
      <c r="B1852" s="354" t="str">
        <f>VLOOKUP(A1852,'Web Based Remittances'!$A$2:$C$70,3,0)</f>
        <v>775p999d</v>
      </c>
      <c r="C1852" s="354" t="s">
        <v>69</v>
      </c>
      <c r="D1852" s="354" t="s">
        <v>70</v>
      </c>
      <c r="E1852" s="354">
        <v>6110640</v>
      </c>
      <c r="F1852" s="354">
        <v>82776</v>
      </c>
      <c r="G1852" s="354">
        <v>6898</v>
      </c>
      <c r="H1852" s="354">
        <v>6898</v>
      </c>
      <c r="I1852" s="354">
        <v>6898</v>
      </c>
      <c r="J1852" s="354">
        <v>6898</v>
      </c>
      <c r="K1852" s="354">
        <v>6898</v>
      </c>
      <c r="L1852" s="354">
        <v>6898</v>
      </c>
      <c r="M1852" s="354">
        <v>6898</v>
      </c>
      <c r="N1852" s="354">
        <v>6898</v>
      </c>
      <c r="O1852" s="354">
        <v>6898</v>
      </c>
      <c r="P1852" s="354">
        <v>6898</v>
      </c>
      <c r="Q1852" s="354">
        <v>6898</v>
      </c>
      <c r="R1852" s="354">
        <v>6898</v>
      </c>
      <c r="S1852" s="354">
        <v>6898</v>
      </c>
      <c r="T1852" s="354">
        <v>13796</v>
      </c>
      <c r="U1852" s="354">
        <v>20694</v>
      </c>
      <c r="V1852" s="354">
        <v>27592</v>
      </c>
      <c r="W1852" s="354">
        <v>34490</v>
      </c>
      <c r="X1852" s="354">
        <v>41388</v>
      </c>
      <c r="Y1852" s="354">
        <v>48286</v>
      </c>
      <c r="Z1852" s="354">
        <v>55184</v>
      </c>
      <c r="AA1852" s="354">
        <v>62082</v>
      </c>
      <c r="AB1852" s="354">
        <v>68980</v>
      </c>
      <c r="AC1852" s="354">
        <v>75878</v>
      </c>
      <c r="AD1852" s="354">
        <v>82776</v>
      </c>
    </row>
    <row r="1853" spans="1:30" x14ac:dyDescent="0.35">
      <c r="A1853" t="s">
        <v>174</v>
      </c>
      <c r="B1853" s="354" t="str">
        <f>VLOOKUP(A1853,'Web Based Remittances'!$A$2:$C$70,3,0)</f>
        <v>775p999d</v>
      </c>
      <c r="C1853" s="354" t="s">
        <v>71</v>
      </c>
      <c r="D1853" s="354" t="s">
        <v>72</v>
      </c>
      <c r="E1853" s="354">
        <v>6116300</v>
      </c>
      <c r="F1853" s="354">
        <v>2635</v>
      </c>
      <c r="G1853" s="354">
        <v>220</v>
      </c>
      <c r="H1853" s="354">
        <v>220</v>
      </c>
      <c r="I1853" s="354">
        <v>220</v>
      </c>
      <c r="J1853" s="354">
        <v>220</v>
      </c>
      <c r="L1853" s="354">
        <v>220</v>
      </c>
      <c r="M1853" s="354">
        <v>220</v>
      </c>
      <c r="N1853" s="354">
        <v>220</v>
      </c>
      <c r="O1853" s="354">
        <v>220</v>
      </c>
      <c r="P1853" s="354">
        <v>220</v>
      </c>
      <c r="Q1853" s="354">
        <v>220</v>
      </c>
      <c r="R1853" s="354">
        <v>435</v>
      </c>
      <c r="S1853" s="354">
        <v>220</v>
      </c>
      <c r="T1853" s="354">
        <v>440</v>
      </c>
      <c r="U1853" s="354">
        <v>660</v>
      </c>
      <c r="V1853" s="354">
        <v>880</v>
      </c>
      <c r="W1853" s="354">
        <v>880</v>
      </c>
      <c r="X1853" s="354">
        <v>1100</v>
      </c>
      <c r="Y1853" s="354">
        <v>1320</v>
      </c>
      <c r="Z1853" s="354">
        <v>1540</v>
      </c>
      <c r="AA1853" s="354">
        <v>1760</v>
      </c>
      <c r="AB1853" s="354">
        <v>1980</v>
      </c>
      <c r="AC1853" s="354">
        <v>2200</v>
      </c>
      <c r="AD1853" s="354">
        <v>2635</v>
      </c>
    </row>
    <row r="1854" spans="1:30" x14ac:dyDescent="0.35">
      <c r="A1854" t="s">
        <v>174</v>
      </c>
      <c r="B1854" s="354" t="str">
        <f>VLOOKUP(A1854,'Web Based Remittances'!$A$2:$C$70,3,0)</f>
        <v>775p999d</v>
      </c>
      <c r="C1854" s="354" t="s">
        <v>73</v>
      </c>
      <c r="D1854" s="354" t="s">
        <v>74</v>
      </c>
      <c r="E1854" s="354">
        <v>6116200</v>
      </c>
      <c r="F1854" s="354">
        <v>11475</v>
      </c>
      <c r="G1854" s="354">
        <v>1045</v>
      </c>
      <c r="H1854" s="354">
        <v>1045</v>
      </c>
      <c r="I1854" s="354">
        <v>1045</v>
      </c>
      <c r="J1854" s="354">
        <v>1045</v>
      </c>
      <c r="L1854" s="354">
        <v>1045</v>
      </c>
      <c r="M1854" s="354">
        <v>1045</v>
      </c>
      <c r="N1854" s="354">
        <v>1045</v>
      </c>
      <c r="O1854" s="354">
        <v>1045</v>
      </c>
      <c r="P1854" s="354">
        <v>1045</v>
      </c>
      <c r="Q1854" s="354">
        <v>1045</v>
      </c>
      <c r="R1854" s="354">
        <v>1025</v>
      </c>
      <c r="S1854" s="354">
        <v>1045</v>
      </c>
      <c r="T1854" s="354">
        <v>2090</v>
      </c>
      <c r="U1854" s="354">
        <v>3135</v>
      </c>
      <c r="V1854" s="354">
        <v>4180</v>
      </c>
      <c r="W1854" s="354">
        <v>4180</v>
      </c>
      <c r="X1854" s="354">
        <v>5225</v>
      </c>
      <c r="Y1854" s="354">
        <v>6270</v>
      </c>
      <c r="Z1854" s="354">
        <v>7315</v>
      </c>
      <c r="AA1854" s="354">
        <v>8360</v>
      </c>
      <c r="AB1854" s="354">
        <v>9405</v>
      </c>
      <c r="AC1854" s="354">
        <v>10450</v>
      </c>
      <c r="AD1854" s="354">
        <v>11475</v>
      </c>
    </row>
    <row r="1855" spans="1:30" x14ac:dyDescent="0.35">
      <c r="A1855" t="s">
        <v>174</v>
      </c>
      <c r="B1855" s="354" t="str">
        <f>VLOOKUP(A1855,'Web Based Remittances'!$A$2:$C$70,3,0)</f>
        <v>775p999d</v>
      </c>
      <c r="C1855" s="354" t="s">
        <v>75</v>
      </c>
      <c r="D1855" s="354" t="s">
        <v>76</v>
      </c>
      <c r="E1855" s="354">
        <v>6116610</v>
      </c>
      <c r="F1855" s="354">
        <v>12348</v>
      </c>
      <c r="H1855" s="354">
        <v>12348</v>
      </c>
      <c r="S1855" s="354">
        <v>0</v>
      </c>
      <c r="T1855" s="354">
        <v>12348</v>
      </c>
      <c r="U1855" s="354">
        <v>12348</v>
      </c>
      <c r="V1855" s="354">
        <v>12348</v>
      </c>
      <c r="W1855" s="354">
        <v>12348</v>
      </c>
      <c r="X1855" s="354">
        <v>12348</v>
      </c>
      <c r="Y1855" s="354">
        <v>12348</v>
      </c>
      <c r="Z1855" s="354">
        <v>12348</v>
      </c>
      <c r="AA1855" s="354">
        <v>12348</v>
      </c>
      <c r="AB1855" s="354">
        <v>12348</v>
      </c>
      <c r="AC1855" s="354">
        <v>12348</v>
      </c>
      <c r="AD1855" s="354">
        <v>12348</v>
      </c>
    </row>
    <row r="1856" spans="1:30" x14ac:dyDescent="0.35">
      <c r="A1856" t="s">
        <v>174</v>
      </c>
      <c r="B1856" s="354" t="str">
        <f>VLOOKUP(A1856,'Web Based Remittances'!$A$2:$C$70,3,0)</f>
        <v>775p999d</v>
      </c>
      <c r="C1856" s="354" t="s">
        <v>77</v>
      </c>
      <c r="D1856" s="354" t="s">
        <v>78</v>
      </c>
      <c r="E1856" s="354">
        <v>6116600</v>
      </c>
      <c r="F1856" s="354">
        <v>1095.57</v>
      </c>
      <c r="G1856" s="354">
        <v>1095.57</v>
      </c>
      <c r="S1856" s="354">
        <v>1095.57</v>
      </c>
      <c r="T1856" s="354">
        <v>1095.57</v>
      </c>
      <c r="U1856" s="354">
        <v>1095.57</v>
      </c>
      <c r="V1856" s="354">
        <v>1095.57</v>
      </c>
      <c r="W1856" s="354">
        <v>1095.57</v>
      </c>
      <c r="X1856" s="354">
        <v>1095.57</v>
      </c>
      <c r="Y1856" s="354">
        <v>1095.57</v>
      </c>
      <c r="Z1856" s="354">
        <v>1095.57</v>
      </c>
      <c r="AA1856" s="354">
        <v>1095.57</v>
      </c>
      <c r="AB1856" s="354">
        <v>1095.57</v>
      </c>
      <c r="AC1856" s="354">
        <v>1095.57</v>
      </c>
      <c r="AD1856" s="354">
        <v>1095.57</v>
      </c>
    </row>
    <row r="1857" spans="1:30" x14ac:dyDescent="0.35">
      <c r="A1857" t="s">
        <v>174</v>
      </c>
      <c r="B1857" s="354" t="str">
        <f>VLOOKUP(A1857,'Web Based Remittances'!$A$2:$C$70,3,0)</f>
        <v>775p999d</v>
      </c>
      <c r="C1857" s="354" t="s">
        <v>79</v>
      </c>
      <c r="D1857" s="354" t="s">
        <v>80</v>
      </c>
      <c r="E1857" s="354">
        <v>6121000</v>
      </c>
      <c r="F1857" s="354">
        <v>15900</v>
      </c>
      <c r="G1857" s="354">
        <v>1325</v>
      </c>
      <c r="H1857" s="354">
        <v>1325</v>
      </c>
      <c r="I1857" s="354">
        <v>1325</v>
      </c>
      <c r="J1857" s="354">
        <v>1325</v>
      </c>
      <c r="K1857" s="354">
        <v>1325</v>
      </c>
      <c r="L1857" s="354">
        <v>1325</v>
      </c>
      <c r="M1857" s="354">
        <v>1325</v>
      </c>
      <c r="N1857" s="354">
        <v>1325</v>
      </c>
      <c r="O1857" s="354">
        <v>1325</v>
      </c>
      <c r="P1857" s="354">
        <v>1325</v>
      </c>
      <c r="Q1857" s="354">
        <v>1325</v>
      </c>
      <c r="R1857" s="354">
        <v>1325</v>
      </c>
      <c r="S1857" s="354">
        <v>1325</v>
      </c>
      <c r="T1857" s="354">
        <v>2650</v>
      </c>
      <c r="U1857" s="354">
        <v>3975</v>
      </c>
      <c r="V1857" s="354">
        <v>5300</v>
      </c>
      <c r="W1857" s="354">
        <v>6625</v>
      </c>
      <c r="X1857" s="354">
        <v>7950</v>
      </c>
      <c r="Y1857" s="354">
        <v>9275</v>
      </c>
      <c r="Z1857" s="354">
        <v>10600</v>
      </c>
      <c r="AA1857" s="354">
        <v>11925</v>
      </c>
      <c r="AB1857" s="354">
        <v>13250</v>
      </c>
      <c r="AC1857" s="354">
        <v>14575</v>
      </c>
      <c r="AD1857" s="354">
        <v>15900</v>
      </c>
    </row>
    <row r="1858" spans="1:30" x14ac:dyDescent="0.35">
      <c r="A1858" t="s">
        <v>174</v>
      </c>
      <c r="B1858" s="354" t="str">
        <f>VLOOKUP(A1858,'Web Based Remittances'!$A$2:$C$70,3,0)</f>
        <v>775p999d</v>
      </c>
      <c r="C1858" s="354" t="s">
        <v>81</v>
      </c>
      <c r="D1858" s="354" t="s">
        <v>82</v>
      </c>
      <c r="E1858" s="354">
        <v>6122310</v>
      </c>
      <c r="F1858" s="354">
        <v>4495</v>
      </c>
      <c r="G1858" s="354">
        <v>375</v>
      </c>
      <c r="H1858" s="354">
        <v>375</v>
      </c>
      <c r="I1858" s="354">
        <v>375</v>
      </c>
      <c r="J1858" s="354">
        <v>375</v>
      </c>
      <c r="K1858" s="354">
        <v>375</v>
      </c>
      <c r="L1858" s="354">
        <v>375</v>
      </c>
      <c r="M1858" s="354">
        <v>375</v>
      </c>
      <c r="N1858" s="354">
        <v>375</v>
      </c>
      <c r="O1858" s="354">
        <v>375</v>
      </c>
      <c r="P1858" s="354">
        <v>375</v>
      </c>
      <c r="Q1858" s="354">
        <v>375</v>
      </c>
      <c r="R1858" s="354">
        <v>370</v>
      </c>
      <c r="S1858" s="354">
        <v>375</v>
      </c>
      <c r="T1858" s="354">
        <v>750</v>
      </c>
      <c r="U1858" s="354">
        <v>1125</v>
      </c>
      <c r="V1858" s="354">
        <v>1500</v>
      </c>
      <c r="W1858" s="354">
        <v>1875</v>
      </c>
      <c r="X1858" s="354">
        <v>2250</v>
      </c>
      <c r="Y1858" s="354">
        <v>2625</v>
      </c>
      <c r="Z1858" s="354">
        <v>3000</v>
      </c>
      <c r="AA1858" s="354">
        <v>3375</v>
      </c>
      <c r="AB1858" s="354">
        <v>3750</v>
      </c>
      <c r="AC1858" s="354">
        <v>4125</v>
      </c>
      <c r="AD1858" s="354">
        <v>4495</v>
      </c>
    </row>
    <row r="1859" spans="1:30" x14ac:dyDescent="0.35">
      <c r="A1859" t="s">
        <v>174</v>
      </c>
      <c r="B1859" s="354" t="str">
        <f>VLOOKUP(A1859,'Web Based Remittances'!$A$2:$C$70,3,0)</f>
        <v>775p999d</v>
      </c>
      <c r="C1859" s="354" t="s">
        <v>83</v>
      </c>
      <c r="D1859" s="354" t="s">
        <v>84</v>
      </c>
      <c r="E1859" s="354">
        <v>6122110</v>
      </c>
      <c r="F1859" s="354">
        <v>9540</v>
      </c>
      <c r="G1859" s="354">
        <v>795</v>
      </c>
      <c r="H1859" s="354">
        <v>795</v>
      </c>
      <c r="I1859" s="354">
        <v>795</v>
      </c>
      <c r="J1859" s="354">
        <v>795</v>
      </c>
      <c r="K1859" s="354">
        <v>795</v>
      </c>
      <c r="L1859" s="354">
        <v>795</v>
      </c>
      <c r="M1859" s="354">
        <v>795</v>
      </c>
      <c r="N1859" s="354">
        <v>795</v>
      </c>
      <c r="O1859" s="354">
        <v>795</v>
      </c>
      <c r="P1859" s="354">
        <v>795</v>
      </c>
      <c r="Q1859" s="354">
        <v>795</v>
      </c>
      <c r="R1859" s="354">
        <v>795</v>
      </c>
      <c r="S1859" s="354">
        <v>795</v>
      </c>
      <c r="T1859" s="354">
        <v>1590</v>
      </c>
      <c r="U1859" s="354">
        <v>2385</v>
      </c>
      <c r="V1859" s="354">
        <v>3180</v>
      </c>
      <c r="W1859" s="354">
        <v>3975</v>
      </c>
      <c r="X1859" s="354">
        <v>4770</v>
      </c>
      <c r="Y1859" s="354">
        <v>5565</v>
      </c>
      <c r="Z1859" s="354">
        <v>6360</v>
      </c>
      <c r="AA1859" s="354">
        <v>7155</v>
      </c>
      <c r="AB1859" s="354">
        <v>7950</v>
      </c>
      <c r="AC1859" s="354">
        <v>8745</v>
      </c>
      <c r="AD1859" s="354">
        <v>9540</v>
      </c>
    </row>
    <row r="1860" spans="1:30" x14ac:dyDescent="0.35">
      <c r="A1860" t="s">
        <v>174</v>
      </c>
      <c r="B1860" s="354" t="str">
        <f>VLOOKUP(A1860,'Web Based Remittances'!$A$2:$C$70,3,0)</f>
        <v>775p999d</v>
      </c>
      <c r="C1860" s="354" t="s">
        <v>85</v>
      </c>
      <c r="D1860" s="354" t="s">
        <v>86</v>
      </c>
      <c r="E1860" s="354">
        <v>6120800</v>
      </c>
      <c r="F1860" s="354">
        <v>5600</v>
      </c>
      <c r="G1860" s="354">
        <v>1000</v>
      </c>
      <c r="J1860" s="354">
        <v>1800</v>
      </c>
      <c r="N1860" s="354">
        <v>1400</v>
      </c>
      <c r="R1860" s="354">
        <v>1400</v>
      </c>
      <c r="S1860" s="354">
        <v>1000</v>
      </c>
      <c r="T1860" s="354">
        <v>1000</v>
      </c>
      <c r="U1860" s="354">
        <v>1000</v>
      </c>
      <c r="V1860" s="354">
        <v>2800</v>
      </c>
      <c r="W1860" s="354">
        <v>2800</v>
      </c>
      <c r="X1860" s="354">
        <v>2800</v>
      </c>
      <c r="Y1860" s="354">
        <v>2800</v>
      </c>
      <c r="Z1860" s="354">
        <v>4200</v>
      </c>
      <c r="AA1860" s="354">
        <v>4200</v>
      </c>
      <c r="AB1860" s="354">
        <v>4200</v>
      </c>
      <c r="AC1860" s="354">
        <v>4200</v>
      </c>
      <c r="AD1860" s="354">
        <v>5600</v>
      </c>
    </row>
    <row r="1861" spans="1:30" x14ac:dyDescent="0.35">
      <c r="A1861" t="s">
        <v>174</v>
      </c>
      <c r="B1861" s="354" t="str">
        <f>VLOOKUP(A1861,'Web Based Remittances'!$A$2:$C$70,3,0)</f>
        <v>775p999d</v>
      </c>
      <c r="C1861" s="354" t="s">
        <v>87</v>
      </c>
      <c r="D1861" s="354" t="s">
        <v>88</v>
      </c>
      <c r="E1861" s="354">
        <v>6120220</v>
      </c>
      <c r="F1861" s="354">
        <v>25200</v>
      </c>
      <c r="H1861" s="354">
        <v>6300</v>
      </c>
      <c r="J1861" s="354">
        <v>6300</v>
      </c>
      <c r="N1861" s="354">
        <v>6300</v>
      </c>
      <c r="R1861" s="354">
        <v>6300</v>
      </c>
      <c r="S1861" s="354">
        <v>0</v>
      </c>
      <c r="T1861" s="354">
        <v>6300</v>
      </c>
      <c r="U1861" s="354">
        <v>6300</v>
      </c>
      <c r="V1861" s="354">
        <v>12600</v>
      </c>
      <c r="W1861" s="354">
        <v>12600</v>
      </c>
      <c r="X1861" s="354">
        <v>12600</v>
      </c>
      <c r="Y1861" s="354">
        <v>12600</v>
      </c>
      <c r="Z1861" s="354">
        <v>18900</v>
      </c>
      <c r="AA1861" s="354">
        <v>18900</v>
      </c>
      <c r="AB1861" s="354">
        <v>18900</v>
      </c>
      <c r="AC1861" s="354">
        <v>18900</v>
      </c>
      <c r="AD1861" s="354">
        <v>25200</v>
      </c>
    </row>
    <row r="1862" spans="1:30" x14ac:dyDescent="0.35">
      <c r="A1862" t="s">
        <v>174</v>
      </c>
      <c r="B1862" s="354" t="str">
        <f>VLOOKUP(A1862,'Web Based Remittances'!$A$2:$C$70,3,0)</f>
        <v>775p999d</v>
      </c>
      <c r="C1862" s="354" t="s">
        <v>89</v>
      </c>
      <c r="D1862" s="354" t="s">
        <v>90</v>
      </c>
      <c r="E1862" s="354">
        <v>6120600</v>
      </c>
      <c r="F1862" s="354">
        <v>7680</v>
      </c>
      <c r="G1862" s="354">
        <v>768</v>
      </c>
      <c r="H1862" s="354">
        <v>768</v>
      </c>
      <c r="I1862" s="354">
        <v>768</v>
      </c>
      <c r="J1862" s="354">
        <v>768</v>
      </c>
      <c r="K1862" s="354">
        <v>768</v>
      </c>
      <c r="L1862" s="354">
        <v>768</v>
      </c>
      <c r="M1862" s="354">
        <v>768</v>
      </c>
      <c r="N1862" s="354">
        <v>768</v>
      </c>
      <c r="O1862" s="354">
        <v>768</v>
      </c>
      <c r="P1862" s="354">
        <v>768</v>
      </c>
      <c r="S1862" s="354">
        <v>768</v>
      </c>
      <c r="T1862" s="354">
        <v>1536</v>
      </c>
      <c r="U1862" s="354">
        <v>2304</v>
      </c>
      <c r="V1862" s="354">
        <v>3072</v>
      </c>
      <c r="W1862" s="354">
        <v>3840</v>
      </c>
      <c r="X1862" s="354">
        <v>4608</v>
      </c>
      <c r="Y1862" s="354">
        <v>5376</v>
      </c>
      <c r="Z1862" s="354">
        <v>6144</v>
      </c>
      <c r="AA1862" s="354">
        <v>6912</v>
      </c>
      <c r="AB1862" s="354">
        <v>7680</v>
      </c>
      <c r="AC1862" s="354">
        <v>7680</v>
      </c>
      <c r="AD1862" s="354">
        <v>7680</v>
      </c>
    </row>
    <row r="1863" spans="1:30" x14ac:dyDescent="0.35">
      <c r="A1863" t="s">
        <v>174</v>
      </c>
      <c r="B1863" s="354" t="str">
        <f>VLOOKUP(A1863,'Web Based Remittances'!$A$2:$C$70,3,0)</f>
        <v>775p999d</v>
      </c>
      <c r="C1863" s="354" t="s">
        <v>91</v>
      </c>
      <c r="D1863" s="354" t="s">
        <v>92</v>
      </c>
      <c r="E1863" s="354">
        <v>6120400</v>
      </c>
      <c r="F1863" s="354">
        <v>8325</v>
      </c>
      <c r="G1863" s="354">
        <v>756</v>
      </c>
      <c r="H1863" s="354">
        <v>756</v>
      </c>
      <c r="I1863" s="354">
        <v>756</v>
      </c>
      <c r="J1863" s="354">
        <v>756</v>
      </c>
      <c r="L1863" s="354">
        <v>756</v>
      </c>
      <c r="M1863" s="354">
        <v>756</v>
      </c>
      <c r="N1863" s="354">
        <v>756</v>
      </c>
      <c r="O1863" s="354">
        <v>756</v>
      </c>
      <c r="P1863" s="354">
        <v>756</v>
      </c>
      <c r="Q1863" s="354">
        <v>756</v>
      </c>
      <c r="R1863" s="354">
        <v>765</v>
      </c>
      <c r="S1863" s="354">
        <v>756</v>
      </c>
      <c r="T1863" s="354">
        <v>1512</v>
      </c>
      <c r="U1863" s="354">
        <v>2268</v>
      </c>
      <c r="V1863" s="354">
        <v>3024</v>
      </c>
      <c r="W1863" s="354">
        <v>3024</v>
      </c>
      <c r="X1863" s="354">
        <v>3780</v>
      </c>
      <c r="Y1863" s="354">
        <v>4536</v>
      </c>
      <c r="Z1863" s="354">
        <v>5292</v>
      </c>
      <c r="AA1863" s="354">
        <v>6048</v>
      </c>
      <c r="AB1863" s="354">
        <v>6804</v>
      </c>
      <c r="AC1863" s="354">
        <v>7560</v>
      </c>
      <c r="AD1863" s="354">
        <v>8325</v>
      </c>
    </row>
    <row r="1864" spans="1:30" x14ac:dyDescent="0.35">
      <c r="A1864" t="s">
        <v>174</v>
      </c>
      <c r="B1864" s="354" t="str">
        <f>VLOOKUP(A1864,'Web Based Remittances'!$A$2:$C$70,3,0)</f>
        <v>775p999d</v>
      </c>
      <c r="C1864" s="354" t="s">
        <v>93</v>
      </c>
      <c r="D1864" s="354" t="s">
        <v>94</v>
      </c>
      <c r="E1864" s="354">
        <v>6140130</v>
      </c>
      <c r="F1864" s="354">
        <v>81871</v>
      </c>
      <c r="G1864" s="354">
        <v>6823</v>
      </c>
      <c r="H1864" s="354">
        <v>6823</v>
      </c>
      <c r="I1864" s="354">
        <v>6823</v>
      </c>
      <c r="J1864" s="354">
        <v>6823</v>
      </c>
      <c r="K1864" s="354">
        <v>6823</v>
      </c>
      <c r="L1864" s="354">
        <v>6823</v>
      </c>
      <c r="M1864" s="354">
        <v>6823</v>
      </c>
      <c r="N1864" s="354">
        <v>6823</v>
      </c>
      <c r="O1864" s="354">
        <v>6823</v>
      </c>
      <c r="P1864" s="354">
        <v>6823</v>
      </c>
      <c r="Q1864" s="354">
        <v>6823</v>
      </c>
      <c r="R1864" s="354">
        <v>6818</v>
      </c>
      <c r="S1864" s="354">
        <v>6823</v>
      </c>
      <c r="T1864" s="354">
        <v>13646</v>
      </c>
      <c r="U1864" s="354">
        <v>20469</v>
      </c>
      <c r="V1864" s="354">
        <v>27292</v>
      </c>
      <c r="W1864" s="354">
        <v>34115</v>
      </c>
      <c r="X1864" s="354">
        <v>40938</v>
      </c>
      <c r="Y1864" s="354">
        <v>47761</v>
      </c>
      <c r="Z1864" s="354">
        <v>54584</v>
      </c>
      <c r="AA1864" s="354">
        <v>61407</v>
      </c>
      <c r="AB1864" s="354">
        <v>68230</v>
      </c>
      <c r="AC1864" s="354">
        <v>75053</v>
      </c>
      <c r="AD1864" s="354">
        <v>81871</v>
      </c>
    </row>
    <row r="1865" spans="1:30" x14ac:dyDescent="0.35">
      <c r="A1865" t="s">
        <v>174</v>
      </c>
      <c r="B1865" s="354" t="str">
        <f>VLOOKUP(A1865,'Web Based Remittances'!$A$2:$C$70,3,0)</f>
        <v>775p999d</v>
      </c>
      <c r="C1865" s="354" t="s">
        <v>95</v>
      </c>
      <c r="D1865" s="354" t="s">
        <v>96</v>
      </c>
      <c r="E1865" s="354">
        <v>6142430</v>
      </c>
      <c r="F1865" s="354">
        <v>13625</v>
      </c>
      <c r="G1865" s="354">
        <v>1135</v>
      </c>
      <c r="H1865" s="354">
        <v>1135</v>
      </c>
      <c r="I1865" s="354">
        <v>1135</v>
      </c>
      <c r="J1865" s="354">
        <v>1135</v>
      </c>
      <c r="K1865" s="354">
        <v>1135</v>
      </c>
      <c r="L1865" s="354">
        <v>1135</v>
      </c>
      <c r="M1865" s="354">
        <v>1135</v>
      </c>
      <c r="N1865" s="354">
        <v>1135</v>
      </c>
      <c r="O1865" s="354">
        <v>1135</v>
      </c>
      <c r="P1865" s="354">
        <v>1135</v>
      </c>
      <c r="Q1865" s="354">
        <v>1135</v>
      </c>
      <c r="R1865" s="354">
        <v>1140</v>
      </c>
      <c r="S1865" s="354">
        <v>1135</v>
      </c>
      <c r="T1865" s="354">
        <v>2270</v>
      </c>
      <c r="U1865" s="354">
        <v>3405</v>
      </c>
      <c r="V1865" s="354">
        <v>4540</v>
      </c>
      <c r="W1865" s="354">
        <v>5675</v>
      </c>
      <c r="X1865" s="354">
        <v>6810</v>
      </c>
      <c r="Y1865" s="354">
        <v>7945</v>
      </c>
      <c r="Z1865" s="354">
        <v>9080</v>
      </c>
      <c r="AA1865" s="354">
        <v>10215</v>
      </c>
      <c r="AB1865" s="354">
        <v>11350</v>
      </c>
      <c r="AC1865" s="354">
        <v>12485</v>
      </c>
      <c r="AD1865" s="354">
        <v>13625</v>
      </c>
    </row>
    <row r="1866" spans="1:30" x14ac:dyDescent="0.35">
      <c r="A1866" t="s">
        <v>174</v>
      </c>
      <c r="B1866" s="354" t="str">
        <f>VLOOKUP(A1866,'Web Based Remittances'!$A$2:$C$70,3,0)</f>
        <v>775p999d</v>
      </c>
      <c r="C1866" s="354" t="s">
        <v>97</v>
      </c>
      <c r="D1866" s="354" t="s">
        <v>98</v>
      </c>
      <c r="E1866" s="354">
        <v>6146100</v>
      </c>
      <c r="F1866" s="354">
        <v>0</v>
      </c>
      <c r="S1866" s="354">
        <v>0</v>
      </c>
      <c r="T1866" s="354">
        <v>0</v>
      </c>
      <c r="U1866" s="354">
        <v>0</v>
      </c>
      <c r="V1866" s="354">
        <v>0</v>
      </c>
      <c r="W1866" s="354">
        <v>0</v>
      </c>
      <c r="X1866" s="354">
        <v>0</v>
      </c>
      <c r="Y1866" s="354">
        <v>0</v>
      </c>
      <c r="Z1866" s="354">
        <v>0</v>
      </c>
      <c r="AA1866" s="354">
        <v>0</v>
      </c>
      <c r="AB1866" s="354">
        <v>0</v>
      </c>
      <c r="AC1866" s="354">
        <v>0</v>
      </c>
      <c r="AD1866" s="354">
        <v>0</v>
      </c>
    </row>
    <row r="1867" spans="1:30" x14ac:dyDescent="0.35">
      <c r="A1867" t="s">
        <v>174</v>
      </c>
      <c r="B1867" s="354" t="str">
        <f>VLOOKUP(A1867,'Web Based Remittances'!$A$2:$C$70,3,0)</f>
        <v>775p999d</v>
      </c>
      <c r="C1867" s="354" t="s">
        <v>99</v>
      </c>
      <c r="D1867" s="354" t="s">
        <v>100</v>
      </c>
      <c r="E1867" s="354">
        <v>6140000</v>
      </c>
      <c r="F1867" s="354">
        <v>21537</v>
      </c>
      <c r="G1867" s="354">
        <v>1795</v>
      </c>
      <c r="H1867" s="354">
        <v>1795</v>
      </c>
      <c r="I1867" s="354">
        <v>1795</v>
      </c>
      <c r="J1867" s="354">
        <v>1795</v>
      </c>
      <c r="K1867" s="354">
        <v>1795</v>
      </c>
      <c r="L1867" s="354">
        <v>1795</v>
      </c>
      <c r="M1867" s="354">
        <v>1795</v>
      </c>
      <c r="N1867" s="354">
        <v>1795</v>
      </c>
      <c r="O1867" s="354">
        <v>1795</v>
      </c>
      <c r="P1867" s="354">
        <v>1795</v>
      </c>
      <c r="Q1867" s="354">
        <v>1795</v>
      </c>
      <c r="R1867" s="354">
        <v>1792</v>
      </c>
      <c r="S1867" s="354">
        <v>1795</v>
      </c>
      <c r="T1867" s="354">
        <v>3590</v>
      </c>
      <c r="U1867" s="354">
        <v>5385</v>
      </c>
      <c r="V1867" s="354">
        <v>7180</v>
      </c>
      <c r="W1867" s="354">
        <v>8975</v>
      </c>
      <c r="X1867" s="354">
        <v>10770</v>
      </c>
      <c r="Y1867" s="354">
        <v>12565</v>
      </c>
      <c r="Z1867" s="354">
        <v>14360</v>
      </c>
      <c r="AA1867" s="354">
        <v>16155</v>
      </c>
      <c r="AB1867" s="354">
        <v>17950</v>
      </c>
      <c r="AC1867" s="354">
        <v>19745</v>
      </c>
      <c r="AD1867" s="354">
        <v>21537</v>
      </c>
    </row>
    <row r="1868" spans="1:30" x14ac:dyDescent="0.35">
      <c r="A1868" t="s">
        <v>174</v>
      </c>
      <c r="B1868" s="354" t="str">
        <f>VLOOKUP(A1868,'Web Based Remittances'!$A$2:$C$70,3,0)</f>
        <v>775p999d</v>
      </c>
      <c r="C1868" s="354" t="s">
        <v>101</v>
      </c>
      <c r="D1868" s="354" t="s">
        <v>102</v>
      </c>
      <c r="E1868" s="354">
        <v>6121600</v>
      </c>
      <c r="F1868" s="354">
        <v>7870</v>
      </c>
      <c r="R1868" s="354">
        <v>7870</v>
      </c>
      <c r="S1868" s="354">
        <v>0</v>
      </c>
      <c r="T1868" s="354">
        <v>0</v>
      </c>
      <c r="U1868" s="354">
        <v>0</v>
      </c>
      <c r="V1868" s="354">
        <v>0</v>
      </c>
      <c r="W1868" s="354">
        <v>0</v>
      </c>
      <c r="X1868" s="354">
        <v>0</v>
      </c>
      <c r="Y1868" s="354">
        <v>0</v>
      </c>
      <c r="Z1868" s="354">
        <v>0</v>
      </c>
      <c r="AA1868" s="354">
        <v>0</v>
      </c>
      <c r="AB1868" s="354">
        <v>0</v>
      </c>
      <c r="AC1868" s="354">
        <v>0</v>
      </c>
      <c r="AD1868" s="354">
        <v>7870</v>
      </c>
    </row>
    <row r="1869" spans="1:30" x14ac:dyDescent="0.35">
      <c r="A1869" t="s">
        <v>174</v>
      </c>
      <c r="B1869" s="354" t="str">
        <f>VLOOKUP(A1869,'Web Based Remittances'!$A$2:$C$70,3,0)</f>
        <v>775p999d</v>
      </c>
      <c r="C1869" s="354" t="s">
        <v>103</v>
      </c>
      <c r="D1869" s="354" t="s">
        <v>104</v>
      </c>
      <c r="E1869" s="354">
        <v>6151110</v>
      </c>
      <c r="F1869" s="354">
        <v>1250</v>
      </c>
      <c r="H1869" s="354">
        <v>312</v>
      </c>
      <c r="K1869" s="354">
        <v>312</v>
      </c>
      <c r="O1869" s="354">
        <v>312</v>
      </c>
      <c r="R1869" s="354">
        <v>314</v>
      </c>
      <c r="S1869" s="354">
        <v>0</v>
      </c>
      <c r="T1869" s="354">
        <v>312</v>
      </c>
      <c r="U1869" s="354">
        <v>312</v>
      </c>
      <c r="V1869" s="354">
        <v>312</v>
      </c>
      <c r="W1869" s="354">
        <v>624</v>
      </c>
      <c r="X1869" s="354">
        <v>624</v>
      </c>
      <c r="Y1869" s="354">
        <v>624</v>
      </c>
      <c r="Z1869" s="354">
        <v>624</v>
      </c>
      <c r="AA1869" s="354">
        <v>936</v>
      </c>
      <c r="AB1869" s="354">
        <v>936</v>
      </c>
      <c r="AC1869" s="354">
        <v>936</v>
      </c>
      <c r="AD1869" s="354">
        <v>1250</v>
      </c>
    </row>
    <row r="1870" spans="1:30" x14ac:dyDescent="0.35">
      <c r="A1870" t="s">
        <v>174</v>
      </c>
      <c r="B1870" s="354" t="str">
        <f>VLOOKUP(A1870,'Web Based Remittances'!$A$2:$C$70,3,0)</f>
        <v>775p999d</v>
      </c>
      <c r="C1870" s="354" t="s">
        <v>105</v>
      </c>
      <c r="D1870" s="354" t="s">
        <v>106</v>
      </c>
      <c r="E1870" s="354">
        <v>6140200</v>
      </c>
      <c r="F1870" s="354">
        <v>78704</v>
      </c>
      <c r="G1870" s="354">
        <v>7155</v>
      </c>
      <c r="H1870" s="354">
        <v>7155</v>
      </c>
      <c r="I1870" s="354">
        <v>7155</v>
      </c>
      <c r="J1870" s="354">
        <v>7155</v>
      </c>
      <c r="L1870" s="354">
        <v>7155</v>
      </c>
      <c r="M1870" s="354">
        <v>7155</v>
      </c>
      <c r="N1870" s="354">
        <v>7155</v>
      </c>
      <c r="O1870" s="354">
        <v>7155</v>
      </c>
      <c r="P1870" s="354">
        <v>7155</v>
      </c>
      <c r="Q1870" s="354">
        <v>7155</v>
      </c>
      <c r="R1870" s="354">
        <v>7154</v>
      </c>
      <c r="S1870" s="354">
        <v>7155</v>
      </c>
      <c r="T1870" s="354">
        <v>14310</v>
      </c>
      <c r="U1870" s="354">
        <v>21465</v>
      </c>
      <c r="V1870" s="354">
        <v>28620</v>
      </c>
      <c r="W1870" s="354">
        <v>28620</v>
      </c>
      <c r="X1870" s="354">
        <v>35775</v>
      </c>
      <c r="Y1870" s="354">
        <v>42930</v>
      </c>
      <c r="Z1870" s="354">
        <v>50085</v>
      </c>
      <c r="AA1870" s="354">
        <v>57240</v>
      </c>
      <c r="AB1870" s="354">
        <v>64395</v>
      </c>
      <c r="AC1870" s="354">
        <v>71550</v>
      </c>
      <c r="AD1870" s="354">
        <v>78704</v>
      </c>
    </row>
    <row r="1871" spans="1:30" x14ac:dyDescent="0.35">
      <c r="A1871" t="s">
        <v>174</v>
      </c>
      <c r="B1871" s="354" t="str">
        <f>VLOOKUP(A1871,'Web Based Remittances'!$A$2:$C$70,3,0)</f>
        <v>775p999d</v>
      </c>
      <c r="C1871" s="354" t="s">
        <v>107</v>
      </c>
      <c r="D1871" s="354" t="s">
        <v>108</v>
      </c>
      <c r="E1871" s="354">
        <v>6111000</v>
      </c>
      <c r="F1871" s="354">
        <v>41620</v>
      </c>
      <c r="G1871" s="354">
        <v>8815</v>
      </c>
      <c r="H1871" s="354">
        <v>8815</v>
      </c>
      <c r="I1871" s="354">
        <v>8815</v>
      </c>
      <c r="J1871" s="354">
        <v>8815</v>
      </c>
      <c r="L1871" s="354">
        <v>910</v>
      </c>
      <c r="M1871" s="354">
        <v>910</v>
      </c>
      <c r="N1871" s="354">
        <v>910</v>
      </c>
      <c r="O1871" s="354">
        <v>910</v>
      </c>
      <c r="P1871" s="354">
        <v>910</v>
      </c>
      <c r="Q1871" s="354">
        <v>910</v>
      </c>
      <c r="R1871" s="354">
        <v>900</v>
      </c>
      <c r="S1871" s="354">
        <v>8815</v>
      </c>
      <c r="T1871" s="354">
        <v>17630</v>
      </c>
      <c r="U1871" s="354">
        <v>26445</v>
      </c>
      <c r="V1871" s="354">
        <v>35260</v>
      </c>
      <c r="W1871" s="354">
        <v>35260</v>
      </c>
      <c r="X1871" s="354">
        <v>36170</v>
      </c>
      <c r="Y1871" s="354">
        <v>37080</v>
      </c>
      <c r="Z1871" s="354">
        <v>37990</v>
      </c>
      <c r="AA1871" s="354">
        <v>38900</v>
      </c>
      <c r="AB1871" s="354">
        <v>39810</v>
      </c>
      <c r="AC1871" s="354">
        <v>40720</v>
      </c>
      <c r="AD1871" s="354">
        <v>41620</v>
      </c>
    </row>
    <row r="1872" spans="1:30" x14ac:dyDescent="0.35">
      <c r="A1872" t="s">
        <v>174</v>
      </c>
      <c r="B1872" s="354" t="str">
        <f>VLOOKUP(A1872,'Web Based Remittances'!$A$2:$C$70,3,0)</f>
        <v>775p999d</v>
      </c>
      <c r="C1872" s="354" t="s">
        <v>109</v>
      </c>
      <c r="D1872" s="354" t="s">
        <v>110</v>
      </c>
      <c r="E1872" s="354">
        <v>6170100</v>
      </c>
      <c r="F1872" s="354">
        <v>38900</v>
      </c>
      <c r="G1872" s="354">
        <v>3536</v>
      </c>
      <c r="H1872" s="354">
        <v>3536</v>
      </c>
      <c r="I1872" s="354">
        <v>3536</v>
      </c>
      <c r="J1872" s="354">
        <v>3536</v>
      </c>
      <c r="L1872" s="354">
        <v>3536</v>
      </c>
      <c r="M1872" s="354">
        <v>3536</v>
      </c>
      <c r="N1872" s="354">
        <v>3536</v>
      </c>
      <c r="O1872" s="354">
        <v>3536</v>
      </c>
      <c r="P1872" s="354">
        <v>3536</v>
      </c>
      <c r="Q1872" s="354">
        <v>3536</v>
      </c>
      <c r="R1872" s="354">
        <v>3540</v>
      </c>
      <c r="S1872" s="354">
        <v>3536</v>
      </c>
      <c r="T1872" s="354">
        <v>7072</v>
      </c>
      <c r="U1872" s="354">
        <v>10608</v>
      </c>
      <c r="V1872" s="354">
        <v>14144</v>
      </c>
      <c r="W1872" s="354">
        <v>14144</v>
      </c>
      <c r="X1872" s="354">
        <v>17680</v>
      </c>
      <c r="Y1872" s="354">
        <v>21216</v>
      </c>
      <c r="Z1872" s="354">
        <v>24752</v>
      </c>
      <c r="AA1872" s="354">
        <v>28288</v>
      </c>
      <c r="AB1872" s="354">
        <v>31824</v>
      </c>
      <c r="AC1872" s="354">
        <v>35360</v>
      </c>
      <c r="AD1872" s="354">
        <v>38900</v>
      </c>
    </row>
    <row r="1873" spans="1:30" x14ac:dyDescent="0.35">
      <c r="A1873" t="s">
        <v>174</v>
      </c>
      <c r="B1873" s="354" t="str">
        <f>VLOOKUP(A1873,'Web Based Remittances'!$A$2:$C$70,3,0)</f>
        <v>775p999d</v>
      </c>
      <c r="C1873" s="354" t="s">
        <v>111</v>
      </c>
      <c r="D1873" s="354" t="s">
        <v>112</v>
      </c>
      <c r="E1873" s="354">
        <v>6170110</v>
      </c>
      <c r="F1873" s="354">
        <v>41668</v>
      </c>
      <c r="G1873" s="354">
        <v>3788</v>
      </c>
      <c r="H1873" s="354">
        <v>3788</v>
      </c>
      <c r="I1873" s="354">
        <v>3788</v>
      </c>
      <c r="J1873" s="354">
        <v>3788</v>
      </c>
      <c r="L1873" s="354">
        <v>3788</v>
      </c>
      <c r="M1873" s="354">
        <v>3788</v>
      </c>
      <c r="N1873" s="354">
        <v>3788</v>
      </c>
      <c r="O1873" s="354">
        <v>3788</v>
      </c>
      <c r="P1873" s="354">
        <v>3788</v>
      </c>
      <c r="Q1873" s="354">
        <v>3788</v>
      </c>
      <c r="R1873" s="354">
        <v>3788</v>
      </c>
      <c r="S1873" s="354">
        <v>3788</v>
      </c>
      <c r="T1873" s="354">
        <v>7576</v>
      </c>
      <c r="U1873" s="354">
        <v>11364</v>
      </c>
      <c r="V1873" s="354">
        <v>15152</v>
      </c>
      <c r="W1873" s="354">
        <v>15152</v>
      </c>
      <c r="X1873" s="354">
        <v>18940</v>
      </c>
      <c r="Y1873" s="354">
        <v>22728</v>
      </c>
      <c r="Z1873" s="354">
        <v>26516</v>
      </c>
      <c r="AA1873" s="354">
        <v>30304</v>
      </c>
      <c r="AB1873" s="354">
        <v>34092</v>
      </c>
      <c r="AC1873" s="354">
        <v>37880</v>
      </c>
      <c r="AD1873" s="354">
        <v>41668</v>
      </c>
    </row>
    <row r="1874" spans="1:30" x14ac:dyDescent="0.35">
      <c r="A1874" t="s">
        <v>174</v>
      </c>
      <c r="B1874" s="354" t="str">
        <f>VLOOKUP(A1874,'Web Based Remittances'!$A$2:$C$70,3,0)</f>
        <v>775p999d</v>
      </c>
      <c r="C1874" s="354" t="s">
        <v>113</v>
      </c>
      <c r="D1874" s="354" t="s">
        <v>114</v>
      </c>
      <c r="E1874" s="354">
        <v>6181400</v>
      </c>
      <c r="F1874" s="354">
        <v>0</v>
      </c>
      <c r="S1874" s="354">
        <v>0</v>
      </c>
      <c r="T1874" s="354">
        <v>0</v>
      </c>
      <c r="U1874" s="354">
        <v>0</v>
      </c>
      <c r="V1874" s="354">
        <v>0</v>
      </c>
      <c r="W1874" s="354">
        <v>0</v>
      </c>
      <c r="X1874" s="354">
        <v>0</v>
      </c>
      <c r="Y1874" s="354">
        <v>0</v>
      </c>
      <c r="Z1874" s="354">
        <v>0</v>
      </c>
      <c r="AA1874" s="354">
        <v>0</v>
      </c>
      <c r="AB1874" s="354">
        <v>0</v>
      </c>
      <c r="AC1874" s="354">
        <v>0</v>
      </c>
      <c r="AD1874" s="354">
        <v>0</v>
      </c>
    </row>
    <row r="1875" spans="1:30" x14ac:dyDescent="0.35">
      <c r="A1875" t="s">
        <v>174</v>
      </c>
      <c r="B1875" s="354" t="str">
        <f>VLOOKUP(A1875,'Web Based Remittances'!$A$2:$C$70,3,0)</f>
        <v>775p999d</v>
      </c>
      <c r="C1875" s="354" t="s">
        <v>115</v>
      </c>
      <c r="D1875" s="354" t="s">
        <v>116</v>
      </c>
      <c r="E1875" s="354">
        <v>6181500</v>
      </c>
      <c r="F1875" s="354">
        <v>58031</v>
      </c>
      <c r="R1875" s="354">
        <v>58031</v>
      </c>
      <c r="S1875" s="354">
        <v>0</v>
      </c>
      <c r="T1875" s="354">
        <v>0</v>
      </c>
      <c r="U1875" s="354">
        <v>0</v>
      </c>
      <c r="V1875" s="354">
        <v>0</v>
      </c>
      <c r="W1875" s="354">
        <v>0</v>
      </c>
      <c r="X1875" s="354">
        <v>0</v>
      </c>
      <c r="Y1875" s="354">
        <v>0</v>
      </c>
      <c r="Z1875" s="354">
        <v>0</v>
      </c>
      <c r="AA1875" s="354">
        <v>0</v>
      </c>
      <c r="AB1875" s="354">
        <v>0</v>
      </c>
      <c r="AC1875" s="354">
        <v>0</v>
      </c>
      <c r="AD1875" s="354">
        <v>58031</v>
      </c>
    </row>
    <row r="1876" spans="1:30" x14ac:dyDescent="0.35">
      <c r="A1876" t="s">
        <v>174</v>
      </c>
      <c r="B1876" s="354" t="str">
        <f>VLOOKUP(A1876,'Web Based Remittances'!$A$2:$C$70,3,0)</f>
        <v>775p999d</v>
      </c>
      <c r="C1876" s="354" t="s">
        <v>125</v>
      </c>
      <c r="D1876" s="354" t="s">
        <v>126</v>
      </c>
      <c r="E1876" s="354">
        <v>6181510</v>
      </c>
      <c r="F1876" s="354">
        <v>-58031</v>
      </c>
      <c r="R1876" s="354">
        <v>-58031</v>
      </c>
      <c r="S1876" s="354">
        <v>0</v>
      </c>
      <c r="T1876" s="354">
        <v>0</v>
      </c>
      <c r="U1876" s="354">
        <v>0</v>
      </c>
      <c r="V1876" s="354">
        <v>0</v>
      </c>
      <c r="W1876" s="354">
        <v>0</v>
      </c>
      <c r="X1876" s="354">
        <v>0</v>
      </c>
      <c r="Y1876" s="354">
        <v>0</v>
      </c>
      <c r="Z1876" s="354">
        <v>0</v>
      </c>
      <c r="AA1876" s="354">
        <v>0</v>
      </c>
      <c r="AB1876" s="354">
        <v>0</v>
      </c>
      <c r="AC1876" s="354">
        <v>0</v>
      </c>
      <c r="AD1876" s="354">
        <v>-58031</v>
      </c>
    </row>
    <row r="1877" spans="1:30" x14ac:dyDescent="0.35">
      <c r="A1877" t="s">
        <v>174</v>
      </c>
      <c r="B1877" s="354" t="str">
        <f>VLOOKUP(A1877,'Web Based Remittances'!$A$2:$C$70,3,0)</f>
        <v>775p999d</v>
      </c>
      <c r="C1877" s="354" t="s">
        <v>127</v>
      </c>
      <c r="D1877" s="354" t="s">
        <v>128</v>
      </c>
      <c r="E1877" s="354">
        <v>6180200</v>
      </c>
      <c r="F1877" s="354">
        <v>52031</v>
      </c>
      <c r="G1877" s="354">
        <v>27531</v>
      </c>
      <c r="J1877" s="354">
        <v>24500</v>
      </c>
      <c r="S1877" s="354">
        <v>27531</v>
      </c>
      <c r="T1877" s="354">
        <v>27531</v>
      </c>
      <c r="U1877" s="354">
        <v>27531</v>
      </c>
      <c r="V1877" s="354">
        <v>52031</v>
      </c>
      <c r="W1877" s="354">
        <v>52031</v>
      </c>
      <c r="X1877" s="354">
        <v>52031</v>
      </c>
      <c r="Y1877" s="354">
        <v>52031</v>
      </c>
      <c r="Z1877" s="354">
        <v>52031</v>
      </c>
      <c r="AA1877" s="354">
        <v>52031</v>
      </c>
      <c r="AB1877" s="354">
        <v>52031</v>
      </c>
      <c r="AC1877" s="354">
        <v>52031</v>
      </c>
      <c r="AD1877" s="354">
        <v>52031</v>
      </c>
    </row>
    <row r="1878" spans="1:30" x14ac:dyDescent="0.35">
      <c r="A1878" t="s">
        <v>174</v>
      </c>
      <c r="B1878" s="354" t="str">
        <f>VLOOKUP(A1878,'Web Based Remittances'!$A$2:$C$70,3,0)</f>
        <v>775p999d</v>
      </c>
      <c r="C1878" s="354" t="s">
        <v>130</v>
      </c>
      <c r="D1878" s="354" t="s">
        <v>131</v>
      </c>
      <c r="E1878" s="354">
        <v>6180230</v>
      </c>
      <c r="S1878" s="354">
        <v>0</v>
      </c>
      <c r="T1878" s="354">
        <v>0</v>
      </c>
      <c r="U1878" s="354">
        <v>0</v>
      </c>
      <c r="V1878" s="354">
        <v>0</v>
      </c>
      <c r="W1878" s="354">
        <v>0</v>
      </c>
      <c r="X1878" s="354">
        <v>0</v>
      </c>
      <c r="Y1878" s="354">
        <v>0</v>
      </c>
      <c r="Z1878" s="354">
        <v>0</v>
      </c>
      <c r="AA1878" s="354">
        <v>0</v>
      </c>
      <c r="AB1878" s="354">
        <v>0</v>
      </c>
      <c r="AC1878" s="354">
        <v>0</v>
      </c>
      <c r="AD1878" s="354">
        <v>0</v>
      </c>
    </row>
    <row r="1879" spans="1:30" x14ac:dyDescent="0.35">
      <c r="A1879" t="s">
        <v>174</v>
      </c>
      <c r="B1879" s="354" t="str">
        <f>VLOOKUP(A1879,'Web Based Remittances'!$A$2:$C$70,3,0)</f>
        <v>775p999d</v>
      </c>
      <c r="C1879" s="354" t="s">
        <v>136</v>
      </c>
      <c r="D1879" s="354" t="s">
        <v>137</v>
      </c>
      <c r="E1879" s="354">
        <v>6180260</v>
      </c>
      <c r="F1879" s="354">
        <v>6000</v>
      </c>
      <c r="G1879" s="354">
        <v>6000</v>
      </c>
      <c r="S1879" s="354">
        <v>6000</v>
      </c>
      <c r="T1879" s="354">
        <v>6000</v>
      </c>
      <c r="U1879" s="354">
        <v>6000</v>
      </c>
      <c r="V1879" s="354">
        <v>6000</v>
      </c>
      <c r="W1879" s="354">
        <v>6000</v>
      </c>
      <c r="X1879" s="354">
        <v>6000</v>
      </c>
      <c r="Y1879" s="354">
        <v>6000</v>
      </c>
      <c r="Z1879" s="354">
        <v>6000</v>
      </c>
      <c r="AA1879" s="354">
        <v>6000</v>
      </c>
      <c r="AB1879" s="354">
        <v>6000</v>
      </c>
      <c r="AC1879" s="354">
        <v>6000</v>
      </c>
      <c r="AD1879" s="354">
        <v>6000</v>
      </c>
    </row>
    <row r="1880" spans="1:30" x14ac:dyDescent="0.35">
      <c r="A1880" t="s">
        <v>175</v>
      </c>
      <c r="B1880" s="354" t="str">
        <f>VLOOKUP(A1880,'Web Based Remittances'!$A$2:$C$70,3,0)</f>
        <v>783g426m</v>
      </c>
      <c r="C1880" s="354" t="s">
        <v>19</v>
      </c>
      <c r="D1880" s="354" t="s">
        <v>20</v>
      </c>
      <c r="E1880" s="354">
        <v>4190105</v>
      </c>
      <c r="F1880" s="354">
        <v>-1212574</v>
      </c>
      <c r="G1880" s="354">
        <v>-145508</v>
      </c>
      <c r="H1880" s="354">
        <v>-97005</v>
      </c>
      <c r="I1880" s="354">
        <v>-97005</v>
      </c>
      <c r="J1880" s="354">
        <v>-97005</v>
      </c>
      <c r="K1880" s="354">
        <v>-97005</v>
      </c>
      <c r="L1880" s="354">
        <v>-97005</v>
      </c>
      <c r="M1880" s="354">
        <v>-97005</v>
      </c>
      <c r="N1880" s="354">
        <v>-97005</v>
      </c>
      <c r="O1880" s="354">
        <v>-97005</v>
      </c>
      <c r="P1880" s="354">
        <v>-97005</v>
      </c>
      <c r="Q1880" s="354">
        <v>-97005</v>
      </c>
      <c r="R1880" s="354">
        <v>-97016</v>
      </c>
      <c r="S1880" s="354">
        <v>-145508</v>
      </c>
      <c r="T1880" s="354">
        <v>-242513</v>
      </c>
      <c r="U1880" s="354">
        <v>-339518</v>
      </c>
      <c r="V1880" s="354">
        <v>-436523</v>
      </c>
      <c r="W1880" s="354">
        <v>-533528</v>
      </c>
      <c r="X1880" s="354">
        <v>-630533</v>
      </c>
      <c r="Y1880" s="354">
        <v>-727538</v>
      </c>
      <c r="Z1880" s="354">
        <v>-824543</v>
      </c>
      <c r="AA1880" s="354">
        <v>-921548</v>
      </c>
      <c r="AB1880" s="354">
        <v>-1018553</v>
      </c>
      <c r="AC1880" s="354">
        <v>-1115558</v>
      </c>
      <c r="AD1880" s="354">
        <v>-1212574</v>
      </c>
    </row>
    <row r="1881" spans="1:30" x14ac:dyDescent="0.35">
      <c r="A1881" t="s">
        <v>175</v>
      </c>
      <c r="B1881" s="354" t="str">
        <f>VLOOKUP(A1881,'Web Based Remittances'!$A$2:$C$70,3,0)</f>
        <v>783g426m</v>
      </c>
      <c r="C1881" s="354" t="s">
        <v>21</v>
      </c>
      <c r="D1881" s="354" t="s">
        <v>22</v>
      </c>
      <c r="E1881" s="354">
        <v>4190110</v>
      </c>
      <c r="S1881" s="354">
        <v>0</v>
      </c>
      <c r="T1881" s="354">
        <v>0</v>
      </c>
      <c r="U1881" s="354">
        <v>0</v>
      </c>
      <c r="V1881" s="354">
        <v>0</v>
      </c>
      <c r="W1881" s="354">
        <v>0</v>
      </c>
      <c r="X1881" s="354">
        <v>0</v>
      </c>
      <c r="Y1881" s="354">
        <v>0</v>
      </c>
      <c r="Z1881" s="354">
        <v>0</v>
      </c>
      <c r="AA1881" s="354">
        <v>0</v>
      </c>
      <c r="AB1881" s="354">
        <v>0</v>
      </c>
      <c r="AC1881" s="354">
        <v>0</v>
      </c>
      <c r="AD1881" s="354">
        <v>0</v>
      </c>
    </row>
    <row r="1882" spans="1:30" x14ac:dyDescent="0.35">
      <c r="A1882" t="s">
        <v>175</v>
      </c>
      <c r="B1882" s="354" t="str">
        <f>VLOOKUP(A1882,'Web Based Remittances'!$A$2:$C$70,3,0)</f>
        <v>783g426m</v>
      </c>
      <c r="C1882" s="354" t="s">
        <v>23</v>
      </c>
      <c r="D1882" s="354" t="s">
        <v>24</v>
      </c>
      <c r="E1882" s="354">
        <v>4190120</v>
      </c>
      <c r="F1882" s="354">
        <v>-5834</v>
      </c>
      <c r="G1882" s="354">
        <v>-486</v>
      </c>
      <c r="H1882" s="354">
        <v>-486</v>
      </c>
      <c r="I1882" s="354">
        <v>-486</v>
      </c>
      <c r="J1882" s="354">
        <v>-486</v>
      </c>
      <c r="K1882" s="354">
        <v>-486</v>
      </c>
      <c r="L1882" s="354">
        <v>-486</v>
      </c>
      <c r="M1882" s="354">
        <v>-486</v>
      </c>
      <c r="N1882" s="354">
        <v>-486</v>
      </c>
      <c r="O1882" s="354">
        <v>-486</v>
      </c>
      <c r="P1882" s="354">
        <v>-486</v>
      </c>
      <c r="Q1882" s="354">
        <v>-486</v>
      </c>
      <c r="R1882" s="354">
        <v>-488</v>
      </c>
      <c r="S1882" s="354">
        <v>-486</v>
      </c>
      <c r="T1882" s="354">
        <v>-972</v>
      </c>
      <c r="U1882" s="354">
        <v>-1458</v>
      </c>
      <c r="V1882" s="354">
        <v>-1944</v>
      </c>
      <c r="W1882" s="354">
        <v>-2430</v>
      </c>
      <c r="X1882" s="354">
        <v>-2916</v>
      </c>
      <c r="Y1882" s="354">
        <v>-3402</v>
      </c>
      <c r="Z1882" s="354">
        <v>-3888</v>
      </c>
      <c r="AA1882" s="354">
        <v>-4374</v>
      </c>
      <c r="AB1882" s="354">
        <v>-4860</v>
      </c>
      <c r="AC1882" s="354">
        <v>-5346</v>
      </c>
      <c r="AD1882" s="354">
        <v>-5834</v>
      </c>
    </row>
    <row r="1883" spans="1:30" x14ac:dyDescent="0.35">
      <c r="A1883" t="s">
        <v>175</v>
      </c>
      <c r="B1883" s="354" t="str">
        <f>VLOOKUP(A1883,'Web Based Remittances'!$A$2:$C$70,3,0)</f>
        <v>783g426m</v>
      </c>
      <c r="C1883" s="354" t="s">
        <v>25</v>
      </c>
      <c r="D1883" s="354" t="s">
        <v>26</v>
      </c>
      <c r="E1883" s="354">
        <v>4190140</v>
      </c>
      <c r="F1883" s="354">
        <v>-22160</v>
      </c>
      <c r="J1883" s="354">
        <v>-5540</v>
      </c>
      <c r="L1883" s="354">
        <v>-5540</v>
      </c>
      <c r="O1883" s="354">
        <v>-5540</v>
      </c>
      <c r="R1883" s="354">
        <v>-5540</v>
      </c>
      <c r="S1883" s="354">
        <v>0</v>
      </c>
      <c r="T1883" s="354">
        <v>0</v>
      </c>
      <c r="U1883" s="354">
        <v>0</v>
      </c>
      <c r="V1883" s="354">
        <v>-5540</v>
      </c>
      <c r="W1883" s="354">
        <v>-5540</v>
      </c>
      <c r="X1883" s="354">
        <v>-11080</v>
      </c>
      <c r="Y1883" s="354">
        <v>-11080</v>
      </c>
      <c r="Z1883" s="354">
        <v>-11080</v>
      </c>
      <c r="AA1883" s="354">
        <v>-16620</v>
      </c>
      <c r="AB1883" s="354">
        <v>-16620</v>
      </c>
      <c r="AC1883" s="354">
        <v>-16620</v>
      </c>
      <c r="AD1883" s="354">
        <v>-22160</v>
      </c>
    </row>
    <row r="1884" spans="1:30" x14ac:dyDescent="0.35">
      <c r="A1884" t="s">
        <v>175</v>
      </c>
      <c r="B1884" s="354" t="str">
        <f>VLOOKUP(A1884,'Web Based Remittances'!$A$2:$C$70,3,0)</f>
        <v>783g426m</v>
      </c>
      <c r="C1884" s="354" t="s">
        <v>27</v>
      </c>
      <c r="D1884" s="354" t="s">
        <v>28</v>
      </c>
      <c r="E1884" s="354">
        <v>4190160</v>
      </c>
      <c r="S1884" s="354">
        <v>0</v>
      </c>
      <c r="T1884" s="354">
        <v>0</v>
      </c>
      <c r="U1884" s="354">
        <v>0</v>
      </c>
      <c r="V1884" s="354">
        <v>0</v>
      </c>
      <c r="W1884" s="354">
        <v>0</v>
      </c>
      <c r="X1884" s="354">
        <v>0</v>
      </c>
      <c r="Y1884" s="354">
        <v>0</v>
      </c>
      <c r="Z1884" s="354">
        <v>0</v>
      </c>
      <c r="AA1884" s="354">
        <v>0</v>
      </c>
      <c r="AB1884" s="354">
        <v>0</v>
      </c>
      <c r="AC1884" s="354">
        <v>0</v>
      </c>
      <c r="AD1884" s="354">
        <v>0</v>
      </c>
    </row>
    <row r="1885" spans="1:30" x14ac:dyDescent="0.35">
      <c r="A1885" t="s">
        <v>175</v>
      </c>
      <c r="B1885" s="354" t="str">
        <f>VLOOKUP(A1885,'Web Based Remittances'!$A$2:$C$70,3,0)</f>
        <v>783g426m</v>
      </c>
      <c r="C1885" s="354" t="s">
        <v>29</v>
      </c>
      <c r="D1885" s="354" t="s">
        <v>30</v>
      </c>
      <c r="E1885" s="354">
        <v>4190390</v>
      </c>
      <c r="S1885" s="354">
        <v>0</v>
      </c>
      <c r="T1885" s="354">
        <v>0</v>
      </c>
      <c r="U1885" s="354">
        <v>0</v>
      </c>
      <c r="V1885" s="354">
        <v>0</v>
      </c>
      <c r="W1885" s="354">
        <v>0</v>
      </c>
      <c r="X1885" s="354">
        <v>0</v>
      </c>
      <c r="Y1885" s="354">
        <v>0</v>
      </c>
      <c r="Z1885" s="354">
        <v>0</v>
      </c>
      <c r="AA1885" s="354">
        <v>0</v>
      </c>
      <c r="AB1885" s="354">
        <v>0</v>
      </c>
      <c r="AC1885" s="354">
        <v>0</v>
      </c>
      <c r="AD1885" s="354">
        <v>0</v>
      </c>
    </row>
    <row r="1886" spans="1:30" x14ac:dyDescent="0.35">
      <c r="A1886" t="s">
        <v>175</v>
      </c>
      <c r="B1886" s="354" t="str">
        <f>VLOOKUP(A1886,'Web Based Remittances'!$A$2:$C$70,3,0)</f>
        <v>783g426m</v>
      </c>
      <c r="C1886" s="354" t="s">
        <v>31</v>
      </c>
      <c r="D1886" s="354" t="s">
        <v>32</v>
      </c>
      <c r="E1886" s="354">
        <v>4191900</v>
      </c>
      <c r="S1886" s="354">
        <v>0</v>
      </c>
      <c r="T1886" s="354">
        <v>0</v>
      </c>
      <c r="U1886" s="354">
        <v>0</v>
      </c>
      <c r="V1886" s="354">
        <v>0</v>
      </c>
      <c r="W1886" s="354">
        <v>0</v>
      </c>
      <c r="X1886" s="354">
        <v>0</v>
      </c>
      <c r="Y1886" s="354">
        <v>0</v>
      </c>
      <c r="Z1886" s="354">
        <v>0</v>
      </c>
      <c r="AA1886" s="354">
        <v>0</v>
      </c>
      <c r="AB1886" s="354">
        <v>0</v>
      </c>
      <c r="AC1886" s="354">
        <v>0</v>
      </c>
      <c r="AD1886" s="354">
        <v>0</v>
      </c>
    </row>
    <row r="1887" spans="1:30" x14ac:dyDescent="0.35">
      <c r="A1887" t="s">
        <v>175</v>
      </c>
      <c r="B1887" s="354" t="str">
        <f>VLOOKUP(A1887,'Web Based Remittances'!$A$2:$C$70,3,0)</f>
        <v>783g426m</v>
      </c>
      <c r="C1887" s="354" t="s">
        <v>33</v>
      </c>
      <c r="D1887" s="354" t="s">
        <v>34</v>
      </c>
      <c r="E1887" s="354">
        <v>4191100</v>
      </c>
      <c r="F1887" s="354">
        <v>-6700</v>
      </c>
      <c r="I1887" s="354">
        <v>-2750</v>
      </c>
      <c r="J1887" s="354">
        <v>-400</v>
      </c>
      <c r="N1887" s="354">
        <v>-2750</v>
      </c>
      <c r="O1887" s="354">
        <v>-400</v>
      </c>
      <c r="R1887" s="354">
        <v>-400</v>
      </c>
      <c r="S1887" s="354">
        <v>0</v>
      </c>
      <c r="T1887" s="354">
        <v>0</v>
      </c>
      <c r="U1887" s="354">
        <v>-2750</v>
      </c>
      <c r="V1887" s="354">
        <v>-3150</v>
      </c>
      <c r="W1887" s="354">
        <v>-3150</v>
      </c>
      <c r="X1887" s="354">
        <v>-3150</v>
      </c>
      <c r="Y1887" s="354">
        <v>-3150</v>
      </c>
      <c r="Z1887" s="354">
        <v>-5900</v>
      </c>
      <c r="AA1887" s="354">
        <v>-6300</v>
      </c>
      <c r="AB1887" s="354">
        <v>-6300</v>
      </c>
      <c r="AC1887" s="354">
        <v>-6300</v>
      </c>
      <c r="AD1887" s="354">
        <v>-6700</v>
      </c>
    </row>
    <row r="1888" spans="1:30" x14ac:dyDescent="0.35">
      <c r="A1888" t="s">
        <v>175</v>
      </c>
      <c r="B1888" s="354" t="str">
        <f>VLOOKUP(A1888,'Web Based Remittances'!$A$2:$C$70,3,0)</f>
        <v>783g426m</v>
      </c>
      <c r="C1888" s="354" t="s">
        <v>35</v>
      </c>
      <c r="D1888" s="354" t="s">
        <v>36</v>
      </c>
      <c r="E1888" s="354">
        <v>4191110</v>
      </c>
      <c r="S1888" s="354">
        <v>0</v>
      </c>
      <c r="T1888" s="354">
        <v>0</v>
      </c>
      <c r="U1888" s="354">
        <v>0</v>
      </c>
      <c r="V1888" s="354">
        <v>0</v>
      </c>
      <c r="W1888" s="354">
        <v>0</v>
      </c>
      <c r="X1888" s="354">
        <v>0</v>
      </c>
      <c r="Y1888" s="354">
        <v>0</v>
      </c>
      <c r="Z1888" s="354">
        <v>0</v>
      </c>
      <c r="AA1888" s="354">
        <v>0</v>
      </c>
      <c r="AB1888" s="354">
        <v>0</v>
      </c>
      <c r="AC1888" s="354">
        <v>0</v>
      </c>
      <c r="AD1888" s="354">
        <v>0</v>
      </c>
    </row>
    <row r="1889" spans="1:30" x14ac:dyDescent="0.35">
      <c r="A1889" t="s">
        <v>175</v>
      </c>
      <c r="B1889" s="354" t="str">
        <f>VLOOKUP(A1889,'Web Based Remittances'!$A$2:$C$70,3,0)</f>
        <v>783g426m</v>
      </c>
      <c r="C1889" s="354" t="s">
        <v>37</v>
      </c>
      <c r="D1889" s="354" t="s">
        <v>38</v>
      </c>
      <c r="E1889" s="354">
        <v>4191600</v>
      </c>
      <c r="S1889" s="354">
        <v>0</v>
      </c>
      <c r="T1889" s="354">
        <v>0</v>
      </c>
      <c r="U1889" s="354">
        <v>0</v>
      </c>
      <c r="V1889" s="354">
        <v>0</v>
      </c>
      <c r="W1889" s="354">
        <v>0</v>
      </c>
      <c r="X1889" s="354">
        <v>0</v>
      </c>
      <c r="Y1889" s="354">
        <v>0</v>
      </c>
      <c r="Z1889" s="354">
        <v>0</v>
      </c>
      <c r="AA1889" s="354">
        <v>0</v>
      </c>
      <c r="AB1889" s="354">
        <v>0</v>
      </c>
      <c r="AC1889" s="354">
        <v>0</v>
      </c>
      <c r="AD1889" s="354">
        <v>0</v>
      </c>
    </row>
    <row r="1890" spans="1:30" x14ac:dyDescent="0.35">
      <c r="A1890" t="s">
        <v>175</v>
      </c>
      <c r="B1890" s="354" t="str">
        <f>VLOOKUP(A1890,'Web Based Remittances'!$A$2:$C$70,3,0)</f>
        <v>783g426m</v>
      </c>
      <c r="C1890" s="354" t="s">
        <v>39</v>
      </c>
      <c r="D1890" s="354" t="s">
        <v>40</v>
      </c>
      <c r="E1890" s="354">
        <v>4191610</v>
      </c>
      <c r="S1890" s="354">
        <v>0</v>
      </c>
      <c r="T1890" s="354">
        <v>0</v>
      </c>
      <c r="U1890" s="354">
        <v>0</v>
      </c>
      <c r="V1890" s="354">
        <v>0</v>
      </c>
      <c r="W1890" s="354">
        <v>0</v>
      </c>
      <c r="X1890" s="354">
        <v>0</v>
      </c>
      <c r="Y1890" s="354">
        <v>0</v>
      </c>
      <c r="Z1890" s="354">
        <v>0</v>
      </c>
      <c r="AA1890" s="354">
        <v>0</v>
      </c>
      <c r="AB1890" s="354">
        <v>0</v>
      </c>
      <c r="AC1890" s="354">
        <v>0</v>
      </c>
      <c r="AD1890" s="354">
        <v>0</v>
      </c>
    </row>
    <row r="1891" spans="1:30" x14ac:dyDescent="0.35">
      <c r="A1891" t="s">
        <v>175</v>
      </c>
      <c r="B1891" s="354" t="str">
        <f>VLOOKUP(A1891,'Web Based Remittances'!$A$2:$C$70,3,0)</f>
        <v>783g426m</v>
      </c>
      <c r="C1891" s="354" t="s">
        <v>41</v>
      </c>
      <c r="D1891" s="354" t="s">
        <v>42</v>
      </c>
      <c r="E1891" s="354">
        <v>4190410</v>
      </c>
      <c r="F1891" s="354">
        <v>-1500</v>
      </c>
      <c r="O1891" s="354">
        <v>-1500</v>
      </c>
      <c r="S1891" s="354">
        <v>0</v>
      </c>
      <c r="T1891" s="354">
        <v>0</v>
      </c>
      <c r="U1891" s="354">
        <v>0</v>
      </c>
      <c r="V1891" s="354">
        <v>0</v>
      </c>
      <c r="W1891" s="354">
        <v>0</v>
      </c>
      <c r="X1891" s="354">
        <v>0</v>
      </c>
      <c r="Y1891" s="354">
        <v>0</v>
      </c>
      <c r="Z1891" s="354">
        <v>0</v>
      </c>
      <c r="AA1891" s="354">
        <v>-1500</v>
      </c>
      <c r="AB1891" s="354">
        <v>-1500</v>
      </c>
      <c r="AC1891" s="354">
        <v>-1500</v>
      </c>
      <c r="AD1891" s="354">
        <v>-1500</v>
      </c>
    </row>
    <row r="1892" spans="1:30" x14ac:dyDescent="0.35">
      <c r="A1892" t="s">
        <v>175</v>
      </c>
      <c r="B1892" s="354" t="str">
        <f>VLOOKUP(A1892,'Web Based Remittances'!$A$2:$C$70,3,0)</f>
        <v>783g426m</v>
      </c>
      <c r="C1892" s="354" t="s">
        <v>43</v>
      </c>
      <c r="D1892" s="354" t="s">
        <v>44</v>
      </c>
      <c r="E1892" s="354">
        <v>4190420</v>
      </c>
      <c r="S1892" s="354">
        <v>0</v>
      </c>
      <c r="T1892" s="354">
        <v>0</v>
      </c>
      <c r="U1892" s="354">
        <v>0</v>
      </c>
      <c r="V1892" s="354">
        <v>0</v>
      </c>
      <c r="W1892" s="354">
        <v>0</v>
      </c>
      <c r="X1892" s="354">
        <v>0</v>
      </c>
      <c r="Y1892" s="354">
        <v>0</v>
      </c>
      <c r="Z1892" s="354">
        <v>0</v>
      </c>
      <c r="AA1892" s="354">
        <v>0</v>
      </c>
      <c r="AB1892" s="354">
        <v>0</v>
      </c>
      <c r="AC1892" s="354">
        <v>0</v>
      </c>
      <c r="AD1892" s="354">
        <v>0</v>
      </c>
    </row>
    <row r="1893" spans="1:30" x14ac:dyDescent="0.35">
      <c r="A1893" t="s">
        <v>175</v>
      </c>
      <c r="B1893" s="354" t="str">
        <f>VLOOKUP(A1893,'Web Based Remittances'!$A$2:$C$70,3,0)</f>
        <v>783g426m</v>
      </c>
      <c r="C1893" s="354" t="s">
        <v>45</v>
      </c>
      <c r="D1893" s="354" t="s">
        <v>46</v>
      </c>
      <c r="E1893" s="354">
        <v>4190200</v>
      </c>
      <c r="S1893" s="354">
        <v>0</v>
      </c>
      <c r="T1893" s="354">
        <v>0</v>
      </c>
      <c r="U1893" s="354">
        <v>0</v>
      </c>
      <c r="V1893" s="354">
        <v>0</v>
      </c>
      <c r="W1893" s="354">
        <v>0</v>
      </c>
      <c r="X1893" s="354">
        <v>0</v>
      </c>
      <c r="Y1893" s="354">
        <v>0</v>
      </c>
      <c r="Z1893" s="354">
        <v>0</v>
      </c>
      <c r="AA1893" s="354">
        <v>0</v>
      </c>
      <c r="AB1893" s="354">
        <v>0</v>
      </c>
      <c r="AC1893" s="354">
        <v>0</v>
      </c>
      <c r="AD1893" s="354">
        <v>0</v>
      </c>
    </row>
    <row r="1894" spans="1:30" x14ac:dyDescent="0.35">
      <c r="A1894" t="s">
        <v>175</v>
      </c>
      <c r="B1894" s="354" t="str">
        <f>VLOOKUP(A1894,'Web Based Remittances'!$A$2:$C$70,3,0)</f>
        <v>783g426m</v>
      </c>
      <c r="C1894" s="354" t="s">
        <v>47</v>
      </c>
      <c r="D1894" s="354" t="s">
        <v>48</v>
      </c>
      <c r="E1894" s="354">
        <v>4190386</v>
      </c>
      <c r="S1894" s="354">
        <v>0</v>
      </c>
      <c r="T1894" s="354">
        <v>0</v>
      </c>
      <c r="U1894" s="354">
        <v>0</v>
      </c>
      <c r="V1894" s="354">
        <v>0</v>
      </c>
      <c r="W1894" s="354">
        <v>0</v>
      </c>
      <c r="X1894" s="354">
        <v>0</v>
      </c>
      <c r="Y1894" s="354">
        <v>0</v>
      </c>
      <c r="Z1894" s="354">
        <v>0</v>
      </c>
      <c r="AA1894" s="354">
        <v>0</v>
      </c>
      <c r="AB1894" s="354">
        <v>0</v>
      </c>
      <c r="AC1894" s="354">
        <v>0</v>
      </c>
      <c r="AD1894" s="354">
        <v>0</v>
      </c>
    </row>
    <row r="1895" spans="1:30" x14ac:dyDescent="0.35">
      <c r="A1895" t="s">
        <v>175</v>
      </c>
      <c r="B1895" s="354" t="str">
        <f>VLOOKUP(A1895,'Web Based Remittances'!$A$2:$C$70,3,0)</f>
        <v>783g426m</v>
      </c>
      <c r="C1895" s="354" t="s">
        <v>49</v>
      </c>
      <c r="D1895" s="354" t="s">
        <v>50</v>
      </c>
      <c r="E1895" s="354">
        <v>4190387</v>
      </c>
      <c r="S1895" s="354">
        <v>0</v>
      </c>
      <c r="T1895" s="354">
        <v>0</v>
      </c>
      <c r="U1895" s="354">
        <v>0</v>
      </c>
      <c r="V1895" s="354">
        <v>0</v>
      </c>
      <c r="W1895" s="354">
        <v>0</v>
      </c>
      <c r="X1895" s="354">
        <v>0</v>
      </c>
      <c r="Y1895" s="354">
        <v>0</v>
      </c>
      <c r="Z1895" s="354">
        <v>0</v>
      </c>
      <c r="AA1895" s="354">
        <v>0</v>
      </c>
      <c r="AB1895" s="354">
        <v>0</v>
      </c>
      <c r="AC1895" s="354">
        <v>0</v>
      </c>
      <c r="AD1895" s="354">
        <v>0</v>
      </c>
    </row>
    <row r="1896" spans="1:30" x14ac:dyDescent="0.35">
      <c r="A1896" t="s">
        <v>175</v>
      </c>
      <c r="B1896" s="354" t="str">
        <f>VLOOKUP(A1896,'Web Based Remittances'!$A$2:$C$70,3,0)</f>
        <v>783g426m</v>
      </c>
      <c r="C1896" s="354" t="s">
        <v>51</v>
      </c>
      <c r="D1896" s="354" t="s">
        <v>52</v>
      </c>
      <c r="E1896" s="354">
        <v>4190388</v>
      </c>
      <c r="F1896" s="354">
        <v>-1493</v>
      </c>
      <c r="H1896" s="354">
        <v>-913</v>
      </c>
      <c r="J1896" s="354">
        <v>-580</v>
      </c>
      <c r="S1896" s="354">
        <v>0</v>
      </c>
      <c r="T1896" s="354">
        <v>-913</v>
      </c>
      <c r="U1896" s="354">
        <v>-913</v>
      </c>
      <c r="V1896" s="354">
        <v>-1493</v>
      </c>
      <c r="W1896" s="354">
        <v>-1493</v>
      </c>
      <c r="X1896" s="354">
        <v>-1493</v>
      </c>
      <c r="Y1896" s="354">
        <v>-1493</v>
      </c>
      <c r="Z1896" s="354">
        <v>-1493</v>
      </c>
      <c r="AA1896" s="354">
        <v>-1493</v>
      </c>
      <c r="AB1896" s="354">
        <v>-1493</v>
      </c>
      <c r="AC1896" s="354">
        <v>-1493</v>
      </c>
      <c r="AD1896" s="354">
        <v>-1493</v>
      </c>
    </row>
    <row r="1897" spans="1:30" x14ac:dyDescent="0.35">
      <c r="A1897" t="s">
        <v>175</v>
      </c>
      <c r="B1897" s="354" t="str">
        <f>VLOOKUP(A1897,'Web Based Remittances'!$A$2:$C$70,3,0)</f>
        <v>783g426m</v>
      </c>
      <c r="C1897" s="354" t="s">
        <v>53</v>
      </c>
      <c r="D1897" s="354" t="s">
        <v>54</v>
      </c>
      <c r="E1897" s="354">
        <v>4190380</v>
      </c>
      <c r="F1897" s="354">
        <v>-49175</v>
      </c>
      <c r="H1897" s="354">
        <v>-7783</v>
      </c>
      <c r="J1897" s="354">
        <v>-30677</v>
      </c>
      <c r="N1897" s="354">
        <v>-10715</v>
      </c>
      <c r="S1897" s="354">
        <v>0</v>
      </c>
      <c r="T1897" s="354">
        <v>-7783</v>
      </c>
      <c r="U1897" s="354">
        <v>-7783</v>
      </c>
      <c r="V1897" s="354">
        <v>-38460</v>
      </c>
      <c r="W1897" s="354">
        <v>-38460</v>
      </c>
      <c r="X1897" s="354">
        <v>-38460</v>
      </c>
      <c r="Y1897" s="354">
        <v>-38460</v>
      </c>
      <c r="Z1897" s="354">
        <v>-49175</v>
      </c>
      <c r="AA1897" s="354">
        <v>-49175</v>
      </c>
      <c r="AB1897" s="354">
        <v>-49175</v>
      </c>
      <c r="AC1897" s="354">
        <v>-49175</v>
      </c>
      <c r="AD1897" s="354">
        <v>-49175</v>
      </c>
    </row>
    <row r="1898" spans="1:30" x14ac:dyDescent="0.35">
      <c r="A1898" t="s">
        <v>175</v>
      </c>
      <c r="B1898" s="354" t="str">
        <f>VLOOKUP(A1898,'Web Based Remittances'!$A$2:$C$70,3,0)</f>
        <v>783g426m</v>
      </c>
      <c r="C1898" s="354" t="s">
        <v>57</v>
      </c>
      <c r="D1898" s="354" t="s">
        <v>58</v>
      </c>
      <c r="E1898" s="354">
        <v>6110000</v>
      </c>
      <c r="F1898" s="354">
        <v>705000</v>
      </c>
      <c r="G1898" s="354">
        <v>57280</v>
      </c>
      <c r="H1898" s="354">
        <v>55280</v>
      </c>
      <c r="I1898" s="354">
        <v>56280</v>
      </c>
      <c r="J1898" s="354">
        <v>56280</v>
      </c>
      <c r="K1898" s="354">
        <v>55280</v>
      </c>
      <c r="L1898" s="354">
        <v>60948</v>
      </c>
      <c r="M1898" s="354">
        <v>61942</v>
      </c>
      <c r="N1898" s="354">
        <v>60942</v>
      </c>
      <c r="O1898" s="354">
        <v>60942</v>
      </c>
      <c r="P1898" s="354">
        <v>60000</v>
      </c>
      <c r="Q1898" s="354">
        <v>60000</v>
      </c>
      <c r="R1898" s="354">
        <v>59826</v>
      </c>
      <c r="S1898" s="354">
        <v>57280</v>
      </c>
      <c r="T1898" s="354">
        <v>112560</v>
      </c>
      <c r="U1898" s="354">
        <v>168840</v>
      </c>
      <c r="V1898" s="354">
        <v>225120</v>
      </c>
      <c r="W1898" s="354">
        <v>280400</v>
      </c>
      <c r="X1898" s="354">
        <v>341348</v>
      </c>
      <c r="Y1898" s="354">
        <v>403290</v>
      </c>
      <c r="Z1898" s="354">
        <v>464232</v>
      </c>
      <c r="AA1898" s="354">
        <v>525174</v>
      </c>
      <c r="AB1898" s="354">
        <v>585174</v>
      </c>
      <c r="AC1898" s="354">
        <v>645174</v>
      </c>
      <c r="AD1898" s="354">
        <v>705000</v>
      </c>
    </row>
    <row r="1899" spans="1:30" x14ac:dyDescent="0.35">
      <c r="A1899" t="s">
        <v>175</v>
      </c>
      <c r="B1899" s="354" t="str">
        <f>VLOOKUP(A1899,'Web Based Remittances'!$A$2:$C$70,3,0)</f>
        <v>783g426m</v>
      </c>
      <c r="C1899" s="354" t="s">
        <v>59</v>
      </c>
      <c r="D1899" s="354" t="s">
        <v>60</v>
      </c>
      <c r="E1899" s="354">
        <v>6110020</v>
      </c>
      <c r="F1899" s="354">
        <v>12500</v>
      </c>
      <c r="G1899" s="354">
        <v>1136</v>
      </c>
      <c r="H1899" s="354">
        <v>1136</v>
      </c>
      <c r="I1899" s="354">
        <v>1136</v>
      </c>
      <c r="J1899" s="354">
        <v>1136</v>
      </c>
      <c r="K1899" s="354">
        <v>1136</v>
      </c>
      <c r="M1899" s="354">
        <v>1136</v>
      </c>
      <c r="N1899" s="354">
        <v>1136</v>
      </c>
      <c r="O1899" s="354">
        <v>1136</v>
      </c>
      <c r="P1899" s="354">
        <v>1136</v>
      </c>
      <c r="Q1899" s="354">
        <v>1136</v>
      </c>
      <c r="R1899" s="354">
        <v>1140</v>
      </c>
      <c r="S1899" s="354">
        <v>1136</v>
      </c>
      <c r="T1899" s="354">
        <v>2272</v>
      </c>
      <c r="U1899" s="354">
        <v>3408</v>
      </c>
      <c r="V1899" s="354">
        <v>4544</v>
      </c>
      <c r="W1899" s="354">
        <v>5680</v>
      </c>
      <c r="X1899" s="354">
        <v>5680</v>
      </c>
      <c r="Y1899" s="354">
        <v>6816</v>
      </c>
      <c r="Z1899" s="354">
        <v>7952</v>
      </c>
      <c r="AA1899" s="354">
        <v>9088</v>
      </c>
      <c r="AB1899" s="354">
        <v>10224</v>
      </c>
      <c r="AC1899" s="354">
        <v>11360</v>
      </c>
      <c r="AD1899" s="354">
        <v>12500</v>
      </c>
    </row>
    <row r="1900" spans="1:30" x14ac:dyDescent="0.35">
      <c r="A1900" t="s">
        <v>175</v>
      </c>
      <c r="B1900" s="354" t="str">
        <f>VLOOKUP(A1900,'Web Based Remittances'!$A$2:$C$70,3,0)</f>
        <v>783g426m</v>
      </c>
      <c r="C1900" s="354" t="s">
        <v>61</v>
      </c>
      <c r="D1900" s="354" t="s">
        <v>62</v>
      </c>
      <c r="E1900" s="354">
        <v>6110600</v>
      </c>
      <c r="F1900" s="354">
        <v>210000</v>
      </c>
      <c r="G1900" s="354">
        <v>17500</v>
      </c>
      <c r="H1900" s="354">
        <v>17500</v>
      </c>
      <c r="I1900" s="354">
        <v>17500</v>
      </c>
      <c r="J1900" s="354">
        <v>17500</v>
      </c>
      <c r="K1900" s="354">
        <v>17500</v>
      </c>
      <c r="L1900" s="354">
        <v>17500</v>
      </c>
      <c r="M1900" s="354">
        <v>17500</v>
      </c>
      <c r="N1900" s="354">
        <v>17500</v>
      </c>
      <c r="O1900" s="354">
        <v>17500</v>
      </c>
      <c r="P1900" s="354">
        <v>17500</v>
      </c>
      <c r="Q1900" s="354">
        <v>17500</v>
      </c>
      <c r="R1900" s="354">
        <v>17500</v>
      </c>
      <c r="S1900" s="354">
        <v>17500</v>
      </c>
      <c r="T1900" s="354">
        <v>35000</v>
      </c>
      <c r="U1900" s="354">
        <v>52500</v>
      </c>
      <c r="V1900" s="354">
        <v>70000</v>
      </c>
      <c r="W1900" s="354">
        <v>87500</v>
      </c>
      <c r="X1900" s="354">
        <v>105000</v>
      </c>
      <c r="Y1900" s="354">
        <v>122500</v>
      </c>
      <c r="Z1900" s="354">
        <v>140000</v>
      </c>
      <c r="AA1900" s="354">
        <v>157500</v>
      </c>
      <c r="AB1900" s="354">
        <v>175000</v>
      </c>
      <c r="AC1900" s="354">
        <v>192500</v>
      </c>
      <c r="AD1900" s="354">
        <v>210000</v>
      </c>
    </row>
    <row r="1901" spans="1:30" x14ac:dyDescent="0.35">
      <c r="A1901" t="s">
        <v>175</v>
      </c>
      <c r="B1901" s="354" t="str">
        <f>VLOOKUP(A1901,'Web Based Remittances'!$A$2:$C$70,3,0)</f>
        <v>783g426m</v>
      </c>
      <c r="C1901" s="354" t="s">
        <v>63</v>
      </c>
      <c r="D1901" s="354" t="s">
        <v>64</v>
      </c>
      <c r="E1901" s="354">
        <v>6110720</v>
      </c>
      <c r="F1901" s="354">
        <v>60000</v>
      </c>
      <c r="G1901" s="354">
        <v>5000</v>
      </c>
      <c r="H1901" s="354">
        <v>5000</v>
      </c>
      <c r="I1901" s="354">
        <v>5000</v>
      </c>
      <c r="J1901" s="354">
        <v>5000</v>
      </c>
      <c r="K1901" s="354">
        <v>5000</v>
      </c>
      <c r="L1901" s="354">
        <v>5000</v>
      </c>
      <c r="M1901" s="354">
        <v>5000</v>
      </c>
      <c r="N1901" s="354">
        <v>5000</v>
      </c>
      <c r="O1901" s="354">
        <v>5000</v>
      </c>
      <c r="P1901" s="354">
        <v>5000</v>
      </c>
      <c r="Q1901" s="354">
        <v>5000</v>
      </c>
      <c r="R1901" s="354">
        <v>5000</v>
      </c>
      <c r="S1901" s="354">
        <v>5000</v>
      </c>
      <c r="T1901" s="354">
        <v>10000</v>
      </c>
      <c r="U1901" s="354">
        <v>15000</v>
      </c>
      <c r="V1901" s="354">
        <v>20000</v>
      </c>
      <c r="W1901" s="354">
        <v>25000</v>
      </c>
      <c r="X1901" s="354">
        <v>30000</v>
      </c>
      <c r="Y1901" s="354">
        <v>35000</v>
      </c>
      <c r="Z1901" s="354">
        <v>40000</v>
      </c>
      <c r="AA1901" s="354">
        <v>45000</v>
      </c>
      <c r="AB1901" s="354">
        <v>50000</v>
      </c>
      <c r="AC1901" s="354">
        <v>55000</v>
      </c>
      <c r="AD1901" s="354">
        <v>60000</v>
      </c>
    </row>
    <row r="1902" spans="1:30" x14ac:dyDescent="0.35">
      <c r="A1902" t="s">
        <v>175</v>
      </c>
      <c r="B1902" s="354" t="str">
        <f>VLOOKUP(A1902,'Web Based Remittances'!$A$2:$C$70,3,0)</f>
        <v>783g426m</v>
      </c>
      <c r="C1902" s="354" t="s">
        <v>65</v>
      </c>
      <c r="D1902" s="354" t="s">
        <v>66</v>
      </c>
      <c r="E1902" s="354">
        <v>6110860</v>
      </c>
      <c r="F1902" s="354">
        <v>67000</v>
      </c>
      <c r="G1902" s="354">
        <v>5583</v>
      </c>
      <c r="H1902" s="354">
        <v>5583</v>
      </c>
      <c r="I1902" s="354">
        <v>5583</v>
      </c>
      <c r="J1902" s="354">
        <v>5583</v>
      </c>
      <c r="K1902" s="354">
        <v>5583</v>
      </c>
      <c r="L1902" s="354">
        <v>5583</v>
      </c>
      <c r="M1902" s="354">
        <v>5583</v>
      </c>
      <c r="N1902" s="354">
        <v>5583</v>
      </c>
      <c r="O1902" s="354">
        <v>5583</v>
      </c>
      <c r="P1902" s="354">
        <v>5583</v>
      </c>
      <c r="Q1902" s="354">
        <v>5583</v>
      </c>
      <c r="R1902" s="354">
        <v>5587</v>
      </c>
      <c r="S1902" s="354">
        <v>5583</v>
      </c>
      <c r="T1902" s="354">
        <v>11166</v>
      </c>
      <c r="U1902" s="354">
        <v>16749</v>
      </c>
      <c r="V1902" s="354">
        <v>22332</v>
      </c>
      <c r="W1902" s="354">
        <v>27915</v>
      </c>
      <c r="X1902" s="354">
        <v>33498</v>
      </c>
      <c r="Y1902" s="354">
        <v>39081</v>
      </c>
      <c r="Z1902" s="354">
        <v>44664</v>
      </c>
      <c r="AA1902" s="354">
        <v>50247</v>
      </c>
      <c r="AB1902" s="354">
        <v>55830</v>
      </c>
      <c r="AC1902" s="354">
        <v>61413</v>
      </c>
      <c r="AD1902" s="354">
        <v>67000</v>
      </c>
    </row>
    <row r="1903" spans="1:30" x14ac:dyDescent="0.35">
      <c r="A1903" t="s">
        <v>175</v>
      </c>
      <c r="B1903" s="354" t="str">
        <f>VLOOKUP(A1903,'Web Based Remittances'!$A$2:$C$70,3,0)</f>
        <v>783g426m</v>
      </c>
      <c r="C1903" s="354" t="s">
        <v>67</v>
      </c>
      <c r="D1903" s="354" t="s">
        <v>68</v>
      </c>
      <c r="E1903" s="354">
        <v>6110800</v>
      </c>
      <c r="S1903" s="354">
        <v>0</v>
      </c>
      <c r="T1903" s="354">
        <v>0</v>
      </c>
      <c r="U1903" s="354">
        <v>0</v>
      </c>
      <c r="V1903" s="354">
        <v>0</v>
      </c>
      <c r="W1903" s="354">
        <v>0</v>
      </c>
      <c r="X1903" s="354">
        <v>0</v>
      </c>
      <c r="Y1903" s="354">
        <v>0</v>
      </c>
      <c r="Z1903" s="354">
        <v>0</v>
      </c>
      <c r="AA1903" s="354">
        <v>0</v>
      </c>
      <c r="AB1903" s="354">
        <v>0</v>
      </c>
      <c r="AC1903" s="354">
        <v>0</v>
      </c>
      <c r="AD1903" s="354">
        <v>0</v>
      </c>
    </row>
    <row r="1904" spans="1:30" x14ac:dyDescent="0.35">
      <c r="A1904" t="s">
        <v>175</v>
      </c>
      <c r="B1904" s="354" t="str">
        <f>VLOOKUP(A1904,'Web Based Remittances'!$A$2:$C$70,3,0)</f>
        <v>783g426m</v>
      </c>
      <c r="C1904" s="354" t="s">
        <v>69</v>
      </c>
      <c r="D1904" s="354" t="s">
        <v>70</v>
      </c>
      <c r="E1904" s="354">
        <v>6110640</v>
      </c>
      <c r="F1904" s="354">
        <v>35000</v>
      </c>
      <c r="G1904" s="354">
        <v>2916</v>
      </c>
      <c r="H1904" s="354">
        <v>2916</v>
      </c>
      <c r="I1904" s="354">
        <v>2916</v>
      </c>
      <c r="J1904" s="354">
        <v>2916</v>
      </c>
      <c r="K1904" s="354">
        <v>2916</v>
      </c>
      <c r="L1904" s="354">
        <v>2916</v>
      </c>
      <c r="M1904" s="354">
        <v>2916</v>
      </c>
      <c r="N1904" s="354">
        <v>2916</v>
      </c>
      <c r="O1904" s="354">
        <v>2916</v>
      </c>
      <c r="P1904" s="354">
        <v>2916</v>
      </c>
      <c r="Q1904" s="354">
        <v>2916</v>
      </c>
      <c r="R1904" s="354">
        <v>2924</v>
      </c>
      <c r="S1904" s="354">
        <v>2916</v>
      </c>
      <c r="T1904" s="354">
        <v>5832</v>
      </c>
      <c r="U1904" s="354">
        <v>8748</v>
      </c>
      <c r="V1904" s="354">
        <v>11664</v>
      </c>
      <c r="W1904" s="354">
        <v>14580</v>
      </c>
      <c r="X1904" s="354">
        <v>17496</v>
      </c>
      <c r="Y1904" s="354">
        <v>20412</v>
      </c>
      <c r="Z1904" s="354">
        <v>23328</v>
      </c>
      <c r="AA1904" s="354">
        <v>26244</v>
      </c>
      <c r="AB1904" s="354">
        <v>29160</v>
      </c>
      <c r="AC1904" s="354">
        <v>32076</v>
      </c>
      <c r="AD1904" s="354">
        <v>35000</v>
      </c>
    </row>
    <row r="1905" spans="1:30" x14ac:dyDescent="0.35">
      <c r="A1905" t="s">
        <v>175</v>
      </c>
      <c r="B1905" s="354" t="str">
        <f>VLOOKUP(A1905,'Web Based Remittances'!$A$2:$C$70,3,0)</f>
        <v>783g426m</v>
      </c>
      <c r="C1905" s="354" t="s">
        <v>71</v>
      </c>
      <c r="D1905" s="354" t="s">
        <v>72</v>
      </c>
      <c r="E1905" s="354">
        <v>6116300</v>
      </c>
      <c r="F1905" s="354">
        <v>1200</v>
      </c>
      <c r="G1905" s="354">
        <v>100</v>
      </c>
      <c r="J1905" s="354">
        <v>300</v>
      </c>
      <c r="L1905" s="354">
        <v>300</v>
      </c>
      <c r="N1905" s="354">
        <v>100</v>
      </c>
      <c r="O1905" s="354">
        <v>100</v>
      </c>
      <c r="P1905" s="354">
        <v>300</v>
      </c>
      <c r="S1905" s="354">
        <v>100</v>
      </c>
      <c r="T1905" s="354">
        <v>100</v>
      </c>
      <c r="U1905" s="354">
        <v>100</v>
      </c>
      <c r="V1905" s="354">
        <v>400</v>
      </c>
      <c r="W1905" s="354">
        <v>400</v>
      </c>
      <c r="X1905" s="354">
        <v>700</v>
      </c>
      <c r="Y1905" s="354">
        <v>700</v>
      </c>
      <c r="Z1905" s="354">
        <v>800</v>
      </c>
      <c r="AA1905" s="354">
        <v>900</v>
      </c>
      <c r="AB1905" s="354">
        <v>1200</v>
      </c>
      <c r="AC1905" s="354">
        <v>1200</v>
      </c>
      <c r="AD1905" s="354">
        <v>1200</v>
      </c>
    </row>
    <row r="1906" spans="1:30" x14ac:dyDescent="0.35">
      <c r="A1906" t="s">
        <v>175</v>
      </c>
      <c r="B1906" s="354" t="str">
        <f>VLOOKUP(A1906,'Web Based Remittances'!$A$2:$C$70,3,0)</f>
        <v>783g426m</v>
      </c>
      <c r="C1906" s="354" t="s">
        <v>73</v>
      </c>
      <c r="D1906" s="354" t="s">
        <v>74</v>
      </c>
      <c r="E1906" s="354">
        <v>6116200</v>
      </c>
      <c r="F1906" s="354">
        <v>3000</v>
      </c>
      <c r="G1906" s="354">
        <v>250</v>
      </c>
      <c r="H1906" s="354">
        <v>250</v>
      </c>
      <c r="I1906" s="354">
        <v>250</v>
      </c>
      <c r="J1906" s="354">
        <v>250</v>
      </c>
      <c r="K1906" s="354">
        <v>250</v>
      </c>
      <c r="L1906" s="354">
        <v>250</v>
      </c>
      <c r="M1906" s="354">
        <v>250</v>
      </c>
      <c r="N1906" s="354">
        <v>250</v>
      </c>
      <c r="O1906" s="354">
        <v>250</v>
      </c>
      <c r="P1906" s="354">
        <v>250</v>
      </c>
      <c r="Q1906" s="354">
        <v>250</v>
      </c>
      <c r="R1906" s="354">
        <v>250</v>
      </c>
      <c r="S1906" s="354">
        <v>250</v>
      </c>
      <c r="T1906" s="354">
        <v>500</v>
      </c>
      <c r="U1906" s="354">
        <v>750</v>
      </c>
      <c r="V1906" s="354">
        <v>1000</v>
      </c>
      <c r="W1906" s="354">
        <v>1250</v>
      </c>
      <c r="X1906" s="354">
        <v>1500</v>
      </c>
      <c r="Y1906" s="354">
        <v>1750</v>
      </c>
      <c r="Z1906" s="354">
        <v>2000</v>
      </c>
      <c r="AA1906" s="354">
        <v>2250</v>
      </c>
      <c r="AB1906" s="354">
        <v>2500</v>
      </c>
      <c r="AC1906" s="354">
        <v>2750</v>
      </c>
      <c r="AD1906" s="354">
        <v>3000</v>
      </c>
    </row>
    <row r="1907" spans="1:30" x14ac:dyDescent="0.35">
      <c r="A1907" t="s">
        <v>175</v>
      </c>
      <c r="B1907" s="354" t="str">
        <f>VLOOKUP(A1907,'Web Based Remittances'!$A$2:$C$70,3,0)</f>
        <v>783g426m</v>
      </c>
      <c r="C1907" s="354" t="s">
        <v>75</v>
      </c>
      <c r="D1907" s="354" t="s">
        <v>76</v>
      </c>
      <c r="E1907" s="354">
        <v>6116610</v>
      </c>
      <c r="S1907" s="354">
        <v>0</v>
      </c>
      <c r="T1907" s="354">
        <v>0</v>
      </c>
      <c r="U1907" s="354">
        <v>0</v>
      </c>
      <c r="V1907" s="354">
        <v>0</v>
      </c>
      <c r="W1907" s="354">
        <v>0</v>
      </c>
      <c r="X1907" s="354">
        <v>0</v>
      </c>
      <c r="Y1907" s="354">
        <v>0</v>
      </c>
      <c r="Z1907" s="354">
        <v>0</v>
      </c>
      <c r="AA1907" s="354">
        <v>0</v>
      </c>
      <c r="AB1907" s="354">
        <v>0</v>
      </c>
      <c r="AC1907" s="354">
        <v>0</v>
      </c>
      <c r="AD1907" s="354">
        <v>0</v>
      </c>
    </row>
    <row r="1908" spans="1:30" x14ac:dyDescent="0.35">
      <c r="A1908" t="s">
        <v>175</v>
      </c>
      <c r="B1908" s="354" t="str">
        <f>VLOOKUP(A1908,'Web Based Remittances'!$A$2:$C$70,3,0)</f>
        <v>783g426m</v>
      </c>
      <c r="C1908" s="354" t="s">
        <v>77</v>
      </c>
      <c r="D1908" s="354" t="s">
        <v>78</v>
      </c>
      <c r="E1908" s="354">
        <v>6116600</v>
      </c>
      <c r="F1908" s="354">
        <v>823.21</v>
      </c>
      <c r="P1908" s="354">
        <v>823.21</v>
      </c>
      <c r="S1908" s="354">
        <v>0</v>
      </c>
      <c r="T1908" s="354">
        <v>0</v>
      </c>
      <c r="U1908" s="354">
        <v>0</v>
      </c>
      <c r="V1908" s="354">
        <v>0</v>
      </c>
      <c r="W1908" s="354">
        <v>0</v>
      </c>
      <c r="X1908" s="354">
        <v>0</v>
      </c>
      <c r="Y1908" s="354">
        <v>0</v>
      </c>
      <c r="Z1908" s="354">
        <v>0</v>
      </c>
      <c r="AA1908" s="354">
        <v>0</v>
      </c>
      <c r="AB1908" s="354">
        <v>823.21</v>
      </c>
      <c r="AC1908" s="354">
        <v>823.21</v>
      </c>
      <c r="AD1908" s="354">
        <v>823.21</v>
      </c>
    </row>
    <row r="1909" spans="1:30" x14ac:dyDescent="0.35">
      <c r="A1909" t="s">
        <v>175</v>
      </c>
      <c r="B1909" s="354" t="str">
        <f>VLOOKUP(A1909,'Web Based Remittances'!$A$2:$C$70,3,0)</f>
        <v>783g426m</v>
      </c>
      <c r="C1909" s="354" t="s">
        <v>79</v>
      </c>
      <c r="D1909" s="354" t="s">
        <v>80</v>
      </c>
      <c r="E1909" s="354">
        <v>6121000</v>
      </c>
      <c r="F1909" s="354">
        <v>127000</v>
      </c>
      <c r="G1909" s="354">
        <v>1916</v>
      </c>
      <c r="H1909" s="354">
        <v>1916</v>
      </c>
      <c r="I1909" s="354">
        <v>1416</v>
      </c>
      <c r="J1909" s="354">
        <v>3916</v>
      </c>
      <c r="K1909" s="354">
        <v>916</v>
      </c>
      <c r="L1909" s="354">
        <v>3916</v>
      </c>
      <c r="M1909" s="354">
        <v>51916</v>
      </c>
      <c r="N1909" s="354">
        <v>1924</v>
      </c>
      <c r="O1909" s="354">
        <v>51416</v>
      </c>
      <c r="P1909" s="354">
        <v>1916</v>
      </c>
      <c r="Q1909" s="354">
        <v>1916</v>
      </c>
      <c r="R1909" s="354">
        <v>3916</v>
      </c>
      <c r="S1909" s="354">
        <v>1916</v>
      </c>
      <c r="T1909" s="354">
        <v>3832</v>
      </c>
      <c r="U1909" s="354">
        <v>5248</v>
      </c>
      <c r="V1909" s="354">
        <v>9164</v>
      </c>
      <c r="W1909" s="354">
        <v>10080</v>
      </c>
      <c r="X1909" s="354">
        <v>13996</v>
      </c>
      <c r="Y1909" s="354">
        <v>65912</v>
      </c>
      <c r="Z1909" s="354">
        <v>67836</v>
      </c>
      <c r="AA1909" s="354">
        <v>119252</v>
      </c>
      <c r="AB1909" s="354">
        <v>121168</v>
      </c>
      <c r="AC1909" s="354">
        <v>123084</v>
      </c>
      <c r="AD1909" s="354">
        <v>127000</v>
      </c>
    </row>
    <row r="1910" spans="1:30" x14ac:dyDescent="0.35">
      <c r="A1910" t="s">
        <v>175</v>
      </c>
      <c r="B1910" s="354" t="str">
        <f>VLOOKUP(A1910,'Web Based Remittances'!$A$2:$C$70,3,0)</f>
        <v>783g426m</v>
      </c>
      <c r="C1910" s="354" t="s">
        <v>81</v>
      </c>
      <c r="D1910" s="354" t="s">
        <v>82</v>
      </c>
      <c r="E1910" s="354">
        <v>6122310</v>
      </c>
      <c r="F1910" s="354">
        <v>7000</v>
      </c>
      <c r="G1910" s="354">
        <v>580</v>
      </c>
      <c r="H1910" s="354">
        <v>580</v>
      </c>
      <c r="I1910" s="354">
        <v>580</v>
      </c>
      <c r="J1910" s="354">
        <v>580</v>
      </c>
      <c r="K1910" s="354">
        <v>580</v>
      </c>
      <c r="L1910" s="354">
        <v>580</v>
      </c>
      <c r="M1910" s="354">
        <v>580</v>
      </c>
      <c r="N1910" s="354">
        <v>580</v>
      </c>
      <c r="O1910" s="354">
        <v>580</v>
      </c>
      <c r="P1910" s="354">
        <v>580</v>
      </c>
      <c r="Q1910" s="354">
        <v>580</v>
      </c>
      <c r="R1910" s="354">
        <v>620</v>
      </c>
      <c r="S1910" s="354">
        <v>580</v>
      </c>
      <c r="T1910" s="354">
        <v>1160</v>
      </c>
      <c r="U1910" s="354">
        <v>1740</v>
      </c>
      <c r="V1910" s="354">
        <v>2320</v>
      </c>
      <c r="W1910" s="354">
        <v>2900</v>
      </c>
      <c r="X1910" s="354">
        <v>3480</v>
      </c>
      <c r="Y1910" s="354">
        <v>4060</v>
      </c>
      <c r="Z1910" s="354">
        <v>4640</v>
      </c>
      <c r="AA1910" s="354">
        <v>5220</v>
      </c>
      <c r="AB1910" s="354">
        <v>5800</v>
      </c>
      <c r="AC1910" s="354">
        <v>6380</v>
      </c>
      <c r="AD1910" s="354">
        <v>7000</v>
      </c>
    </row>
    <row r="1911" spans="1:30" x14ac:dyDescent="0.35">
      <c r="A1911" t="s">
        <v>175</v>
      </c>
      <c r="B1911" s="354" t="str">
        <f>VLOOKUP(A1911,'Web Based Remittances'!$A$2:$C$70,3,0)</f>
        <v>783g426m</v>
      </c>
      <c r="C1911" s="354" t="s">
        <v>83</v>
      </c>
      <c r="D1911" s="354" t="s">
        <v>84</v>
      </c>
      <c r="E1911" s="354">
        <v>6122110</v>
      </c>
      <c r="F1911" s="354">
        <v>2000</v>
      </c>
      <c r="G1911" s="354">
        <v>158</v>
      </c>
      <c r="H1911" s="354">
        <v>166</v>
      </c>
      <c r="I1911" s="354">
        <v>166</v>
      </c>
      <c r="J1911" s="354">
        <v>166</v>
      </c>
      <c r="K1911" s="354">
        <v>166</v>
      </c>
      <c r="L1911" s="354">
        <v>166</v>
      </c>
      <c r="M1911" s="354">
        <v>166</v>
      </c>
      <c r="N1911" s="354">
        <v>166</v>
      </c>
      <c r="O1911" s="354">
        <v>166</v>
      </c>
      <c r="P1911" s="354">
        <v>166</v>
      </c>
      <c r="Q1911" s="354">
        <v>166</v>
      </c>
      <c r="R1911" s="354">
        <v>182</v>
      </c>
      <c r="S1911" s="354">
        <v>158</v>
      </c>
      <c r="T1911" s="354">
        <v>324</v>
      </c>
      <c r="U1911" s="354">
        <v>490</v>
      </c>
      <c r="V1911" s="354">
        <v>656</v>
      </c>
      <c r="W1911" s="354">
        <v>822</v>
      </c>
      <c r="X1911" s="354">
        <v>988</v>
      </c>
      <c r="Y1911" s="354">
        <v>1154</v>
      </c>
      <c r="Z1911" s="354">
        <v>1320</v>
      </c>
      <c r="AA1911" s="354">
        <v>1486</v>
      </c>
      <c r="AB1911" s="354">
        <v>1652</v>
      </c>
      <c r="AC1911" s="354">
        <v>1818</v>
      </c>
      <c r="AD1911" s="354">
        <v>2000</v>
      </c>
    </row>
    <row r="1912" spans="1:30" x14ac:dyDescent="0.35">
      <c r="A1912" t="s">
        <v>175</v>
      </c>
      <c r="B1912" s="354" t="str">
        <f>VLOOKUP(A1912,'Web Based Remittances'!$A$2:$C$70,3,0)</f>
        <v>783g426m</v>
      </c>
      <c r="C1912" s="354" t="s">
        <v>85</v>
      </c>
      <c r="D1912" s="354" t="s">
        <v>86</v>
      </c>
      <c r="E1912" s="354">
        <v>6120800</v>
      </c>
      <c r="F1912" s="354">
        <v>3500</v>
      </c>
      <c r="H1912" s="354">
        <v>875</v>
      </c>
      <c r="L1912" s="354">
        <v>875</v>
      </c>
      <c r="O1912" s="354">
        <v>875</v>
      </c>
      <c r="R1912" s="354">
        <v>875</v>
      </c>
      <c r="S1912" s="354">
        <v>0</v>
      </c>
      <c r="T1912" s="354">
        <v>875</v>
      </c>
      <c r="U1912" s="354">
        <v>875</v>
      </c>
      <c r="V1912" s="354">
        <v>875</v>
      </c>
      <c r="W1912" s="354">
        <v>875</v>
      </c>
      <c r="X1912" s="354">
        <v>1750</v>
      </c>
      <c r="Y1912" s="354">
        <v>1750</v>
      </c>
      <c r="Z1912" s="354">
        <v>1750</v>
      </c>
      <c r="AA1912" s="354">
        <v>2625</v>
      </c>
      <c r="AB1912" s="354">
        <v>2625</v>
      </c>
      <c r="AC1912" s="354">
        <v>2625</v>
      </c>
      <c r="AD1912" s="354">
        <v>3500</v>
      </c>
    </row>
    <row r="1913" spans="1:30" x14ac:dyDescent="0.35">
      <c r="A1913" t="s">
        <v>175</v>
      </c>
      <c r="B1913" s="354" t="str">
        <f>VLOOKUP(A1913,'Web Based Remittances'!$A$2:$C$70,3,0)</f>
        <v>783g426m</v>
      </c>
      <c r="C1913" s="354" t="s">
        <v>87</v>
      </c>
      <c r="D1913" s="354" t="s">
        <v>88</v>
      </c>
      <c r="E1913" s="354">
        <v>6120220</v>
      </c>
      <c r="F1913" s="354">
        <v>16500</v>
      </c>
      <c r="G1913" s="354">
        <v>1800</v>
      </c>
      <c r="H1913" s="354">
        <v>1500</v>
      </c>
      <c r="I1913" s="354">
        <v>1200</v>
      </c>
      <c r="J1913" s="354">
        <v>1200</v>
      </c>
      <c r="K1913" s="354">
        <v>1000</v>
      </c>
      <c r="L1913" s="354">
        <v>800</v>
      </c>
      <c r="M1913" s="354">
        <v>1100</v>
      </c>
      <c r="N1913" s="354">
        <v>1500</v>
      </c>
      <c r="O1913" s="354">
        <v>1500</v>
      </c>
      <c r="P1913" s="354">
        <v>1800</v>
      </c>
      <c r="Q1913" s="354">
        <v>1800</v>
      </c>
      <c r="R1913" s="354">
        <v>1300</v>
      </c>
      <c r="S1913" s="354">
        <v>1800</v>
      </c>
      <c r="T1913" s="354">
        <v>3300</v>
      </c>
      <c r="U1913" s="354">
        <v>4500</v>
      </c>
      <c r="V1913" s="354">
        <v>5700</v>
      </c>
      <c r="W1913" s="354">
        <v>6700</v>
      </c>
      <c r="X1913" s="354">
        <v>7500</v>
      </c>
      <c r="Y1913" s="354">
        <v>8600</v>
      </c>
      <c r="Z1913" s="354">
        <v>10100</v>
      </c>
      <c r="AA1913" s="354">
        <v>11600</v>
      </c>
      <c r="AB1913" s="354">
        <v>13400</v>
      </c>
      <c r="AC1913" s="354">
        <v>15200</v>
      </c>
      <c r="AD1913" s="354">
        <v>16500</v>
      </c>
    </row>
    <row r="1914" spans="1:30" x14ac:dyDescent="0.35">
      <c r="A1914" t="s">
        <v>175</v>
      </c>
      <c r="B1914" s="354" t="str">
        <f>VLOOKUP(A1914,'Web Based Remittances'!$A$2:$C$70,3,0)</f>
        <v>783g426m</v>
      </c>
      <c r="C1914" s="354" t="s">
        <v>89</v>
      </c>
      <c r="D1914" s="354" t="s">
        <v>90</v>
      </c>
      <c r="E1914" s="354">
        <v>6120600</v>
      </c>
      <c r="F1914" s="354">
        <v>5263</v>
      </c>
      <c r="G1914" s="354">
        <v>5263</v>
      </c>
      <c r="S1914" s="354">
        <v>5263</v>
      </c>
      <c r="T1914" s="354">
        <v>5263</v>
      </c>
      <c r="U1914" s="354">
        <v>5263</v>
      </c>
      <c r="V1914" s="354">
        <v>5263</v>
      </c>
      <c r="W1914" s="354">
        <v>5263</v>
      </c>
      <c r="X1914" s="354">
        <v>5263</v>
      </c>
      <c r="Y1914" s="354">
        <v>5263</v>
      </c>
      <c r="Z1914" s="354">
        <v>5263</v>
      </c>
      <c r="AA1914" s="354">
        <v>5263</v>
      </c>
      <c r="AB1914" s="354">
        <v>5263</v>
      </c>
      <c r="AC1914" s="354">
        <v>5263</v>
      </c>
      <c r="AD1914" s="354">
        <v>5263</v>
      </c>
    </row>
    <row r="1915" spans="1:30" x14ac:dyDescent="0.35">
      <c r="A1915" t="s">
        <v>175</v>
      </c>
      <c r="B1915" s="354" t="str">
        <f>VLOOKUP(A1915,'Web Based Remittances'!$A$2:$C$70,3,0)</f>
        <v>783g426m</v>
      </c>
      <c r="C1915" s="354" t="s">
        <v>91</v>
      </c>
      <c r="D1915" s="354" t="s">
        <v>92</v>
      </c>
      <c r="E1915" s="354">
        <v>6120400</v>
      </c>
      <c r="F1915" s="354">
        <v>4000</v>
      </c>
      <c r="G1915" s="354">
        <v>333</v>
      </c>
      <c r="H1915" s="354">
        <v>333</v>
      </c>
      <c r="I1915" s="354">
        <v>333</v>
      </c>
      <c r="J1915" s="354">
        <v>333</v>
      </c>
      <c r="K1915" s="354">
        <v>333</v>
      </c>
      <c r="L1915" s="354">
        <v>333</v>
      </c>
      <c r="M1915" s="354">
        <v>333</v>
      </c>
      <c r="N1915" s="354">
        <v>333</v>
      </c>
      <c r="O1915" s="354">
        <v>333</v>
      </c>
      <c r="P1915" s="354">
        <v>333</v>
      </c>
      <c r="Q1915" s="354">
        <v>333</v>
      </c>
      <c r="R1915" s="354">
        <v>337</v>
      </c>
      <c r="S1915" s="354">
        <v>333</v>
      </c>
      <c r="T1915" s="354">
        <v>666</v>
      </c>
      <c r="U1915" s="354">
        <v>999</v>
      </c>
      <c r="V1915" s="354">
        <v>1332</v>
      </c>
      <c r="W1915" s="354">
        <v>1665</v>
      </c>
      <c r="X1915" s="354">
        <v>1998</v>
      </c>
      <c r="Y1915" s="354">
        <v>2331</v>
      </c>
      <c r="Z1915" s="354">
        <v>2664</v>
      </c>
      <c r="AA1915" s="354">
        <v>2997</v>
      </c>
      <c r="AB1915" s="354">
        <v>3330</v>
      </c>
      <c r="AC1915" s="354">
        <v>3663</v>
      </c>
      <c r="AD1915" s="354">
        <v>4000</v>
      </c>
    </row>
    <row r="1916" spans="1:30" x14ac:dyDescent="0.35">
      <c r="A1916" t="s">
        <v>175</v>
      </c>
      <c r="B1916" s="354" t="str">
        <f>VLOOKUP(A1916,'Web Based Remittances'!$A$2:$C$70,3,0)</f>
        <v>783g426m</v>
      </c>
      <c r="C1916" s="354" t="s">
        <v>93</v>
      </c>
      <c r="D1916" s="354" t="s">
        <v>94</v>
      </c>
      <c r="E1916" s="354">
        <v>6140130</v>
      </c>
      <c r="F1916" s="354">
        <v>38000</v>
      </c>
      <c r="G1916" s="354">
        <v>3166</v>
      </c>
      <c r="H1916" s="354">
        <v>3166</v>
      </c>
      <c r="I1916" s="354">
        <v>3166</v>
      </c>
      <c r="J1916" s="354">
        <v>3166</v>
      </c>
      <c r="K1916" s="354">
        <v>3166</v>
      </c>
      <c r="L1916" s="354">
        <v>3166</v>
      </c>
      <c r="M1916" s="354">
        <v>3166</v>
      </c>
      <c r="N1916" s="354">
        <v>3166</v>
      </c>
      <c r="O1916" s="354">
        <v>3166</v>
      </c>
      <c r="P1916" s="354">
        <v>3166</v>
      </c>
      <c r="Q1916" s="354">
        <v>3166</v>
      </c>
      <c r="R1916" s="354">
        <v>3174</v>
      </c>
      <c r="S1916" s="354">
        <v>3166</v>
      </c>
      <c r="T1916" s="354">
        <v>6332</v>
      </c>
      <c r="U1916" s="354">
        <v>9498</v>
      </c>
      <c r="V1916" s="354">
        <v>12664</v>
      </c>
      <c r="W1916" s="354">
        <v>15830</v>
      </c>
      <c r="X1916" s="354">
        <v>18996</v>
      </c>
      <c r="Y1916" s="354">
        <v>22162</v>
      </c>
      <c r="Z1916" s="354">
        <v>25328</v>
      </c>
      <c r="AA1916" s="354">
        <v>28494</v>
      </c>
      <c r="AB1916" s="354">
        <v>31660</v>
      </c>
      <c r="AC1916" s="354">
        <v>34826</v>
      </c>
      <c r="AD1916" s="354">
        <v>38000</v>
      </c>
    </row>
    <row r="1917" spans="1:30" x14ac:dyDescent="0.35">
      <c r="A1917" t="s">
        <v>175</v>
      </c>
      <c r="B1917" s="354" t="str">
        <f>VLOOKUP(A1917,'Web Based Remittances'!$A$2:$C$70,3,0)</f>
        <v>783g426m</v>
      </c>
      <c r="C1917" s="354" t="s">
        <v>95</v>
      </c>
      <c r="D1917" s="354" t="s">
        <v>96</v>
      </c>
      <c r="E1917" s="354">
        <v>6142430</v>
      </c>
      <c r="F1917" s="354">
        <v>28000</v>
      </c>
      <c r="G1917" s="354">
        <v>1500</v>
      </c>
      <c r="H1917" s="354">
        <v>1500</v>
      </c>
      <c r="I1917" s="354">
        <v>1500</v>
      </c>
      <c r="J1917" s="354">
        <v>11500</v>
      </c>
      <c r="K1917" s="354">
        <v>1500</v>
      </c>
      <c r="L1917" s="354">
        <v>1500</v>
      </c>
      <c r="M1917" s="354">
        <v>1500</v>
      </c>
      <c r="N1917" s="354">
        <v>1500</v>
      </c>
      <c r="O1917" s="354">
        <v>1500</v>
      </c>
      <c r="P1917" s="354">
        <v>1500</v>
      </c>
      <c r="Q1917" s="354">
        <v>1500</v>
      </c>
      <c r="R1917" s="354">
        <v>1500</v>
      </c>
      <c r="S1917" s="354">
        <v>1500</v>
      </c>
      <c r="T1917" s="354">
        <v>3000</v>
      </c>
      <c r="U1917" s="354">
        <v>4500</v>
      </c>
      <c r="V1917" s="354">
        <v>16000</v>
      </c>
      <c r="W1917" s="354">
        <v>17500</v>
      </c>
      <c r="X1917" s="354">
        <v>19000</v>
      </c>
      <c r="Y1917" s="354">
        <v>20500</v>
      </c>
      <c r="Z1917" s="354">
        <v>22000</v>
      </c>
      <c r="AA1917" s="354">
        <v>23500</v>
      </c>
      <c r="AB1917" s="354">
        <v>25000</v>
      </c>
      <c r="AC1917" s="354">
        <v>26500</v>
      </c>
      <c r="AD1917" s="354">
        <v>28000</v>
      </c>
    </row>
    <row r="1918" spans="1:30" x14ac:dyDescent="0.35">
      <c r="A1918" t="s">
        <v>175</v>
      </c>
      <c r="B1918" s="354" t="str">
        <f>VLOOKUP(A1918,'Web Based Remittances'!$A$2:$C$70,3,0)</f>
        <v>783g426m</v>
      </c>
      <c r="C1918" s="354" t="s">
        <v>97</v>
      </c>
      <c r="D1918" s="354" t="s">
        <v>98</v>
      </c>
      <c r="E1918" s="354">
        <v>6146100</v>
      </c>
      <c r="S1918" s="354">
        <v>0</v>
      </c>
      <c r="T1918" s="354">
        <v>0</v>
      </c>
      <c r="U1918" s="354">
        <v>0</v>
      </c>
      <c r="V1918" s="354">
        <v>0</v>
      </c>
      <c r="W1918" s="354">
        <v>0</v>
      </c>
      <c r="X1918" s="354">
        <v>0</v>
      </c>
      <c r="Y1918" s="354">
        <v>0</v>
      </c>
      <c r="Z1918" s="354">
        <v>0</v>
      </c>
      <c r="AA1918" s="354">
        <v>0</v>
      </c>
      <c r="AB1918" s="354">
        <v>0</v>
      </c>
      <c r="AC1918" s="354">
        <v>0</v>
      </c>
      <c r="AD1918" s="354">
        <v>0</v>
      </c>
    </row>
    <row r="1919" spans="1:30" x14ac:dyDescent="0.35">
      <c r="A1919" t="s">
        <v>175</v>
      </c>
      <c r="B1919" s="354" t="str">
        <f>VLOOKUP(A1919,'Web Based Remittances'!$A$2:$C$70,3,0)</f>
        <v>783g426m</v>
      </c>
      <c r="C1919" s="354" t="s">
        <v>99</v>
      </c>
      <c r="D1919" s="354" t="s">
        <v>100</v>
      </c>
      <c r="E1919" s="354">
        <v>6140000</v>
      </c>
      <c r="F1919" s="354">
        <v>13000</v>
      </c>
      <c r="G1919" s="354">
        <v>2000</v>
      </c>
      <c r="H1919" s="354">
        <v>700</v>
      </c>
      <c r="I1919" s="354">
        <v>500</v>
      </c>
      <c r="J1919" s="354">
        <v>2000</v>
      </c>
      <c r="K1919" s="354">
        <v>400</v>
      </c>
      <c r="L1919" s="354">
        <v>600</v>
      </c>
      <c r="M1919" s="354">
        <v>700</v>
      </c>
      <c r="N1919" s="354">
        <v>2000</v>
      </c>
      <c r="O1919" s="354">
        <v>700</v>
      </c>
      <c r="P1919" s="354">
        <v>700</v>
      </c>
      <c r="Q1919" s="354">
        <v>2000</v>
      </c>
      <c r="R1919" s="354">
        <v>700</v>
      </c>
      <c r="S1919" s="354">
        <v>2000</v>
      </c>
      <c r="T1919" s="354">
        <v>2700</v>
      </c>
      <c r="U1919" s="354">
        <v>3200</v>
      </c>
      <c r="V1919" s="354">
        <v>5200</v>
      </c>
      <c r="W1919" s="354">
        <v>5600</v>
      </c>
      <c r="X1919" s="354">
        <v>6200</v>
      </c>
      <c r="Y1919" s="354">
        <v>6900</v>
      </c>
      <c r="Z1919" s="354">
        <v>8900</v>
      </c>
      <c r="AA1919" s="354">
        <v>9600</v>
      </c>
      <c r="AB1919" s="354">
        <v>10300</v>
      </c>
      <c r="AC1919" s="354">
        <v>12300</v>
      </c>
      <c r="AD1919" s="354">
        <v>13000</v>
      </c>
    </row>
    <row r="1920" spans="1:30" x14ac:dyDescent="0.35">
      <c r="A1920" t="s">
        <v>175</v>
      </c>
      <c r="B1920" s="354" t="str">
        <f>VLOOKUP(A1920,'Web Based Remittances'!$A$2:$C$70,3,0)</f>
        <v>783g426m</v>
      </c>
      <c r="C1920" s="354" t="s">
        <v>101</v>
      </c>
      <c r="D1920" s="354" t="s">
        <v>102</v>
      </c>
      <c r="E1920" s="354">
        <v>6121600</v>
      </c>
      <c r="F1920" s="354">
        <v>5200</v>
      </c>
      <c r="J1920" s="354">
        <v>4770</v>
      </c>
      <c r="L1920" s="354">
        <v>430</v>
      </c>
      <c r="S1920" s="354">
        <v>0</v>
      </c>
      <c r="T1920" s="354">
        <v>0</v>
      </c>
      <c r="U1920" s="354">
        <v>0</v>
      </c>
      <c r="V1920" s="354">
        <v>4770</v>
      </c>
      <c r="W1920" s="354">
        <v>4770</v>
      </c>
      <c r="X1920" s="354">
        <v>5200</v>
      </c>
      <c r="Y1920" s="354">
        <v>5200</v>
      </c>
      <c r="Z1920" s="354">
        <v>5200</v>
      </c>
      <c r="AA1920" s="354">
        <v>5200</v>
      </c>
      <c r="AB1920" s="354">
        <v>5200</v>
      </c>
      <c r="AC1920" s="354">
        <v>5200</v>
      </c>
      <c r="AD1920" s="354">
        <v>5200</v>
      </c>
    </row>
    <row r="1921" spans="1:30" x14ac:dyDescent="0.35">
      <c r="A1921" t="s">
        <v>175</v>
      </c>
      <c r="B1921" s="354" t="str">
        <f>VLOOKUP(A1921,'Web Based Remittances'!$A$2:$C$70,3,0)</f>
        <v>783g426m</v>
      </c>
      <c r="C1921" s="354" t="s">
        <v>103</v>
      </c>
      <c r="D1921" s="354" t="s">
        <v>104</v>
      </c>
      <c r="E1921" s="354">
        <v>6151110</v>
      </c>
      <c r="S1921" s="354">
        <v>0</v>
      </c>
      <c r="T1921" s="354">
        <v>0</v>
      </c>
      <c r="U1921" s="354">
        <v>0</v>
      </c>
      <c r="V1921" s="354">
        <v>0</v>
      </c>
      <c r="W1921" s="354">
        <v>0</v>
      </c>
      <c r="X1921" s="354">
        <v>0</v>
      </c>
      <c r="Y1921" s="354">
        <v>0</v>
      </c>
      <c r="Z1921" s="354">
        <v>0</v>
      </c>
      <c r="AA1921" s="354">
        <v>0</v>
      </c>
      <c r="AB1921" s="354">
        <v>0</v>
      </c>
      <c r="AC1921" s="354">
        <v>0</v>
      </c>
      <c r="AD1921" s="354">
        <v>0</v>
      </c>
    </row>
    <row r="1922" spans="1:30" x14ac:dyDescent="0.35">
      <c r="A1922" t="s">
        <v>175</v>
      </c>
      <c r="B1922" s="354" t="str">
        <f>VLOOKUP(A1922,'Web Based Remittances'!$A$2:$C$70,3,0)</f>
        <v>783g426m</v>
      </c>
      <c r="C1922" s="354" t="s">
        <v>105</v>
      </c>
      <c r="D1922" s="354" t="s">
        <v>106</v>
      </c>
      <c r="E1922" s="354">
        <v>6140200</v>
      </c>
      <c r="F1922" s="354">
        <v>35500</v>
      </c>
      <c r="G1922" s="354">
        <v>1800</v>
      </c>
      <c r="H1922" s="354">
        <v>2900</v>
      </c>
      <c r="I1922" s="354">
        <v>3800</v>
      </c>
      <c r="J1922" s="354">
        <v>2900</v>
      </c>
      <c r="L1922" s="354">
        <v>3800</v>
      </c>
      <c r="M1922" s="354">
        <v>2900</v>
      </c>
      <c r="N1922" s="354">
        <v>3800</v>
      </c>
      <c r="O1922" s="354">
        <v>2900</v>
      </c>
      <c r="P1922" s="354">
        <v>3800</v>
      </c>
      <c r="Q1922" s="354">
        <v>2900</v>
      </c>
      <c r="R1922" s="354">
        <v>4000</v>
      </c>
      <c r="S1922" s="354">
        <v>1800</v>
      </c>
      <c r="T1922" s="354">
        <v>4700</v>
      </c>
      <c r="U1922" s="354">
        <v>8500</v>
      </c>
      <c r="V1922" s="354">
        <v>11400</v>
      </c>
      <c r="W1922" s="354">
        <v>11400</v>
      </c>
      <c r="X1922" s="354">
        <v>15200</v>
      </c>
      <c r="Y1922" s="354">
        <v>18100</v>
      </c>
      <c r="Z1922" s="354">
        <v>21900</v>
      </c>
      <c r="AA1922" s="354">
        <v>24800</v>
      </c>
      <c r="AB1922" s="354">
        <v>28600</v>
      </c>
      <c r="AC1922" s="354">
        <v>31500</v>
      </c>
      <c r="AD1922" s="354">
        <v>35500</v>
      </c>
    </row>
    <row r="1923" spans="1:30" x14ac:dyDescent="0.35">
      <c r="A1923" t="s">
        <v>175</v>
      </c>
      <c r="B1923" s="354" t="str">
        <f>VLOOKUP(A1923,'Web Based Remittances'!$A$2:$C$70,3,0)</f>
        <v>783g426m</v>
      </c>
      <c r="C1923" s="354" t="s">
        <v>107</v>
      </c>
      <c r="D1923" s="354" t="s">
        <v>108</v>
      </c>
      <c r="E1923" s="354">
        <v>6111000</v>
      </c>
      <c r="S1923" s="354">
        <v>0</v>
      </c>
      <c r="T1923" s="354">
        <v>0</v>
      </c>
      <c r="U1923" s="354">
        <v>0</v>
      </c>
      <c r="V1923" s="354">
        <v>0</v>
      </c>
      <c r="W1923" s="354">
        <v>0</v>
      </c>
      <c r="X1923" s="354">
        <v>0</v>
      </c>
      <c r="Y1923" s="354">
        <v>0</v>
      </c>
      <c r="Z1923" s="354">
        <v>0</v>
      </c>
      <c r="AA1923" s="354">
        <v>0</v>
      </c>
      <c r="AB1923" s="354">
        <v>0</v>
      </c>
      <c r="AC1923" s="354">
        <v>0</v>
      </c>
      <c r="AD1923" s="354">
        <v>0</v>
      </c>
    </row>
    <row r="1924" spans="1:30" x14ac:dyDescent="0.35">
      <c r="A1924" t="s">
        <v>175</v>
      </c>
      <c r="B1924" s="354" t="str">
        <f>VLOOKUP(A1924,'Web Based Remittances'!$A$2:$C$70,3,0)</f>
        <v>783g426m</v>
      </c>
      <c r="C1924" s="354" t="s">
        <v>109</v>
      </c>
      <c r="D1924" s="354" t="s">
        <v>110</v>
      </c>
      <c r="E1924" s="354">
        <v>6170100</v>
      </c>
      <c r="F1924" s="354">
        <v>25000</v>
      </c>
      <c r="G1924" s="354">
        <v>2272</v>
      </c>
      <c r="H1924" s="354">
        <v>2272</v>
      </c>
      <c r="I1924" s="354">
        <v>2272</v>
      </c>
      <c r="J1924" s="354">
        <v>2272</v>
      </c>
      <c r="L1924" s="354">
        <v>2272</v>
      </c>
      <c r="M1924" s="354">
        <v>2272</v>
      </c>
      <c r="N1924" s="354">
        <v>2272</v>
      </c>
      <c r="O1924" s="354">
        <v>2272</v>
      </c>
      <c r="P1924" s="354">
        <v>2272</v>
      </c>
      <c r="Q1924" s="354">
        <v>2272</v>
      </c>
      <c r="R1924" s="354">
        <v>2280</v>
      </c>
      <c r="S1924" s="354">
        <v>2272</v>
      </c>
      <c r="T1924" s="354">
        <v>4544</v>
      </c>
      <c r="U1924" s="354">
        <v>6816</v>
      </c>
      <c r="V1924" s="354">
        <v>9088</v>
      </c>
      <c r="W1924" s="354">
        <v>9088</v>
      </c>
      <c r="X1924" s="354">
        <v>11360</v>
      </c>
      <c r="Y1924" s="354">
        <v>13632</v>
      </c>
      <c r="Z1924" s="354">
        <v>15904</v>
      </c>
      <c r="AA1924" s="354">
        <v>18176</v>
      </c>
      <c r="AB1924" s="354">
        <v>20448</v>
      </c>
      <c r="AC1924" s="354">
        <v>22720</v>
      </c>
      <c r="AD1924" s="354">
        <v>25000</v>
      </c>
    </row>
    <row r="1925" spans="1:30" x14ac:dyDescent="0.35">
      <c r="A1925" t="s">
        <v>175</v>
      </c>
      <c r="B1925" s="354" t="str">
        <f>VLOOKUP(A1925,'Web Based Remittances'!$A$2:$C$70,3,0)</f>
        <v>783g426m</v>
      </c>
      <c r="C1925" s="354" t="s">
        <v>111</v>
      </c>
      <c r="D1925" s="354" t="s">
        <v>112</v>
      </c>
      <c r="E1925" s="354">
        <v>6170110</v>
      </c>
      <c r="F1925" s="354">
        <v>16000</v>
      </c>
      <c r="G1925" s="354">
        <v>6000</v>
      </c>
      <c r="H1925" s="354">
        <v>1000</v>
      </c>
      <c r="I1925" s="354">
        <v>1000</v>
      </c>
      <c r="J1925" s="354">
        <v>1000</v>
      </c>
      <c r="L1925" s="354">
        <v>1000</v>
      </c>
      <c r="M1925" s="354">
        <v>1000</v>
      </c>
      <c r="N1925" s="354">
        <v>1000</v>
      </c>
      <c r="O1925" s="354">
        <v>1000</v>
      </c>
      <c r="P1925" s="354">
        <v>1000</v>
      </c>
      <c r="Q1925" s="354">
        <v>1000</v>
      </c>
      <c r="R1925" s="354">
        <v>1000</v>
      </c>
      <c r="S1925" s="354">
        <v>6000</v>
      </c>
      <c r="T1925" s="354">
        <v>7000</v>
      </c>
      <c r="U1925" s="354">
        <v>8000</v>
      </c>
      <c r="V1925" s="354">
        <v>9000</v>
      </c>
      <c r="W1925" s="354">
        <v>9000</v>
      </c>
      <c r="X1925" s="354">
        <v>10000</v>
      </c>
      <c r="Y1925" s="354">
        <v>11000</v>
      </c>
      <c r="Z1925" s="354">
        <v>12000</v>
      </c>
      <c r="AA1925" s="354">
        <v>13000</v>
      </c>
      <c r="AB1925" s="354">
        <v>14000</v>
      </c>
      <c r="AC1925" s="354">
        <v>15000</v>
      </c>
      <c r="AD1925" s="354">
        <v>16000</v>
      </c>
    </row>
    <row r="1926" spans="1:30" x14ac:dyDescent="0.35">
      <c r="A1926" t="s">
        <v>176</v>
      </c>
      <c r="B1926" s="354" t="str">
        <f>VLOOKUP(A1926,'Web Based Remittances'!$A$2:$C$70,3,0)</f>
        <v>447l172j</v>
      </c>
      <c r="C1926" s="354" t="s">
        <v>19</v>
      </c>
      <c r="D1926" s="354" t="s">
        <v>20</v>
      </c>
      <c r="E1926" s="354">
        <v>4190105</v>
      </c>
      <c r="F1926" s="354">
        <v>-1424281</v>
      </c>
      <c r="G1926" s="354">
        <v>-165806</v>
      </c>
      <c r="H1926" s="354">
        <v>-124731</v>
      </c>
      <c r="I1926" s="354">
        <v>-110535</v>
      </c>
      <c r="J1926" s="354">
        <v>-110535</v>
      </c>
      <c r="K1926" s="354">
        <v>-110535</v>
      </c>
      <c r="L1926" s="354">
        <v>-110535</v>
      </c>
      <c r="M1926" s="354">
        <v>-124731</v>
      </c>
      <c r="N1926" s="354">
        <v>-110535</v>
      </c>
      <c r="O1926" s="354">
        <v>-110535</v>
      </c>
      <c r="P1926" s="354">
        <v>-110535</v>
      </c>
      <c r="Q1926" s="354">
        <v>-124733</v>
      </c>
      <c r="R1926" s="354">
        <v>-110535</v>
      </c>
      <c r="S1926" s="354">
        <v>-165806</v>
      </c>
      <c r="T1926" s="354">
        <v>-290537</v>
      </c>
      <c r="U1926" s="354">
        <v>-401072</v>
      </c>
      <c r="V1926" s="354">
        <v>-511607</v>
      </c>
      <c r="W1926" s="354">
        <v>-622142</v>
      </c>
      <c r="X1926" s="354">
        <v>-732677</v>
      </c>
      <c r="Y1926" s="354">
        <v>-857408</v>
      </c>
      <c r="Z1926" s="354">
        <v>-967943</v>
      </c>
      <c r="AA1926" s="354">
        <v>-1078478</v>
      </c>
      <c r="AB1926" s="354">
        <v>-1189013</v>
      </c>
      <c r="AC1926" s="354">
        <v>-1313746</v>
      </c>
      <c r="AD1926" s="354">
        <v>-1424281</v>
      </c>
    </row>
    <row r="1927" spans="1:30" x14ac:dyDescent="0.35">
      <c r="A1927" t="s">
        <v>176</v>
      </c>
      <c r="B1927" s="354" t="str">
        <f>VLOOKUP(A1927,'Web Based Remittances'!$A$2:$C$70,3,0)</f>
        <v>447l172j</v>
      </c>
      <c r="C1927" s="354" t="s">
        <v>21</v>
      </c>
      <c r="D1927" s="354" t="s">
        <v>22</v>
      </c>
      <c r="E1927" s="354">
        <v>4190110</v>
      </c>
      <c r="S1927" s="354">
        <v>0</v>
      </c>
      <c r="T1927" s="354">
        <v>0</v>
      </c>
      <c r="U1927" s="354">
        <v>0</v>
      </c>
      <c r="V1927" s="354">
        <v>0</v>
      </c>
      <c r="W1927" s="354">
        <v>0</v>
      </c>
      <c r="X1927" s="354">
        <v>0</v>
      </c>
      <c r="Y1927" s="354">
        <v>0</v>
      </c>
      <c r="Z1927" s="354">
        <v>0</v>
      </c>
      <c r="AA1927" s="354">
        <v>0</v>
      </c>
      <c r="AB1927" s="354">
        <v>0</v>
      </c>
      <c r="AC1927" s="354">
        <v>0</v>
      </c>
      <c r="AD1927" s="354">
        <v>0</v>
      </c>
    </row>
    <row r="1928" spans="1:30" x14ac:dyDescent="0.35">
      <c r="A1928" t="s">
        <v>176</v>
      </c>
      <c r="B1928" s="354" t="str">
        <f>VLOOKUP(A1928,'Web Based Remittances'!$A$2:$C$70,3,0)</f>
        <v>447l172j</v>
      </c>
      <c r="C1928" s="354" t="s">
        <v>23</v>
      </c>
      <c r="D1928" s="354" t="s">
        <v>24</v>
      </c>
      <c r="E1928" s="354">
        <v>4190120</v>
      </c>
      <c r="F1928" s="354">
        <v>-6180</v>
      </c>
      <c r="G1928" s="354">
        <v>-1236</v>
      </c>
      <c r="H1928" s="354">
        <v>-1236</v>
      </c>
      <c r="I1928" s="354">
        <v>-1236</v>
      </c>
      <c r="J1928" s="354">
        <v>-1236</v>
      </c>
      <c r="K1928" s="354">
        <v>-1236</v>
      </c>
      <c r="S1928" s="354">
        <v>-1236</v>
      </c>
      <c r="T1928" s="354">
        <v>-2472</v>
      </c>
      <c r="U1928" s="354">
        <v>-3708</v>
      </c>
      <c r="V1928" s="354">
        <v>-4944</v>
      </c>
      <c r="W1928" s="354">
        <v>-6180</v>
      </c>
      <c r="X1928" s="354">
        <v>-6180</v>
      </c>
      <c r="Y1928" s="354">
        <v>-6180</v>
      </c>
      <c r="Z1928" s="354">
        <v>-6180</v>
      </c>
      <c r="AA1928" s="354">
        <v>-6180</v>
      </c>
      <c r="AB1928" s="354">
        <v>-6180</v>
      </c>
      <c r="AC1928" s="354">
        <v>-6180</v>
      </c>
      <c r="AD1928" s="354">
        <v>-6180</v>
      </c>
    </row>
    <row r="1929" spans="1:30" x14ac:dyDescent="0.35">
      <c r="A1929" t="s">
        <v>176</v>
      </c>
      <c r="B1929" s="354" t="str">
        <f>VLOOKUP(A1929,'Web Based Remittances'!$A$2:$C$70,3,0)</f>
        <v>447l172j</v>
      </c>
      <c r="C1929" s="354" t="s">
        <v>25</v>
      </c>
      <c r="D1929" s="354" t="s">
        <v>26</v>
      </c>
      <c r="E1929" s="354">
        <v>4190140</v>
      </c>
      <c r="F1929" s="354">
        <v>-157890</v>
      </c>
      <c r="I1929" s="354">
        <v>-39473</v>
      </c>
      <c r="L1929" s="354">
        <v>-39472</v>
      </c>
      <c r="O1929" s="354">
        <v>-39472</v>
      </c>
      <c r="R1929" s="354">
        <v>-39473</v>
      </c>
      <c r="S1929" s="354">
        <v>0</v>
      </c>
      <c r="T1929" s="354">
        <v>0</v>
      </c>
      <c r="U1929" s="354">
        <v>-39473</v>
      </c>
      <c r="V1929" s="354">
        <v>-39473</v>
      </c>
      <c r="W1929" s="354">
        <v>-39473</v>
      </c>
      <c r="X1929" s="354">
        <v>-78945</v>
      </c>
      <c r="Y1929" s="354">
        <v>-78945</v>
      </c>
      <c r="Z1929" s="354">
        <v>-78945</v>
      </c>
      <c r="AA1929" s="354">
        <v>-118417</v>
      </c>
      <c r="AB1929" s="354">
        <v>-118417</v>
      </c>
      <c r="AC1929" s="354">
        <v>-118417</v>
      </c>
      <c r="AD1929" s="354">
        <v>-157890</v>
      </c>
    </row>
    <row r="1930" spans="1:30" x14ac:dyDescent="0.35">
      <c r="A1930" t="s">
        <v>176</v>
      </c>
      <c r="B1930" s="354" t="str">
        <f>VLOOKUP(A1930,'Web Based Remittances'!$A$2:$C$70,3,0)</f>
        <v>447l172j</v>
      </c>
      <c r="C1930" s="354" t="s">
        <v>27</v>
      </c>
      <c r="D1930" s="354" t="s">
        <v>28</v>
      </c>
      <c r="E1930" s="354">
        <v>4190160</v>
      </c>
      <c r="F1930" s="354">
        <v>-6000</v>
      </c>
      <c r="N1930" s="354">
        <v>-6000</v>
      </c>
      <c r="S1930" s="354">
        <v>0</v>
      </c>
      <c r="T1930" s="354">
        <v>0</v>
      </c>
      <c r="U1930" s="354">
        <v>0</v>
      </c>
      <c r="V1930" s="354">
        <v>0</v>
      </c>
      <c r="W1930" s="354">
        <v>0</v>
      </c>
      <c r="X1930" s="354">
        <v>0</v>
      </c>
      <c r="Y1930" s="354">
        <v>0</v>
      </c>
      <c r="Z1930" s="354">
        <v>-6000</v>
      </c>
      <c r="AA1930" s="354">
        <v>-6000</v>
      </c>
      <c r="AB1930" s="354">
        <v>-6000</v>
      </c>
      <c r="AC1930" s="354">
        <v>-6000</v>
      </c>
      <c r="AD1930" s="354">
        <v>-6000</v>
      </c>
    </row>
    <row r="1931" spans="1:30" x14ac:dyDescent="0.35">
      <c r="A1931" t="s">
        <v>176</v>
      </c>
      <c r="B1931" s="354" t="str">
        <f>VLOOKUP(A1931,'Web Based Remittances'!$A$2:$C$70,3,0)</f>
        <v>447l172j</v>
      </c>
      <c r="C1931" s="354" t="s">
        <v>29</v>
      </c>
      <c r="D1931" s="354" t="s">
        <v>30</v>
      </c>
      <c r="E1931" s="354">
        <v>4190390</v>
      </c>
      <c r="F1931" s="354">
        <v>-39000</v>
      </c>
      <c r="H1931" s="354">
        <v>-39000</v>
      </c>
      <c r="S1931" s="354">
        <v>0</v>
      </c>
      <c r="T1931" s="354">
        <v>-39000</v>
      </c>
      <c r="U1931" s="354">
        <v>-39000</v>
      </c>
      <c r="V1931" s="354">
        <v>-39000</v>
      </c>
      <c r="W1931" s="354">
        <v>-39000</v>
      </c>
      <c r="X1931" s="354">
        <v>-39000</v>
      </c>
      <c r="Y1931" s="354">
        <v>-39000</v>
      </c>
      <c r="Z1931" s="354">
        <v>-39000</v>
      </c>
      <c r="AA1931" s="354">
        <v>-39000</v>
      </c>
      <c r="AB1931" s="354">
        <v>-39000</v>
      </c>
      <c r="AC1931" s="354">
        <v>-39000</v>
      </c>
      <c r="AD1931" s="354">
        <v>-39000</v>
      </c>
    </row>
    <row r="1932" spans="1:30" x14ac:dyDescent="0.35">
      <c r="A1932" t="s">
        <v>176</v>
      </c>
      <c r="B1932" s="354" t="str">
        <f>VLOOKUP(A1932,'Web Based Remittances'!$A$2:$C$70,3,0)</f>
        <v>447l172j</v>
      </c>
      <c r="C1932" s="354" t="s">
        <v>31</v>
      </c>
      <c r="D1932" s="354" t="s">
        <v>32</v>
      </c>
      <c r="E1932" s="354">
        <v>4191900</v>
      </c>
      <c r="S1932" s="354">
        <v>0</v>
      </c>
      <c r="T1932" s="354">
        <v>0</v>
      </c>
      <c r="U1932" s="354">
        <v>0</v>
      </c>
      <c r="V1932" s="354">
        <v>0</v>
      </c>
      <c r="W1932" s="354">
        <v>0</v>
      </c>
      <c r="X1932" s="354">
        <v>0</v>
      </c>
      <c r="Y1932" s="354">
        <v>0</v>
      </c>
      <c r="Z1932" s="354">
        <v>0</v>
      </c>
      <c r="AA1932" s="354">
        <v>0</v>
      </c>
      <c r="AB1932" s="354">
        <v>0</v>
      </c>
      <c r="AC1932" s="354">
        <v>0</v>
      </c>
      <c r="AD1932" s="354">
        <v>0</v>
      </c>
    </row>
    <row r="1933" spans="1:30" x14ac:dyDescent="0.35">
      <c r="A1933" t="s">
        <v>176</v>
      </c>
      <c r="B1933" s="354" t="str">
        <f>VLOOKUP(A1933,'Web Based Remittances'!$A$2:$C$70,3,0)</f>
        <v>447l172j</v>
      </c>
      <c r="C1933" s="354" t="s">
        <v>33</v>
      </c>
      <c r="D1933" s="354" t="s">
        <v>34</v>
      </c>
      <c r="E1933" s="354">
        <v>4191100</v>
      </c>
      <c r="F1933" s="354">
        <v>-35838</v>
      </c>
      <c r="G1933" s="354">
        <v>-3800</v>
      </c>
      <c r="H1933" s="354">
        <v>-2100</v>
      </c>
      <c r="I1933" s="354">
        <v>-3188</v>
      </c>
      <c r="J1933" s="354">
        <v>-4800</v>
      </c>
      <c r="K1933" s="354">
        <v>-1500</v>
      </c>
      <c r="L1933" s="354">
        <v>-4000</v>
      </c>
      <c r="M1933" s="354">
        <v>-3000</v>
      </c>
      <c r="N1933" s="354">
        <v>-2250</v>
      </c>
      <c r="O1933" s="354">
        <v>-1700</v>
      </c>
      <c r="P1933" s="354">
        <v>-4500</v>
      </c>
      <c r="Q1933" s="354">
        <v>-3000</v>
      </c>
      <c r="R1933" s="354">
        <v>-2000</v>
      </c>
      <c r="S1933" s="354">
        <v>-3800</v>
      </c>
      <c r="T1933" s="354">
        <v>-5900</v>
      </c>
      <c r="U1933" s="354">
        <v>-9088</v>
      </c>
      <c r="V1933" s="354">
        <v>-13888</v>
      </c>
      <c r="W1933" s="354">
        <v>-15388</v>
      </c>
      <c r="X1933" s="354">
        <v>-19388</v>
      </c>
      <c r="Y1933" s="354">
        <v>-22388</v>
      </c>
      <c r="Z1933" s="354">
        <v>-24638</v>
      </c>
      <c r="AA1933" s="354">
        <v>-26338</v>
      </c>
      <c r="AB1933" s="354">
        <v>-30838</v>
      </c>
      <c r="AC1933" s="354">
        <v>-33838</v>
      </c>
      <c r="AD1933" s="354">
        <v>-35838</v>
      </c>
    </row>
    <row r="1934" spans="1:30" x14ac:dyDescent="0.35">
      <c r="A1934" t="s">
        <v>176</v>
      </c>
      <c r="B1934" s="354" t="str">
        <f>VLOOKUP(A1934,'Web Based Remittances'!$A$2:$C$70,3,0)</f>
        <v>447l172j</v>
      </c>
      <c r="C1934" s="354" t="s">
        <v>35</v>
      </c>
      <c r="D1934" s="354" t="s">
        <v>36</v>
      </c>
      <c r="E1934" s="354">
        <v>4191110</v>
      </c>
      <c r="F1934" s="354">
        <v>-60000</v>
      </c>
      <c r="G1934" s="354">
        <v>-4500</v>
      </c>
      <c r="H1934" s="354">
        <v>-5500</v>
      </c>
      <c r="I1934" s="354">
        <v>-5500</v>
      </c>
      <c r="J1934" s="354">
        <v>-5000</v>
      </c>
      <c r="K1934" s="354">
        <v>-2000</v>
      </c>
      <c r="L1934" s="354">
        <v>-5500</v>
      </c>
      <c r="M1934" s="354">
        <v>-5500</v>
      </c>
      <c r="N1934" s="354">
        <v>-5500</v>
      </c>
      <c r="O1934" s="354">
        <v>-4500</v>
      </c>
      <c r="P1934" s="354">
        <v>-5500</v>
      </c>
      <c r="Q1934" s="354">
        <v>-5500</v>
      </c>
      <c r="R1934" s="354">
        <v>-5500</v>
      </c>
      <c r="S1934" s="354">
        <v>-4500</v>
      </c>
      <c r="T1934" s="354">
        <v>-10000</v>
      </c>
      <c r="U1934" s="354">
        <v>-15500</v>
      </c>
      <c r="V1934" s="354">
        <v>-20500</v>
      </c>
      <c r="W1934" s="354">
        <v>-22500</v>
      </c>
      <c r="X1934" s="354">
        <v>-28000</v>
      </c>
      <c r="Y1934" s="354">
        <v>-33500</v>
      </c>
      <c r="Z1934" s="354">
        <v>-39000</v>
      </c>
      <c r="AA1934" s="354">
        <v>-43500</v>
      </c>
      <c r="AB1934" s="354">
        <v>-49000</v>
      </c>
      <c r="AC1934" s="354">
        <v>-54500</v>
      </c>
      <c r="AD1934" s="354">
        <v>-60000</v>
      </c>
    </row>
    <row r="1935" spans="1:30" x14ac:dyDescent="0.35">
      <c r="A1935" t="s">
        <v>176</v>
      </c>
      <c r="B1935" s="354" t="str">
        <f>VLOOKUP(A1935,'Web Based Remittances'!$A$2:$C$70,3,0)</f>
        <v>447l172j</v>
      </c>
      <c r="C1935" s="354" t="s">
        <v>37</v>
      </c>
      <c r="D1935" s="354" t="s">
        <v>38</v>
      </c>
      <c r="E1935" s="354">
        <v>4191600</v>
      </c>
      <c r="S1935" s="354">
        <v>0</v>
      </c>
      <c r="T1935" s="354">
        <v>0</v>
      </c>
      <c r="U1935" s="354">
        <v>0</v>
      </c>
      <c r="V1935" s="354">
        <v>0</v>
      </c>
      <c r="W1935" s="354">
        <v>0</v>
      </c>
      <c r="X1935" s="354">
        <v>0</v>
      </c>
      <c r="Y1935" s="354">
        <v>0</v>
      </c>
      <c r="Z1935" s="354">
        <v>0</v>
      </c>
      <c r="AA1935" s="354">
        <v>0</v>
      </c>
      <c r="AB1935" s="354">
        <v>0</v>
      </c>
      <c r="AC1935" s="354">
        <v>0</v>
      </c>
      <c r="AD1935" s="354">
        <v>0</v>
      </c>
    </row>
    <row r="1936" spans="1:30" x14ac:dyDescent="0.35">
      <c r="A1936" t="s">
        <v>176</v>
      </c>
      <c r="B1936" s="354" t="str">
        <f>VLOOKUP(A1936,'Web Based Remittances'!$A$2:$C$70,3,0)</f>
        <v>447l172j</v>
      </c>
      <c r="C1936" s="354" t="s">
        <v>39</v>
      </c>
      <c r="D1936" s="354" t="s">
        <v>40</v>
      </c>
      <c r="E1936" s="354">
        <v>4191610</v>
      </c>
      <c r="S1936" s="354">
        <v>0</v>
      </c>
      <c r="T1936" s="354">
        <v>0</v>
      </c>
      <c r="U1936" s="354">
        <v>0</v>
      </c>
      <c r="V1936" s="354">
        <v>0</v>
      </c>
      <c r="W1936" s="354">
        <v>0</v>
      </c>
      <c r="X1936" s="354">
        <v>0</v>
      </c>
      <c r="Y1936" s="354">
        <v>0</v>
      </c>
      <c r="Z1936" s="354">
        <v>0</v>
      </c>
      <c r="AA1936" s="354">
        <v>0</v>
      </c>
      <c r="AB1936" s="354">
        <v>0</v>
      </c>
      <c r="AC1936" s="354">
        <v>0</v>
      </c>
      <c r="AD1936" s="354">
        <v>0</v>
      </c>
    </row>
    <row r="1937" spans="1:30" x14ac:dyDescent="0.35">
      <c r="A1937" t="s">
        <v>176</v>
      </c>
      <c r="B1937" s="354" t="str">
        <f>VLOOKUP(A1937,'Web Based Remittances'!$A$2:$C$70,3,0)</f>
        <v>447l172j</v>
      </c>
      <c r="C1937" s="354" t="s">
        <v>41</v>
      </c>
      <c r="D1937" s="354" t="s">
        <v>42</v>
      </c>
      <c r="E1937" s="354">
        <v>4190410</v>
      </c>
      <c r="F1937" s="354">
        <v>-3000</v>
      </c>
      <c r="I1937" s="354">
        <v>-1000</v>
      </c>
      <c r="L1937" s="354">
        <v>-1000</v>
      </c>
      <c r="O1937" s="354">
        <v>-1000</v>
      </c>
      <c r="S1937" s="354">
        <v>0</v>
      </c>
      <c r="T1937" s="354">
        <v>0</v>
      </c>
      <c r="U1937" s="354">
        <v>-1000</v>
      </c>
      <c r="V1937" s="354">
        <v>-1000</v>
      </c>
      <c r="W1937" s="354">
        <v>-1000</v>
      </c>
      <c r="X1937" s="354">
        <v>-2000</v>
      </c>
      <c r="Y1937" s="354">
        <v>-2000</v>
      </c>
      <c r="Z1937" s="354">
        <v>-2000</v>
      </c>
      <c r="AA1937" s="354">
        <v>-3000</v>
      </c>
      <c r="AB1937" s="354">
        <v>-3000</v>
      </c>
      <c r="AC1937" s="354">
        <v>-3000</v>
      </c>
      <c r="AD1937" s="354">
        <v>-3000</v>
      </c>
    </row>
    <row r="1938" spans="1:30" x14ac:dyDescent="0.35">
      <c r="A1938" t="s">
        <v>176</v>
      </c>
      <c r="B1938" s="354" t="str">
        <f>VLOOKUP(A1938,'Web Based Remittances'!$A$2:$C$70,3,0)</f>
        <v>447l172j</v>
      </c>
      <c r="C1938" s="354" t="s">
        <v>43</v>
      </c>
      <c r="D1938" s="354" t="s">
        <v>44</v>
      </c>
      <c r="E1938" s="354">
        <v>4190420</v>
      </c>
      <c r="S1938" s="354">
        <v>0</v>
      </c>
      <c r="T1938" s="354">
        <v>0</v>
      </c>
      <c r="U1938" s="354">
        <v>0</v>
      </c>
      <c r="V1938" s="354">
        <v>0</v>
      </c>
      <c r="W1938" s="354">
        <v>0</v>
      </c>
      <c r="X1938" s="354">
        <v>0</v>
      </c>
      <c r="Y1938" s="354">
        <v>0</v>
      </c>
      <c r="Z1938" s="354">
        <v>0</v>
      </c>
      <c r="AA1938" s="354">
        <v>0</v>
      </c>
      <c r="AB1938" s="354">
        <v>0</v>
      </c>
      <c r="AC1938" s="354">
        <v>0</v>
      </c>
      <c r="AD1938" s="354">
        <v>0</v>
      </c>
    </row>
    <row r="1939" spans="1:30" x14ac:dyDescent="0.35">
      <c r="A1939" t="s">
        <v>176</v>
      </c>
      <c r="B1939" s="354" t="str">
        <f>VLOOKUP(A1939,'Web Based Remittances'!$A$2:$C$70,3,0)</f>
        <v>447l172j</v>
      </c>
      <c r="C1939" s="354" t="s">
        <v>45</v>
      </c>
      <c r="D1939" s="354" t="s">
        <v>46</v>
      </c>
      <c r="E1939" s="354">
        <v>4190200</v>
      </c>
      <c r="S1939" s="354">
        <v>0</v>
      </c>
      <c r="T1939" s="354">
        <v>0</v>
      </c>
      <c r="U1939" s="354">
        <v>0</v>
      </c>
      <c r="V1939" s="354">
        <v>0</v>
      </c>
      <c r="W1939" s="354">
        <v>0</v>
      </c>
      <c r="X1939" s="354">
        <v>0</v>
      </c>
      <c r="Y1939" s="354">
        <v>0</v>
      </c>
      <c r="Z1939" s="354">
        <v>0</v>
      </c>
      <c r="AA1939" s="354">
        <v>0</v>
      </c>
      <c r="AB1939" s="354">
        <v>0</v>
      </c>
      <c r="AC1939" s="354">
        <v>0</v>
      </c>
      <c r="AD1939" s="354">
        <v>0</v>
      </c>
    </row>
    <row r="1940" spans="1:30" x14ac:dyDescent="0.35">
      <c r="A1940" t="s">
        <v>176</v>
      </c>
      <c r="B1940" s="354" t="str">
        <f>VLOOKUP(A1940,'Web Based Remittances'!$A$2:$C$70,3,0)</f>
        <v>447l172j</v>
      </c>
      <c r="C1940" s="354" t="s">
        <v>47</v>
      </c>
      <c r="D1940" s="354" t="s">
        <v>48</v>
      </c>
      <c r="E1940" s="354">
        <v>4190386</v>
      </c>
      <c r="S1940" s="354">
        <v>0</v>
      </c>
      <c r="T1940" s="354">
        <v>0</v>
      </c>
      <c r="U1940" s="354">
        <v>0</v>
      </c>
      <c r="V1940" s="354">
        <v>0</v>
      </c>
      <c r="W1940" s="354">
        <v>0</v>
      </c>
      <c r="X1940" s="354">
        <v>0</v>
      </c>
      <c r="Y1940" s="354">
        <v>0</v>
      </c>
      <c r="Z1940" s="354">
        <v>0</v>
      </c>
      <c r="AA1940" s="354">
        <v>0</v>
      </c>
      <c r="AB1940" s="354">
        <v>0</v>
      </c>
      <c r="AC1940" s="354">
        <v>0</v>
      </c>
      <c r="AD1940" s="354">
        <v>0</v>
      </c>
    </row>
    <row r="1941" spans="1:30" x14ac:dyDescent="0.35">
      <c r="A1941" t="s">
        <v>176</v>
      </c>
      <c r="B1941" s="354" t="str">
        <f>VLOOKUP(A1941,'Web Based Remittances'!$A$2:$C$70,3,0)</f>
        <v>447l172j</v>
      </c>
      <c r="C1941" s="354" t="s">
        <v>49</v>
      </c>
      <c r="D1941" s="354" t="s">
        <v>50</v>
      </c>
      <c r="E1941" s="354">
        <v>4190387</v>
      </c>
      <c r="S1941" s="354">
        <v>0</v>
      </c>
      <c r="T1941" s="354">
        <v>0</v>
      </c>
      <c r="U1941" s="354">
        <v>0</v>
      </c>
      <c r="V1941" s="354">
        <v>0</v>
      </c>
      <c r="W1941" s="354">
        <v>0</v>
      </c>
      <c r="X1941" s="354">
        <v>0</v>
      </c>
      <c r="Y1941" s="354">
        <v>0</v>
      </c>
      <c r="Z1941" s="354">
        <v>0</v>
      </c>
      <c r="AA1941" s="354">
        <v>0</v>
      </c>
      <c r="AB1941" s="354">
        <v>0</v>
      </c>
      <c r="AC1941" s="354">
        <v>0</v>
      </c>
      <c r="AD1941" s="354">
        <v>0</v>
      </c>
    </row>
    <row r="1942" spans="1:30" x14ac:dyDescent="0.35">
      <c r="A1942" t="s">
        <v>176</v>
      </c>
      <c r="B1942" s="354" t="str">
        <f>VLOOKUP(A1942,'Web Based Remittances'!$A$2:$C$70,3,0)</f>
        <v>447l172j</v>
      </c>
      <c r="C1942" s="354" t="s">
        <v>51</v>
      </c>
      <c r="D1942" s="354" t="s">
        <v>52</v>
      </c>
      <c r="E1942" s="354">
        <v>4190388</v>
      </c>
      <c r="F1942" s="354">
        <v>-30186</v>
      </c>
      <c r="G1942" s="354">
        <v>-10476</v>
      </c>
      <c r="H1942" s="354">
        <v>-4617</v>
      </c>
      <c r="I1942" s="354">
        <v>-10476</v>
      </c>
      <c r="P1942" s="354">
        <v>-4617</v>
      </c>
      <c r="S1942" s="354">
        <v>-10476</v>
      </c>
      <c r="T1942" s="354">
        <v>-15093</v>
      </c>
      <c r="U1942" s="354">
        <v>-25569</v>
      </c>
      <c r="V1942" s="354">
        <v>-25569</v>
      </c>
      <c r="W1942" s="354">
        <v>-25569</v>
      </c>
      <c r="X1942" s="354">
        <v>-25569</v>
      </c>
      <c r="Y1942" s="354">
        <v>-25569</v>
      </c>
      <c r="Z1942" s="354">
        <v>-25569</v>
      </c>
      <c r="AA1942" s="354">
        <v>-25569</v>
      </c>
      <c r="AB1942" s="354">
        <v>-30186</v>
      </c>
      <c r="AC1942" s="354">
        <v>-30186</v>
      </c>
      <c r="AD1942" s="354">
        <v>-30186</v>
      </c>
    </row>
    <row r="1943" spans="1:30" x14ac:dyDescent="0.35">
      <c r="A1943" t="s">
        <v>176</v>
      </c>
      <c r="B1943" s="354" t="str">
        <f>VLOOKUP(A1943,'Web Based Remittances'!$A$2:$C$70,3,0)</f>
        <v>447l172j</v>
      </c>
      <c r="C1943" s="354" t="s">
        <v>53</v>
      </c>
      <c r="D1943" s="354" t="s">
        <v>54</v>
      </c>
      <c r="E1943" s="354">
        <v>4190380</v>
      </c>
      <c r="F1943" s="354">
        <v>-19000</v>
      </c>
      <c r="H1943" s="354">
        <v>-7916</v>
      </c>
      <c r="N1943" s="354">
        <v>-11084</v>
      </c>
      <c r="S1943" s="354">
        <v>0</v>
      </c>
      <c r="T1943" s="354">
        <v>-7916</v>
      </c>
      <c r="U1943" s="354">
        <v>-7916</v>
      </c>
      <c r="V1943" s="354">
        <v>-7916</v>
      </c>
      <c r="W1943" s="354">
        <v>-7916</v>
      </c>
      <c r="X1943" s="354">
        <v>-7916</v>
      </c>
      <c r="Y1943" s="354">
        <v>-7916</v>
      </c>
      <c r="Z1943" s="354">
        <v>-19000</v>
      </c>
      <c r="AA1943" s="354">
        <v>-19000</v>
      </c>
      <c r="AB1943" s="354">
        <v>-19000</v>
      </c>
      <c r="AC1943" s="354">
        <v>-19000</v>
      </c>
      <c r="AD1943" s="354">
        <v>-19000</v>
      </c>
    </row>
    <row r="1944" spans="1:30" x14ac:dyDescent="0.35">
      <c r="A1944" t="s">
        <v>176</v>
      </c>
      <c r="B1944" s="354" t="str">
        <f>VLOOKUP(A1944,'Web Based Remittances'!$A$2:$C$70,3,0)</f>
        <v>447l172j</v>
      </c>
      <c r="C1944" s="354" t="s">
        <v>57</v>
      </c>
      <c r="D1944" s="354" t="s">
        <v>58</v>
      </c>
      <c r="E1944" s="354">
        <v>6110000</v>
      </c>
      <c r="F1944" s="354">
        <v>824000</v>
      </c>
      <c r="G1944" s="354">
        <v>71900</v>
      </c>
      <c r="H1944" s="354">
        <v>71900</v>
      </c>
      <c r="I1944" s="354">
        <v>71900</v>
      </c>
      <c r="J1944" s="354">
        <v>71900</v>
      </c>
      <c r="K1944" s="354">
        <v>71900</v>
      </c>
      <c r="L1944" s="354">
        <v>66300</v>
      </c>
      <c r="M1944" s="354">
        <v>66500</v>
      </c>
      <c r="N1944" s="354">
        <v>66300</v>
      </c>
      <c r="O1944" s="354">
        <v>66300</v>
      </c>
      <c r="P1944" s="354">
        <v>66500</v>
      </c>
      <c r="Q1944" s="354">
        <v>66300</v>
      </c>
      <c r="R1944" s="354">
        <v>66300</v>
      </c>
      <c r="S1944" s="354">
        <v>71900</v>
      </c>
      <c r="T1944" s="354">
        <v>143800</v>
      </c>
      <c r="U1944" s="354">
        <v>215700</v>
      </c>
      <c r="V1944" s="354">
        <v>287600</v>
      </c>
      <c r="W1944" s="354">
        <v>359500</v>
      </c>
      <c r="X1944" s="354">
        <v>425800</v>
      </c>
      <c r="Y1944" s="354">
        <v>492300</v>
      </c>
      <c r="Z1944" s="354">
        <v>558600</v>
      </c>
      <c r="AA1944" s="354">
        <v>624900</v>
      </c>
      <c r="AB1944" s="354">
        <v>691400</v>
      </c>
      <c r="AC1944" s="354">
        <v>757700</v>
      </c>
      <c r="AD1944" s="354">
        <v>824000</v>
      </c>
    </row>
    <row r="1945" spans="1:30" x14ac:dyDescent="0.35">
      <c r="A1945" t="s">
        <v>176</v>
      </c>
      <c r="B1945" s="354" t="str">
        <f>VLOOKUP(A1945,'Web Based Remittances'!$A$2:$C$70,3,0)</f>
        <v>447l172j</v>
      </c>
      <c r="C1945" s="354" t="s">
        <v>59</v>
      </c>
      <c r="D1945" s="354" t="s">
        <v>60</v>
      </c>
      <c r="E1945" s="354">
        <v>6110020</v>
      </c>
      <c r="F1945" s="354">
        <v>6000</v>
      </c>
      <c r="I1945" s="354">
        <v>2000</v>
      </c>
      <c r="M1945" s="354">
        <v>2000</v>
      </c>
      <c r="Q1945" s="354">
        <v>2000</v>
      </c>
      <c r="S1945" s="354">
        <v>0</v>
      </c>
      <c r="T1945" s="354">
        <v>0</v>
      </c>
      <c r="U1945" s="354">
        <v>2000</v>
      </c>
      <c r="V1945" s="354">
        <v>2000</v>
      </c>
      <c r="W1945" s="354">
        <v>2000</v>
      </c>
      <c r="X1945" s="354">
        <v>2000</v>
      </c>
      <c r="Y1945" s="354">
        <v>4000</v>
      </c>
      <c r="Z1945" s="354">
        <v>4000</v>
      </c>
      <c r="AA1945" s="354">
        <v>4000</v>
      </c>
      <c r="AB1945" s="354">
        <v>4000</v>
      </c>
      <c r="AC1945" s="354">
        <v>6000</v>
      </c>
      <c r="AD1945" s="354">
        <v>6000</v>
      </c>
    </row>
    <row r="1946" spans="1:30" x14ac:dyDescent="0.35">
      <c r="A1946" t="s">
        <v>176</v>
      </c>
      <c r="B1946" s="354" t="str">
        <f>VLOOKUP(A1946,'Web Based Remittances'!$A$2:$C$70,3,0)</f>
        <v>447l172j</v>
      </c>
      <c r="C1946" s="354" t="s">
        <v>61</v>
      </c>
      <c r="D1946" s="354" t="s">
        <v>62</v>
      </c>
      <c r="E1946" s="354">
        <v>6110600</v>
      </c>
      <c r="F1946" s="354">
        <v>334000</v>
      </c>
      <c r="G1946" s="354">
        <v>27600</v>
      </c>
      <c r="H1946" s="354">
        <v>27600</v>
      </c>
      <c r="I1946" s="354">
        <v>27600</v>
      </c>
      <c r="J1946" s="354">
        <v>27800</v>
      </c>
      <c r="K1946" s="354">
        <v>27600</v>
      </c>
      <c r="L1946" s="354">
        <v>27600</v>
      </c>
      <c r="M1946" s="354">
        <v>28000</v>
      </c>
      <c r="N1946" s="354">
        <v>28000</v>
      </c>
      <c r="O1946" s="354">
        <v>28200</v>
      </c>
      <c r="P1946" s="354">
        <v>28000</v>
      </c>
      <c r="Q1946" s="354">
        <v>28000</v>
      </c>
      <c r="R1946" s="354">
        <v>28000</v>
      </c>
      <c r="S1946" s="354">
        <v>27600</v>
      </c>
      <c r="T1946" s="354">
        <v>55200</v>
      </c>
      <c r="U1946" s="354">
        <v>82800</v>
      </c>
      <c r="V1946" s="354">
        <v>110600</v>
      </c>
      <c r="W1946" s="354">
        <v>138200</v>
      </c>
      <c r="X1946" s="354">
        <v>165800</v>
      </c>
      <c r="Y1946" s="354">
        <v>193800</v>
      </c>
      <c r="Z1946" s="354">
        <v>221800</v>
      </c>
      <c r="AA1946" s="354">
        <v>250000</v>
      </c>
      <c r="AB1946" s="354">
        <v>278000</v>
      </c>
      <c r="AC1946" s="354">
        <v>306000</v>
      </c>
      <c r="AD1946" s="354">
        <v>334000</v>
      </c>
    </row>
    <row r="1947" spans="1:30" x14ac:dyDescent="0.35">
      <c r="A1947" t="s">
        <v>176</v>
      </c>
      <c r="B1947" s="354" t="str">
        <f>VLOOKUP(A1947,'Web Based Remittances'!$A$2:$C$70,3,0)</f>
        <v>447l172j</v>
      </c>
      <c r="C1947" s="354" t="s">
        <v>63</v>
      </c>
      <c r="D1947" s="354" t="s">
        <v>64</v>
      </c>
      <c r="E1947" s="354">
        <v>6110720</v>
      </c>
      <c r="F1947" s="354">
        <v>85000</v>
      </c>
      <c r="G1947" s="354">
        <v>7080</v>
      </c>
      <c r="H1947" s="354">
        <v>7080</v>
      </c>
      <c r="I1947" s="354">
        <v>7080</v>
      </c>
      <c r="J1947" s="354">
        <v>7080</v>
      </c>
      <c r="K1947" s="354">
        <v>7000</v>
      </c>
      <c r="L1947" s="354">
        <v>7080</v>
      </c>
      <c r="M1947" s="354">
        <v>7100</v>
      </c>
      <c r="N1947" s="354">
        <v>7100</v>
      </c>
      <c r="O1947" s="354">
        <v>7100</v>
      </c>
      <c r="P1947" s="354">
        <v>7100</v>
      </c>
      <c r="Q1947" s="354">
        <v>7100</v>
      </c>
      <c r="R1947" s="354">
        <v>7100</v>
      </c>
      <c r="S1947" s="354">
        <v>7080</v>
      </c>
      <c r="T1947" s="354">
        <v>14160</v>
      </c>
      <c r="U1947" s="354">
        <v>21240</v>
      </c>
      <c r="V1947" s="354">
        <v>28320</v>
      </c>
      <c r="W1947" s="354">
        <v>35320</v>
      </c>
      <c r="X1947" s="354">
        <v>42400</v>
      </c>
      <c r="Y1947" s="354">
        <v>49500</v>
      </c>
      <c r="Z1947" s="354">
        <v>56600</v>
      </c>
      <c r="AA1947" s="354">
        <v>63700</v>
      </c>
      <c r="AB1947" s="354">
        <v>70800</v>
      </c>
      <c r="AC1947" s="354">
        <v>77900</v>
      </c>
      <c r="AD1947" s="354">
        <v>85000</v>
      </c>
    </row>
    <row r="1948" spans="1:30" x14ac:dyDescent="0.35">
      <c r="A1948" t="s">
        <v>176</v>
      </c>
      <c r="B1948" s="354" t="str">
        <f>VLOOKUP(A1948,'Web Based Remittances'!$A$2:$C$70,3,0)</f>
        <v>447l172j</v>
      </c>
      <c r="C1948" s="354" t="s">
        <v>65</v>
      </c>
      <c r="D1948" s="354" t="s">
        <v>66</v>
      </c>
      <c r="E1948" s="354">
        <v>6110860</v>
      </c>
      <c r="F1948" s="354">
        <v>118000</v>
      </c>
      <c r="G1948" s="354">
        <v>9600</v>
      </c>
      <c r="H1948" s="354">
        <v>9600</v>
      </c>
      <c r="I1948" s="354">
        <v>9600</v>
      </c>
      <c r="J1948" s="354">
        <v>9600</v>
      </c>
      <c r="K1948" s="354">
        <v>9600</v>
      </c>
      <c r="L1948" s="354">
        <v>9700</v>
      </c>
      <c r="M1948" s="354">
        <v>10050</v>
      </c>
      <c r="N1948" s="354">
        <v>10050</v>
      </c>
      <c r="O1948" s="354">
        <v>10050</v>
      </c>
      <c r="P1948" s="354">
        <v>10050</v>
      </c>
      <c r="Q1948" s="354">
        <v>10050</v>
      </c>
      <c r="R1948" s="354">
        <v>10050</v>
      </c>
      <c r="S1948" s="354">
        <v>9600</v>
      </c>
      <c r="T1948" s="354">
        <v>19200</v>
      </c>
      <c r="U1948" s="354">
        <v>28800</v>
      </c>
      <c r="V1948" s="354">
        <v>38400</v>
      </c>
      <c r="W1948" s="354">
        <v>48000</v>
      </c>
      <c r="X1948" s="354">
        <v>57700</v>
      </c>
      <c r="Y1948" s="354">
        <v>67750</v>
      </c>
      <c r="Z1948" s="354">
        <v>77800</v>
      </c>
      <c r="AA1948" s="354">
        <v>87850</v>
      </c>
      <c r="AB1948" s="354">
        <v>97900</v>
      </c>
      <c r="AC1948" s="354">
        <v>107950</v>
      </c>
      <c r="AD1948" s="354">
        <v>118000</v>
      </c>
    </row>
    <row r="1949" spans="1:30" x14ac:dyDescent="0.35">
      <c r="A1949" t="s">
        <v>176</v>
      </c>
      <c r="B1949" s="354" t="str">
        <f>VLOOKUP(A1949,'Web Based Remittances'!$A$2:$C$70,3,0)</f>
        <v>447l172j</v>
      </c>
      <c r="C1949" s="354" t="s">
        <v>67</v>
      </c>
      <c r="D1949" s="354" t="s">
        <v>68</v>
      </c>
      <c r="E1949" s="354">
        <v>6110800</v>
      </c>
      <c r="F1949" s="354">
        <v>74000</v>
      </c>
      <c r="G1949" s="354">
        <v>6120</v>
      </c>
      <c r="H1949" s="354">
        <v>6120</v>
      </c>
      <c r="I1949" s="354">
        <v>6120</v>
      </c>
      <c r="J1949" s="354">
        <v>6120</v>
      </c>
      <c r="K1949" s="354">
        <v>6120</v>
      </c>
      <c r="L1949" s="354">
        <v>6200</v>
      </c>
      <c r="M1949" s="354">
        <v>6200</v>
      </c>
      <c r="N1949" s="354">
        <v>6200</v>
      </c>
      <c r="O1949" s="354">
        <v>6200</v>
      </c>
      <c r="P1949" s="354">
        <v>6200</v>
      </c>
      <c r="Q1949" s="354">
        <v>6200</v>
      </c>
      <c r="R1949" s="354">
        <v>6200</v>
      </c>
      <c r="S1949" s="354">
        <v>6120</v>
      </c>
      <c r="T1949" s="354">
        <v>12240</v>
      </c>
      <c r="U1949" s="354">
        <v>18360</v>
      </c>
      <c r="V1949" s="354">
        <v>24480</v>
      </c>
      <c r="W1949" s="354">
        <v>30600</v>
      </c>
      <c r="X1949" s="354">
        <v>36800</v>
      </c>
      <c r="Y1949" s="354">
        <v>43000</v>
      </c>
      <c r="Z1949" s="354">
        <v>49200</v>
      </c>
      <c r="AA1949" s="354">
        <v>55400</v>
      </c>
      <c r="AB1949" s="354">
        <v>61600</v>
      </c>
      <c r="AC1949" s="354">
        <v>67800</v>
      </c>
      <c r="AD1949" s="354">
        <v>74000</v>
      </c>
    </row>
    <row r="1950" spans="1:30" x14ac:dyDescent="0.35">
      <c r="A1950" t="s">
        <v>176</v>
      </c>
      <c r="B1950" s="354" t="str">
        <f>VLOOKUP(A1950,'Web Based Remittances'!$A$2:$C$70,3,0)</f>
        <v>447l172j</v>
      </c>
      <c r="C1950" s="354" t="s">
        <v>69</v>
      </c>
      <c r="D1950" s="354" t="s">
        <v>70</v>
      </c>
      <c r="E1950" s="354">
        <v>6110640</v>
      </c>
      <c r="F1950" s="354">
        <v>30000</v>
      </c>
      <c r="G1950" s="354">
        <v>2500</v>
      </c>
      <c r="H1950" s="354">
        <v>2500</v>
      </c>
      <c r="I1950" s="354">
        <v>2500</v>
      </c>
      <c r="J1950" s="354">
        <v>2500</v>
      </c>
      <c r="K1950" s="354">
        <v>2500</v>
      </c>
      <c r="L1950" s="354">
        <v>2500</v>
      </c>
      <c r="M1950" s="354">
        <v>2500</v>
      </c>
      <c r="N1950" s="354">
        <v>2500</v>
      </c>
      <c r="O1950" s="354">
        <v>2500</v>
      </c>
      <c r="P1950" s="354">
        <v>2500</v>
      </c>
      <c r="Q1950" s="354">
        <v>2500</v>
      </c>
      <c r="R1950" s="354">
        <v>2500</v>
      </c>
      <c r="S1950" s="354">
        <v>2500</v>
      </c>
      <c r="T1950" s="354">
        <v>5000</v>
      </c>
      <c r="U1950" s="354">
        <v>7500</v>
      </c>
      <c r="V1950" s="354">
        <v>10000</v>
      </c>
      <c r="W1950" s="354">
        <v>12500</v>
      </c>
      <c r="X1950" s="354">
        <v>15000</v>
      </c>
      <c r="Y1950" s="354">
        <v>17500</v>
      </c>
      <c r="Z1950" s="354">
        <v>20000</v>
      </c>
      <c r="AA1950" s="354">
        <v>22500</v>
      </c>
      <c r="AB1950" s="354">
        <v>25000</v>
      </c>
      <c r="AC1950" s="354">
        <v>27500</v>
      </c>
      <c r="AD1950" s="354">
        <v>30000</v>
      </c>
    </row>
    <row r="1951" spans="1:30" x14ac:dyDescent="0.35">
      <c r="A1951" t="s">
        <v>176</v>
      </c>
      <c r="B1951" s="354" t="str">
        <f>VLOOKUP(A1951,'Web Based Remittances'!$A$2:$C$70,3,0)</f>
        <v>447l172j</v>
      </c>
      <c r="C1951" s="354" t="s">
        <v>71</v>
      </c>
      <c r="D1951" s="354" t="s">
        <v>72</v>
      </c>
      <c r="E1951" s="354">
        <v>6116300</v>
      </c>
      <c r="F1951" s="354">
        <v>1000</v>
      </c>
      <c r="G1951" s="354">
        <v>150</v>
      </c>
      <c r="J1951" s="354">
        <v>300</v>
      </c>
      <c r="L1951" s="354">
        <v>150</v>
      </c>
      <c r="M1951" s="354">
        <v>150</v>
      </c>
      <c r="N1951" s="354">
        <v>50</v>
      </c>
      <c r="O1951" s="354">
        <v>100</v>
      </c>
      <c r="P1951" s="354">
        <v>50</v>
      </c>
      <c r="R1951" s="354">
        <v>50</v>
      </c>
      <c r="S1951" s="354">
        <v>150</v>
      </c>
      <c r="T1951" s="354">
        <v>150</v>
      </c>
      <c r="U1951" s="354">
        <v>150</v>
      </c>
      <c r="V1951" s="354">
        <v>450</v>
      </c>
      <c r="W1951" s="354">
        <v>450</v>
      </c>
      <c r="X1951" s="354">
        <v>600</v>
      </c>
      <c r="Y1951" s="354">
        <v>750</v>
      </c>
      <c r="Z1951" s="354">
        <v>800</v>
      </c>
      <c r="AA1951" s="354">
        <v>900</v>
      </c>
      <c r="AB1951" s="354">
        <v>950</v>
      </c>
      <c r="AC1951" s="354">
        <v>950</v>
      </c>
      <c r="AD1951" s="354">
        <v>1000</v>
      </c>
    </row>
    <row r="1952" spans="1:30" x14ac:dyDescent="0.35">
      <c r="A1952" t="s">
        <v>176</v>
      </c>
      <c r="B1952" s="354" t="str">
        <f>VLOOKUP(A1952,'Web Based Remittances'!$A$2:$C$70,3,0)</f>
        <v>447l172j</v>
      </c>
      <c r="C1952" s="354" t="s">
        <v>73</v>
      </c>
      <c r="D1952" s="354" t="s">
        <v>74</v>
      </c>
      <c r="E1952" s="354">
        <v>6116200</v>
      </c>
      <c r="F1952" s="354">
        <v>3300</v>
      </c>
      <c r="G1952" s="354">
        <v>170</v>
      </c>
      <c r="J1952" s="354">
        <v>170</v>
      </c>
      <c r="L1952" s="354">
        <v>2300</v>
      </c>
      <c r="M1952" s="354">
        <v>490</v>
      </c>
      <c r="P1952" s="354">
        <v>170</v>
      </c>
      <c r="S1952" s="354">
        <v>170</v>
      </c>
      <c r="T1952" s="354">
        <v>170</v>
      </c>
      <c r="U1952" s="354">
        <v>170</v>
      </c>
      <c r="V1952" s="354">
        <v>340</v>
      </c>
      <c r="W1952" s="354">
        <v>340</v>
      </c>
      <c r="X1952" s="354">
        <v>2640</v>
      </c>
      <c r="Y1952" s="354">
        <v>3130</v>
      </c>
      <c r="Z1952" s="354">
        <v>3130</v>
      </c>
      <c r="AA1952" s="354">
        <v>3130</v>
      </c>
      <c r="AB1952" s="354">
        <v>3300</v>
      </c>
      <c r="AC1952" s="354">
        <v>3300</v>
      </c>
      <c r="AD1952" s="354">
        <v>3300</v>
      </c>
    </row>
    <row r="1953" spans="1:30" x14ac:dyDescent="0.35">
      <c r="A1953" t="s">
        <v>176</v>
      </c>
      <c r="B1953" s="354" t="str">
        <f>VLOOKUP(A1953,'Web Based Remittances'!$A$2:$C$70,3,0)</f>
        <v>447l172j</v>
      </c>
      <c r="C1953" s="354" t="s">
        <v>75</v>
      </c>
      <c r="D1953" s="354" t="s">
        <v>76</v>
      </c>
      <c r="E1953" s="354">
        <v>6116610</v>
      </c>
      <c r="F1953" s="354">
        <v>4000</v>
      </c>
      <c r="I1953" s="354">
        <v>4000</v>
      </c>
      <c r="S1953" s="354">
        <v>0</v>
      </c>
      <c r="T1953" s="354">
        <v>0</v>
      </c>
      <c r="U1953" s="354">
        <v>4000</v>
      </c>
      <c r="V1953" s="354">
        <v>4000</v>
      </c>
      <c r="W1953" s="354">
        <v>4000</v>
      </c>
      <c r="X1953" s="354">
        <v>4000</v>
      </c>
      <c r="Y1953" s="354">
        <v>4000</v>
      </c>
      <c r="Z1953" s="354">
        <v>4000</v>
      </c>
      <c r="AA1953" s="354">
        <v>4000</v>
      </c>
      <c r="AB1953" s="354">
        <v>4000</v>
      </c>
      <c r="AC1953" s="354">
        <v>4000</v>
      </c>
      <c r="AD1953" s="354">
        <v>4000</v>
      </c>
    </row>
    <row r="1954" spans="1:30" x14ac:dyDescent="0.35">
      <c r="A1954" t="s">
        <v>176</v>
      </c>
      <c r="B1954" s="354" t="str">
        <f>VLOOKUP(A1954,'Web Based Remittances'!$A$2:$C$70,3,0)</f>
        <v>447l172j</v>
      </c>
      <c r="C1954" s="354" t="s">
        <v>77</v>
      </c>
      <c r="D1954" s="354" t="s">
        <v>78</v>
      </c>
      <c r="E1954" s="354">
        <v>6116600</v>
      </c>
      <c r="S1954" s="354">
        <v>0</v>
      </c>
      <c r="T1954" s="354">
        <v>0</v>
      </c>
      <c r="U1954" s="354">
        <v>0</v>
      </c>
      <c r="V1954" s="354">
        <v>0</v>
      </c>
      <c r="W1954" s="354">
        <v>0</v>
      </c>
      <c r="X1954" s="354">
        <v>0</v>
      </c>
      <c r="Y1954" s="354">
        <v>0</v>
      </c>
      <c r="Z1954" s="354">
        <v>0</v>
      </c>
      <c r="AA1954" s="354">
        <v>0</v>
      </c>
      <c r="AB1954" s="354">
        <v>0</v>
      </c>
      <c r="AC1954" s="354">
        <v>0</v>
      </c>
      <c r="AD1954" s="354">
        <v>0</v>
      </c>
    </row>
    <row r="1955" spans="1:30" x14ac:dyDescent="0.35">
      <c r="A1955" t="s">
        <v>176</v>
      </c>
      <c r="B1955" s="354" t="str">
        <f>VLOOKUP(A1955,'Web Based Remittances'!$A$2:$C$70,3,0)</f>
        <v>447l172j</v>
      </c>
      <c r="C1955" s="354" t="s">
        <v>79</v>
      </c>
      <c r="D1955" s="354" t="s">
        <v>80</v>
      </c>
      <c r="E1955" s="354">
        <v>6121000</v>
      </c>
      <c r="F1955" s="354">
        <v>19380</v>
      </c>
      <c r="G1955" s="354">
        <v>350</v>
      </c>
      <c r="H1955" s="354">
        <v>600</v>
      </c>
      <c r="I1955" s="354">
        <v>450</v>
      </c>
      <c r="J1955" s="354">
        <v>1200</v>
      </c>
      <c r="L1955" s="354">
        <v>12550</v>
      </c>
      <c r="M1955" s="354">
        <v>850</v>
      </c>
      <c r="N1955" s="354">
        <v>500</v>
      </c>
      <c r="O1955" s="354">
        <v>1030</v>
      </c>
      <c r="P1955" s="354">
        <v>1200</v>
      </c>
      <c r="Q1955" s="354">
        <v>350</v>
      </c>
      <c r="R1955" s="354">
        <v>300</v>
      </c>
      <c r="S1955" s="354">
        <v>350</v>
      </c>
      <c r="T1955" s="354">
        <v>950</v>
      </c>
      <c r="U1955" s="354">
        <v>1400</v>
      </c>
      <c r="V1955" s="354">
        <v>2600</v>
      </c>
      <c r="W1955" s="354">
        <v>2600</v>
      </c>
      <c r="X1955" s="354">
        <v>15150</v>
      </c>
      <c r="Y1955" s="354">
        <v>16000</v>
      </c>
      <c r="Z1955" s="354">
        <v>16500</v>
      </c>
      <c r="AA1955" s="354">
        <v>17530</v>
      </c>
      <c r="AB1955" s="354">
        <v>18730</v>
      </c>
      <c r="AC1955" s="354">
        <v>19080</v>
      </c>
      <c r="AD1955" s="354">
        <v>19380</v>
      </c>
    </row>
    <row r="1956" spans="1:30" x14ac:dyDescent="0.35">
      <c r="A1956" t="s">
        <v>176</v>
      </c>
      <c r="B1956" s="354" t="str">
        <f>VLOOKUP(A1956,'Web Based Remittances'!$A$2:$C$70,3,0)</f>
        <v>447l172j</v>
      </c>
      <c r="C1956" s="354" t="s">
        <v>81</v>
      </c>
      <c r="D1956" s="354" t="s">
        <v>82</v>
      </c>
      <c r="E1956" s="354">
        <v>6122310</v>
      </c>
      <c r="F1956" s="354">
        <v>10200</v>
      </c>
      <c r="G1956" s="354">
        <v>660</v>
      </c>
      <c r="H1956" s="354">
        <v>660</v>
      </c>
      <c r="I1956" s="354">
        <v>500</v>
      </c>
      <c r="J1956" s="354">
        <v>660</v>
      </c>
      <c r="L1956" s="354">
        <v>3800</v>
      </c>
      <c r="M1956" s="354">
        <v>1460</v>
      </c>
      <c r="N1956" s="354">
        <v>460</v>
      </c>
      <c r="O1956" s="354">
        <v>460</v>
      </c>
      <c r="P1956" s="354">
        <v>460</v>
      </c>
      <c r="Q1956" s="354">
        <v>540</v>
      </c>
      <c r="R1956" s="354">
        <v>540</v>
      </c>
      <c r="S1956" s="354">
        <v>660</v>
      </c>
      <c r="T1956" s="354">
        <v>1320</v>
      </c>
      <c r="U1956" s="354">
        <v>1820</v>
      </c>
      <c r="V1956" s="354">
        <v>2480</v>
      </c>
      <c r="W1956" s="354">
        <v>2480</v>
      </c>
      <c r="X1956" s="354">
        <v>6280</v>
      </c>
      <c r="Y1956" s="354">
        <v>7740</v>
      </c>
      <c r="Z1956" s="354">
        <v>8200</v>
      </c>
      <c r="AA1956" s="354">
        <v>8660</v>
      </c>
      <c r="AB1956" s="354">
        <v>9120</v>
      </c>
      <c r="AC1956" s="354">
        <v>9660</v>
      </c>
      <c r="AD1956" s="354">
        <v>10200</v>
      </c>
    </row>
    <row r="1957" spans="1:30" x14ac:dyDescent="0.35">
      <c r="A1957" t="s">
        <v>176</v>
      </c>
      <c r="B1957" s="354" t="str">
        <f>VLOOKUP(A1957,'Web Based Remittances'!$A$2:$C$70,3,0)</f>
        <v>447l172j</v>
      </c>
      <c r="C1957" s="354" t="s">
        <v>83</v>
      </c>
      <c r="D1957" s="354" t="s">
        <v>84</v>
      </c>
      <c r="E1957" s="354">
        <v>6122110</v>
      </c>
      <c r="F1957" s="354">
        <v>9690</v>
      </c>
      <c r="G1957" s="354">
        <v>890</v>
      </c>
      <c r="H1957" s="354">
        <v>850</v>
      </c>
      <c r="I1957" s="354">
        <v>890</v>
      </c>
      <c r="J1957" s="354">
        <v>1350</v>
      </c>
      <c r="L1957" s="354">
        <v>950</v>
      </c>
      <c r="M1957" s="354">
        <v>890</v>
      </c>
      <c r="N1957" s="354">
        <v>650</v>
      </c>
      <c r="O1957" s="354">
        <v>850</v>
      </c>
      <c r="P1957" s="354">
        <v>840</v>
      </c>
      <c r="Q1957" s="354">
        <v>730</v>
      </c>
      <c r="R1957" s="354">
        <v>800</v>
      </c>
      <c r="S1957" s="354">
        <v>890</v>
      </c>
      <c r="T1957" s="354">
        <v>1740</v>
      </c>
      <c r="U1957" s="354">
        <v>2630</v>
      </c>
      <c r="V1957" s="354">
        <v>3980</v>
      </c>
      <c r="W1957" s="354">
        <v>3980</v>
      </c>
      <c r="X1957" s="354">
        <v>4930</v>
      </c>
      <c r="Y1957" s="354">
        <v>5820</v>
      </c>
      <c r="Z1957" s="354">
        <v>6470</v>
      </c>
      <c r="AA1957" s="354">
        <v>7320</v>
      </c>
      <c r="AB1957" s="354">
        <v>8160</v>
      </c>
      <c r="AC1957" s="354">
        <v>8890</v>
      </c>
      <c r="AD1957" s="354">
        <v>9690</v>
      </c>
    </row>
    <row r="1958" spans="1:30" x14ac:dyDescent="0.35">
      <c r="A1958" t="s">
        <v>176</v>
      </c>
      <c r="B1958" s="354" t="str">
        <f>VLOOKUP(A1958,'Web Based Remittances'!$A$2:$C$70,3,0)</f>
        <v>447l172j</v>
      </c>
      <c r="C1958" s="354" t="s">
        <v>85</v>
      </c>
      <c r="D1958" s="354" t="s">
        <v>86</v>
      </c>
      <c r="E1958" s="354">
        <v>6120800</v>
      </c>
      <c r="F1958" s="354">
        <v>4590</v>
      </c>
      <c r="G1958" s="354">
        <v>800</v>
      </c>
      <c r="I1958" s="354">
        <v>750</v>
      </c>
      <c r="K1958" s="354">
        <v>750</v>
      </c>
      <c r="M1958" s="354">
        <v>750</v>
      </c>
      <c r="O1958" s="354">
        <v>750</v>
      </c>
      <c r="Q1958" s="354">
        <v>790</v>
      </c>
      <c r="S1958" s="354">
        <v>800</v>
      </c>
      <c r="T1958" s="354">
        <v>800</v>
      </c>
      <c r="U1958" s="354">
        <v>1550</v>
      </c>
      <c r="V1958" s="354">
        <v>1550</v>
      </c>
      <c r="W1958" s="354">
        <v>2300</v>
      </c>
      <c r="X1958" s="354">
        <v>2300</v>
      </c>
      <c r="Y1958" s="354">
        <v>3050</v>
      </c>
      <c r="Z1958" s="354">
        <v>3050</v>
      </c>
      <c r="AA1958" s="354">
        <v>3800</v>
      </c>
      <c r="AB1958" s="354">
        <v>3800</v>
      </c>
      <c r="AC1958" s="354">
        <v>4590</v>
      </c>
      <c r="AD1958" s="354">
        <v>4590</v>
      </c>
    </row>
    <row r="1959" spans="1:30" x14ac:dyDescent="0.35">
      <c r="A1959" t="s">
        <v>176</v>
      </c>
      <c r="B1959" s="354" t="str">
        <f>VLOOKUP(A1959,'Web Based Remittances'!$A$2:$C$70,3,0)</f>
        <v>447l172j</v>
      </c>
      <c r="C1959" s="354" t="s">
        <v>87</v>
      </c>
      <c r="D1959" s="354" t="s">
        <v>88</v>
      </c>
      <c r="E1959" s="354">
        <v>6120220</v>
      </c>
      <c r="F1959" s="354">
        <v>43000</v>
      </c>
      <c r="G1959" s="354">
        <v>3400</v>
      </c>
      <c r="H1959" s="354">
        <v>3400</v>
      </c>
      <c r="I1959" s="354">
        <v>2800</v>
      </c>
      <c r="J1959" s="354">
        <v>2800</v>
      </c>
      <c r="K1959" s="354">
        <v>2800</v>
      </c>
      <c r="L1959" s="354">
        <v>2800</v>
      </c>
      <c r="M1959" s="354">
        <v>3200</v>
      </c>
      <c r="N1959" s="354">
        <v>3500</v>
      </c>
      <c r="O1959" s="354">
        <v>5600</v>
      </c>
      <c r="P1959" s="354">
        <v>4500</v>
      </c>
      <c r="Q1959" s="354">
        <v>4200</v>
      </c>
      <c r="R1959" s="354">
        <v>4000</v>
      </c>
      <c r="S1959" s="354">
        <v>3400</v>
      </c>
      <c r="T1959" s="354">
        <v>6800</v>
      </c>
      <c r="U1959" s="354">
        <v>9600</v>
      </c>
      <c r="V1959" s="354">
        <v>12400</v>
      </c>
      <c r="W1959" s="354">
        <v>15200</v>
      </c>
      <c r="X1959" s="354">
        <v>18000</v>
      </c>
      <c r="Y1959" s="354">
        <v>21200</v>
      </c>
      <c r="Z1959" s="354">
        <v>24700</v>
      </c>
      <c r="AA1959" s="354">
        <v>30300</v>
      </c>
      <c r="AB1959" s="354">
        <v>34800</v>
      </c>
      <c r="AC1959" s="354">
        <v>39000</v>
      </c>
      <c r="AD1959" s="354">
        <v>43000</v>
      </c>
    </row>
    <row r="1960" spans="1:30" x14ac:dyDescent="0.35">
      <c r="A1960" t="s">
        <v>176</v>
      </c>
      <c r="B1960" s="354" t="str">
        <f>VLOOKUP(A1960,'Web Based Remittances'!$A$2:$C$70,3,0)</f>
        <v>447l172j</v>
      </c>
      <c r="C1960" s="354" t="s">
        <v>89</v>
      </c>
      <c r="D1960" s="354" t="s">
        <v>90</v>
      </c>
      <c r="E1960" s="354">
        <v>6120600</v>
      </c>
      <c r="S1960" s="354">
        <v>0</v>
      </c>
      <c r="T1960" s="354">
        <v>0</v>
      </c>
      <c r="U1960" s="354">
        <v>0</v>
      </c>
      <c r="V1960" s="354">
        <v>0</v>
      </c>
      <c r="W1960" s="354">
        <v>0</v>
      </c>
      <c r="X1960" s="354">
        <v>0</v>
      </c>
      <c r="Y1960" s="354">
        <v>0</v>
      </c>
      <c r="Z1960" s="354">
        <v>0</v>
      </c>
      <c r="AA1960" s="354">
        <v>0</v>
      </c>
      <c r="AB1960" s="354">
        <v>0</v>
      </c>
      <c r="AC1960" s="354">
        <v>0</v>
      </c>
      <c r="AD1960" s="354">
        <v>0</v>
      </c>
    </row>
    <row r="1961" spans="1:30" x14ac:dyDescent="0.35">
      <c r="A1961" t="s">
        <v>176</v>
      </c>
      <c r="B1961" s="354" t="str">
        <f>VLOOKUP(A1961,'Web Based Remittances'!$A$2:$C$70,3,0)</f>
        <v>447l172j</v>
      </c>
      <c r="C1961" s="354" t="s">
        <v>91</v>
      </c>
      <c r="D1961" s="354" t="s">
        <v>92</v>
      </c>
      <c r="E1961" s="354">
        <v>6120400</v>
      </c>
      <c r="F1961" s="354">
        <v>13920</v>
      </c>
      <c r="G1961" s="354">
        <v>1700</v>
      </c>
      <c r="H1961" s="354">
        <v>2130</v>
      </c>
      <c r="I1961" s="354">
        <v>1150</v>
      </c>
      <c r="J1961" s="354">
        <v>1365</v>
      </c>
      <c r="L1961" s="354">
        <v>1130</v>
      </c>
      <c r="M1961" s="354">
        <v>1380</v>
      </c>
      <c r="N1961" s="354">
        <v>700</v>
      </c>
      <c r="O1961" s="354">
        <v>800</v>
      </c>
      <c r="P1961" s="354">
        <v>1055</v>
      </c>
      <c r="Q1961" s="354">
        <v>1330</v>
      </c>
      <c r="R1961" s="354">
        <v>1180</v>
      </c>
      <c r="S1961" s="354">
        <v>1700</v>
      </c>
      <c r="T1961" s="354">
        <v>3830</v>
      </c>
      <c r="U1961" s="354">
        <v>4980</v>
      </c>
      <c r="V1961" s="354">
        <v>6345</v>
      </c>
      <c r="W1961" s="354">
        <v>6345</v>
      </c>
      <c r="X1961" s="354">
        <v>7475</v>
      </c>
      <c r="Y1961" s="354">
        <v>8855</v>
      </c>
      <c r="Z1961" s="354">
        <v>9555</v>
      </c>
      <c r="AA1961" s="354">
        <v>10355</v>
      </c>
      <c r="AB1961" s="354">
        <v>11410</v>
      </c>
      <c r="AC1961" s="354">
        <v>12740</v>
      </c>
      <c r="AD1961" s="354">
        <v>13920</v>
      </c>
    </row>
    <row r="1962" spans="1:30" x14ac:dyDescent="0.35">
      <c r="A1962" t="s">
        <v>176</v>
      </c>
      <c r="B1962" s="354" t="str">
        <f>VLOOKUP(A1962,'Web Based Remittances'!$A$2:$C$70,3,0)</f>
        <v>447l172j</v>
      </c>
      <c r="C1962" s="354" t="s">
        <v>93</v>
      </c>
      <c r="D1962" s="354" t="s">
        <v>94</v>
      </c>
      <c r="E1962" s="354">
        <v>6140130</v>
      </c>
      <c r="F1962" s="354">
        <v>60320</v>
      </c>
      <c r="G1962" s="354">
        <v>1500</v>
      </c>
      <c r="H1962" s="354">
        <v>12500</v>
      </c>
      <c r="I1962" s="354">
        <v>2500</v>
      </c>
      <c r="J1962" s="354">
        <v>2150</v>
      </c>
      <c r="L1962" s="354">
        <v>14330</v>
      </c>
      <c r="M1962" s="354">
        <v>2250</v>
      </c>
      <c r="N1962" s="354">
        <v>2700</v>
      </c>
      <c r="O1962" s="354">
        <v>3500</v>
      </c>
      <c r="P1962" s="354">
        <v>13750</v>
      </c>
      <c r="Q1962" s="354">
        <v>2220</v>
      </c>
      <c r="R1962" s="354">
        <v>2920</v>
      </c>
      <c r="S1962" s="354">
        <v>1500</v>
      </c>
      <c r="T1962" s="354">
        <v>14000</v>
      </c>
      <c r="U1962" s="354">
        <v>16500</v>
      </c>
      <c r="V1962" s="354">
        <v>18650</v>
      </c>
      <c r="W1962" s="354">
        <v>18650</v>
      </c>
      <c r="X1962" s="354">
        <v>32980</v>
      </c>
      <c r="Y1962" s="354">
        <v>35230</v>
      </c>
      <c r="Z1962" s="354">
        <v>37930</v>
      </c>
      <c r="AA1962" s="354">
        <v>41430</v>
      </c>
      <c r="AB1962" s="354">
        <v>55180</v>
      </c>
      <c r="AC1962" s="354">
        <v>57400</v>
      </c>
      <c r="AD1962" s="354">
        <v>60320</v>
      </c>
    </row>
    <row r="1963" spans="1:30" x14ac:dyDescent="0.35">
      <c r="A1963" t="s">
        <v>176</v>
      </c>
      <c r="B1963" s="354" t="str">
        <f>VLOOKUP(A1963,'Web Based Remittances'!$A$2:$C$70,3,0)</f>
        <v>447l172j</v>
      </c>
      <c r="C1963" s="354" t="s">
        <v>95</v>
      </c>
      <c r="D1963" s="354" t="s">
        <v>96</v>
      </c>
      <c r="E1963" s="354">
        <v>6142430</v>
      </c>
      <c r="F1963" s="354">
        <v>8000</v>
      </c>
      <c r="G1963" s="354">
        <v>2270</v>
      </c>
      <c r="H1963" s="354">
        <v>670</v>
      </c>
      <c r="I1963" s="354">
        <v>870</v>
      </c>
      <c r="J1963" s="354">
        <v>170</v>
      </c>
      <c r="K1963" s="354">
        <v>70</v>
      </c>
      <c r="L1963" s="354">
        <v>1390</v>
      </c>
      <c r="M1963" s="354">
        <v>170</v>
      </c>
      <c r="N1963" s="354">
        <v>940</v>
      </c>
      <c r="O1963" s="354">
        <v>70</v>
      </c>
      <c r="P1963" s="354">
        <v>240</v>
      </c>
      <c r="Q1963" s="354">
        <v>920</v>
      </c>
      <c r="R1963" s="354">
        <v>220</v>
      </c>
      <c r="S1963" s="354">
        <v>2270</v>
      </c>
      <c r="T1963" s="354">
        <v>2940</v>
      </c>
      <c r="U1963" s="354">
        <v>3810</v>
      </c>
      <c r="V1963" s="354">
        <v>3980</v>
      </c>
      <c r="W1963" s="354">
        <v>4050</v>
      </c>
      <c r="X1963" s="354">
        <v>5440</v>
      </c>
      <c r="Y1963" s="354">
        <v>5610</v>
      </c>
      <c r="Z1963" s="354">
        <v>6550</v>
      </c>
      <c r="AA1963" s="354">
        <v>6620</v>
      </c>
      <c r="AB1963" s="354">
        <v>6860</v>
      </c>
      <c r="AC1963" s="354">
        <v>7780</v>
      </c>
      <c r="AD1963" s="354">
        <v>8000</v>
      </c>
    </row>
    <row r="1964" spans="1:30" x14ac:dyDescent="0.35">
      <c r="A1964" t="s">
        <v>176</v>
      </c>
      <c r="B1964" s="354" t="str">
        <f>VLOOKUP(A1964,'Web Based Remittances'!$A$2:$C$70,3,0)</f>
        <v>447l172j</v>
      </c>
      <c r="C1964" s="354" t="s">
        <v>97</v>
      </c>
      <c r="D1964" s="354" t="s">
        <v>98</v>
      </c>
      <c r="E1964" s="354">
        <v>6146100</v>
      </c>
      <c r="S1964" s="354">
        <v>0</v>
      </c>
      <c r="T1964" s="354">
        <v>0</v>
      </c>
      <c r="U1964" s="354">
        <v>0</v>
      </c>
      <c r="V1964" s="354">
        <v>0</v>
      </c>
      <c r="W1964" s="354">
        <v>0</v>
      </c>
      <c r="X1964" s="354">
        <v>0</v>
      </c>
      <c r="Y1964" s="354">
        <v>0</v>
      </c>
      <c r="Z1964" s="354">
        <v>0</v>
      </c>
      <c r="AA1964" s="354">
        <v>0</v>
      </c>
      <c r="AB1964" s="354">
        <v>0</v>
      </c>
      <c r="AC1964" s="354">
        <v>0</v>
      </c>
      <c r="AD1964" s="354">
        <v>0</v>
      </c>
    </row>
    <row r="1965" spans="1:30" x14ac:dyDescent="0.35">
      <c r="A1965" t="s">
        <v>176</v>
      </c>
      <c r="B1965" s="354" t="str">
        <f>VLOOKUP(A1965,'Web Based Remittances'!$A$2:$C$70,3,0)</f>
        <v>447l172j</v>
      </c>
      <c r="C1965" s="354" t="s">
        <v>99</v>
      </c>
      <c r="D1965" s="354" t="s">
        <v>100</v>
      </c>
      <c r="E1965" s="354">
        <v>6140000</v>
      </c>
      <c r="F1965" s="354">
        <v>18200</v>
      </c>
      <c r="G1965" s="354">
        <v>4300</v>
      </c>
      <c r="H1965" s="354">
        <v>800</v>
      </c>
      <c r="I1965" s="354">
        <v>1800</v>
      </c>
      <c r="J1965" s="354">
        <v>1900</v>
      </c>
      <c r="K1965" s="354">
        <v>200</v>
      </c>
      <c r="L1965" s="354">
        <v>1400</v>
      </c>
      <c r="M1965" s="354">
        <v>1700</v>
      </c>
      <c r="N1965" s="354">
        <v>1200</v>
      </c>
      <c r="O1965" s="354">
        <v>700</v>
      </c>
      <c r="P1965" s="354">
        <v>2500</v>
      </c>
      <c r="Q1965" s="354">
        <v>700</v>
      </c>
      <c r="R1965" s="354">
        <v>1000</v>
      </c>
      <c r="S1965" s="354">
        <v>4300</v>
      </c>
      <c r="T1965" s="354">
        <v>5100</v>
      </c>
      <c r="U1965" s="354">
        <v>6900</v>
      </c>
      <c r="V1965" s="354">
        <v>8800</v>
      </c>
      <c r="W1965" s="354">
        <v>9000</v>
      </c>
      <c r="X1965" s="354">
        <v>10400</v>
      </c>
      <c r="Y1965" s="354">
        <v>12100</v>
      </c>
      <c r="Z1965" s="354">
        <v>13300</v>
      </c>
      <c r="AA1965" s="354">
        <v>14000</v>
      </c>
      <c r="AB1965" s="354">
        <v>16500</v>
      </c>
      <c r="AC1965" s="354">
        <v>17200</v>
      </c>
      <c r="AD1965" s="354">
        <v>18200</v>
      </c>
    </row>
    <row r="1966" spans="1:30" x14ac:dyDescent="0.35">
      <c r="A1966" t="s">
        <v>176</v>
      </c>
      <c r="B1966" s="354" t="str">
        <f>VLOOKUP(A1966,'Web Based Remittances'!$A$2:$C$70,3,0)</f>
        <v>447l172j</v>
      </c>
      <c r="C1966" s="354" t="s">
        <v>101</v>
      </c>
      <c r="D1966" s="354" t="s">
        <v>102</v>
      </c>
      <c r="E1966" s="354">
        <v>6121600</v>
      </c>
      <c r="F1966" s="354">
        <v>22300</v>
      </c>
      <c r="G1966" s="354">
        <v>20700</v>
      </c>
      <c r="L1966" s="354">
        <v>1600</v>
      </c>
      <c r="S1966" s="354">
        <v>20700</v>
      </c>
      <c r="T1966" s="354">
        <v>20700</v>
      </c>
      <c r="U1966" s="354">
        <v>20700</v>
      </c>
      <c r="V1966" s="354">
        <v>20700</v>
      </c>
      <c r="W1966" s="354">
        <v>20700</v>
      </c>
      <c r="X1966" s="354">
        <v>22300</v>
      </c>
      <c r="Y1966" s="354">
        <v>22300</v>
      </c>
      <c r="Z1966" s="354">
        <v>22300</v>
      </c>
      <c r="AA1966" s="354">
        <v>22300</v>
      </c>
      <c r="AB1966" s="354">
        <v>22300</v>
      </c>
      <c r="AC1966" s="354">
        <v>22300</v>
      </c>
      <c r="AD1966" s="354">
        <v>22300</v>
      </c>
    </row>
    <row r="1967" spans="1:30" x14ac:dyDescent="0.35">
      <c r="A1967" t="s">
        <v>176</v>
      </c>
      <c r="B1967" s="354" t="str">
        <f>VLOOKUP(A1967,'Web Based Remittances'!$A$2:$C$70,3,0)</f>
        <v>447l172j</v>
      </c>
      <c r="C1967" s="354" t="s">
        <v>103</v>
      </c>
      <c r="D1967" s="354" t="s">
        <v>104</v>
      </c>
      <c r="E1967" s="354">
        <v>6151110</v>
      </c>
      <c r="F1967" s="354">
        <v>1000</v>
      </c>
      <c r="G1967" s="354">
        <v>50</v>
      </c>
      <c r="H1967" s="354">
        <v>100</v>
      </c>
      <c r="I1967" s="354">
        <v>100</v>
      </c>
      <c r="J1967" s="354">
        <v>100</v>
      </c>
      <c r="L1967" s="354">
        <v>100</v>
      </c>
      <c r="M1967" s="354">
        <v>100</v>
      </c>
      <c r="N1967" s="354">
        <v>100</v>
      </c>
      <c r="O1967" s="354">
        <v>50</v>
      </c>
      <c r="P1967" s="354">
        <v>100</v>
      </c>
      <c r="Q1967" s="354">
        <v>100</v>
      </c>
      <c r="R1967" s="354">
        <v>100</v>
      </c>
      <c r="S1967" s="354">
        <v>50</v>
      </c>
      <c r="T1967" s="354">
        <v>150</v>
      </c>
      <c r="U1967" s="354">
        <v>250</v>
      </c>
      <c r="V1967" s="354">
        <v>350</v>
      </c>
      <c r="W1967" s="354">
        <v>350</v>
      </c>
      <c r="X1967" s="354">
        <v>450</v>
      </c>
      <c r="Y1967" s="354">
        <v>550</v>
      </c>
      <c r="Z1967" s="354">
        <v>650</v>
      </c>
      <c r="AA1967" s="354">
        <v>700</v>
      </c>
      <c r="AB1967" s="354">
        <v>800</v>
      </c>
      <c r="AC1967" s="354">
        <v>900</v>
      </c>
      <c r="AD1967" s="354">
        <v>1000</v>
      </c>
    </row>
    <row r="1968" spans="1:30" x14ac:dyDescent="0.35">
      <c r="A1968" t="s">
        <v>176</v>
      </c>
      <c r="B1968" s="354" t="str">
        <f>VLOOKUP(A1968,'Web Based Remittances'!$A$2:$C$70,3,0)</f>
        <v>447l172j</v>
      </c>
      <c r="C1968" s="354" t="s">
        <v>105</v>
      </c>
      <c r="D1968" s="354" t="s">
        <v>106</v>
      </c>
      <c r="E1968" s="354">
        <v>6140200</v>
      </c>
      <c r="F1968" s="354">
        <v>48000</v>
      </c>
      <c r="G1968" s="354">
        <v>3000</v>
      </c>
      <c r="H1968" s="354">
        <v>5500</v>
      </c>
      <c r="I1968" s="354">
        <v>4500</v>
      </c>
      <c r="J1968" s="354">
        <v>4000</v>
      </c>
      <c r="L1968" s="354">
        <v>4500</v>
      </c>
      <c r="M1968" s="354">
        <v>4000</v>
      </c>
      <c r="N1968" s="354">
        <v>5500</v>
      </c>
      <c r="O1968" s="354">
        <v>4000</v>
      </c>
      <c r="P1968" s="354">
        <v>4000</v>
      </c>
      <c r="Q1968" s="354">
        <v>4000</v>
      </c>
      <c r="R1968" s="354">
        <v>5000</v>
      </c>
      <c r="S1968" s="354">
        <v>3000</v>
      </c>
      <c r="T1968" s="354">
        <v>8500</v>
      </c>
      <c r="U1968" s="354">
        <v>13000</v>
      </c>
      <c r="V1968" s="354">
        <v>17000</v>
      </c>
      <c r="W1968" s="354">
        <v>17000</v>
      </c>
      <c r="X1968" s="354">
        <v>21500</v>
      </c>
      <c r="Y1968" s="354">
        <v>25500</v>
      </c>
      <c r="Z1968" s="354">
        <v>31000</v>
      </c>
      <c r="AA1968" s="354">
        <v>35000</v>
      </c>
      <c r="AB1968" s="354">
        <v>39000</v>
      </c>
      <c r="AC1968" s="354">
        <v>43000</v>
      </c>
      <c r="AD1968" s="354">
        <v>48000</v>
      </c>
    </row>
    <row r="1969" spans="1:30" x14ac:dyDescent="0.35">
      <c r="A1969" t="s">
        <v>176</v>
      </c>
      <c r="B1969" s="354" t="str">
        <f>VLOOKUP(A1969,'Web Based Remittances'!$A$2:$C$70,3,0)</f>
        <v>447l172j</v>
      </c>
      <c r="C1969" s="354" t="s">
        <v>107</v>
      </c>
      <c r="D1969" s="354" t="s">
        <v>108</v>
      </c>
      <c r="E1969" s="354">
        <v>6111000</v>
      </c>
      <c r="S1969" s="354">
        <v>0</v>
      </c>
      <c r="T1969" s="354">
        <v>0</v>
      </c>
      <c r="U1969" s="354">
        <v>0</v>
      </c>
      <c r="V1969" s="354">
        <v>0</v>
      </c>
      <c r="W1969" s="354">
        <v>0</v>
      </c>
      <c r="X1969" s="354">
        <v>0</v>
      </c>
      <c r="Y1969" s="354">
        <v>0</v>
      </c>
      <c r="Z1969" s="354">
        <v>0</v>
      </c>
      <c r="AA1969" s="354">
        <v>0</v>
      </c>
      <c r="AB1969" s="354">
        <v>0</v>
      </c>
      <c r="AC1969" s="354">
        <v>0</v>
      </c>
      <c r="AD1969" s="354">
        <v>0</v>
      </c>
    </row>
    <row r="1970" spans="1:30" x14ac:dyDescent="0.35">
      <c r="A1970" t="s">
        <v>176</v>
      </c>
      <c r="B1970" s="354" t="str">
        <f>VLOOKUP(A1970,'Web Based Remittances'!$A$2:$C$70,3,0)</f>
        <v>447l172j</v>
      </c>
      <c r="C1970" s="354" t="s">
        <v>109</v>
      </c>
      <c r="D1970" s="354" t="s">
        <v>110</v>
      </c>
      <c r="E1970" s="354">
        <v>6170100</v>
      </c>
      <c r="F1970" s="354">
        <v>5000</v>
      </c>
      <c r="G1970" s="354">
        <v>500</v>
      </c>
      <c r="H1970" s="354">
        <v>250</v>
      </c>
      <c r="I1970" s="354">
        <v>900</v>
      </c>
      <c r="J1970" s="354">
        <v>600</v>
      </c>
      <c r="L1970" s="354">
        <v>400</v>
      </c>
      <c r="M1970" s="354">
        <v>40</v>
      </c>
      <c r="N1970" s="354">
        <v>200</v>
      </c>
      <c r="O1970" s="354">
        <v>400</v>
      </c>
      <c r="P1970" s="354">
        <v>100</v>
      </c>
      <c r="Q1970" s="354">
        <v>1100</v>
      </c>
      <c r="R1970" s="354">
        <v>510</v>
      </c>
      <c r="S1970" s="354">
        <v>500</v>
      </c>
      <c r="T1970" s="354">
        <v>750</v>
      </c>
      <c r="U1970" s="354">
        <v>1650</v>
      </c>
      <c r="V1970" s="354">
        <v>2250</v>
      </c>
      <c r="W1970" s="354">
        <v>2250</v>
      </c>
      <c r="X1970" s="354">
        <v>2650</v>
      </c>
      <c r="Y1970" s="354">
        <v>2690</v>
      </c>
      <c r="Z1970" s="354">
        <v>2890</v>
      </c>
      <c r="AA1970" s="354">
        <v>3290</v>
      </c>
      <c r="AB1970" s="354">
        <v>3390</v>
      </c>
      <c r="AC1970" s="354">
        <v>4490</v>
      </c>
      <c r="AD1970" s="354">
        <v>5000</v>
      </c>
    </row>
    <row r="1971" spans="1:30" x14ac:dyDescent="0.35">
      <c r="A1971" t="s">
        <v>176</v>
      </c>
      <c r="B1971" s="354" t="str">
        <f>VLOOKUP(A1971,'Web Based Remittances'!$A$2:$C$70,3,0)</f>
        <v>447l172j</v>
      </c>
      <c r="C1971" s="354" t="s">
        <v>111</v>
      </c>
      <c r="D1971" s="354" t="s">
        <v>112</v>
      </c>
      <c r="E1971" s="354">
        <v>6170110</v>
      </c>
      <c r="F1971" s="354">
        <v>33280</v>
      </c>
      <c r="G1971" s="354">
        <v>9000</v>
      </c>
      <c r="H1971" s="354">
        <v>8800</v>
      </c>
      <c r="I1971" s="354">
        <v>2500</v>
      </c>
      <c r="J1971" s="354">
        <v>2100</v>
      </c>
      <c r="K1971" s="354">
        <v>1200</v>
      </c>
      <c r="L1971" s="354">
        <v>1200</v>
      </c>
      <c r="M1971" s="354">
        <v>1200</v>
      </c>
      <c r="N1971" s="354">
        <v>1600</v>
      </c>
      <c r="O1971" s="354">
        <v>1350</v>
      </c>
      <c r="P1971" s="354">
        <v>1300</v>
      </c>
      <c r="Q1971" s="354">
        <v>1300</v>
      </c>
      <c r="R1971" s="354">
        <v>1730</v>
      </c>
      <c r="S1971" s="354">
        <v>9000</v>
      </c>
      <c r="T1971" s="354">
        <v>17800</v>
      </c>
      <c r="U1971" s="354">
        <v>20300</v>
      </c>
      <c r="V1971" s="354">
        <v>22400</v>
      </c>
      <c r="W1971" s="354">
        <v>23600</v>
      </c>
      <c r="X1971" s="354">
        <v>24800</v>
      </c>
      <c r="Y1971" s="354">
        <v>26000</v>
      </c>
      <c r="Z1971" s="354">
        <v>27600</v>
      </c>
      <c r="AA1971" s="354">
        <v>28950</v>
      </c>
      <c r="AB1971" s="354">
        <v>30250</v>
      </c>
      <c r="AC1971" s="354">
        <v>31550</v>
      </c>
      <c r="AD1971" s="354">
        <v>33280</v>
      </c>
    </row>
    <row r="1972" spans="1:30" x14ac:dyDescent="0.35">
      <c r="A1972" t="s">
        <v>176</v>
      </c>
      <c r="B1972" s="354" t="str">
        <f>VLOOKUP(A1972,'Web Based Remittances'!$A$2:$C$70,3,0)</f>
        <v>447l172j</v>
      </c>
      <c r="C1972" s="354" t="s">
        <v>113</v>
      </c>
      <c r="D1972" s="354" t="s">
        <v>114</v>
      </c>
      <c r="E1972" s="354">
        <v>6181400</v>
      </c>
      <c r="S1972" s="354">
        <v>0</v>
      </c>
      <c r="T1972" s="354">
        <v>0</v>
      </c>
      <c r="U1972" s="354">
        <v>0</v>
      </c>
      <c r="V1972" s="354">
        <v>0</v>
      </c>
      <c r="W1972" s="354">
        <v>0</v>
      </c>
      <c r="X1972" s="354">
        <v>0</v>
      </c>
      <c r="Y1972" s="354">
        <v>0</v>
      </c>
      <c r="Z1972" s="354">
        <v>0</v>
      </c>
      <c r="AA1972" s="354">
        <v>0</v>
      </c>
      <c r="AB1972" s="354">
        <v>0</v>
      </c>
      <c r="AC1972" s="354">
        <v>0</v>
      </c>
      <c r="AD1972" s="354">
        <v>0</v>
      </c>
    </row>
    <row r="1973" spans="1:30" x14ac:dyDescent="0.35">
      <c r="A1973" t="s">
        <v>176</v>
      </c>
      <c r="B1973" s="354" t="str">
        <f>VLOOKUP(A1973,'Web Based Remittances'!$A$2:$C$70,3,0)</f>
        <v>447l172j</v>
      </c>
      <c r="C1973" s="354" t="s">
        <v>115</v>
      </c>
      <c r="D1973" s="354" t="s">
        <v>116</v>
      </c>
      <c r="E1973" s="354">
        <v>6181500</v>
      </c>
      <c r="F1973" s="354">
        <v>175715</v>
      </c>
      <c r="G1973" s="354">
        <v>27000</v>
      </c>
      <c r="H1973" s="354">
        <v>38715</v>
      </c>
      <c r="K1973" s="354">
        <v>75000</v>
      </c>
      <c r="L1973" s="354">
        <v>35000</v>
      </c>
      <c r="S1973" s="354">
        <v>27000</v>
      </c>
      <c r="T1973" s="354">
        <v>65715</v>
      </c>
      <c r="U1973" s="354">
        <v>65715</v>
      </c>
      <c r="V1973" s="354">
        <v>65715</v>
      </c>
      <c r="W1973" s="354">
        <v>140715</v>
      </c>
      <c r="X1973" s="354">
        <v>175715</v>
      </c>
      <c r="Y1973" s="354">
        <v>175715</v>
      </c>
      <c r="Z1973" s="354">
        <v>175715</v>
      </c>
      <c r="AA1973" s="354">
        <v>175715</v>
      </c>
      <c r="AB1973" s="354">
        <v>175715</v>
      </c>
      <c r="AC1973" s="354">
        <v>175715</v>
      </c>
      <c r="AD1973" s="354">
        <v>175715</v>
      </c>
    </row>
    <row r="1974" spans="1:30" x14ac:dyDescent="0.35">
      <c r="A1974" t="s">
        <v>176</v>
      </c>
      <c r="B1974" s="354" t="str">
        <f>VLOOKUP(A1974,'Web Based Remittances'!$A$2:$C$70,3,0)</f>
        <v>447l172j</v>
      </c>
      <c r="C1974" s="354" t="s">
        <v>121</v>
      </c>
      <c r="D1974" s="354" t="s">
        <v>122</v>
      </c>
      <c r="E1974" s="354">
        <v>4190170</v>
      </c>
      <c r="F1974" s="354">
        <v>-7746</v>
      </c>
      <c r="I1974" s="354">
        <v>-7746</v>
      </c>
      <c r="S1974" s="354">
        <v>0</v>
      </c>
      <c r="T1974" s="354">
        <v>0</v>
      </c>
      <c r="U1974" s="354">
        <v>-7746</v>
      </c>
      <c r="V1974" s="354">
        <v>-7746</v>
      </c>
      <c r="W1974" s="354">
        <v>-7746</v>
      </c>
      <c r="X1974" s="354">
        <v>-7746</v>
      </c>
      <c r="Y1974" s="354">
        <v>-7746</v>
      </c>
      <c r="Z1974" s="354">
        <v>-7746</v>
      </c>
      <c r="AA1974" s="354">
        <v>-7746</v>
      </c>
      <c r="AB1974" s="354">
        <v>-7746</v>
      </c>
      <c r="AC1974" s="354">
        <v>-7746</v>
      </c>
      <c r="AD1974" s="354">
        <v>-7746</v>
      </c>
    </row>
    <row r="1975" spans="1:30" x14ac:dyDescent="0.35">
      <c r="A1975" t="s">
        <v>176</v>
      </c>
      <c r="B1975" s="354" t="str">
        <f>VLOOKUP(A1975,'Web Based Remittances'!$A$2:$C$70,3,0)</f>
        <v>447l172j</v>
      </c>
      <c r="C1975" s="354" t="s">
        <v>123</v>
      </c>
      <c r="D1975" s="354" t="s">
        <v>124</v>
      </c>
      <c r="E1975" s="354">
        <v>4190430</v>
      </c>
      <c r="S1975" s="354">
        <v>0</v>
      </c>
      <c r="T1975" s="354">
        <v>0</v>
      </c>
      <c r="U1975" s="354">
        <v>0</v>
      </c>
      <c r="V1975" s="354">
        <v>0</v>
      </c>
      <c r="W1975" s="354">
        <v>0</v>
      </c>
      <c r="X1975" s="354">
        <v>0</v>
      </c>
      <c r="Y1975" s="354">
        <v>0</v>
      </c>
      <c r="Z1975" s="354">
        <v>0</v>
      </c>
      <c r="AA1975" s="354">
        <v>0</v>
      </c>
      <c r="AB1975" s="354">
        <v>0</v>
      </c>
      <c r="AC1975" s="354">
        <v>0</v>
      </c>
      <c r="AD1975" s="354">
        <v>0</v>
      </c>
    </row>
    <row r="1976" spans="1:30" x14ac:dyDescent="0.35">
      <c r="A1976" t="s">
        <v>176</v>
      </c>
      <c r="B1976" s="354" t="str">
        <f>VLOOKUP(A1976,'Web Based Remittances'!$A$2:$C$70,3,0)</f>
        <v>447l172j</v>
      </c>
      <c r="C1976" s="354" t="s">
        <v>125</v>
      </c>
      <c r="D1976" s="354" t="s">
        <v>126</v>
      </c>
      <c r="E1976" s="354">
        <v>6181510</v>
      </c>
      <c r="F1976" s="354">
        <v>-175715</v>
      </c>
      <c r="G1976" s="354">
        <v>-27000</v>
      </c>
      <c r="H1976" s="354">
        <v>-38715</v>
      </c>
      <c r="K1976" s="354">
        <v>-75000</v>
      </c>
      <c r="L1976" s="354">
        <v>-35000</v>
      </c>
      <c r="S1976" s="354">
        <v>-27000</v>
      </c>
      <c r="T1976" s="354">
        <v>-65715</v>
      </c>
      <c r="U1976" s="354">
        <v>-65715</v>
      </c>
      <c r="V1976" s="354">
        <v>-65715</v>
      </c>
      <c r="W1976" s="354">
        <v>-140715</v>
      </c>
      <c r="X1976" s="354">
        <v>-175715</v>
      </c>
      <c r="Y1976" s="354">
        <v>-175715</v>
      </c>
      <c r="Z1976" s="354">
        <v>-175715</v>
      </c>
      <c r="AA1976" s="354">
        <v>-175715</v>
      </c>
      <c r="AB1976" s="354">
        <v>-175715</v>
      </c>
      <c r="AC1976" s="354">
        <v>-175715</v>
      </c>
      <c r="AD1976" s="354">
        <v>-175715</v>
      </c>
    </row>
    <row r="1977" spans="1:30" x14ac:dyDescent="0.35">
      <c r="A1977" t="s">
        <v>176</v>
      </c>
      <c r="B1977" s="354" t="str">
        <f>VLOOKUP(A1977,'Web Based Remittances'!$A$2:$C$70,3,0)</f>
        <v>447l172j</v>
      </c>
      <c r="C1977" s="354" t="s">
        <v>127</v>
      </c>
      <c r="D1977" s="354" t="s">
        <v>128</v>
      </c>
      <c r="E1977" s="354">
        <v>6180200</v>
      </c>
      <c r="F1977" s="354">
        <v>137000</v>
      </c>
      <c r="G1977" s="354">
        <v>27000</v>
      </c>
      <c r="K1977" s="354">
        <v>75000</v>
      </c>
      <c r="L1977" s="354">
        <v>35000</v>
      </c>
      <c r="S1977" s="354">
        <v>27000</v>
      </c>
      <c r="T1977" s="354">
        <v>27000</v>
      </c>
      <c r="U1977" s="354">
        <v>27000</v>
      </c>
      <c r="V1977" s="354">
        <v>27000</v>
      </c>
      <c r="W1977" s="354">
        <v>102000</v>
      </c>
      <c r="X1977" s="354">
        <v>137000</v>
      </c>
      <c r="Y1977" s="354">
        <v>137000</v>
      </c>
      <c r="Z1977" s="354">
        <v>137000</v>
      </c>
      <c r="AA1977" s="354">
        <v>137000</v>
      </c>
      <c r="AB1977" s="354">
        <v>137000</v>
      </c>
      <c r="AC1977" s="354">
        <v>137000</v>
      </c>
      <c r="AD1977" s="354">
        <v>137000</v>
      </c>
    </row>
    <row r="1978" spans="1:30" x14ac:dyDescent="0.35">
      <c r="A1978" t="s">
        <v>176</v>
      </c>
      <c r="B1978" s="354" t="str">
        <f>VLOOKUP(A1978,'Web Based Remittances'!$A$2:$C$70,3,0)</f>
        <v>447l172j</v>
      </c>
      <c r="C1978" s="354" t="s">
        <v>130</v>
      </c>
      <c r="D1978" s="354" t="s">
        <v>131</v>
      </c>
      <c r="E1978" s="354">
        <v>6180230</v>
      </c>
      <c r="F1978" s="354">
        <v>7746</v>
      </c>
      <c r="H1978" s="354">
        <v>7746</v>
      </c>
      <c r="S1978" s="354">
        <v>0</v>
      </c>
      <c r="T1978" s="354">
        <v>7746</v>
      </c>
      <c r="U1978" s="354">
        <v>7746</v>
      </c>
      <c r="V1978" s="354">
        <v>7746</v>
      </c>
      <c r="W1978" s="354">
        <v>7746</v>
      </c>
      <c r="X1978" s="354">
        <v>7746</v>
      </c>
      <c r="Y1978" s="354">
        <v>7746</v>
      </c>
      <c r="Z1978" s="354">
        <v>7746</v>
      </c>
      <c r="AA1978" s="354">
        <v>7746</v>
      </c>
      <c r="AB1978" s="354">
        <v>7746</v>
      </c>
      <c r="AC1978" s="354">
        <v>7746</v>
      </c>
      <c r="AD1978" s="354">
        <v>7746</v>
      </c>
    </row>
    <row r="1979" spans="1:30" x14ac:dyDescent="0.35">
      <c r="A1979" t="s">
        <v>176</v>
      </c>
      <c r="B1979" s="354" t="str">
        <f>VLOOKUP(A1979,'Web Based Remittances'!$A$2:$C$70,3,0)</f>
        <v>447l172j</v>
      </c>
      <c r="C1979" s="354" t="s">
        <v>136</v>
      </c>
      <c r="D1979" s="354" t="s">
        <v>137</v>
      </c>
      <c r="E1979" s="354">
        <v>6180260</v>
      </c>
      <c r="F1979" s="354">
        <v>38715</v>
      </c>
      <c r="H1979" s="354">
        <v>38715</v>
      </c>
      <c r="S1979" s="354">
        <v>0</v>
      </c>
      <c r="T1979" s="354">
        <v>38715</v>
      </c>
      <c r="U1979" s="354">
        <v>38715</v>
      </c>
      <c r="V1979" s="354">
        <v>38715</v>
      </c>
      <c r="W1979" s="354">
        <v>38715</v>
      </c>
      <c r="X1979" s="354">
        <v>38715</v>
      </c>
      <c r="Y1979" s="354">
        <v>38715</v>
      </c>
      <c r="Z1979" s="354">
        <v>38715</v>
      </c>
      <c r="AA1979" s="354">
        <v>38715</v>
      </c>
      <c r="AB1979" s="354">
        <v>38715</v>
      </c>
      <c r="AC1979" s="354">
        <v>38715</v>
      </c>
      <c r="AD1979" s="354">
        <v>38715</v>
      </c>
    </row>
    <row r="1980" spans="1:30" x14ac:dyDescent="0.35">
      <c r="A1980" t="s">
        <v>177</v>
      </c>
      <c r="B1980" s="354" t="str">
        <f>VLOOKUP(A1980,'Web Based Remittances'!$A$2:$C$70,3,0)</f>
        <v>403o958c</v>
      </c>
      <c r="C1980" s="354" t="s">
        <v>19</v>
      </c>
      <c r="D1980" s="354" t="s">
        <v>20</v>
      </c>
      <c r="E1980" s="354">
        <v>4190105</v>
      </c>
      <c r="F1980" s="354">
        <v>-257187.69</v>
      </c>
      <c r="G1980" s="354">
        <v>-30862.522800000002</v>
      </c>
      <c r="H1980" s="354">
        <v>-20575.015200000002</v>
      </c>
      <c r="I1980" s="354">
        <v>-20575.015200000002</v>
      </c>
      <c r="J1980" s="354">
        <v>-20575.015200000002</v>
      </c>
      <c r="K1980" s="354">
        <v>-20575.015200000002</v>
      </c>
      <c r="L1980" s="354">
        <v>-20575.015200000002</v>
      </c>
      <c r="M1980" s="354">
        <v>-20575.015200000002</v>
      </c>
      <c r="N1980" s="354">
        <v>-20575.015200000002</v>
      </c>
      <c r="O1980" s="354">
        <v>-20575.015200000002</v>
      </c>
      <c r="P1980" s="354">
        <v>-20575.015200000002</v>
      </c>
      <c r="Q1980" s="354">
        <v>-20575.015200000002</v>
      </c>
      <c r="R1980" s="354">
        <v>-20575.015200000002</v>
      </c>
      <c r="S1980" s="354">
        <v>-30862.522800000002</v>
      </c>
      <c r="T1980" s="354">
        <v>-51437.538</v>
      </c>
      <c r="U1980" s="354">
        <v>-72012.553199999995</v>
      </c>
      <c r="V1980" s="354">
        <v>-92587.568399999989</v>
      </c>
      <c r="W1980" s="354">
        <v>-113162.58359999998</v>
      </c>
      <c r="X1980" s="354">
        <v>-133737.59879999998</v>
      </c>
      <c r="Y1980" s="354">
        <v>-154312.61399999997</v>
      </c>
      <c r="Z1980" s="354">
        <v>-174887.62919999997</v>
      </c>
      <c r="AA1980" s="354">
        <v>-195462.64439999996</v>
      </c>
      <c r="AB1980" s="354">
        <v>-216037.65959999996</v>
      </c>
      <c r="AC1980" s="354">
        <v>-236612.67479999995</v>
      </c>
      <c r="AD1980" s="354">
        <v>-257187.68999999994</v>
      </c>
    </row>
    <row r="1981" spans="1:30" x14ac:dyDescent="0.35">
      <c r="A1981" t="s">
        <v>177</v>
      </c>
      <c r="B1981" s="354" t="str">
        <f>VLOOKUP(A1981,'Web Based Remittances'!$A$2:$C$70,3,0)</f>
        <v>403o958c</v>
      </c>
      <c r="C1981" s="354" t="s">
        <v>21</v>
      </c>
      <c r="D1981" s="354" t="s">
        <v>22</v>
      </c>
      <c r="E1981" s="354">
        <v>4190110</v>
      </c>
      <c r="S1981" s="354">
        <v>0</v>
      </c>
      <c r="T1981" s="354">
        <v>0</v>
      </c>
      <c r="U1981" s="354">
        <v>0</v>
      </c>
      <c r="V1981" s="354">
        <v>0</v>
      </c>
      <c r="W1981" s="354">
        <v>0</v>
      </c>
      <c r="X1981" s="354">
        <v>0</v>
      </c>
      <c r="Y1981" s="354">
        <v>0</v>
      </c>
      <c r="Z1981" s="354">
        <v>0</v>
      </c>
      <c r="AA1981" s="354">
        <v>0</v>
      </c>
      <c r="AB1981" s="354">
        <v>0</v>
      </c>
      <c r="AC1981" s="354">
        <v>0</v>
      </c>
      <c r="AD1981" s="354">
        <v>0</v>
      </c>
    </row>
    <row r="1982" spans="1:30" x14ac:dyDescent="0.35">
      <c r="A1982" t="s">
        <v>177</v>
      </c>
      <c r="B1982" s="354" t="str">
        <f>VLOOKUP(A1982,'Web Based Remittances'!$A$2:$C$70,3,0)</f>
        <v>403o958c</v>
      </c>
      <c r="C1982" s="354" t="s">
        <v>23</v>
      </c>
      <c r="D1982" s="354" t="s">
        <v>24</v>
      </c>
      <c r="E1982" s="354">
        <v>4190120</v>
      </c>
      <c r="S1982" s="354">
        <v>0</v>
      </c>
      <c r="T1982" s="354">
        <v>0</v>
      </c>
      <c r="U1982" s="354">
        <v>0</v>
      </c>
      <c r="V1982" s="354">
        <v>0</v>
      </c>
      <c r="W1982" s="354">
        <v>0</v>
      </c>
      <c r="X1982" s="354">
        <v>0</v>
      </c>
      <c r="Y1982" s="354">
        <v>0</v>
      </c>
      <c r="Z1982" s="354">
        <v>0</v>
      </c>
      <c r="AA1982" s="354">
        <v>0</v>
      </c>
      <c r="AB1982" s="354">
        <v>0</v>
      </c>
      <c r="AC1982" s="354">
        <v>0</v>
      </c>
      <c r="AD1982" s="354">
        <v>0</v>
      </c>
    </row>
    <row r="1983" spans="1:30" x14ac:dyDescent="0.35">
      <c r="A1983" t="s">
        <v>177</v>
      </c>
      <c r="B1983" s="354" t="str">
        <f>VLOOKUP(A1983,'Web Based Remittances'!$A$2:$C$70,3,0)</f>
        <v>403o958c</v>
      </c>
      <c r="C1983" s="354" t="s">
        <v>25</v>
      </c>
      <c r="D1983" s="354" t="s">
        <v>26</v>
      </c>
      <c r="E1983" s="354">
        <v>4190140</v>
      </c>
      <c r="F1983" s="354">
        <v>-2770</v>
      </c>
      <c r="I1983" s="354">
        <v>-692.5</v>
      </c>
      <c r="L1983" s="354">
        <v>-692.5</v>
      </c>
      <c r="O1983" s="354">
        <v>-692.5</v>
      </c>
      <c r="R1983" s="354">
        <v>-692.5</v>
      </c>
      <c r="S1983" s="354">
        <v>0</v>
      </c>
      <c r="T1983" s="354">
        <v>0</v>
      </c>
      <c r="U1983" s="354">
        <v>-692.5</v>
      </c>
      <c r="V1983" s="354">
        <v>-692.5</v>
      </c>
      <c r="W1983" s="354">
        <v>-692.5</v>
      </c>
      <c r="X1983" s="354">
        <v>-1385</v>
      </c>
      <c r="Y1983" s="354">
        <v>-1385</v>
      </c>
      <c r="Z1983" s="354">
        <v>-1385</v>
      </c>
      <c r="AA1983" s="354">
        <v>-2077.5</v>
      </c>
      <c r="AB1983" s="354">
        <v>-2077.5</v>
      </c>
      <c r="AC1983" s="354">
        <v>-2077.5</v>
      </c>
      <c r="AD1983" s="354">
        <v>-2770</v>
      </c>
    </row>
    <row r="1984" spans="1:30" x14ac:dyDescent="0.35">
      <c r="A1984" t="s">
        <v>177</v>
      </c>
      <c r="B1984" s="354" t="str">
        <f>VLOOKUP(A1984,'Web Based Remittances'!$A$2:$C$70,3,0)</f>
        <v>403o958c</v>
      </c>
      <c r="C1984" s="354" t="s">
        <v>27</v>
      </c>
      <c r="D1984" s="354" t="s">
        <v>28</v>
      </c>
      <c r="E1984" s="354">
        <v>4190160</v>
      </c>
      <c r="S1984" s="354">
        <v>0</v>
      </c>
      <c r="T1984" s="354">
        <v>0</v>
      </c>
      <c r="U1984" s="354">
        <v>0</v>
      </c>
      <c r="V1984" s="354">
        <v>0</v>
      </c>
      <c r="W1984" s="354">
        <v>0</v>
      </c>
      <c r="X1984" s="354">
        <v>0</v>
      </c>
      <c r="Y1984" s="354">
        <v>0</v>
      </c>
      <c r="Z1984" s="354">
        <v>0</v>
      </c>
      <c r="AA1984" s="354">
        <v>0</v>
      </c>
      <c r="AB1984" s="354">
        <v>0</v>
      </c>
      <c r="AC1984" s="354">
        <v>0</v>
      </c>
      <c r="AD1984" s="354">
        <v>0</v>
      </c>
    </row>
    <row r="1985" spans="1:30" x14ac:dyDescent="0.35">
      <c r="A1985" t="s">
        <v>177</v>
      </c>
      <c r="B1985" s="354" t="str">
        <f>VLOOKUP(A1985,'Web Based Remittances'!$A$2:$C$70,3,0)</f>
        <v>403o958c</v>
      </c>
      <c r="C1985" s="354" t="s">
        <v>29</v>
      </c>
      <c r="D1985" s="354" t="s">
        <v>30</v>
      </c>
      <c r="E1985" s="354">
        <v>4190390</v>
      </c>
      <c r="S1985" s="354">
        <v>0</v>
      </c>
      <c r="T1985" s="354">
        <v>0</v>
      </c>
      <c r="U1985" s="354">
        <v>0</v>
      </c>
      <c r="V1985" s="354">
        <v>0</v>
      </c>
      <c r="W1985" s="354">
        <v>0</v>
      </c>
      <c r="X1985" s="354">
        <v>0</v>
      </c>
      <c r="Y1985" s="354">
        <v>0</v>
      </c>
      <c r="Z1985" s="354">
        <v>0</v>
      </c>
      <c r="AA1985" s="354">
        <v>0</v>
      </c>
      <c r="AB1985" s="354">
        <v>0</v>
      </c>
      <c r="AC1985" s="354">
        <v>0</v>
      </c>
      <c r="AD1985" s="354">
        <v>0</v>
      </c>
    </row>
    <row r="1986" spans="1:30" x14ac:dyDescent="0.35">
      <c r="A1986" t="s">
        <v>177</v>
      </c>
      <c r="B1986" s="354" t="str">
        <f>VLOOKUP(A1986,'Web Based Remittances'!$A$2:$C$70,3,0)</f>
        <v>403o958c</v>
      </c>
      <c r="C1986" s="354" t="s">
        <v>31</v>
      </c>
      <c r="D1986" s="354" t="s">
        <v>32</v>
      </c>
      <c r="E1986" s="354">
        <v>4191900</v>
      </c>
      <c r="S1986" s="354">
        <v>0</v>
      </c>
      <c r="T1986" s="354">
        <v>0</v>
      </c>
      <c r="U1986" s="354">
        <v>0</v>
      </c>
      <c r="V1986" s="354">
        <v>0</v>
      </c>
      <c r="W1986" s="354">
        <v>0</v>
      </c>
      <c r="X1986" s="354">
        <v>0</v>
      </c>
      <c r="Y1986" s="354">
        <v>0</v>
      </c>
      <c r="Z1986" s="354">
        <v>0</v>
      </c>
      <c r="AA1986" s="354">
        <v>0</v>
      </c>
      <c r="AB1986" s="354">
        <v>0</v>
      </c>
      <c r="AC1986" s="354">
        <v>0</v>
      </c>
      <c r="AD1986" s="354">
        <v>0</v>
      </c>
    </row>
    <row r="1987" spans="1:30" x14ac:dyDescent="0.35">
      <c r="A1987" t="s">
        <v>177</v>
      </c>
      <c r="B1987" s="354" t="str">
        <f>VLOOKUP(A1987,'Web Based Remittances'!$A$2:$C$70,3,0)</f>
        <v>403o958c</v>
      </c>
      <c r="C1987" s="354" t="s">
        <v>33</v>
      </c>
      <c r="D1987" s="354" t="s">
        <v>34</v>
      </c>
      <c r="E1987" s="354">
        <v>4191100</v>
      </c>
      <c r="S1987" s="354">
        <v>0</v>
      </c>
      <c r="T1987" s="354">
        <v>0</v>
      </c>
      <c r="U1987" s="354">
        <v>0</v>
      </c>
      <c r="V1987" s="354">
        <v>0</v>
      </c>
      <c r="W1987" s="354">
        <v>0</v>
      </c>
      <c r="X1987" s="354">
        <v>0</v>
      </c>
      <c r="Y1987" s="354">
        <v>0</v>
      </c>
      <c r="Z1987" s="354">
        <v>0</v>
      </c>
      <c r="AA1987" s="354">
        <v>0</v>
      </c>
      <c r="AB1987" s="354">
        <v>0</v>
      </c>
      <c r="AC1987" s="354">
        <v>0</v>
      </c>
      <c r="AD1987" s="354">
        <v>0</v>
      </c>
    </row>
    <row r="1988" spans="1:30" x14ac:dyDescent="0.35">
      <c r="A1988" t="s">
        <v>177</v>
      </c>
      <c r="B1988" s="354" t="str">
        <f>VLOOKUP(A1988,'Web Based Remittances'!$A$2:$C$70,3,0)</f>
        <v>403o958c</v>
      </c>
      <c r="C1988" s="354" t="s">
        <v>35</v>
      </c>
      <c r="D1988" s="354" t="s">
        <v>36</v>
      </c>
      <c r="E1988" s="354">
        <v>4191110</v>
      </c>
      <c r="S1988" s="354">
        <v>0</v>
      </c>
      <c r="T1988" s="354">
        <v>0</v>
      </c>
      <c r="U1988" s="354">
        <v>0</v>
      </c>
      <c r="V1988" s="354">
        <v>0</v>
      </c>
      <c r="W1988" s="354">
        <v>0</v>
      </c>
      <c r="X1988" s="354">
        <v>0</v>
      </c>
      <c r="Y1988" s="354">
        <v>0</v>
      </c>
      <c r="Z1988" s="354">
        <v>0</v>
      </c>
      <c r="AA1988" s="354">
        <v>0</v>
      </c>
      <c r="AB1988" s="354">
        <v>0</v>
      </c>
      <c r="AC1988" s="354">
        <v>0</v>
      </c>
      <c r="AD1988" s="354">
        <v>0</v>
      </c>
    </row>
    <row r="1989" spans="1:30" x14ac:dyDescent="0.35">
      <c r="A1989" t="s">
        <v>177</v>
      </c>
      <c r="B1989" s="354" t="str">
        <f>VLOOKUP(A1989,'Web Based Remittances'!$A$2:$C$70,3,0)</f>
        <v>403o958c</v>
      </c>
      <c r="C1989" s="354" t="s">
        <v>37</v>
      </c>
      <c r="D1989" s="354" t="s">
        <v>38</v>
      </c>
      <c r="E1989" s="354">
        <v>4191600</v>
      </c>
      <c r="S1989" s="354">
        <v>0</v>
      </c>
      <c r="T1989" s="354">
        <v>0</v>
      </c>
      <c r="U1989" s="354">
        <v>0</v>
      </c>
      <c r="V1989" s="354">
        <v>0</v>
      </c>
      <c r="W1989" s="354">
        <v>0</v>
      </c>
      <c r="X1989" s="354">
        <v>0</v>
      </c>
      <c r="Y1989" s="354">
        <v>0</v>
      </c>
      <c r="Z1989" s="354">
        <v>0</v>
      </c>
      <c r="AA1989" s="354">
        <v>0</v>
      </c>
      <c r="AB1989" s="354">
        <v>0</v>
      </c>
      <c r="AC1989" s="354">
        <v>0</v>
      </c>
      <c r="AD1989" s="354">
        <v>0</v>
      </c>
    </row>
    <row r="1990" spans="1:30" x14ac:dyDescent="0.35">
      <c r="A1990" t="s">
        <v>177</v>
      </c>
      <c r="B1990" s="354" t="str">
        <f>VLOOKUP(A1990,'Web Based Remittances'!$A$2:$C$70,3,0)</f>
        <v>403o958c</v>
      </c>
      <c r="C1990" s="354" t="s">
        <v>39</v>
      </c>
      <c r="D1990" s="354" t="s">
        <v>40</v>
      </c>
      <c r="E1990" s="354">
        <v>4191610</v>
      </c>
      <c r="S1990" s="354">
        <v>0</v>
      </c>
      <c r="T1990" s="354">
        <v>0</v>
      </c>
      <c r="U1990" s="354">
        <v>0</v>
      </c>
      <c r="V1990" s="354">
        <v>0</v>
      </c>
      <c r="W1990" s="354">
        <v>0</v>
      </c>
      <c r="X1990" s="354">
        <v>0</v>
      </c>
      <c r="Y1990" s="354">
        <v>0</v>
      </c>
      <c r="Z1990" s="354">
        <v>0</v>
      </c>
      <c r="AA1990" s="354">
        <v>0</v>
      </c>
      <c r="AB1990" s="354">
        <v>0</v>
      </c>
      <c r="AC1990" s="354">
        <v>0</v>
      </c>
      <c r="AD1990" s="354">
        <v>0</v>
      </c>
    </row>
    <row r="1991" spans="1:30" x14ac:dyDescent="0.35">
      <c r="A1991" t="s">
        <v>177</v>
      </c>
      <c r="B1991" s="354" t="str">
        <f>VLOOKUP(A1991,'Web Based Remittances'!$A$2:$C$70,3,0)</f>
        <v>403o958c</v>
      </c>
      <c r="C1991" s="354" t="s">
        <v>41</v>
      </c>
      <c r="D1991" s="354" t="s">
        <v>42</v>
      </c>
      <c r="E1991" s="354">
        <v>4190410</v>
      </c>
      <c r="F1991" s="354">
        <v>-100</v>
      </c>
      <c r="L1991" s="354">
        <v>-100</v>
      </c>
      <c r="S1991" s="354">
        <v>0</v>
      </c>
      <c r="T1991" s="354">
        <v>0</v>
      </c>
      <c r="U1991" s="354">
        <v>0</v>
      </c>
      <c r="V1991" s="354">
        <v>0</v>
      </c>
      <c r="W1991" s="354">
        <v>0</v>
      </c>
      <c r="X1991" s="354">
        <v>-100</v>
      </c>
      <c r="Y1991" s="354">
        <v>-100</v>
      </c>
      <c r="Z1991" s="354">
        <v>-100</v>
      </c>
      <c r="AA1991" s="354">
        <v>-100</v>
      </c>
      <c r="AB1991" s="354">
        <v>-100</v>
      </c>
      <c r="AC1991" s="354">
        <v>-100</v>
      </c>
      <c r="AD1991" s="354">
        <v>-100</v>
      </c>
    </row>
    <row r="1992" spans="1:30" x14ac:dyDescent="0.35">
      <c r="A1992" t="s">
        <v>177</v>
      </c>
      <c r="B1992" s="354" t="str">
        <f>VLOOKUP(A1992,'Web Based Remittances'!$A$2:$C$70,3,0)</f>
        <v>403o958c</v>
      </c>
      <c r="C1992" s="354" t="s">
        <v>43</v>
      </c>
      <c r="D1992" s="354" t="s">
        <v>44</v>
      </c>
      <c r="E1992" s="354">
        <v>4190420</v>
      </c>
      <c r="S1992" s="354">
        <v>0</v>
      </c>
      <c r="T1992" s="354">
        <v>0</v>
      </c>
      <c r="U1992" s="354">
        <v>0</v>
      </c>
      <c r="V1992" s="354">
        <v>0</v>
      </c>
      <c r="W1992" s="354">
        <v>0</v>
      </c>
      <c r="X1992" s="354">
        <v>0</v>
      </c>
      <c r="Y1992" s="354">
        <v>0</v>
      </c>
      <c r="Z1992" s="354">
        <v>0</v>
      </c>
      <c r="AA1992" s="354">
        <v>0</v>
      </c>
      <c r="AB1992" s="354">
        <v>0</v>
      </c>
      <c r="AC1992" s="354">
        <v>0</v>
      </c>
      <c r="AD1992" s="354">
        <v>0</v>
      </c>
    </row>
    <row r="1993" spans="1:30" x14ac:dyDescent="0.35">
      <c r="A1993" t="s">
        <v>177</v>
      </c>
      <c r="B1993" s="354" t="str">
        <f>VLOOKUP(A1993,'Web Based Remittances'!$A$2:$C$70,3,0)</f>
        <v>403o958c</v>
      </c>
      <c r="C1993" s="354" t="s">
        <v>45</v>
      </c>
      <c r="D1993" s="354" t="s">
        <v>46</v>
      </c>
      <c r="E1993" s="354">
        <v>4190200</v>
      </c>
      <c r="S1993" s="354">
        <v>0</v>
      </c>
      <c r="T1993" s="354">
        <v>0</v>
      </c>
      <c r="U1993" s="354">
        <v>0</v>
      </c>
      <c r="V1993" s="354">
        <v>0</v>
      </c>
      <c r="W1993" s="354">
        <v>0</v>
      </c>
      <c r="X1993" s="354">
        <v>0</v>
      </c>
      <c r="Y1993" s="354">
        <v>0</v>
      </c>
      <c r="Z1993" s="354">
        <v>0</v>
      </c>
      <c r="AA1993" s="354">
        <v>0</v>
      </c>
      <c r="AB1993" s="354">
        <v>0</v>
      </c>
      <c r="AC1993" s="354">
        <v>0</v>
      </c>
      <c r="AD1993" s="354">
        <v>0</v>
      </c>
    </row>
    <row r="1994" spans="1:30" x14ac:dyDescent="0.35">
      <c r="A1994" t="s">
        <v>177</v>
      </c>
      <c r="B1994" s="354" t="str">
        <f>VLOOKUP(A1994,'Web Based Remittances'!$A$2:$C$70,3,0)</f>
        <v>403o958c</v>
      </c>
      <c r="C1994" s="354" t="s">
        <v>47</v>
      </c>
      <c r="D1994" s="354" t="s">
        <v>48</v>
      </c>
      <c r="E1994" s="354">
        <v>4190386</v>
      </c>
      <c r="S1994" s="354">
        <v>0</v>
      </c>
      <c r="T1994" s="354">
        <v>0</v>
      </c>
      <c r="U1994" s="354">
        <v>0</v>
      </c>
      <c r="V1994" s="354">
        <v>0</v>
      </c>
      <c r="W1994" s="354">
        <v>0</v>
      </c>
      <c r="X1994" s="354">
        <v>0</v>
      </c>
      <c r="Y1994" s="354">
        <v>0</v>
      </c>
      <c r="Z1994" s="354">
        <v>0</v>
      </c>
      <c r="AA1994" s="354">
        <v>0</v>
      </c>
      <c r="AB1994" s="354">
        <v>0</v>
      </c>
      <c r="AC1994" s="354">
        <v>0</v>
      </c>
      <c r="AD1994" s="354">
        <v>0</v>
      </c>
    </row>
    <row r="1995" spans="1:30" x14ac:dyDescent="0.35">
      <c r="A1995" t="s">
        <v>177</v>
      </c>
      <c r="B1995" s="354" t="str">
        <f>VLOOKUP(A1995,'Web Based Remittances'!$A$2:$C$70,3,0)</f>
        <v>403o958c</v>
      </c>
      <c r="C1995" s="354" t="s">
        <v>49</v>
      </c>
      <c r="D1995" s="354" t="s">
        <v>50</v>
      </c>
      <c r="E1995" s="354">
        <v>4190387</v>
      </c>
      <c r="S1995" s="354">
        <v>0</v>
      </c>
      <c r="T1995" s="354">
        <v>0</v>
      </c>
      <c r="U1995" s="354">
        <v>0</v>
      </c>
      <c r="V1995" s="354">
        <v>0</v>
      </c>
      <c r="W1995" s="354">
        <v>0</v>
      </c>
      <c r="X1995" s="354">
        <v>0</v>
      </c>
      <c r="Y1995" s="354">
        <v>0</v>
      </c>
      <c r="Z1995" s="354">
        <v>0</v>
      </c>
      <c r="AA1995" s="354">
        <v>0</v>
      </c>
      <c r="AB1995" s="354">
        <v>0</v>
      </c>
      <c r="AC1995" s="354">
        <v>0</v>
      </c>
      <c r="AD1995" s="354">
        <v>0</v>
      </c>
    </row>
    <row r="1996" spans="1:30" x14ac:dyDescent="0.35">
      <c r="A1996" t="s">
        <v>177</v>
      </c>
      <c r="B1996" s="354" t="str">
        <f>VLOOKUP(A1996,'Web Based Remittances'!$A$2:$C$70,3,0)</f>
        <v>403o958c</v>
      </c>
      <c r="C1996" s="354" t="s">
        <v>51</v>
      </c>
      <c r="D1996" s="354" t="s">
        <v>52</v>
      </c>
      <c r="E1996" s="354">
        <v>4190388</v>
      </c>
      <c r="F1996" s="354">
        <v>-536.6</v>
      </c>
      <c r="I1996" s="354">
        <v>-134.15</v>
      </c>
      <c r="L1996" s="354">
        <v>-134.15</v>
      </c>
      <c r="O1996" s="354">
        <v>-134.15</v>
      </c>
      <c r="R1996" s="354">
        <v>-134.15</v>
      </c>
      <c r="S1996" s="354">
        <v>0</v>
      </c>
      <c r="T1996" s="354">
        <v>0</v>
      </c>
      <c r="U1996" s="354">
        <v>-134.15</v>
      </c>
      <c r="V1996" s="354">
        <v>-134.15</v>
      </c>
      <c r="W1996" s="354">
        <v>-134.15</v>
      </c>
      <c r="X1996" s="354">
        <v>-268.3</v>
      </c>
      <c r="Y1996" s="354">
        <v>-268.3</v>
      </c>
      <c r="Z1996" s="354">
        <v>-268.3</v>
      </c>
      <c r="AA1996" s="354">
        <v>-402.45000000000005</v>
      </c>
      <c r="AB1996" s="354">
        <v>-402.45000000000005</v>
      </c>
      <c r="AC1996" s="354">
        <v>-402.45000000000005</v>
      </c>
      <c r="AD1996" s="354">
        <v>-536.6</v>
      </c>
    </row>
    <row r="1997" spans="1:30" x14ac:dyDescent="0.35">
      <c r="A1997" t="s">
        <v>177</v>
      </c>
      <c r="B1997" s="354" t="str">
        <f>VLOOKUP(A1997,'Web Based Remittances'!$A$2:$C$70,3,0)</f>
        <v>403o958c</v>
      </c>
      <c r="C1997" s="354" t="s">
        <v>53</v>
      </c>
      <c r="D1997" s="354" t="s">
        <v>54</v>
      </c>
      <c r="E1997" s="354">
        <v>4190380</v>
      </c>
      <c r="F1997" s="354">
        <v>-28951.1</v>
      </c>
      <c r="I1997" s="354">
        <v>-7237.7749999999996</v>
      </c>
      <c r="L1997" s="354">
        <v>-7237.7749999999996</v>
      </c>
      <c r="O1997" s="354">
        <v>-7237.7749999999996</v>
      </c>
      <c r="R1997" s="354">
        <v>-7237.7749999999996</v>
      </c>
      <c r="S1997" s="354">
        <v>0</v>
      </c>
      <c r="T1997" s="354">
        <v>0</v>
      </c>
      <c r="U1997" s="354">
        <v>-7237.7749999999996</v>
      </c>
      <c r="V1997" s="354">
        <v>-7237.7749999999996</v>
      </c>
      <c r="W1997" s="354">
        <v>-7237.7749999999996</v>
      </c>
      <c r="X1997" s="354">
        <v>-14475.55</v>
      </c>
      <c r="Y1997" s="354">
        <v>-14475.55</v>
      </c>
      <c r="Z1997" s="354">
        <v>-14475.55</v>
      </c>
      <c r="AA1997" s="354">
        <v>-21713.324999999997</v>
      </c>
      <c r="AB1997" s="354">
        <v>-21713.324999999997</v>
      </c>
      <c r="AC1997" s="354">
        <v>-21713.324999999997</v>
      </c>
      <c r="AD1997" s="354">
        <v>-28951.1</v>
      </c>
    </row>
    <row r="1998" spans="1:30" x14ac:dyDescent="0.35">
      <c r="A1998" t="s">
        <v>177</v>
      </c>
      <c r="B1998" s="354" t="str">
        <f>VLOOKUP(A1998,'Web Based Remittances'!$A$2:$C$70,3,0)</f>
        <v>403o958c</v>
      </c>
      <c r="C1998" s="354" t="s">
        <v>57</v>
      </c>
      <c r="D1998" s="354" t="s">
        <v>58</v>
      </c>
      <c r="E1998" s="354">
        <v>6110000</v>
      </c>
      <c r="F1998" s="354">
        <v>148726.47</v>
      </c>
      <c r="G1998" s="354">
        <v>12393.872499999999</v>
      </c>
      <c r="H1998" s="354">
        <v>12393.872499999999</v>
      </c>
      <c r="I1998" s="354">
        <v>12393.872499999999</v>
      </c>
      <c r="J1998" s="354">
        <v>12393.872499999999</v>
      </c>
      <c r="K1998" s="354">
        <v>12393.872499999999</v>
      </c>
      <c r="L1998" s="354">
        <v>12393.872499999999</v>
      </c>
      <c r="M1998" s="354">
        <v>12393.872499999999</v>
      </c>
      <c r="N1998" s="354">
        <v>12393.872499999999</v>
      </c>
      <c r="O1998" s="354">
        <v>12393.872499999999</v>
      </c>
      <c r="P1998" s="354">
        <v>12393.872499999999</v>
      </c>
      <c r="Q1998" s="354">
        <v>12393.872499999999</v>
      </c>
      <c r="R1998" s="354">
        <v>12393.872499999999</v>
      </c>
      <c r="S1998" s="354">
        <v>12393.872499999999</v>
      </c>
      <c r="T1998" s="354">
        <v>24787.744999999999</v>
      </c>
      <c r="U1998" s="354">
        <v>37181.6175</v>
      </c>
      <c r="V1998" s="354">
        <v>49575.49</v>
      </c>
      <c r="W1998" s="354">
        <v>61969.362499999996</v>
      </c>
      <c r="X1998" s="354">
        <v>74363.235000000001</v>
      </c>
      <c r="Y1998" s="354">
        <v>86757.107499999998</v>
      </c>
      <c r="Z1998" s="354">
        <v>99150.98</v>
      </c>
      <c r="AA1998" s="354">
        <v>111544.85249999999</v>
      </c>
      <c r="AB1998" s="354">
        <v>123938.72499999999</v>
      </c>
      <c r="AC1998" s="354">
        <v>136332.5975</v>
      </c>
      <c r="AD1998" s="354">
        <v>148726.47</v>
      </c>
    </row>
    <row r="1999" spans="1:30" x14ac:dyDescent="0.35">
      <c r="A1999" t="s">
        <v>177</v>
      </c>
      <c r="B1999" s="354" t="str">
        <f>VLOOKUP(A1999,'Web Based Remittances'!$A$2:$C$70,3,0)</f>
        <v>403o958c</v>
      </c>
      <c r="C1999" s="354" t="s">
        <v>59</v>
      </c>
      <c r="D1999" s="354" t="s">
        <v>60</v>
      </c>
      <c r="E1999" s="354">
        <v>6110020</v>
      </c>
      <c r="F1999" s="354">
        <v>1500</v>
      </c>
      <c r="G1999" s="354">
        <v>125</v>
      </c>
      <c r="H1999" s="354">
        <v>125</v>
      </c>
      <c r="I1999" s="354">
        <v>125</v>
      </c>
      <c r="J1999" s="354">
        <v>125</v>
      </c>
      <c r="K1999" s="354">
        <v>125</v>
      </c>
      <c r="L1999" s="354">
        <v>125</v>
      </c>
      <c r="M1999" s="354">
        <v>125</v>
      </c>
      <c r="N1999" s="354">
        <v>125</v>
      </c>
      <c r="O1999" s="354">
        <v>125</v>
      </c>
      <c r="P1999" s="354">
        <v>125</v>
      </c>
      <c r="Q1999" s="354">
        <v>125</v>
      </c>
      <c r="R1999" s="354">
        <v>125</v>
      </c>
      <c r="S1999" s="354">
        <v>125</v>
      </c>
      <c r="T1999" s="354">
        <v>250</v>
      </c>
      <c r="U1999" s="354">
        <v>375</v>
      </c>
      <c r="V1999" s="354">
        <v>500</v>
      </c>
      <c r="W1999" s="354">
        <v>625</v>
      </c>
      <c r="X1999" s="354">
        <v>750</v>
      </c>
      <c r="Y1999" s="354">
        <v>875</v>
      </c>
      <c r="Z1999" s="354">
        <v>1000</v>
      </c>
      <c r="AA1999" s="354">
        <v>1125</v>
      </c>
      <c r="AB1999" s="354">
        <v>1250</v>
      </c>
      <c r="AC1999" s="354">
        <v>1375</v>
      </c>
      <c r="AD1999" s="354">
        <v>1500</v>
      </c>
    </row>
    <row r="2000" spans="1:30" x14ac:dyDescent="0.35">
      <c r="A2000" t="s">
        <v>177</v>
      </c>
      <c r="B2000" s="354" t="str">
        <f>VLOOKUP(A2000,'Web Based Remittances'!$A$2:$C$70,3,0)</f>
        <v>403o958c</v>
      </c>
      <c r="C2000" s="354" t="s">
        <v>61</v>
      </c>
      <c r="D2000" s="354" t="s">
        <v>62</v>
      </c>
      <c r="E2000" s="354">
        <v>6110600</v>
      </c>
      <c r="F2000" s="354">
        <v>46229.99</v>
      </c>
      <c r="G2000" s="354">
        <v>3852.4991666666665</v>
      </c>
      <c r="H2000" s="354">
        <v>3852.4991666666665</v>
      </c>
      <c r="I2000" s="354">
        <v>3852.4991666666665</v>
      </c>
      <c r="J2000" s="354">
        <v>3852.4991666666665</v>
      </c>
      <c r="K2000" s="354">
        <v>3852.4991666666665</v>
      </c>
      <c r="L2000" s="354">
        <v>3852.4991666666665</v>
      </c>
      <c r="M2000" s="354">
        <v>3852.4991666666665</v>
      </c>
      <c r="N2000" s="354">
        <v>3852.4991666666665</v>
      </c>
      <c r="O2000" s="354">
        <v>3852.4991666666665</v>
      </c>
      <c r="P2000" s="354">
        <v>3852.4991666666665</v>
      </c>
      <c r="Q2000" s="354">
        <v>3852.4991666666665</v>
      </c>
      <c r="R2000" s="354">
        <v>3852.4991666666665</v>
      </c>
      <c r="S2000" s="354">
        <v>3852.4991666666665</v>
      </c>
      <c r="T2000" s="354">
        <v>7704.998333333333</v>
      </c>
      <c r="U2000" s="354">
        <v>11557.497499999999</v>
      </c>
      <c r="V2000" s="354">
        <v>15409.996666666666</v>
      </c>
      <c r="W2000" s="354">
        <v>19262.495833333334</v>
      </c>
      <c r="X2000" s="354">
        <v>23114.995000000003</v>
      </c>
      <c r="Y2000" s="354">
        <v>26967.494166666671</v>
      </c>
      <c r="Z2000" s="354">
        <v>30819.993333333339</v>
      </c>
      <c r="AA2000" s="354">
        <v>34672.492500000008</v>
      </c>
      <c r="AB2000" s="354">
        <v>38524.991666666676</v>
      </c>
      <c r="AC2000" s="354">
        <v>42377.490833333344</v>
      </c>
      <c r="AD2000" s="354">
        <v>46229.990000000013</v>
      </c>
    </row>
    <row r="2001" spans="1:30" x14ac:dyDescent="0.35">
      <c r="A2001" t="s">
        <v>177</v>
      </c>
      <c r="B2001" s="354" t="str">
        <f>VLOOKUP(A2001,'Web Based Remittances'!$A$2:$C$70,3,0)</f>
        <v>403o958c</v>
      </c>
      <c r="C2001" s="354" t="s">
        <v>63</v>
      </c>
      <c r="D2001" s="354" t="s">
        <v>64</v>
      </c>
      <c r="E2001" s="354">
        <v>6110720</v>
      </c>
      <c r="F2001" s="354">
        <v>4713.68</v>
      </c>
      <c r="G2001" s="354">
        <v>392.80666666666667</v>
      </c>
      <c r="H2001" s="354">
        <v>392.80666666666667</v>
      </c>
      <c r="I2001" s="354">
        <v>392.80666666666667</v>
      </c>
      <c r="J2001" s="354">
        <v>392.80666666666667</v>
      </c>
      <c r="K2001" s="354">
        <v>392.80666666666667</v>
      </c>
      <c r="L2001" s="354">
        <v>392.80666666666667</v>
      </c>
      <c r="M2001" s="354">
        <v>392.80666666666667</v>
      </c>
      <c r="N2001" s="354">
        <v>392.80666666666667</v>
      </c>
      <c r="O2001" s="354">
        <v>392.80666666666667</v>
      </c>
      <c r="P2001" s="354">
        <v>392.80666666666667</v>
      </c>
      <c r="Q2001" s="354">
        <v>392.80666666666667</v>
      </c>
      <c r="R2001" s="354">
        <v>392.80666666666667</v>
      </c>
      <c r="S2001" s="354">
        <v>392.80666666666667</v>
      </c>
      <c r="T2001" s="354">
        <v>785.61333333333334</v>
      </c>
      <c r="U2001" s="354">
        <v>1178.42</v>
      </c>
      <c r="V2001" s="354">
        <v>1571.2266666666667</v>
      </c>
      <c r="W2001" s="354">
        <v>1964.0333333333333</v>
      </c>
      <c r="X2001" s="354">
        <v>2356.84</v>
      </c>
      <c r="Y2001" s="354">
        <v>2749.646666666667</v>
      </c>
      <c r="Z2001" s="354">
        <v>3142.4533333333338</v>
      </c>
      <c r="AA2001" s="354">
        <v>3535.2600000000007</v>
      </c>
      <c r="AB2001" s="354">
        <v>3928.0666666666675</v>
      </c>
      <c r="AC2001" s="354">
        <v>4320.8733333333339</v>
      </c>
      <c r="AD2001" s="354">
        <v>4713.68</v>
      </c>
    </row>
    <row r="2002" spans="1:30" x14ac:dyDescent="0.35">
      <c r="A2002" t="s">
        <v>177</v>
      </c>
      <c r="B2002" s="354" t="str">
        <f>VLOOKUP(A2002,'Web Based Remittances'!$A$2:$C$70,3,0)</f>
        <v>403o958c</v>
      </c>
      <c r="C2002" s="354" t="s">
        <v>65</v>
      </c>
      <c r="D2002" s="354" t="s">
        <v>66</v>
      </c>
      <c r="E2002" s="354">
        <v>6110860</v>
      </c>
      <c r="F2002" s="354">
        <v>22646.58</v>
      </c>
      <c r="G2002" s="354">
        <v>1887.2150000000001</v>
      </c>
      <c r="H2002" s="354">
        <v>1887.2150000000001</v>
      </c>
      <c r="I2002" s="354">
        <v>1887.2150000000001</v>
      </c>
      <c r="J2002" s="354">
        <v>1887.2150000000001</v>
      </c>
      <c r="K2002" s="354">
        <v>1887.2150000000001</v>
      </c>
      <c r="L2002" s="354">
        <v>1887.2150000000001</v>
      </c>
      <c r="M2002" s="354">
        <v>1887.2150000000001</v>
      </c>
      <c r="N2002" s="354">
        <v>1887.2150000000001</v>
      </c>
      <c r="O2002" s="354">
        <v>1887.2150000000001</v>
      </c>
      <c r="P2002" s="354">
        <v>1887.2150000000001</v>
      </c>
      <c r="Q2002" s="354">
        <v>1887.2150000000001</v>
      </c>
      <c r="R2002" s="354">
        <v>1887.2150000000001</v>
      </c>
      <c r="S2002" s="354">
        <v>1887.2150000000001</v>
      </c>
      <c r="T2002" s="354">
        <v>3774.4300000000003</v>
      </c>
      <c r="U2002" s="354">
        <v>5661.6450000000004</v>
      </c>
      <c r="V2002" s="354">
        <v>7548.8600000000006</v>
      </c>
      <c r="W2002" s="354">
        <v>9436.0750000000007</v>
      </c>
      <c r="X2002" s="354">
        <v>11323.29</v>
      </c>
      <c r="Y2002" s="354">
        <v>13210.505000000001</v>
      </c>
      <c r="Z2002" s="354">
        <v>15097.720000000001</v>
      </c>
      <c r="AA2002" s="354">
        <v>16984.935000000001</v>
      </c>
      <c r="AB2002" s="354">
        <v>18872.150000000001</v>
      </c>
      <c r="AC2002" s="354">
        <v>20759.365000000002</v>
      </c>
      <c r="AD2002" s="354">
        <v>22646.58</v>
      </c>
    </row>
    <row r="2003" spans="1:30" x14ac:dyDescent="0.35">
      <c r="A2003" t="s">
        <v>177</v>
      </c>
      <c r="B2003" s="354" t="str">
        <f>VLOOKUP(A2003,'Web Based Remittances'!$A$2:$C$70,3,0)</f>
        <v>403o958c</v>
      </c>
      <c r="C2003" s="354" t="s">
        <v>67</v>
      </c>
      <c r="D2003" s="354" t="s">
        <v>68</v>
      </c>
      <c r="E2003" s="354">
        <v>6110800</v>
      </c>
      <c r="F2003" s="354">
        <v>0</v>
      </c>
      <c r="G2003" s="354">
        <v>0</v>
      </c>
      <c r="H2003" s="354">
        <v>0</v>
      </c>
      <c r="I2003" s="354">
        <v>0</v>
      </c>
      <c r="J2003" s="354">
        <v>0</v>
      </c>
      <c r="K2003" s="354">
        <v>0</v>
      </c>
      <c r="L2003" s="354">
        <v>0</v>
      </c>
      <c r="M2003" s="354">
        <v>0</v>
      </c>
      <c r="N2003" s="354">
        <v>0</v>
      </c>
      <c r="O2003" s="354">
        <v>0</v>
      </c>
      <c r="P2003" s="354">
        <v>0</v>
      </c>
      <c r="Q2003" s="354">
        <v>0</v>
      </c>
      <c r="R2003" s="354">
        <v>0</v>
      </c>
      <c r="S2003" s="354">
        <v>0</v>
      </c>
      <c r="T2003" s="354">
        <v>0</v>
      </c>
      <c r="U2003" s="354">
        <v>0</v>
      </c>
      <c r="V2003" s="354">
        <v>0</v>
      </c>
      <c r="W2003" s="354">
        <v>0</v>
      </c>
      <c r="X2003" s="354">
        <v>0</v>
      </c>
      <c r="Y2003" s="354">
        <v>0</v>
      </c>
      <c r="Z2003" s="354">
        <v>0</v>
      </c>
      <c r="AA2003" s="354">
        <v>0</v>
      </c>
      <c r="AB2003" s="354">
        <v>0</v>
      </c>
      <c r="AC2003" s="354">
        <v>0</v>
      </c>
      <c r="AD2003" s="354">
        <v>0</v>
      </c>
    </row>
    <row r="2004" spans="1:30" x14ac:dyDescent="0.35">
      <c r="A2004" t="s">
        <v>177</v>
      </c>
      <c r="B2004" s="354" t="str">
        <f>VLOOKUP(A2004,'Web Based Remittances'!$A$2:$C$70,3,0)</f>
        <v>403o958c</v>
      </c>
      <c r="C2004" s="354" t="s">
        <v>69</v>
      </c>
      <c r="D2004" s="354" t="s">
        <v>70</v>
      </c>
      <c r="E2004" s="354">
        <v>6110640</v>
      </c>
      <c r="F2004" s="354">
        <v>7379.11</v>
      </c>
      <c r="G2004" s="354">
        <v>614.92583333333334</v>
      </c>
      <c r="H2004" s="354">
        <v>614.92583333333334</v>
      </c>
      <c r="I2004" s="354">
        <v>614.92583333333334</v>
      </c>
      <c r="J2004" s="354">
        <v>614.92583333333334</v>
      </c>
      <c r="K2004" s="354">
        <v>614.92583333333334</v>
      </c>
      <c r="L2004" s="354">
        <v>614.92583333333334</v>
      </c>
      <c r="M2004" s="354">
        <v>614.92583333333334</v>
      </c>
      <c r="N2004" s="354">
        <v>614.92583333333334</v>
      </c>
      <c r="O2004" s="354">
        <v>614.92583333333334</v>
      </c>
      <c r="P2004" s="354">
        <v>614.92583333333334</v>
      </c>
      <c r="Q2004" s="354">
        <v>614.92583333333334</v>
      </c>
      <c r="R2004" s="354">
        <v>614.92583333333334</v>
      </c>
      <c r="S2004" s="354">
        <v>614.92583333333334</v>
      </c>
      <c r="T2004" s="354">
        <v>1229.8516666666667</v>
      </c>
      <c r="U2004" s="354">
        <v>1844.7775000000001</v>
      </c>
      <c r="V2004" s="354">
        <v>2459.7033333333334</v>
      </c>
      <c r="W2004" s="354">
        <v>3074.6291666666666</v>
      </c>
      <c r="X2004" s="354">
        <v>3689.5549999999998</v>
      </c>
      <c r="Y2004" s="354">
        <v>4304.4808333333331</v>
      </c>
      <c r="Z2004" s="354">
        <v>4919.4066666666668</v>
      </c>
      <c r="AA2004" s="354">
        <v>5534.3325000000004</v>
      </c>
      <c r="AB2004" s="354">
        <v>6149.2583333333341</v>
      </c>
      <c r="AC2004" s="354">
        <v>6764.1841666666678</v>
      </c>
      <c r="AD2004" s="354">
        <v>7379.1100000000015</v>
      </c>
    </row>
    <row r="2005" spans="1:30" x14ac:dyDescent="0.35">
      <c r="A2005" t="s">
        <v>177</v>
      </c>
      <c r="B2005" s="354" t="str">
        <f>VLOOKUP(A2005,'Web Based Remittances'!$A$2:$C$70,3,0)</f>
        <v>403o958c</v>
      </c>
      <c r="C2005" s="354" t="s">
        <v>71</v>
      </c>
      <c r="D2005" s="354" t="s">
        <v>72</v>
      </c>
      <c r="E2005" s="354">
        <v>6116300</v>
      </c>
      <c r="F2005" s="354">
        <v>2000</v>
      </c>
      <c r="G2005" s="354">
        <v>166.66666666666666</v>
      </c>
      <c r="H2005" s="354">
        <v>166.66666666666666</v>
      </c>
      <c r="I2005" s="354">
        <v>166.66666666666666</v>
      </c>
      <c r="J2005" s="354">
        <v>166.66666666666666</v>
      </c>
      <c r="K2005" s="354">
        <v>166.66666666666666</v>
      </c>
      <c r="L2005" s="354">
        <v>166.66666666666666</v>
      </c>
      <c r="M2005" s="354">
        <v>166.66666666666666</v>
      </c>
      <c r="N2005" s="354">
        <v>166.66666666666666</v>
      </c>
      <c r="O2005" s="354">
        <v>166.66666666666666</v>
      </c>
      <c r="P2005" s="354">
        <v>166.66666666666666</v>
      </c>
      <c r="Q2005" s="354">
        <v>166.66666666666666</v>
      </c>
      <c r="R2005" s="354">
        <v>166.66666666666666</v>
      </c>
      <c r="S2005" s="354">
        <v>166.66666666666666</v>
      </c>
      <c r="T2005" s="354">
        <v>333.33333333333331</v>
      </c>
      <c r="U2005" s="354">
        <v>500</v>
      </c>
      <c r="V2005" s="354">
        <v>666.66666666666663</v>
      </c>
      <c r="W2005" s="354">
        <v>833.33333333333326</v>
      </c>
      <c r="X2005" s="354">
        <v>999.99999999999989</v>
      </c>
      <c r="Y2005" s="354">
        <v>1166.6666666666665</v>
      </c>
      <c r="Z2005" s="354">
        <v>1333.3333333333333</v>
      </c>
      <c r="AA2005" s="354">
        <v>1500</v>
      </c>
      <c r="AB2005" s="354">
        <v>1666.6666666666667</v>
      </c>
      <c r="AC2005" s="354">
        <v>1833.3333333333335</v>
      </c>
      <c r="AD2005" s="354">
        <v>2000.0000000000002</v>
      </c>
    </row>
    <row r="2006" spans="1:30" x14ac:dyDescent="0.35">
      <c r="A2006" t="s">
        <v>177</v>
      </c>
      <c r="B2006" s="354" t="str">
        <f>VLOOKUP(A2006,'Web Based Remittances'!$A$2:$C$70,3,0)</f>
        <v>403o958c</v>
      </c>
      <c r="C2006" s="354" t="s">
        <v>73</v>
      </c>
      <c r="D2006" s="354" t="s">
        <v>74</v>
      </c>
      <c r="E2006" s="354">
        <v>6116200</v>
      </c>
      <c r="F2006" s="354">
        <v>2000</v>
      </c>
      <c r="G2006" s="354">
        <v>166.66666666666666</v>
      </c>
      <c r="H2006" s="354">
        <v>166.66666666666666</v>
      </c>
      <c r="I2006" s="354">
        <v>166.66666666666666</v>
      </c>
      <c r="J2006" s="354">
        <v>166.66666666666666</v>
      </c>
      <c r="K2006" s="354">
        <v>166.66666666666666</v>
      </c>
      <c r="L2006" s="354">
        <v>166.66666666666666</v>
      </c>
      <c r="M2006" s="354">
        <v>166.66666666666666</v>
      </c>
      <c r="N2006" s="354">
        <v>166.66666666666666</v>
      </c>
      <c r="O2006" s="354">
        <v>166.66666666666666</v>
      </c>
      <c r="P2006" s="354">
        <v>166.66666666666666</v>
      </c>
      <c r="Q2006" s="354">
        <v>166.66666666666666</v>
      </c>
      <c r="R2006" s="354">
        <v>166.66666666666666</v>
      </c>
      <c r="S2006" s="354">
        <v>166.66666666666666</v>
      </c>
      <c r="T2006" s="354">
        <v>333.33333333333331</v>
      </c>
      <c r="U2006" s="354">
        <v>500</v>
      </c>
      <c r="V2006" s="354">
        <v>666.66666666666663</v>
      </c>
      <c r="W2006" s="354">
        <v>833.33333333333326</v>
      </c>
      <c r="X2006" s="354">
        <v>999.99999999999989</v>
      </c>
      <c r="Y2006" s="354">
        <v>1166.6666666666665</v>
      </c>
      <c r="Z2006" s="354">
        <v>1333.3333333333333</v>
      </c>
      <c r="AA2006" s="354">
        <v>1500</v>
      </c>
      <c r="AB2006" s="354">
        <v>1666.6666666666667</v>
      </c>
      <c r="AC2006" s="354">
        <v>1833.3333333333335</v>
      </c>
      <c r="AD2006" s="354">
        <v>2000.0000000000002</v>
      </c>
    </row>
    <row r="2007" spans="1:30" x14ac:dyDescent="0.35">
      <c r="A2007" t="s">
        <v>177</v>
      </c>
      <c r="B2007" s="354" t="str">
        <f>VLOOKUP(A2007,'Web Based Remittances'!$A$2:$C$70,3,0)</f>
        <v>403o958c</v>
      </c>
      <c r="C2007" s="354" t="s">
        <v>75</v>
      </c>
      <c r="D2007" s="354" t="s">
        <v>76</v>
      </c>
      <c r="E2007" s="354">
        <v>6116610</v>
      </c>
      <c r="F2007" s="354">
        <v>0</v>
      </c>
      <c r="G2007" s="354">
        <v>0</v>
      </c>
      <c r="H2007" s="354">
        <v>0</v>
      </c>
      <c r="I2007" s="354">
        <v>0</v>
      </c>
      <c r="J2007" s="354">
        <v>0</v>
      </c>
      <c r="K2007" s="354">
        <v>0</v>
      </c>
      <c r="L2007" s="354">
        <v>0</v>
      </c>
      <c r="M2007" s="354">
        <v>0</v>
      </c>
      <c r="N2007" s="354">
        <v>0</v>
      </c>
      <c r="O2007" s="354">
        <v>0</v>
      </c>
      <c r="P2007" s="354">
        <v>0</v>
      </c>
      <c r="Q2007" s="354">
        <v>0</v>
      </c>
      <c r="R2007" s="354">
        <v>0</v>
      </c>
      <c r="S2007" s="354">
        <v>0</v>
      </c>
      <c r="T2007" s="354">
        <v>0</v>
      </c>
      <c r="U2007" s="354">
        <v>0</v>
      </c>
      <c r="V2007" s="354">
        <v>0</v>
      </c>
      <c r="W2007" s="354">
        <v>0</v>
      </c>
      <c r="X2007" s="354">
        <v>0</v>
      </c>
      <c r="Y2007" s="354">
        <v>0</v>
      </c>
      <c r="Z2007" s="354">
        <v>0</v>
      </c>
      <c r="AA2007" s="354">
        <v>0</v>
      </c>
      <c r="AB2007" s="354">
        <v>0</v>
      </c>
      <c r="AC2007" s="354">
        <v>0</v>
      </c>
      <c r="AD2007" s="354">
        <v>0</v>
      </c>
    </row>
    <row r="2008" spans="1:30" x14ac:dyDescent="0.35">
      <c r="A2008" t="s">
        <v>177</v>
      </c>
      <c r="B2008" s="354" t="str">
        <f>VLOOKUP(A2008,'Web Based Remittances'!$A$2:$C$70,3,0)</f>
        <v>403o958c</v>
      </c>
      <c r="C2008" s="354" t="s">
        <v>77</v>
      </c>
      <c r="D2008" s="354" t="s">
        <v>78</v>
      </c>
      <c r="E2008" s="354">
        <v>6116600</v>
      </c>
      <c r="F2008" s="354">
        <v>85.69</v>
      </c>
      <c r="G2008" s="354">
        <v>7.1408333333333331</v>
      </c>
      <c r="H2008" s="354">
        <v>7.1408333333333331</v>
      </c>
      <c r="I2008" s="354">
        <v>7.1408333333333331</v>
      </c>
      <c r="J2008" s="354">
        <v>7.1408333333333331</v>
      </c>
      <c r="K2008" s="354">
        <v>7.1408333333333331</v>
      </c>
      <c r="L2008" s="354">
        <v>7.1408333333333331</v>
      </c>
      <c r="M2008" s="354">
        <v>7.1408333333333331</v>
      </c>
      <c r="N2008" s="354">
        <v>7.1408333333333331</v>
      </c>
      <c r="O2008" s="354">
        <v>7.1408333333333331</v>
      </c>
      <c r="P2008" s="354">
        <v>7.1408333333333331</v>
      </c>
      <c r="Q2008" s="354">
        <v>7.1408333333333331</v>
      </c>
      <c r="R2008" s="354">
        <v>7.1408333333333331</v>
      </c>
      <c r="S2008" s="354">
        <v>7.1408333333333331</v>
      </c>
      <c r="T2008" s="354">
        <v>14.281666666666666</v>
      </c>
      <c r="U2008" s="354">
        <v>21.422499999999999</v>
      </c>
      <c r="V2008" s="354">
        <v>28.563333333333333</v>
      </c>
      <c r="W2008" s="354">
        <v>35.704166666666666</v>
      </c>
      <c r="X2008" s="354">
        <v>42.844999999999999</v>
      </c>
      <c r="Y2008" s="354">
        <v>49.985833333333332</v>
      </c>
      <c r="Z2008" s="354">
        <v>57.126666666666665</v>
      </c>
      <c r="AA2008" s="354">
        <v>64.267499999999998</v>
      </c>
      <c r="AB2008" s="354">
        <v>71.408333333333331</v>
      </c>
      <c r="AC2008" s="354">
        <v>78.549166666666665</v>
      </c>
      <c r="AD2008" s="354">
        <v>85.69</v>
      </c>
    </row>
    <row r="2009" spans="1:30" x14ac:dyDescent="0.35">
      <c r="A2009" t="s">
        <v>177</v>
      </c>
      <c r="B2009" s="354" t="str">
        <f>VLOOKUP(A2009,'Web Based Remittances'!$A$2:$C$70,3,0)</f>
        <v>403o958c</v>
      </c>
      <c r="C2009" s="354" t="s">
        <v>79</v>
      </c>
      <c r="D2009" s="354" t="s">
        <v>80</v>
      </c>
      <c r="E2009" s="354">
        <v>6121000</v>
      </c>
      <c r="F2009" s="354">
        <v>2000</v>
      </c>
      <c r="G2009" s="354">
        <v>166.66666666666666</v>
      </c>
      <c r="H2009" s="354">
        <v>166.66666666666666</v>
      </c>
      <c r="I2009" s="354">
        <v>166.66666666666666</v>
      </c>
      <c r="J2009" s="354">
        <v>166.66666666666666</v>
      </c>
      <c r="K2009" s="354">
        <v>166.66666666666666</v>
      </c>
      <c r="L2009" s="354">
        <v>166.66666666666666</v>
      </c>
      <c r="M2009" s="354">
        <v>166.66666666666666</v>
      </c>
      <c r="N2009" s="354">
        <v>166.66666666666666</v>
      </c>
      <c r="O2009" s="354">
        <v>166.66666666666666</v>
      </c>
      <c r="P2009" s="354">
        <v>166.66666666666666</v>
      </c>
      <c r="Q2009" s="354">
        <v>166.66666666666666</v>
      </c>
      <c r="R2009" s="354">
        <v>166.66666666666666</v>
      </c>
      <c r="S2009" s="354">
        <v>166.66666666666666</v>
      </c>
      <c r="T2009" s="354">
        <v>333.33333333333331</v>
      </c>
      <c r="U2009" s="354">
        <v>500</v>
      </c>
      <c r="V2009" s="354">
        <v>666.66666666666663</v>
      </c>
      <c r="W2009" s="354">
        <v>833.33333333333326</v>
      </c>
      <c r="X2009" s="354">
        <v>999.99999999999989</v>
      </c>
      <c r="Y2009" s="354">
        <v>1166.6666666666665</v>
      </c>
      <c r="Z2009" s="354">
        <v>1333.3333333333333</v>
      </c>
      <c r="AA2009" s="354">
        <v>1500</v>
      </c>
      <c r="AB2009" s="354">
        <v>1666.6666666666667</v>
      </c>
      <c r="AC2009" s="354">
        <v>1833.3333333333335</v>
      </c>
      <c r="AD2009" s="354">
        <v>2000.0000000000002</v>
      </c>
    </row>
    <row r="2010" spans="1:30" x14ac:dyDescent="0.35">
      <c r="A2010" t="s">
        <v>177</v>
      </c>
      <c r="B2010" s="354" t="str">
        <f>VLOOKUP(A2010,'Web Based Remittances'!$A$2:$C$70,3,0)</f>
        <v>403o958c</v>
      </c>
      <c r="C2010" s="354" t="s">
        <v>81</v>
      </c>
      <c r="D2010" s="354" t="s">
        <v>82</v>
      </c>
      <c r="E2010" s="354">
        <v>6122310</v>
      </c>
      <c r="F2010" s="354">
        <v>2000</v>
      </c>
      <c r="G2010" s="354">
        <v>166.66666666666666</v>
      </c>
      <c r="H2010" s="354">
        <v>166.66666666666666</v>
      </c>
      <c r="I2010" s="354">
        <v>166.66666666666666</v>
      </c>
      <c r="J2010" s="354">
        <v>166.66666666666666</v>
      </c>
      <c r="K2010" s="354">
        <v>166.66666666666666</v>
      </c>
      <c r="L2010" s="354">
        <v>166.66666666666666</v>
      </c>
      <c r="M2010" s="354">
        <v>166.66666666666666</v>
      </c>
      <c r="N2010" s="354">
        <v>166.66666666666666</v>
      </c>
      <c r="O2010" s="354">
        <v>166.66666666666666</v>
      </c>
      <c r="P2010" s="354">
        <v>166.66666666666666</v>
      </c>
      <c r="Q2010" s="354">
        <v>166.66666666666666</v>
      </c>
      <c r="R2010" s="354">
        <v>166.66666666666666</v>
      </c>
      <c r="S2010" s="354">
        <v>166.66666666666666</v>
      </c>
      <c r="T2010" s="354">
        <v>333.33333333333331</v>
      </c>
      <c r="U2010" s="354">
        <v>500</v>
      </c>
      <c r="V2010" s="354">
        <v>666.66666666666663</v>
      </c>
      <c r="W2010" s="354">
        <v>833.33333333333326</v>
      </c>
      <c r="X2010" s="354">
        <v>999.99999999999989</v>
      </c>
      <c r="Y2010" s="354">
        <v>1166.6666666666665</v>
      </c>
      <c r="Z2010" s="354">
        <v>1333.3333333333333</v>
      </c>
      <c r="AA2010" s="354">
        <v>1500</v>
      </c>
      <c r="AB2010" s="354">
        <v>1666.6666666666667</v>
      </c>
      <c r="AC2010" s="354">
        <v>1833.3333333333335</v>
      </c>
      <c r="AD2010" s="354">
        <v>2000.0000000000002</v>
      </c>
    </row>
    <row r="2011" spans="1:30" x14ac:dyDescent="0.35">
      <c r="A2011" t="s">
        <v>177</v>
      </c>
      <c r="B2011" s="354" t="str">
        <f>VLOOKUP(A2011,'Web Based Remittances'!$A$2:$C$70,3,0)</f>
        <v>403o958c</v>
      </c>
      <c r="C2011" s="354" t="s">
        <v>83</v>
      </c>
      <c r="D2011" s="354" t="s">
        <v>84</v>
      </c>
      <c r="E2011" s="354">
        <v>6122110</v>
      </c>
      <c r="F2011" s="354">
        <v>6000</v>
      </c>
      <c r="G2011" s="354">
        <v>500</v>
      </c>
      <c r="H2011" s="354">
        <v>500</v>
      </c>
      <c r="I2011" s="354">
        <v>500</v>
      </c>
      <c r="J2011" s="354">
        <v>500</v>
      </c>
      <c r="K2011" s="354">
        <v>500</v>
      </c>
      <c r="L2011" s="354">
        <v>500</v>
      </c>
      <c r="M2011" s="354">
        <v>500</v>
      </c>
      <c r="N2011" s="354">
        <v>500</v>
      </c>
      <c r="O2011" s="354">
        <v>500</v>
      </c>
      <c r="P2011" s="354">
        <v>500</v>
      </c>
      <c r="Q2011" s="354">
        <v>500</v>
      </c>
      <c r="R2011" s="354">
        <v>500</v>
      </c>
      <c r="S2011" s="354">
        <v>500</v>
      </c>
      <c r="T2011" s="354">
        <v>1000</v>
      </c>
      <c r="U2011" s="354">
        <v>1500</v>
      </c>
      <c r="V2011" s="354">
        <v>2000</v>
      </c>
      <c r="W2011" s="354">
        <v>2500</v>
      </c>
      <c r="X2011" s="354">
        <v>3000</v>
      </c>
      <c r="Y2011" s="354">
        <v>3500</v>
      </c>
      <c r="Z2011" s="354">
        <v>4000</v>
      </c>
      <c r="AA2011" s="354">
        <v>4500</v>
      </c>
      <c r="AB2011" s="354">
        <v>5000</v>
      </c>
      <c r="AC2011" s="354">
        <v>5500</v>
      </c>
      <c r="AD2011" s="354">
        <v>6000</v>
      </c>
    </row>
    <row r="2012" spans="1:30" x14ac:dyDescent="0.35">
      <c r="A2012" t="s">
        <v>177</v>
      </c>
      <c r="B2012" s="354" t="str">
        <f>VLOOKUP(A2012,'Web Based Remittances'!$A$2:$C$70,3,0)</f>
        <v>403o958c</v>
      </c>
      <c r="C2012" s="354" t="s">
        <v>85</v>
      </c>
      <c r="D2012" s="354" t="s">
        <v>86</v>
      </c>
      <c r="E2012" s="354">
        <v>6120800</v>
      </c>
      <c r="F2012" s="354">
        <v>624</v>
      </c>
      <c r="G2012" s="354">
        <v>52</v>
      </c>
      <c r="H2012" s="354">
        <v>52</v>
      </c>
      <c r="I2012" s="354">
        <v>52</v>
      </c>
      <c r="J2012" s="354">
        <v>52</v>
      </c>
      <c r="K2012" s="354">
        <v>52</v>
      </c>
      <c r="L2012" s="354">
        <v>52</v>
      </c>
      <c r="M2012" s="354">
        <v>52</v>
      </c>
      <c r="N2012" s="354">
        <v>52</v>
      </c>
      <c r="O2012" s="354">
        <v>52</v>
      </c>
      <c r="P2012" s="354">
        <v>52</v>
      </c>
      <c r="Q2012" s="354">
        <v>52</v>
      </c>
      <c r="R2012" s="354">
        <v>52</v>
      </c>
      <c r="S2012" s="354">
        <v>52</v>
      </c>
      <c r="T2012" s="354">
        <v>104</v>
      </c>
      <c r="U2012" s="354">
        <v>156</v>
      </c>
      <c r="V2012" s="354">
        <v>208</v>
      </c>
      <c r="W2012" s="354">
        <v>260</v>
      </c>
      <c r="X2012" s="354">
        <v>312</v>
      </c>
      <c r="Y2012" s="354">
        <v>364</v>
      </c>
      <c r="Z2012" s="354">
        <v>416</v>
      </c>
      <c r="AA2012" s="354">
        <v>468</v>
      </c>
      <c r="AB2012" s="354">
        <v>520</v>
      </c>
      <c r="AC2012" s="354">
        <v>572</v>
      </c>
      <c r="AD2012" s="354">
        <v>624</v>
      </c>
    </row>
    <row r="2013" spans="1:30" x14ac:dyDescent="0.35">
      <c r="A2013" t="s">
        <v>177</v>
      </c>
      <c r="B2013" s="354" t="str">
        <f>VLOOKUP(A2013,'Web Based Remittances'!$A$2:$C$70,3,0)</f>
        <v>403o958c</v>
      </c>
      <c r="C2013" s="354" t="s">
        <v>87</v>
      </c>
      <c r="D2013" s="354" t="s">
        <v>88</v>
      </c>
      <c r="E2013" s="354">
        <v>6120220</v>
      </c>
      <c r="F2013" s="354">
        <v>6167.5</v>
      </c>
      <c r="G2013" s="354">
        <v>513.95833333333337</v>
      </c>
      <c r="H2013" s="354">
        <v>513.95833333333337</v>
      </c>
      <c r="I2013" s="354">
        <v>513.95833333333337</v>
      </c>
      <c r="J2013" s="354">
        <v>513.95833333333337</v>
      </c>
      <c r="K2013" s="354">
        <v>513.95833333333337</v>
      </c>
      <c r="L2013" s="354">
        <v>513.95833333333337</v>
      </c>
      <c r="M2013" s="354">
        <v>513.95833333333337</v>
      </c>
      <c r="N2013" s="354">
        <v>513.95833333333337</v>
      </c>
      <c r="O2013" s="354">
        <v>513.95833333333337</v>
      </c>
      <c r="P2013" s="354">
        <v>513.95833333333337</v>
      </c>
      <c r="Q2013" s="354">
        <v>513.95833333333337</v>
      </c>
      <c r="R2013" s="354">
        <v>513.95833333333337</v>
      </c>
      <c r="S2013" s="354">
        <v>513.95833333333337</v>
      </c>
      <c r="T2013" s="354">
        <v>1027.9166666666667</v>
      </c>
      <c r="U2013" s="354">
        <v>1541.875</v>
      </c>
      <c r="V2013" s="354">
        <v>2055.8333333333335</v>
      </c>
      <c r="W2013" s="354">
        <v>2569.791666666667</v>
      </c>
      <c r="X2013" s="354">
        <v>3083.7500000000005</v>
      </c>
      <c r="Y2013" s="354">
        <v>3597.7083333333339</v>
      </c>
      <c r="Z2013" s="354">
        <v>4111.666666666667</v>
      </c>
      <c r="AA2013" s="354">
        <v>4625.625</v>
      </c>
      <c r="AB2013" s="354">
        <v>5139.583333333333</v>
      </c>
      <c r="AC2013" s="354">
        <v>5653.5416666666661</v>
      </c>
      <c r="AD2013" s="354">
        <v>6167.4999999999991</v>
      </c>
    </row>
    <row r="2014" spans="1:30" x14ac:dyDescent="0.35">
      <c r="A2014" t="s">
        <v>177</v>
      </c>
      <c r="B2014" s="354" t="str">
        <f>VLOOKUP(A2014,'Web Based Remittances'!$A$2:$C$70,3,0)</f>
        <v>403o958c</v>
      </c>
      <c r="C2014" s="354" t="s">
        <v>89</v>
      </c>
      <c r="D2014" s="354" t="s">
        <v>90</v>
      </c>
      <c r="E2014" s="354">
        <v>6120600</v>
      </c>
      <c r="F2014" s="354">
        <v>0</v>
      </c>
      <c r="G2014" s="354">
        <v>0</v>
      </c>
      <c r="H2014" s="354">
        <v>0</v>
      </c>
      <c r="I2014" s="354">
        <v>0</v>
      </c>
      <c r="J2014" s="354">
        <v>0</v>
      </c>
      <c r="K2014" s="354">
        <v>0</v>
      </c>
      <c r="L2014" s="354">
        <v>0</v>
      </c>
      <c r="M2014" s="354">
        <v>0</v>
      </c>
      <c r="N2014" s="354">
        <v>0</v>
      </c>
      <c r="O2014" s="354">
        <v>0</v>
      </c>
      <c r="P2014" s="354">
        <v>0</v>
      </c>
      <c r="Q2014" s="354">
        <v>0</v>
      </c>
      <c r="R2014" s="354">
        <v>0</v>
      </c>
      <c r="S2014" s="354">
        <v>0</v>
      </c>
      <c r="T2014" s="354">
        <v>0</v>
      </c>
      <c r="U2014" s="354">
        <v>0</v>
      </c>
      <c r="V2014" s="354">
        <v>0</v>
      </c>
      <c r="W2014" s="354">
        <v>0</v>
      </c>
      <c r="X2014" s="354">
        <v>0</v>
      </c>
      <c r="Y2014" s="354">
        <v>0</v>
      </c>
      <c r="Z2014" s="354">
        <v>0</v>
      </c>
      <c r="AA2014" s="354">
        <v>0</v>
      </c>
      <c r="AB2014" s="354">
        <v>0</v>
      </c>
      <c r="AC2014" s="354">
        <v>0</v>
      </c>
      <c r="AD2014" s="354">
        <v>0</v>
      </c>
    </row>
    <row r="2015" spans="1:30" x14ac:dyDescent="0.35">
      <c r="A2015" t="s">
        <v>177</v>
      </c>
      <c r="B2015" s="354" t="str">
        <f>VLOOKUP(A2015,'Web Based Remittances'!$A$2:$C$70,3,0)</f>
        <v>403o958c</v>
      </c>
      <c r="C2015" s="354" t="s">
        <v>91</v>
      </c>
      <c r="D2015" s="354" t="s">
        <v>92</v>
      </c>
      <c r="E2015" s="354">
        <v>6120400</v>
      </c>
      <c r="F2015" s="354">
        <v>1200</v>
      </c>
      <c r="G2015" s="354">
        <v>100</v>
      </c>
      <c r="H2015" s="354">
        <v>100</v>
      </c>
      <c r="I2015" s="354">
        <v>100</v>
      </c>
      <c r="J2015" s="354">
        <v>100</v>
      </c>
      <c r="K2015" s="354">
        <v>100</v>
      </c>
      <c r="L2015" s="354">
        <v>100</v>
      </c>
      <c r="M2015" s="354">
        <v>100</v>
      </c>
      <c r="N2015" s="354">
        <v>100</v>
      </c>
      <c r="O2015" s="354">
        <v>100</v>
      </c>
      <c r="P2015" s="354">
        <v>100</v>
      </c>
      <c r="Q2015" s="354">
        <v>100</v>
      </c>
      <c r="R2015" s="354">
        <v>100</v>
      </c>
      <c r="S2015" s="354">
        <v>100</v>
      </c>
      <c r="T2015" s="354">
        <v>200</v>
      </c>
      <c r="U2015" s="354">
        <v>300</v>
      </c>
      <c r="V2015" s="354">
        <v>400</v>
      </c>
      <c r="W2015" s="354">
        <v>500</v>
      </c>
      <c r="X2015" s="354">
        <v>600</v>
      </c>
      <c r="Y2015" s="354">
        <v>700</v>
      </c>
      <c r="Z2015" s="354">
        <v>800</v>
      </c>
      <c r="AA2015" s="354">
        <v>900</v>
      </c>
      <c r="AB2015" s="354">
        <v>1000</v>
      </c>
      <c r="AC2015" s="354">
        <v>1100</v>
      </c>
      <c r="AD2015" s="354">
        <v>1200</v>
      </c>
    </row>
    <row r="2016" spans="1:30" x14ac:dyDescent="0.35">
      <c r="A2016" t="s">
        <v>177</v>
      </c>
      <c r="B2016" s="354" t="str">
        <f>VLOOKUP(A2016,'Web Based Remittances'!$A$2:$C$70,3,0)</f>
        <v>403o958c</v>
      </c>
      <c r="C2016" s="354" t="s">
        <v>93</v>
      </c>
      <c r="D2016" s="354" t="s">
        <v>94</v>
      </c>
      <c r="E2016" s="354">
        <v>6140130</v>
      </c>
      <c r="F2016" s="354">
        <v>19280</v>
      </c>
      <c r="G2016" s="354">
        <v>1606.6666666666667</v>
      </c>
      <c r="H2016" s="354">
        <v>1606.6666666666667</v>
      </c>
      <c r="I2016" s="354">
        <v>1606.6666666666667</v>
      </c>
      <c r="J2016" s="354">
        <v>1606.6666666666667</v>
      </c>
      <c r="K2016" s="354">
        <v>1606.6666666666667</v>
      </c>
      <c r="L2016" s="354">
        <v>1606.6666666666667</v>
      </c>
      <c r="M2016" s="354">
        <v>1606.6666666666667</v>
      </c>
      <c r="N2016" s="354">
        <v>1606.6666666666667</v>
      </c>
      <c r="O2016" s="354">
        <v>1606.6666666666667</v>
      </c>
      <c r="P2016" s="354">
        <v>1606.6666666666667</v>
      </c>
      <c r="Q2016" s="354">
        <v>1606.6666666666667</v>
      </c>
      <c r="R2016" s="354">
        <v>1606.6666666666667</v>
      </c>
      <c r="S2016" s="354">
        <v>1606.6666666666667</v>
      </c>
      <c r="T2016" s="354">
        <v>3213.3333333333335</v>
      </c>
      <c r="U2016" s="354">
        <v>4820</v>
      </c>
      <c r="V2016" s="354">
        <v>6426.666666666667</v>
      </c>
      <c r="W2016" s="354">
        <v>8033.3333333333339</v>
      </c>
      <c r="X2016" s="354">
        <v>9640</v>
      </c>
      <c r="Y2016" s="354">
        <v>11246.666666666666</v>
      </c>
      <c r="Z2016" s="354">
        <v>12853.333333333332</v>
      </c>
      <c r="AA2016" s="354">
        <v>14459.999999999998</v>
      </c>
      <c r="AB2016" s="354">
        <v>16066.666666666664</v>
      </c>
      <c r="AC2016" s="354">
        <v>17673.333333333332</v>
      </c>
      <c r="AD2016" s="354">
        <v>19280</v>
      </c>
    </row>
    <row r="2017" spans="1:30" x14ac:dyDescent="0.35">
      <c r="A2017" t="s">
        <v>177</v>
      </c>
      <c r="B2017" s="354" t="str">
        <f>VLOOKUP(A2017,'Web Based Remittances'!$A$2:$C$70,3,0)</f>
        <v>403o958c</v>
      </c>
      <c r="C2017" s="354" t="s">
        <v>95</v>
      </c>
      <c r="D2017" s="354" t="s">
        <v>96</v>
      </c>
      <c r="E2017" s="354">
        <v>6142430</v>
      </c>
      <c r="F2017" s="354">
        <v>500</v>
      </c>
      <c r="G2017" s="354">
        <v>41.666666666666664</v>
      </c>
      <c r="H2017" s="354">
        <v>41.666666666666664</v>
      </c>
      <c r="I2017" s="354">
        <v>41.666666666666664</v>
      </c>
      <c r="J2017" s="354">
        <v>41.666666666666664</v>
      </c>
      <c r="K2017" s="354">
        <v>41.666666666666664</v>
      </c>
      <c r="L2017" s="354">
        <v>41.666666666666664</v>
      </c>
      <c r="M2017" s="354">
        <v>41.666666666666664</v>
      </c>
      <c r="N2017" s="354">
        <v>41.666666666666664</v>
      </c>
      <c r="O2017" s="354">
        <v>41.666666666666664</v>
      </c>
      <c r="P2017" s="354">
        <v>41.666666666666664</v>
      </c>
      <c r="Q2017" s="354">
        <v>41.666666666666664</v>
      </c>
      <c r="R2017" s="354">
        <v>41.666666666666664</v>
      </c>
      <c r="S2017" s="354">
        <v>41.666666666666664</v>
      </c>
      <c r="T2017" s="354">
        <v>83.333333333333329</v>
      </c>
      <c r="U2017" s="354">
        <v>125</v>
      </c>
      <c r="V2017" s="354">
        <v>166.66666666666666</v>
      </c>
      <c r="W2017" s="354">
        <v>208.33333333333331</v>
      </c>
      <c r="X2017" s="354">
        <v>249.99999999999997</v>
      </c>
      <c r="Y2017" s="354">
        <v>291.66666666666663</v>
      </c>
      <c r="Z2017" s="354">
        <v>333.33333333333331</v>
      </c>
      <c r="AA2017" s="354">
        <v>375</v>
      </c>
      <c r="AB2017" s="354">
        <v>416.66666666666669</v>
      </c>
      <c r="AC2017" s="354">
        <v>458.33333333333337</v>
      </c>
      <c r="AD2017" s="354">
        <v>500.00000000000006</v>
      </c>
    </row>
    <row r="2018" spans="1:30" x14ac:dyDescent="0.35">
      <c r="A2018" t="s">
        <v>177</v>
      </c>
      <c r="B2018" s="354" t="str">
        <f>VLOOKUP(A2018,'Web Based Remittances'!$A$2:$C$70,3,0)</f>
        <v>403o958c</v>
      </c>
      <c r="C2018" s="354" t="s">
        <v>97</v>
      </c>
      <c r="D2018" s="354" t="s">
        <v>98</v>
      </c>
      <c r="E2018" s="354">
        <v>6146100</v>
      </c>
      <c r="F2018" s="354">
        <v>0</v>
      </c>
      <c r="G2018" s="354">
        <v>0</v>
      </c>
      <c r="H2018" s="354">
        <v>0</v>
      </c>
      <c r="I2018" s="354">
        <v>0</v>
      </c>
      <c r="J2018" s="354">
        <v>0</v>
      </c>
      <c r="K2018" s="354">
        <v>0</v>
      </c>
      <c r="L2018" s="354">
        <v>0</v>
      </c>
      <c r="M2018" s="354">
        <v>0</v>
      </c>
      <c r="N2018" s="354">
        <v>0</v>
      </c>
      <c r="O2018" s="354">
        <v>0</v>
      </c>
      <c r="P2018" s="354">
        <v>0</v>
      </c>
      <c r="Q2018" s="354">
        <v>0</v>
      </c>
      <c r="R2018" s="354">
        <v>0</v>
      </c>
      <c r="S2018" s="354">
        <v>0</v>
      </c>
      <c r="T2018" s="354">
        <v>0</v>
      </c>
      <c r="U2018" s="354">
        <v>0</v>
      </c>
      <c r="V2018" s="354">
        <v>0</v>
      </c>
      <c r="W2018" s="354">
        <v>0</v>
      </c>
      <c r="X2018" s="354">
        <v>0</v>
      </c>
      <c r="Y2018" s="354">
        <v>0</v>
      </c>
      <c r="Z2018" s="354">
        <v>0</v>
      </c>
      <c r="AA2018" s="354">
        <v>0</v>
      </c>
      <c r="AB2018" s="354">
        <v>0</v>
      </c>
      <c r="AC2018" s="354">
        <v>0</v>
      </c>
      <c r="AD2018" s="354">
        <v>0</v>
      </c>
    </row>
    <row r="2019" spans="1:30" x14ac:dyDescent="0.35">
      <c r="A2019" t="s">
        <v>177</v>
      </c>
      <c r="B2019" s="354" t="str">
        <f>VLOOKUP(A2019,'Web Based Remittances'!$A$2:$C$70,3,0)</f>
        <v>403o958c</v>
      </c>
      <c r="C2019" s="354" t="s">
        <v>99</v>
      </c>
      <c r="D2019" s="354" t="s">
        <v>100</v>
      </c>
      <c r="E2019" s="354">
        <v>6140000</v>
      </c>
      <c r="F2019" s="354">
        <v>2000</v>
      </c>
      <c r="G2019" s="354">
        <v>166.66666666666666</v>
      </c>
      <c r="H2019" s="354">
        <v>166.66666666666666</v>
      </c>
      <c r="I2019" s="354">
        <v>166.66666666666666</v>
      </c>
      <c r="J2019" s="354">
        <v>166.66666666666666</v>
      </c>
      <c r="K2019" s="354">
        <v>166.66666666666666</v>
      </c>
      <c r="L2019" s="354">
        <v>166.66666666666666</v>
      </c>
      <c r="M2019" s="354">
        <v>166.66666666666666</v>
      </c>
      <c r="N2019" s="354">
        <v>166.66666666666666</v>
      </c>
      <c r="O2019" s="354">
        <v>166.66666666666666</v>
      </c>
      <c r="P2019" s="354">
        <v>166.66666666666666</v>
      </c>
      <c r="Q2019" s="354">
        <v>166.66666666666666</v>
      </c>
      <c r="R2019" s="354">
        <v>166.66666666666666</v>
      </c>
      <c r="S2019" s="354">
        <v>166.66666666666666</v>
      </c>
      <c r="T2019" s="354">
        <v>333.33333333333331</v>
      </c>
      <c r="U2019" s="354">
        <v>500</v>
      </c>
      <c r="V2019" s="354">
        <v>666.66666666666663</v>
      </c>
      <c r="W2019" s="354">
        <v>833.33333333333326</v>
      </c>
      <c r="X2019" s="354">
        <v>999.99999999999989</v>
      </c>
      <c r="Y2019" s="354">
        <v>1166.6666666666665</v>
      </c>
      <c r="Z2019" s="354">
        <v>1333.3333333333333</v>
      </c>
      <c r="AA2019" s="354">
        <v>1500</v>
      </c>
      <c r="AB2019" s="354">
        <v>1666.6666666666667</v>
      </c>
      <c r="AC2019" s="354">
        <v>1833.3333333333335</v>
      </c>
      <c r="AD2019" s="354">
        <v>2000.0000000000002</v>
      </c>
    </row>
    <row r="2020" spans="1:30" x14ac:dyDescent="0.35">
      <c r="A2020" t="s">
        <v>177</v>
      </c>
      <c r="B2020" s="354" t="str">
        <f>VLOOKUP(A2020,'Web Based Remittances'!$A$2:$C$70,3,0)</f>
        <v>403o958c</v>
      </c>
      <c r="C2020" s="354" t="s">
        <v>101</v>
      </c>
      <c r="D2020" s="354" t="s">
        <v>102</v>
      </c>
      <c r="E2020" s="354">
        <v>6121600</v>
      </c>
      <c r="F2020" s="354">
        <v>504</v>
      </c>
      <c r="G2020" s="354">
        <v>42</v>
      </c>
      <c r="H2020" s="354">
        <v>42</v>
      </c>
      <c r="I2020" s="354">
        <v>42</v>
      </c>
      <c r="J2020" s="354">
        <v>42</v>
      </c>
      <c r="K2020" s="354">
        <v>42</v>
      </c>
      <c r="L2020" s="354">
        <v>42</v>
      </c>
      <c r="M2020" s="354">
        <v>42</v>
      </c>
      <c r="N2020" s="354">
        <v>42</v>
      </c>
      <c r="O2020" s="354">
        <v>42</v>
      </c>
      <c r="P2020" s="354">
        <v>42</v>
      </c>
      <c r="Q2020" s="354">
        <v>42</v>
      </c>
      <c r="R2020" s="354">
        <v>42</v>
      </c>
      <c r="S2020" s="354">
        <v>42</v>
      </c>
      <c r="T2020" s="354">
        <v>84</v>
      </c>
      <c r="U2020" s="354">
        <v>126</v>
      </c>
      <c r="V2020" s="354">
        <v>168</v>
      </c>
      <c r="W2020" s="354">
        <v>210</v>
      </c>
      <c r="X2020" s="354">
        <v>252</v>
      </c>
      <c r="Y2020" s="354">
        <v>294</v>
      </c>
      <c r="Z2020" s="354">
        <v>336</v>
      </c>
      <c r="AA2020" s="354">
        <v>378</v>
      </c>
      <c r="AB2020" s="354">
        <v>420</v>
      </c>
      <c r="AC2020" s="354">
        <v>462</v>
      </c>
      <c r="AD2020" s="354">
        <v>504</v>
      </c>
    </row>
    <row r="2021" spans="1:30" x14ac:dyDescent="0.35">
      <c r="A2021" t="s">
        <v>177</v>
      </c>
      <c r="B2021" s="354" t="str">
        <f>VLOOKUP(A2021,'Web Based Remittances'!$A$2:$C$70,3,0)</f>
        <v>403o958c</v>
      </c>
      <c r="C2021" s="354" t="s">
        <v>103</v>
      </c>
      <c r="D2021" s="354" t="s">
        <v>104</v>
      </c>
      <c r="E2021" s="354">
        <v>6151110</v>
      </c>
      <c r="F2021" s="354">
        <v>0</v>
      </c>
      <c r="G2021" s="354">
        <v>0</v>
      </c>
      <c r="H2021" s="354">
        <v>0</v>
      </c>
      <c r="I2021" s="354">
        <v>0</v>
      </c>
      <c r="J2021" s="354">
        <v>0</v>
      </c>
      <c r="K2021" s="354">
        <v>0</v>
      </c>
      <c r="L2021" s="354">
        <v>0</v>
      </c>
      <c r="M2021" s="354">
        <v>0</v>
      </c>
      <c r="N2021" s="354">
        <v>0</v>
      </c>
      <c r="O2021" s="354">
        <v>0</v>
      </c>
      <c r="P2021" s="354">
        <v>0</v>
      </c>
      <c r="Q2021" s="354">
        <v>0</v>
      </c>
      <c r="R2021" s="354">
        <v>0</v>
      </c>
      <c r="S2021" s="354">
        <v>0</v>
      </c>
      <c r="T2021" s="354">
        <v>0</v>
      </c>
      <c r="U2021" s="354">
        <v>0</v>
      </c>
      <c r="V2021" s="354">
        <v>0</v>
      </c>
      <c r="W2021" s="354">
        <v>0</v>
      </c>
      <c r="X2021" s="354">
        <v>0</v>
      </c>
      <c r="Y2021" s="354">
        <v>0</v>
      </c>
      <c r="Z2021" s="354">
        <v>0</v>
      </c>
      <c r="AA2021" s="354">
        <v>0</v>
      </c>
      <c r="AB2021" s="354">
        <v>0</v>
      </c>
      <c r="AC2021" s="354">
        <v>0</v>
      </c>
      <c r="AD2021" s="354">
        <v>0</v>
      </c>
    </row>
    <row r="2022" spans="1:30" x14ac:dyDescent="0.35">
      <c r="A2022" t="s">
        <v>177</v>
      </c>
      <c r="B2022" s="354" t="str">
        <f>VLOOKUP(A2022,'Web Based Remittances'!$A$2:$C$70,3,0)</f>
        <v>403o958c</v>
      </c>
      <c r="C2022" s="354" t="s">
        <v>105</v>
      </c>
      <c r="D2022" s="354" t="s">
        <v>106</v>
      </c>
      <c r="E2022" s="354">
        <v>6140200</v>
      </c>
      <c r="F2022" s="354">
        <v>12768</v>
      </c>
      <c r="G2022" s="354">
        <v>1064</v>
      </c>
      <c r="H2022" s="354">
        <v>1064</v>
      </c>
      <c r="I2022" s="354">
        <v>1064</v>
      </c>
      <c r="J2022" s="354">
        <v>1064</v>
      </c>
      <c r="K2022" s="354">
        <v>1064</v>
      </c>
      <c r="L2022" s="354">
        <v>1064</v>
      </c>
      <c r="M2022" s="354">
        <v>1064</v>
      </c>
      <c r="N2022" s="354">
        <v>1064</v>
      </c>
      <c r="O2022" s="354">
        <v>1064</v>
      </c>
      <c r="P2022" s="354">
        <v>1064</v>
      </c>
      <c r="Q2022" s="354">
        <v>1064</v>
      </c>
      <c r="R2022" s="354">
        <v>1064</v>
      </c>
      <c r="S2022" s="354">
        <v>1064</v>
      </c>
      <c r="T2022" s="354">
        <v>2128</v>
      </c>
      <c r="U2022" s="354">
        <v>3192</v>
      </c>
      <c r="V2022" s="354">
        <v>4256</v>
      </c>
      <c r="W2022" s="354">
        <v>5320</v>
      </c>
      <c r="X2022" s="354">
        <v>6384</v>
      </c>
      <c r="Y2022" s="354">
        <v>7448</v>
      </c>
      <c r="Z2022" s="354">
        <v>8512</v>
      </c>
      <c r="AA2022" s="354">
        <v>9576</v>
      </c>
      <c r="AB2022" s="354">
        <v>10640</v>
      </c>
      <c r="AC2022" s="354">
        <v>11704</v>
      </c>
      <c r="AD2022" s="354">
        <v>12768</v>
      </c>
    </row>
    <row r="2023" spans="1:30" x14ac:dyDescent="0.35">
      <c r="A2023" t="s">
        <v>177</v>
      </c>
      <c r="B2023" s="354" t="str">
        <f>VLOOKUP(A2023,'Web Based Remittances'!$A$2:$C$70,3,0)</f>
        <v>403o958c</v>
      </c>
      <c r="C2023" s="354" t="s">
        <v>107</v>
      </c>
      <c r="D2023" s="354" t="s">
        <v>108</v>
      </c>
      <c r="E2023" s="354">
        <v>6111000</v>
      </c>
      <c r="F2023" s="354">
        <v>0</v>
      </c>
      <c r="G2023" s="354">
        <v>0</v>
      </c>
      <c r="H2023" s="354">
        <v>0</v>
      </c>
      <c r="I2023" s="354">
        <v>0</v>
      </c>
      <c r="J2023" s="354">
        <v>0</v>
      </c>
      <c r="K2023" s="354">
        <v>0</v>
      </c>
      <c r="L2023" s="354">
        <v>0</v>
      </c>
      <c r="M2023" s="354">
        <v>0</v>
      </c>
      <c r="N2023" s="354">
        <v>0</v>
      </c>
      <c r="O2023" s="354">
        <v>0</v>
      </c>
      <c r="P2023" s="354">
        <v>0</v>
      </c>
      <c r="Q2023" s="354">
        <v>0</v>
      </c>
      <c r="R2023" s="354">
        <v>0</v>
      </c>
      <c r="S2023" s="354">
        <v>0</v>
      </c>
      <c r="T2023" s="354">
        <v>0</v>
      </c>
      <c r="U2023" s="354">
        <v>0</v>
      </c>
      <c r="V2023" s="354">
        <v>0</v>
      </c>
      <c r="W2023" s="354">
        <v>0</v>
      </c>
      <c r="X2023" s="354">
        <v>0</v>
      </c>
      <c r="Y2023" s="354">
        <v>0</v>
      </c>
      <c r="Z2023" s="354">
        <v>0</v>
      </c>
      <c r="AA2023" s="354">
        <v>0</v>
      </c>
      <c r="AB2023" s="354">
        <v>0</v>
      </c>
      <c r="AC2023" s="354">
        <v>0</v>
      </c>
      <c r="AD2023" s="354">
        <v>0</v>
      </c>
    </row>
    <row r="2024" spans="1:30" x14ac:dyDescent="0.35">
      <c r="A2024" t="s">
        <v>177</v>
      </c>
      <c r="B2024" s="354" t="str">
        <f>VLOOKUP(A2024,'Web Based Remittances'!$A$2:$C$70,3,0)</f>
        <v>403o958c</v>
      </c>
      <c r="C2024" s="354" t="s">
        <v>109</v>
      </c>
      <c r="D2024" s="354" t="s">
        <v>110</v>
      </c>
      <c r="E2024" s="354">
        <v>6170100</v>
      </c>
      <c r="F2024" s="354">
        <v>5000</v>
      </c>
      <c r="G2024" s="354">
        <v>416.66666666666669</v>
      </c>
      <c r="H2024" s="354">
        <v>416.66666666666669</v>
      </c>
      <c r="I2024" s="354">
        <v>416.66666666666669</v>
      </c>
      <c r="J2024" s="354">
        <v>416.66666666666669</v>
      </c>
      <c r="K2024" s="354">
        <v>416.66666666666669</v>
      </c>
      <c r="L2024" s="354">
        <v>416.66666666666669</v>
      </c>
      <c r="M2024" s="354">
        <v>416.66666666666669</v>
      </c>
      <c r="N2024" s="354">
        <v>416.66666666666669</v>
      </c>
      <c r="O2024" s="354">
        <v>416.66666666666669</v>
      </c>
      <c r="P2024" s="354">
        <v>416.66666666666669</v>
      </c>
      <c r="Q2024" s="354">
        <v>416.66666666666669</v>
      </c>
      <c r="R2024" s="354">
        <v>416.66666666666669</v>
      </c>
      <c r="S2024" s="354">
        <v>416.66666666666669</v>
      </c>
      <c r="T2024" s="354">
        <v>833.33333333333337</v>
      </c>
      <c r="U2024" s="354">
        <v>1250</v>
      </c>
      <c r="V2024" s="354">
        <v>1666.6666666666667</v>
      </c>
      <c r="W2024" s="354">
        <v>2083.3333333333335</v>
      </c>
      <c r="X2024" s="354">
        <v>2500</v>
      </c>
      <c r="Y2024" s="354">
        <v>2916.6666666666665</v>
      </c>
      <c r="Z2024" s="354">
        <v>3333.333333333333</v>
      </c>
      <c r="AA2024" s="354">
        <v>3749.9999999999995</v>
      </c>
      <c r="AB2024" s="354">
        <v>4166.6666666666661</v>
      </c>
      <c r="AC2024" s="354">
        <v>4583.333333333333</v>
      </c>
      <c r="AD2024" s="354">
        <v>5000</v>
      </c>
    </row>
    <row r="2025" spans="1:30" x14ac:dyDescent="0.35">
      <c r="A2025" t="s">
        <v>177</v>
      </c>
      <c r="B2025" s="354" t="str">
        <f>VLOOKUP(A2025,'Web Based Remittances'!$A$2:$C$70,3,0)</f>
        <v>403o958c</v>
      </c>
      <c r="C2025" s="354" t="s">
        <v>111</v>
      </c>
      <c r="D2025" s="354" t="s">
        <v>112</v>
      </c>
      <c r="E2025" s="354">
        <v>6170110</v>
      </c>
      <c r="F2025" s="354">
        <v>15120</v>
      </c>
      <c r="G2025" s="354">
        <v>1260</v>
      </c>
      <c r="H2025" s="354">
        <v>1260</v>
      </c>
      <c r="I2025" s="354">
        <v>1260</v>
      </c>
      <c r="J2025" s="354">
        <v>1260</v>
      </c>
      <c r="K2025" s="354">
        <v>1260</v>
      </c>
      <c r="L2025" s="354">
        <v>1260</v>
      </c>
      <c r="M2025" s="354">
        <v>1260</v>
      </c>
      <c r="N2025" s="354">
        <v>1260</v>
      </c>
      <c r="O2025" s="354">
        <v>1260</v>
      </c>
      <c r="P2025" s="354">
        <v>1260</v>
      </c>
      <c r="Q2025" s="354">
        <v>1260</v>
      </c>
      <c r="R2025" s="354">
        <v>1260</v>
      </c>
      <c r="S2025" s="354">
        <v>1260</v>
      </c>
      <c r="T2025" s="354">
        <v>2520</v>
      </c>
      <c r="U2025" s="354">
        <v>3780</v>
      </c>
      <c r="V2025" s="354">
        <v>5040</v>
      </c>
      <c r="W2025" s="354">
        <v>6300</v>
      </c>
      <c r="X2025" s="354">
        <v>7560</v>
      </c>
      <c r="Y2025" s="354">
        <v>8820</v>
      </c>
      <c r="Z2025" s="354">
        <v>10080</v>
      </c>
      <c r="AA2025" s="354">
        <v>11340</v>
      </c>
      <c r="AB2025" s="354">
        <v>12600</v>
      </c>
      <c r="AC2025" s="354">
        <v>13860</v>
      </c>
      <c r="AD2025" s="354">
        <v>15120</v>
      </c>
    </row>
    <row r="2026" spans="1:30" x14ac:dyDescent="0.35">
      <c r="A2026" t="s">
        <v>177</v>
      </c>
      <c r="B2026" s="354" t="str">
        <f>VLOOKUP(A2026,'Web Based Remittances'!$A$2:$C$70,3,0)</f>
        <v>403o958c</v>
      </c>
      <c r="C2026" s="354" t="s">
        <v>121</v>
      </c>
      <c r="D2026" s="354" t="s">
        <v>122</v>
      </c>
      <c r="E2026" s="354">
        <v>4190170</v>
      </c>
      <c r="F2026" s="354">
        <v>-4348.75</v>
      </c>
      <c r="I2026" s="354">
        <v>-4348.75</v>
      </c>
      <c r="S2026" s="354">
        <v>0</v>
      </c>
      <c r="T2026" s="354">
        <v>0</v>
      </c>
      <c r="U2026" s="354">
        <v>-4348.75</v>
      </c>
      <c r="V2026" s="354">
        <v>-4348.75</v>
      </c>
      <c r="W2026" s="354">
        <v>-4348.75</v>
      </c>
      <c r="X2026" s="354">
        <v>-4348.75</v>
      </c>
      <c r="Y2026" s="354">
        <v>-4348.75</v>
      </c>
      <c r="Z2026" s="354">
        <v>-4348.75</v>
      </c>
      <c r="AA2026" s="354">
        <v>-4348.75</v>
      </c>
      <c r="AB2026" s="354">
        <v>-4348.75</v>
      </c>
      <c r="AC2026" s="354">
        <v>-4348.75</v>
      </c>
      <c r="AD2026" s="354">
        <v>-4348.75</v>
      </c>
    </row>
    <row r="2027" spans="1:30" x14ac:dyDescent="0.35">
      <c r="A2027" t="s">
        <v>177</v>
      </c>
      <c r="B2027" s="354" t="str">
        <f>VLOOKUP(A2027,'Web Based Remittances'!$A$2:$C$70,3,0)</f>
        <v>403o958c</v>
      </c>
      <c r="C2027" s="354" t="s">
        <v>127</v>
      </c>
      <c r="D2027" s="354" t="s">
        <v>128</v>
      </c>
      <c r="E2027" s="354">
        <v>6180200</v>
      </c>
      <c r="F2027" s="354">
        <v>10000</v>
      </c>
      <c r="L2027" s="354">
        <v>10000</v>
      </c>
      <c r="S2027" s="354">
        <v>0</v>
      </c>
      <c r="T2027" s="354">
        <v>0</v>
      </c>
      <c r="U2027" s="354">
        <v>0</v>
      </c>
      <c r="V2027" s="354">
        <v>0</v>
      </c>
      <c r="W2027" s="354">
        <v>0</v>
      </c>
      <c r="X2027" s="354">
        <v>10000</v>
      </c>
      <c r="Y2027" s="354">
        <v>10000</v>
      </c>
      <c r="Z2027" s="354">
        <v>10000</v>
      </c>
      <c r="AA2027" s="354">
        <v>10000</v>
      </c>
      <c r="AB2027" s="354">
        <v>10000</v>
      </c>
      <c r="AC2027" s="354">
        <v>10000</v>
      </c>
      <c r="AD2027" s="354">
        <v>10000</v>
      </c>
    </row>
    <row r="2028" spans="1:30" x14ac:dyDescent="0.35">
      <c r="A2028" t="s">
        <v>178</v>
      </c>
      <c r="B2028" s="354" t="str">
        <f>VLOOKUP(A2028,'Web Based Remittances'!$A$2:$C$70,3,0)</f>
        <v>93p960h</v>
      </c>
      <c r="C2028" s="354" t="s">
        <v>19</v>
      </c>
      <c r="D2028" s="354" t="s">
        <v>20</v>
      </c>
      <c r="E2028" s="354">
        <v>4190105</v>
      </c>
      <c r="F2028" s="354">
        <v>-1621375</v>
      </c>
      <c r="G2028" s="354">
        <v>-197387.83</v>
      </c>
      <c r="H2028" s="354">
        <v>-125278.47</v>
      </c>
      <c r="I2028" s="354">
        <v>-125278.47</v>
      </c>
      <c r="J2028" s="354">
        <v>-125278.47</v>
      </c>
      <c r="K2028" s="354">
        <v>-125278.47</v>
      </c>
      <c r="L2028" s="354">
        <v>-125278.47</v>
      </c>
      <c r="M2028" s="354">
        <v>-125278.47</v>
      </c>
      <c r="N2028" s="354">
        <v>-125278.47</v>
      </c>
      <c r="O2028" s="354">
        <v>-125278.47</v>
      </c>
      <c r="P2028" s="354">
        <v>-125278.47</v>
      </c>
      <c r="Q2028" s="354">
        <v>-125278.47</v>
      </c>
      <c r="R2028" s="354">
        <v>-171202.47</v>
      </c>
      <c r="S2028" s="354">
        <v>-197387.83</v>
      </c>
      <c r="T2028" s="354">
        <v>-322666.3</v>
      </c>
      <c r="U2028" s="354">
        <v>-447944.77</v>
      </c>
      <c r="V2028" s="354">
        <v>-573223.24</v>
      </c>
      <c r="W2028" s="354">
        <v>-698501.71</v>
      </c>
      <c r="X2028" s="354">
        <v>-823780.17999999993</v>
      </c>
      <c r="Y2028" s="354">
        <v>-949058.64999999991</v>
      </c>
      <c r="Z2028" s="354">
        <v>-1074337.1199999999</v>
      </c>
      <c r="AA2028" s="354">
        <v>-1199615.5899999999</v>
      </c>
      <c r="AB2028" s="354">
        <v>-1324894.0599999998</v>
      </c>
      <c r="AC2028" s="354">
        <v>-1450172.5299999998</v>
      </c>
      <c r="AD2028" s="354">
        <v>-1621374.9999999998</v>
      </c>
    </row>
    <row r="2029" spans="1:30" x14ac:dyDescent="0.35">
      <c r="A2029" t="s">
        <v>178</v>
      </c>
      <c r="B2029" s="354" t="str">
        <f>VLOOKUP(A2029,'Web Based Remittances'!$A$2:$C$70,3,0)</f>
        <v>93p960h</v>
      </c>
      <c r="C2029" s="354" t="s">
        <v>21</v>
      </c>
      <c r="D2029" s="354" t="s">
        <v>22</v>
      </c>
      <c r="E2029" s="354">
        <v>4190110</v>
      </c>
      <c r="S2029" s="354">
        <v>0</v>
      </c>
      <c r="T2029" s="354">
        <v>0</v>
      </c>
      <c r="U2029" s="354">
        <v>0</v>
      </c>
      <c r="V2029" s="354">
        <v>0</v>
      </c>
      <c r="W2029" s="354">
        <v>0</v>
      </c>
      <c r="X2029" s="354">
        <v>0</v>
      </c>
      <c r="Y2029" s="354">
        <v>0</v>
      </c>
      <c r="Z2029" s="354">
        <v>0</v>
      </c>
      <c r="AA2029" s="354">
        <v>0</v>
      </c>
      <c r="AB2029" s="354">
        <v>0</v>
      </c>
      <c r="AC2029" s="354">
        <v>0</v>
      </c>
      <c r="AD2029" s="354">
        <v>0</v>
      </c>
    </row>
    <row r="2030" spans="1:30" x14ac:dyDescent="0.35">
      <c r="A2030" t="s">
        <v>178</v>
      </c>
      <c r="B2030" s="354" t="str">
        <f>VLOOKUP(A2030,'Web Based Remittances'!$A$2:$C$70,3,0)</f>
        <v>93p960h</v>
      </c>
      <c r="C2030" s="354" t="s">
        <v>23</v>
      </c>
      <c r="D2030" s="354" t="s">
        <v>24</v>
      </c>
      <c r="E2030" s="354">
        <v>4190120</v>
      </c>
      <c r="F2030" s="354">
        <v>-39877.19</v>
      </c>
      <c r="G2030" s="354">
        <v>-4231.1099999999997</v>
      </c>
      <c r="H2030" s="354">
        <v>-3240.55</v>
      </c>
      <c r="I2030" s="354">
        <v>-3240.58</v>
      </c>
      <c r="J2030" s="354">
        <v>-3240.55</v>
      </c>
      <c r="K2030" s="354">
        <v>-3240.55</v>
      </c>
      <c r="L2030" s="354">
        <v>-3240.55</v>
      </c>
      <c r="M2030" s="354">
        <v>-3240.55</v>
      </c>
      <c r="N2030" s="354">
        <v>-3240.55</v>
      </c>
      <c r="O2030" s="354">
        <v>-3240.55</v>
      </c>
      <c r="P2030" s="354">
        <v>-3240.55</v>
      </c>
      <c r="Q2030" s="354">
        <v>-3240.55</v>
      </c>
      <c r="R2030" s="354">
        <v>-3240.55</v>
      </c>
      <c r="S2030" s="354">
        <v>-4231.1099999999997</v>
      </c>
      <c r="T2030" s="354">
        <v>-7471.66</v>
      </c>
      <c r="U2030" s="354">
        <v>-10712.24</v>
      </c>
      <c r="V2030" s="354">
        <v>-13952.79</v>
      </c>
      <c r="W2030" s="354">
        <v>-17193.34</v>
      </c>
      <c r="X2030" s="354">
        <v>-20433.89</v>
      </c>
      <c r="Y2030" s="354">
        <v>-23674.44</v>
      </c>
      <c r="Z2030" s="354">
        <v>-26914.989999999998</v>
      </c>
      <c r="AA2030" s="354">
        <v>-30155.539999999997</v>
      </c>
      <c r="AB2030" s="354">
        <v>-33396.089999999997</v>
      </c>
      <c r="AC2030" s="354">
        <v>-36636.639999999999</v>
      </c>
      <c r="AD2030" s="354">
        <v>-39877.19</v>
      </c>
    </row>
    <row r="2031" spans="1:30" x14ac:dyDescent="0.35">
      <c r="A2031" t="s">
        <v>178</v>
      </c>
      <c r="B2031" s="354" t="str">
        <f>VLOOKUP(A2031,'Web Based Remittances'!$A$2:$C$70,3,0)</f>
        <v>93p960h</v>
      </c>
      <c r="C2031" s="354" t="s">
        <v>25</v>
      </c>
      <c r="D2031" s="354" t="s">
        <v>26</v>
      </c>
      <c r="E2031" s="354">
        <v>4190140</v>
      </c>
      <c r="F2031" s="354">
        <v>-110291</v>
      </c>
      <c r="H2031" s="354">
        <v>-36763.67</v>
      </c>
      <c r="L2031" s="354">
        <v>-36763.67</v>
      </c>
      <c r="O2031" s="354">
        <v>-36763.660000000003</v>
      </c>
      <c r="S2031" s="354">
        <v>0</v>
      </c>
      <c r="T2031" s="354">
        <v>-36763.67</v>
      </c>
      <c r="U2031" s="354">
        <v>-36763.67</v>
      </c>
      <c r="V2031" s="354">
        <v>-36763.67</v>
      </c>
      <c r="W2031" s="354">
        <v>-36763.67</v>
      </c>
      <c r="X2031" s="354">
        <v>-73527.34</v>
      </c>
      <c r="Y2031" s="354">
        <v>-73527.34</v>
      </c>
      <c r="Z2031" s="354">
        <v>-73527.34</v>
      </c>
      <c r="AA2031" s="354">
        <v>-110291</v>
      </c>
      <c r="AB2031" s="354">
        <v>-110291</v>
      </c>
      <c r="AC2031" s="354">
        <v>-110291</v>
      </c>
      <c r="AD2031" s="354">
        <v>-110291</v>
      </c>
    </row>
    <row r="2032" spans="1:30" x14ac:dyDescent="0.35">
      <c r="A2032" t="s">
        <v>178</v>
      </c>
      <c r="B2032" s="354" t="str">
        <f>VLOOKUP(A2032,'Web Based Remittances'!$A$2:$C$70,3,0)</f>
        <v>93p960h</v>
      </c>
      <c r="C2032" s="354" t="s">
        <v>27</v>
      </c>
      <c r="D2032" s="354" t="s">
        <v>28</v>
      </c>
      <c r="E2032" s="354">
        <v>4190160</v>
      </c>
      <c r="S2032" s="354">
        <v>0</v>
      </c>
      <c r="T2032" s="354">
        <v>0</v>
      </c>
      <c r="U2032" s="354">
        <v>0</v>
      </c>
      <c r="V2032" s="354">
        <v>0</v>
      </c>
      <c r="W2032" s="354">
        <v>0</v>
      </c>
      <c r="X2032" s="354">
        <v>0</v>
      </c>
      <c r="Y2032" s="354">
        <v>0</v>
      </c>
      <c r="Z2032" s="354">
        <v>0</v>
      </c>
      <c r="AA2032" s="354">
        <v>0</v>
      </c>
      <c r="AB2032" s="354">
        <v>0</v>
      </c>
      <c r="AC2032" s="354">
        <v>0</v>
      </c>
      <c r="AD2032" s="354">
        <v>0</v>
      </c>
    </row>
    <row r="2033" spans="1:30" x14ac:dyDescent="0.35">
      <c r="A2033" t="s">
        <v>178</v>
      </c>
      <c r="B2033" s="354" t="str">
        <f>VLOOKUP(A2033,'Web Based Remittances'!$A$2:$C$70,3,0)</f>
        <v>93p960h</v>
      </c>
      <c r="C2033" s="354" t="s">
        <v>29</v>
      </c>
      <c r="D2033" s="354" t="s">
        <v>30</v>
      </c>
      <c r="E2033" s="354">
        <v>4190390</v>
      </c>
      <c r="F2033" s="354">
        <v>-2800</v>
      </c>
      <c r="G2033" s="354">
        <v>-800</v>
      </c>
      <c r="J2033" s="354">
        <v>-800</v>
      </c>
      <c r="L2033" s="354">
        <v>-800</v>
      </c>
      <c r="O2033" s="354">
        <v>-400</v>
      </c>
      <c r="S2033" s="354">
        <v>-800</v>
      </c>
      <c r="T2033" s="354">
        <v>-800</v>
      </c>
      <c r="U2033" s="354">
        <v>-800</v>
      </c>
      <c r="V2033" s="354">
        <v>-1600</v>
      </c>
      <c r="W2033" s="354">
        <v>-1600</v>
      </c>
      <c r="X2033" s="354">
        <v>-2400</v>
      </c>
      <c r="Y2033" s="354">
        <v>-2400</v>
      </c>
      <c r="Z2033" s="354">
        <v>-2400</v>
      </c>
      <c r="AA2033" s="354">
        <v>-2800</v>
      </c>
      <c r="AB2033" s="354">
        <v>-2800</v>
      </c>
      <c r="AC2033" s="354">
        <v>-2800</v>
      </c>
      <c r="AD2033" s="354">
        <v>-2800</v>
      </c>
    </row>
    <row r="2034" spans="1:30" x14ac:dyDescent="0.35">
      <c r="A2034" t="s">
        <v>178</v>
      </c>
      <c r="B2034" s="354" t="str">
        <f>VLOOKUP(A2034,'Web Based Remittances'!$A$2:$C$70,3,0)</f>
        <v>93p960h</v>
      </c>
      <c r="C2034" s="354" t="s">
        <v>31</v>
      </c>
      <c r="D2034" s="354" t="s">
        <v>32</v>
      </c>
      <c r="E2034" s="354">
        <v>4191900</v>
      </c>
      <c r="F2034" s="354">
        <v>-20586.5</v>
      </c>
      <c r="G2034" s="354">
        <v>-1715.54</v>
      </c>
      <c r="H2034" s="354">
        <v>-1715.54</v>
      </c>
      <c r="I2034" s="354">
        <v>-1715.54</v>
      </c>
      <c r="J2034" s="354">
        <v>-1715.54</v>
      </c>
      <c r="K2034" s="354">
        <v>-1715.56</v>
      </c>
      <c r="L2034" s="354">
        <v>-1715.54</v>
      </c>
      <c r="M2034" s="354">
        <v>-1715.54</v>
      </c>
      <c r="N2034" s="354">
        <v>-1715.54</v>
      </c>
      <c r="O2034" s="354">
        <v>-1715.54</v>
      </c>
      <c r="P2034" s="354">
        <v>-1715.54</v>
      </c>
      <c r="Q2034" s="354">
        <v>-1715.54</v>
      </c>
      <c r="R2034" s="354">
        <v>-1715.54</v>
      </c>
      <c r="S2034" s="354">
        <v>-1715.54</v>
      </c>
      <c r="T2034" s="354">
        <v>-3431.08</v>
      </c>
      <c r="U2034" s="354">
        <v>-5146.62</v>
      </c>
      <c r="V2034" s="354">
        <v>-6862.16</v>
      </c>
      <c r="W2034" s="354">
        <v>-8577.7199999999993</v>
      </c>
      <c r="X2034" s="354">
        <v>-10293.259999999998</v>
      </c>
      <c r="Y2034" s="354">
        <v>-12008.8</v>
      </c>
      <c r="Z2034" s="354">
        <v>-13724.34</v>
      </c>
      <c r="AA2034" s="354">
        <v>-15439.880000000001</v>
      </c>
      <c r="AB2034" s="354">
        <v>-17155.420000000002</v>
      </c>
      <c r="AC2034" s="354">
        <v>-18870.960000000003</v>
      </c>
      <c r="AD2034" s="354">
        <v>-20586.500000000004</v>
      </c>
    </row>
    <row r="2035" spans="1:30" x14ac:dyDescent="0.35">
      <c r="A2035" t="s">
        <v>178</v>
      </c>
      <c r="B2035" s="354" t="str">
        <f>VLOOKUP(A2035,'Web Based Remittances'!$A$2:$C$70,3,0)</f>
        <v>93p960h</v>
      </c>
      <c r="C2035" s="354" t="s">
        <v>33</v>
      </c>
      <c r="D2035" s="354" t="s">
        <v>34</v>
      </c>
      <c r="E2035" s="354">
        <v>4191100</v>
      </c>
      <c r="F2035" s="354">
        <v>-400</v>
      </c>
      <c r="J2035" s="354">
        <v>-400</v>
      </c>
      <c r="S2035" s="354">
        <v>0</v>
      </c>
      <c r="T2035" s="354">
        <v>0</v>
      </c>
      <c r="U2035" s="354">
        <v>0</v>
      </c>
      <c r="V2035" s="354">
        <v>-400</v>
      </c>
      <c r="W2035" s="354">
        <v>-400</v>
      </c>
      <c r="X2035" s="354">
        <v>-400</v>
      </c>
      <c r="Y2035" s="354">
        <v>-400</v>
      </c>
      <c r="Z2035" s="354">
        <v>-400</v>
      </c>
      <c r="AA2035" s="354">
        <v>-400</v>
      </c>
      <c r="AB2035" s="354">
        <v>-400</v>
      </c>
      <c r="AC2035" s="354">
        <v>-400</v>
      </c>
      <c r="AD2035" s="354">
        <v>-400</v>
      </c>
    </row>
    <row r="2036" spans="1:30" x14ac:dyDescent="0.35">
      <c r="A2036" t="s">
        <v>178</v>
      </c>
      <c r="B2036" s="354" t="str">
        <f>VLOOKUP(A2036,'Web Based Remittances'!$A$2:$C$70,3,0)</f>
        <v>93p960h</v>
      </c>
      <c r="C2036" s="354" t="s">
        <v>35</v>
      </c>
      <c r="D2036" s="354" t="s">
        <v>36</v>
      </c>
      <c r="E2036" s="354">
        <v>4191110</v>
      </c>
      <c r="F2036" s="354">
        <v>-15500</v>
      </c>
      <c r="G2036" s="354">
        <v>-1409.09</v>
      </c>
      <c r="H2036" s="354">
        <v>-1409.09</v>
      </c>
      <c r="I2036" s="354">
        <v>-1409.09</v>
      </c>
      <c r="J2036" s="354">
        <v>-1409.09</v>
      </c>
      <c r="L2036" s="354">
        <v>-1409.09</v>
      </c>
      <c r="M2036" s="354">
        <v>-1409.09</v>
      </c>
      <c r="N2036" s="354">
        <v>-1409.1</v>
      </c>
      <c r="O2036" s="354">
        <v>-1409.09</v>
      </c>
      <c r="P2036" s="354">
        <v>-1409.09</v>
      </c>
      <c r="Q2036" s="354">
        <v>-1409.09</v>
      </c>
      <c r="R2036" s="354">
        <v>-1409.09</v>
      </c>
      <c r="S2036" s="354">
        <v>-1409.09</v>
      </c>
      <c r="T2036" s="354">
        <v>-2818.18</v>
      </c>
      <c r="U2036" s="354">
        <v>-4227.2699999999995</v>
      </c>
      <c r="V2036" s="354">
        <v>-5636.36</v>
      </c>
      <c r="W2036" s="354">
        <v>-5636.36</v>
      </c>
      <c r="X2036" s="354">
        <v>-7045.45</v>
      </c>
      <c r="Y2036" s="354">
        <v>-8454.5399999999991</v>
      </c>
      <c r="Z2036" s="354">
        <v>-9863.64</v>
      </c>
      <c r="AA2036" s="354">
        <v>-11272.73</v>
      </c>
      <c r="AB2036" s="354">
        <v>-12681.82</v>
      </c>
      <c r="AC2036" s="354">
        <v>-14090.91</v>
      </c>
      <c r="AD2036" s="354">
        <v>-15500</v>
      </c>
    </row>
    <row r="2037" spans="1:30" x14ac:dyDescent="0.35">
      <c r="A2037" t="s">
        <v>178</v>
      </c>
      <c r="B2037" s="354" t="str">
        <f>VLOOKUP(A2037,'Web Based Remittances'!$A$2:$C$70,3,0)</f>
        <v>93p960h</v>
      </c>
      <c r="C2037" s="354" t="s">
        <v>37</v>
      </c>
      <c r="D2037" s="354" t="s">
        <v>38</v>
      </c>
      <c r="E2037" s="354">
        <v>4191600</v>
      </c>
      <c r="S2037" s="354">
        <v>0</v>
      </c>
      <c r="T2037" s="354">
        <v>0</v>
      </c>
      <c r="U2037" s="354">
        <v>0</v>
      </c>
      <c r="V2037" s="354">
        <v>0</v>
      </c>
      <c r="W2037" s="354">
        <v>0</v>
      </c>
      <c r="X2037" s="354">
        <v>0</v>
      </c>
      <c r="Y2037" s="354">
        <v>0</v>
      </c>
      <c r="Z2037" s="354">
        <v>0</v>
      </c>
      <c r="AA2037" s="354">
        <v>0</v>
      </c>
      <c r="AB2037" s="354">
        <v>0</v>
      </c>
      <c r="AC2037" s="354">
        <v>0</v>
      </c>
      <c r="AD2037" s="354">
        <v>0</v>
      </c>
    </row>
    <row r="2038" spans="1:30" x14ac:dyDescent="0.35">
      <c r="A2038" t="s">
        <v>178</v>
      </c>
      <c r="B2038" s="354" t="str">
        <f>VLOOKUP(A2038,'Web Based Remittances'!$A$2:$C$70,3,0)</f>
        <v>93p960h</v>
      </c>
      <c r="C2038" s="354" t="s">
        <v>39</v>
      </c>
      <c r="D2038" s="354" t="s">
        <v>40</v>
      </c>
      <c r="E2038" s="354">
        <v>4191610</v>
      </c>
      <c r="S2038" s="354">
        <v>0</v>
      </c>
      <c r="T2038" s="354">
        <v>0</v>
      </c>
      <c r="U2038" s="354">
        <v>0</v>
      </c>
      <c r="V2038" s="354">
        <v>0</v>
      </c>
      <c r="W2038" s="354">
        <v>0</v>
      </c>
      <c r="X2038" s="354">
        <v>0</v>
      </c>
      <c r="Y2038" s="354">
        <v>0</v>
      </c>
      <c r="Z2038" s="354">
        <v>0</v>
      </c>
      <c r="AA2038" s="354">
        <v>0</v>
      </c>
      <c r="AB2038" s="354">
        <v>0</v>
      </c>
      <c r="AC2038" s="354">
        <v>0</v>
      </c>
      <c r="AD2038" s="354">
        <v>0</v>
      </c>
    </row>
    <row r="2039" spans="1:30" x14ac:dyDescent="0.35">
      <c r="A2039" t="s">
        <v>178</v>
      </c>
      <c r="B2039" s="354" t="str">
        <f>VLOOKUP(A2039,'Web Based Remittances'!$A$2:$C$70,3,0)</f>
        <v>93p960h</v>
      </c>
      <c r="C2039" s="354" t="s">
        <v>41</v>
      </c>
      <c r="D2039" s="354" t="s">
        <v>42</v>
      </c>
      <c r="E2039" s="354">
        <v>4190410</v>
      </c>
      <c r="F2039" s="354">
        <v>-8845.5</v>
      </c>
      <c r="G2039" s="354">
        <v>-515.15</v>
      </c>
      <c r="H2039" s="354">
        <v>-500</v>
      </c>
      <c r="I2039" s="354">
        <v>-850</v>
      </c>
      <c r="J2039" s="354">
        <v>-2000</v>
      </c>
      <c r="M2039" s="354">
        <v>-850</v>
      </c>
      <c r="N2039" s="354">
        <v>-250</v>
      </c>
      <c r="O2039" s="354">
        <v>-2000</v>
      </c>
      <c r="P2039" s="354">
        <v>-850</v>
      </c>
      <c r="Q2039" s="354">
        <v>-850</v>
      </c>
      <c r="R2039" s="354">
        <v>-180.35</v>
      </c>
      <c r="S2039" s="354">
        <v>-515.15</v>
      </c>
      <c r="T2039" s="354">
        <v>-1015.15</v>
      </c>
      <c r="U2039" s="354">
        <v>-1865.15</v>
      </c>
      <c r="V2039" s="354">
        <v>-3865.15</v>
      </c>
      <c r="W2039" s="354">
        <v>-3865.15</v>
      </c>
      <c r="X2039" s="354">
        <v>-3865.15</v>
      </c>
      <c r="Y2039" s="354">
        <v>-4715.1499999999996</v>
      </c>
      <c r="Z2039" s="354">
        <v>-4965.1499999999996</v>
      </c>
      <c r="AA2039" s="354">
        <v>-6965.15</v>
      </c>
      <c r="AB2039" s="354">
        <v>-7815.15</v>
      </c>
      <c r="AC2039" s="354">
        <v>-8665.15</v>
      </c>
      <c r="AD2039" s="354">
        <v>-8845.5</v>
      </c>
    </row>
    <row r="2040" spans="1:30" x14ac:dyDescent="0.35">
      <c r="A2040" t="s">
        <v>178</v>
      </c>
      <c r="B2040" s="354" t="str">
        <f>VLOOKUP(A2040,'Web Based Remittances'!$A$2:$C$70,3,0)</f>
        <v>93p960h</v>
      </c>
      <c r="C2040" s="354" t="s">
        <v>43</v>
      </c>
      <c r="D2040" s="354" t="s">
        <v>44</v>
      </c>
      <c r="E2040" s="354">
        <v>4190420</v>
      </c>
      <c r="F2040" s="354">
        <v>-5000</v>
      </c>
      <c r="G2040" s="354">
        <v>-942</v>
      </c>
      <c r="I2040" s="354">
        <v>-558</v>
      </c>
      <c r="J2040" s="354">
        <v>-2000</v>
      </c>
      <c r="O2040" s="354">
        <v>-1000</v>
      </c>
      <c r="Q2040" s="354">
        <v>-500</v>
      </c>
      <c r="S2040" s="354">
        <v>-942</v>
      </c>
      <c r="T2040" s="354">
        <v>-942</v>
      </c>
      <c r="U2040" s="354">
        <v>-1500</v>
      </c>
      <c r="V2040" s="354">
        <v>-3500</v>
      </c>
      <c r="W2040" s="354">
        <v>-3500</v>
      </c>
      <c r="X2040" s="354">
        <v>-3500</v>
      </c>
      <c r="Y2040" s="354">
        <v>-3500</v>
      </c>
      <c r="Z2040" s="354">
        <v>-3500</v>
      </c>
      <c r="AA2040" s="354">
        <v>-4500</v>
      </c>
      <c r="AB2040" s="354">
        <v>-4500</v>
      </c>
      <c r="AC2040" s="354">
        <v>-5000</v>
      </c>
      <c r="AD2040" s="354">
        <v>-5000</v>
      </c>
    </row>
    <row r="2041" spans="1:30" x14ac:dyDescent="0.35">
      <c r="A2041" t="s">
        <v>178</v>
      </c>
      <c r="B2041" s="354" t="str">
        <f>VLOOKUP(A2041,'Web Based Remittances'!$A$2:$C$70,3,0)</f>
        <v>93p960h</v>
      </c>
      <c r="C2041" s="354" t="s">
        <v>45</v>
      </c>
      <c r="D2041" s="354" t="s">
        <v>46</v>
      </c>
      <c r="E2041" s="354">
        <v>4190200</v>
      </c>
      <c r="F2041" s="354">
        <v>-31500</v>
      </c>
      <c r="G2041" s="354">
        <v>-2863.64</v>
      </c>
      <c r="H2041" s="354">
        <v>-2863.64</v>
      </c>
      <c r="I2041" s="354">
        <v>-2863.64</v>
      </c>
      <c r="J2041" s="354">
        <v>-2863.64</v>
      </c>
      <c r="L2041" s="354">
        <v>-2863.64</v>
      </c>
      <c r="M2041" s="354">
        <v>-2863.64</v>
      </c>
      <c r="N2041" s="354">
        <v>-2863.64</v>
      </c>
      <c r="O2041" s="354">
        <v>-2863.64</v>
      </c>
      <c r="P2041" s="354">
        <v>-2863.64</v>
      </c>
      <c r="Q2041" s="354">
        <v>-2863.64</v>
      </c>
      <c r="R2041" s="354">
        <v>-2863.6</v>
      </c>
      <c r="S2041" s="354">
        <v>-2863.64</v>
      </c>
      <c r="T2041" s="354">
        <v>-5727.28</v>
      </c>
      <c r="U2041" s="354">
        <v>-8590.92</v>
      </c>
      <c r="V2041" s="354">
        <v>-11454.56</v>
      </c>
      <c r="W2041" s="354">
        <v>-11454.56</v>
      </c>
      <c r="X2041" s="354">
        <v>-14318.199999999999</v>
      </c>
      <c r="Y2041" s="354">
        <v>-17181.84</v>
      </c>
      <c r="Z2041" s="354">
        <v>-20045.48</v>
      </c>
      <c r="AA2041" s="354">
        <v>-22909.119999999999</v>
      </c>
      <c r="AB2041" s="354">
        <v>-25772.76</v>
      </c>
      <c r="AC2041" s="354">
        <v>-28636.399999999998</v>
      </c>
      <c r="AD2041" s="354">
        <v>-31499.999999999996</v>
      </c>
    </row>
    <row r="2042" spans="1:30" x14ac:dyDescent="0.35">
      <c r="A2042" t="s">
        <v>178</v>
      </c>
      <c r="B2042" s="354" t="str">
        <f>VLOOKUP(A2042,'Web Based Remittances'!$A$2:$C$70,3,0)</f>
        <v>93p960h</v>
      </c>
      <c r="C2042" s="354" t="s">
        <v>47</v>
      </c>
      <c r="D2042" s="354" t="s">
        <v>48</v>
      </c>
      <c r="E2042" s="354">
        <v>4190386</v>
      </c>
      <c r="S2042" s="354">
        <v>0</v>
      </c>
      <c r="T2042" s="354">
        <v>0</v>
      </c>
      <c r="U2042" s="354">
        <v>0</v>
      </c>
      <c r="V2042" s="354">
        <v>0</v>
      </c>
      <c r="W2042" s="354">
        <v>0</v>
      </c>
      <c r="X2042" s="354">
        <v>0</v>
      </c>
      <c r="Y2042" s="354">
        <v>0</v>
      </c>
      <c r="Z2042" s="354">
        <v>0</v>
      </c>
      <c r="AA2042" s="354">
        <v>0</v>
      </c>
      <c r="AB2042" s="354">
        <v>0</v>
      </c>
      <c r="AC2042" s="354">
        <v>0</v>
      </c>
      <c r="AD2042" s="354">
        <v>0</v>
      </c>
    </row>
    <row r="2043" spans="1:30" x14ac:dyDescent="0.35">
      <c r="A2043" t="s">
        <v>178</v>
      </c>
      <c r="B2043" s="354" t="str">
        <f>VLOOKUP(A2043,'Web Based Remittances'!$A$2:$C$70,3,0)</f>
        <v>93p960h</v>
      </c>
      <c r="C2043" s="354" t="s">
        <v>49</v>
      </c>
      <c r="D2043" s="354" t="s">
        <v>50</v>
      </c>
      <c r="E2043" s="354">
        <v>4190387</v>
      </c>
      <c r="S2043" s="354">
        <v>0</v>
      </c>
      <c r="T2043" s="354">
        <v>0</v>
      </c>
      <c r="U2043" s="354">
        <v>0</v>
      </c>
      <c r="V2043" s="354">
        <v>0</v>
      </c>
      <c r="W2043" s="354">
        <v>0</v>
      </c>
      <c r="X2043" s="354">
        <v>0</v>
      </c>
      <c r="Y2043" s="354">
        <v>0</v>
      </c>
      <c r="Z2043" s="354">
        <v>0</v>
      </c>
      <c r="AA2043" s="354">
        <v>0</v>
      </c>
      <c r="AB2043" s="354">
        <v>0</v>
      </c>
      <c r="AC2043" s="354">
        <v>0</v>
      </c>
      <c r="AD2043" s="354">
        <v>0</v>
      </c>
    </row>
    <row r="2044" spans="1:30" x14ac:dyDescent="0.35">
      <c r="A2044" t="s">
        <v>178</v>
      </c>
      <c r="B2044" s="354" t="str">
        <f>VLOOKUP(A2044,'Web Based Remittances'!$A$2:$C$70,3,0)</f>
        <v>93p960h</v>
      </c>
      <c r="C2044" s="354" t="s">
        <v>51</v>
      </c>
      <c r="D2044" s="354" t="s">
        <v>52</v>
      </c>
      <c r="E2044" s="354">
        <v>4190388</v>
      </c>
      <c r="S2044" s="354">
        <v>0</v>
      </c>
      <c r="T2044" s="354">
        <v>0</v>
      </c>
      <c r="U2044" s="354">
        <v>0</v>
      </c>
      <c r="V2044" s="354">
        <v>0</v>
      </c>
      <c r="W2044" s="354">
        <v>0</v>
      </c>
      <c r="X2044" s="354">
        <v>0</v>
      </c>
      <c r="Y2044" s="354">
        <v>0</v>
      </c>
      <c r="Z2044" s="354">
        <v>0</v>
      </c>
      <c r="AA2044" s="354">
        <v>0</v>
      </c>
      <c r="AB2044" s="354">
        <v>0</v>
      </c>
      <c r="AC2044" s="354">
        <v>0</v>
      </c>
      <c r="AD2044" s="354">
        <v>0</v>
      </c>
    </row>
    <row r="2045" spans="1:30" x14ac:dyDescent="0.35">
      <c r="A2045" t="s">
        <v>178</v>
      </c>
      <c r="B2045" s="354" t="str">
        <f>VLOOKUP(A2045,'Web Based Remittances'!$A$2:$C$70,3,0)</f>
        <v>93p960h</v>
      </c>
      <c r="C2045" s="354" t="s">
        <v>53</v>
      </c>
      <c r="D2045" s="354" t="s">
        <v>54</v>
      </c>
      <c r="E2045" s="354">
        <v>4190380</v>
      </c>
      <c r="F2045" s="354">
        <v>-50289</v>
      </c>
      <c r="H2045" s="354">
        <v>-7988</v>
      </c>
      <c r="J2045" s="354">
        <v>-31293</v>
      </c>
      <c r="N2045" s="354">
        <v>-11008</v>
      </c>
      <c r="S2045" s="354">
        <v>0</v>
      </c>
      <c r="T2045" s="354">
        <v>-7988</v>
      </c>
      <c r="U2045" s="354">
        <v>-7988</v>
      </c>
      <c r="V2045" s="354">
        <v>-39281</v>
      </c>
      <c r="W2045" s="354">
        <v>-39281</v>
      </c>
      <c r="X2045" s="354">
        <v>-39281</v>
      </c>
      <c r="Y2045" s="354">
        <v>-39281</v>
      </c>
      <c r="Z2045" s="354">
        <v>-50289</v>
      </c>
      <c r="AA2045" s="354">
        <v>-50289</v>
      </c>
      <c r="AB2045" s="354">
        <v>-50289</v>
      </c>
      <c r="AC2045" s="354">
        <v>-50289</v>
      </c>
      <c r="AD2045" s="354">
        <v>-50289</v>
      </c>
    </row>
    <row r="2046" spans="1:30" x14ac:dyDescent="0.35">
      <c r="A2046" t="s">
        <v>178</v>
      </c>
      <c r="B2046" s="354" t="str">
        <f>VLOOKUP(A2046,'Web Based Remittances'!$A$2:$C$70,3,0)</f>
        <v>93p960h</v>
      </c>
      <c r="C2046" s="354" t="s">
        <v>57</v>
      </c>
      <c r="D2046" s="354" t="s">
        <v>58</v>
      </c>
      <c r="E2046" s="354">
        <v>6110000</v>
      </c>
      <c r="F2046" s="354">
        <v>888985.41</v>
      </c>
      <c r="G2046" s="354">
        <v>69895</v>
      </c>
      <c r="H2046" s="354">
        <v>69895</v>
      </c>
      <c r="I2046" s="354">
        <v>69895</v>
      </c>
      <c r="J2046" s="354">
        <v>69895</v>
      </c>
      <c r="K2046" s="354">
        <v>69895</v>
      </c>
      <c r="L2046" s="354">
        <v>69895</v>
      </c>
      <c r="M2046" s="354">
        <v>69895</v>
      </c>
      <c r="N2046" s="354">
        <v>76734.570000000007</v>
      </c>
      <c r="O2046" s="354">
        <v>80746.460000000006</v>
      </c>
      <c r="P2046" s="354">
        <v>80746.460000000006</v>
      </c>
      <c r="Q2046" s="354">
        <v>80746.460000000006</v>
      </c>
      <c r="R2046" s="354">
        <v>80746.460000000006</v>
      </c>
      <c r="S2046" s="354">
        <v>69895</v>
      </c>
      <c r="T2046" s="354">
        <v>139790</v>
      </c>
      <c r="U2046" s="354">
        <v>209685</v>
      </c>
      <c r="V2046" s="354">
        <v>279580</v>
      </c>
      <c r="W2046" s="354">
        <v>349475</v>
      </c>
      <c r="X2046" s="354">
        <v>419370</v>
      </c>
      <c r="Y2046" s="354">
        <v>489265</v>
      </c>
      <c r="Z2046" s="354">
        <v>565999.57000000007</v>
      </c>
      <c r="AA2046" s="354">
        <v>646746.03</v>
      </c>
      <c r="AB2046" s="354">
        <v>727492.49</v>
      </c>
      <c r="AC2046" s="354">
        <v>808238.95</v>
      </c>
      <c r="AD2046" s="354">
        <v>888985.40999999992</v>
      </c>
    </row>
    <row r="2047" spans="1:30" x14ac:dyDescent="0.35">
      <c r="A2047" t="s">
        <v>178</v>
      </c>
      <c r="B2047" s="354" t="str">
        <f>VLOOKUP(A2047,'Web Based Remittances'!$A$2:$C$70,3,0)</f>
        <v>93p960h</v>
      </c>
      <c r="C2047" s="354" t="s">
        <v>59</v>
      </c>
      <c r="D2047" s="354" t="s">
        <v>60</v>
      </c>
      <c r="E2047" s="354">
        <v>6110020</v>
      </c>
      <c r="S2047" s="354">
        <v>0</v>
      </c>
      <c r="T2047" s="354">
        <v>0</v>
      </c>
      <c r="U2047" s="354">
        <v>0</v>
      </c>
      <c r="V2047" s="354">
        <v>0</v>
      </c>
      <c r="W2047" s="354">
        <v>0</v>
      </c>
      <c r="X2047" s="354">
        <v>0</v>
      </c>
      <c r="Y2047" s="354">
        <v>0</v>
      </c>
      <c r="Z2047" s="354">
        <v>0</v>
      </c>
      <c r="AA2047" s="354">
        <v>0</v>
      </c>
      <c r="AB2047" s="354">
        <v>0</v>
      </c>
      <c r="AC2047" s="354">
        <v>0</v>
      </c>
      <c r="AD2047" s="354">
        <v>0</v>
      </c>
    </row>
    <row r="2048" spans="1:30" x14ac:dyDescent="0.35">
      <c r="A2048" t="s">
        <v>178</v>
      </c>
      <c r="B2048" s="354" t="str">
        <f>VLOOKUP(A2048,'Web Based Remittances'!$A$2:$C$70,3,0)</f>
        <v>93p960h</v>
      </c>
      <c r="C2048" s="354" t="s">
        <v>61</v>
      </c>
      <c r="D2048" s="354" t="s">
        <v>62</v>
      </c>
      <c r="E2048" s="354">
        <v>6110600</v>
      </c>
      <c r="F2048" s="354">
        <v>395280.75</v>
      </c>
      <c r="G2048" s="354">
        <v>28850</v>
      </c>
      <c r="H2048" s="354">
        <v>28850</v>
      </c>
      <c r="I2048" s="354">
        <v>28850</v>
      </c>
      <c r="J2048" s="354">
        <v>28850</v>
      </c>
      <c r="K2048" s="354">
        <v>28850</v>
      </c>
      <c r="L2048" s="354">
        <v>28850</v>
      </c>
      <c r="M2048" s="354">
        <v>28850</v>
      </c>
      <c r="N2048" s="354">
        <v>38942.15</v>
      </c>
      <c r="O2048" s="354">
        <v>38597.199999999997</v>
      </c>
      <c r="P2048" s="354">
        <v>38597.199999999997</v>
      </c>
      <c r="Q2048" s="354">
        <v>38597.199999999997</v>
      </c>
      <c r="R2048" s="354">
        <v>38597</v>
      </c>
      <c r="S2048" s="354">
        <v>28850</v>
      </c>
      <c r="T2048" s="354">
        <v>57700</v>
      </c>
      <c r="U2048" s="354">
        <v>86550</v>
      </c>
      <c r="V2048" s="354">
        <v>115400</v>
      </c>
      <c r="W2048" s="354">
        <v>144250</v>
      </c>
      <c r="X2048" s="354">
        <v>173100</v>
      </c>
      <c r="Y2048" s="354">
        <v>201950</v>
      </c>
      <c r="Z2048" s="354">
        <v>240892.15</v>
      </c>
      <c r="AA2048" s="354">
        <v>279489.34999999998</v>
      </c>
      <c r="AB2048" s="354">
        <v>318086.55</v>
      </c>
      <c r="AC2048" s="354">
        <v>356683.75</v>
      </c>
      <c r="AD2048" s="354">
        <v>395280.75</v>
      </c>
    </row>
    <row r="2049" spans="1:30" x14ac:dyDescent="0.35">
      <c r="A2049" t="s">
        <v>178</v>
      </c>
      <c r="B2049" s="354" t="str">
        <f>VLOOKUP(A2049,'Web Based Remittances'!$A$2:$C$70,3,0)</f>
        <v>93p960h</v>
      </c>
      <c r="C2049" s="354" t="s">
        <v>63</v>
      </c>
      <c r="D2049" s="354" t="s">
        <v>64</v>
      </c>
      <c r="E2049" s="354">
        <v>6110720</v>
      </c>
      <c r="F2049" s="354">
        <v>47902.3</v>
      </c>
      <c r="G2049" s="354">
        <v>4750</v>
      </c>
      <c r="H2049" s="354">
        <v>4750</v>
      </c>
      <c r="I2049" s="354">
        <v>4750</v>
      </c>
      <c r="J2049" s="354">
        <v>4750</v>
      </c>
      <c r="K2049" s="354">
        <v>4750</v>
      </c>
      <c r="L2049" s="354">
        <v>4750</v>
      </c>
      <c r="M2049" s="354">
        <v>3233.72</v>
      </c>
      <c r="N2049" s="354">
        <v>3233.72</v>
      </c>
      <c r="O2049" s="354">
        <v>3233.72</v>
      </c>
      <c r="P2049" s="354">
        <v>3233.72</v>
      </c>
      <c r="Q2049" s="354">
        <v>3233.72</v>
      </c>
      <c r="R2049" s="354">
        <v>3233.7</v>
      </c>
      <c r="S2049" s="354">
        <v>4750</v>
      </c>
      <c r="T2049" s="354">
        <v>9500</v>
      </c>
      <c r="U2049" s="354">
        <v>14250</v>
      </c>
      <c r="V2049" s="354">
        <v>19000</v>
      </c>
      <c r="W2049" s="354">
        <v>23750</v>
      </c>
      <c r="X2049" s="354">
        <v>28500</v>
      </c>
      <c r="Y2049" s="354">
        <v>31733.72</v>
      </c>
      <c r="Z2049" s="354">
        <v>34967.440000000002</v>
      </c>
      <c r="AA2049" s="354">
        <v>38201.160000000003</v>
      </c>
      <c r="AB2049" s="354">
        <v>41434.880000000005</v>
      </c>
      <c r="AC2049" s="354">
        <v>44668.600000000006</v>
      </c>
      <c r="AD2049" s="354">
        <v>47902.3</v>
      </c>
    </row>
    <row r="2050" spans="1:30" x14ac:dyDescent="0.35">
      <c r="A2050" t="s">
        <v>178</v>
      </c>
      <c r="B2050" s="354" t="str">
        <f>VLOOKUP(A2050,'Web Based Remittances'!$A$2:$C$70,3,0)</f>
        <v>93p960h</v>
      </c>
      <c r="C2050" s="354" t="s">
        <v>65</v>
      </c>
      <c r="D2050" s="354" t="s">
        <v>66</v>
      </c>
      <c r="E2050" s="354">
        <v>6110860</v>
      </c>
      <c r="F2050" s="354">
        <v>107195.57</v>
      </c>
      <c r="G2050" s="354">
        <v>8813.57</v>
      </c>
      <c r="H2050" s="354">
        <v>8813.57</v>
      </c>
      <c r="I2050" s="354">
        <v>8813.57</v>
      </c>
      <c r="J2050" s="354">
        <v>8813.57</v>
      </c>
      <c r="K2050" s="354">
        <v>8813.57</v>
      </c>
      <c r="L2050" s="354">
        <v>8813.57</v>
      </c>
      <c r="M2050" s="354">
        <v>8813.57</v>
      </c>
      <c r="N2050" s="354">
        <v>8813.57</v>
      </c>
      <c r="O2050" s="354">
        <v>9387.01</v>
      </c>
      <c r="P2050" s="354">
        <v>9100</v>
      </c>
      <c r="Q2050" s="354">
        <v>9100</v>
      </c>
      <c r="R2050" s="354">
        <v>9100</v>
      </c>
      <c r="S2050" s="354">
        <v>8813.57</v>
      </c>
      <c r="T2050" s="354">
        <v>17627.14</v>
      </c>
      <c r="U2050" s="354">
        <v>26440.71</v>
      </c>
      <c r="V2050" s="354">
        <v>35254.28</v>
      </c>
      <c r="W2050" s="354">
        <v>44067.85</v>
      </c>
      <c r="X2050" s="354">
        <v>52881.42</v>
      </c>
      <c r="Y2050" s="354">
        <v>61694.99</v>
      </c>
      <c r="Z2050" s="354">
        <v>70508.56</v>
      </c>
      <c r="AA2050" s="354">
        <v>79895.569999999992</v>
      </c>
      <c r="AB2050" s="354">
        <v>88995.569999999992</v>
      </c>
      <c r="AC2050" s="354">
        <v>98095.569999999992</v>
      </c>
      <c r="AD2050" s="354">
        <v>107195.56999999999</v>
      </c>
    </row>
    <row r="2051" spans="1:30" x14ac:dyDescent="0.35">
      <c r="A2051" t="s">
        <v>178</v>
      </c>
      <c r="B2051" s="354" t="str">
        <f>VLOOKUP(A2051,'Web Based Remittances'!$A$2:$C$70,3,0)</f>
        <v>93p960h</v>
      </c>
      <c r="C2051" s="354" t="s">
        <v>67</v>
      </c>
      <c r="D2051" s="354" t="s">
        <v>68</v>
      </c>
      <c r="E2051" s="354">
        <v>6110800</v>
      </c>
      <c r="S2051" s="354">
        <v>0</v>
      </c>
      <c r="T2051" s="354">
        <v>0</v>
      </c>
      <c r="U2051" s="354">
        <v>0</v>
      </c>
      <c r="V2051" s="354">
        <v>0</v>
      </c>
      <c r="W2051" s="354">
        <v>0</v>
      </c>
      <c r="X2051" s="354">
        <v>0</v>
      </c>
      <c r="Y2051" s="354">
        <v>0</v>
      </c>
      <c r="Z2051" s="354">
        <v>0</v>
      </c>
      <c r="AA2051" s="354">
        <v>0</v>
      </c>
      <c r="AB2051" s="354">
        <v>0</v>
      </c>
      <c r="AC2051" s="354">
        <v>0</v>
      </c>
      <c r="AD2051" s="354">
        <v>0</v>
      </c>
    </row>
    <row r="2052" spans="1:30" x14ac:dyDescent="0.35">
      <c r="A2052" t="s">
        <v>178</v>
      </c>
      <c r="B2052" s="354" t="str">
        <f>VLOOKUP(A2052,'Web Based Remittances'!$A$2:$C$70,3,0)</f>
        <v>93p960h</v>
      </c>
      <c r="C2052" s="354" t="s">
        <v>69</v>
      </c>
      <c r="D2052" s="354" t="s">
        <v>70</v>
      </c>
      <c r="E2052" s="354">
        <v>6110640</v>
      </c>
      <c r="F2052" s="354">
        <v>28977.46</v>
      </c>
      <c r="G2052" s="354">
        <v>2250</v>
      </c>
      <c r="H2052" s="354">
        <v>2250</v>
      </c>
      <c r="I2052" s="354">
        <v>2250</v>
      </c>
      <c r="J2052" s="354">
        <v>2250</v>
      </c>
      <c r="K2052" s="354">
        <v>2250</v>
      </c>
      <c r="L2052" s="354">
        <v>2250</v>
      </c>
      <c r="M2052" s="354">
        <v>2250</v>
      </c>
      <c r="N2052" s="354">
        <v>3124.26</v>
      </c>
      <c r="O2052" s="354">
        <v>2525.8000000000002</v>
      </c>
      <c r="P2052" s="354">
        <v>2525.8000000000002</v>
      </c>
      <c r="Q2052" s="354">
        <v>2525.8000000000002</v>
      </c>
      <c r="R2052" s="354">
        <v>2525.8000000000002</v>
      </c>
      <c r="S2052" s="354">
        <v>2250</v>
      </c>
      <c r="T2052" s="354">
        <v>4500</v>
      </c>
      <c r="U2052" s="354">
        <v>6750</v>
      </c>
      <c r="V2052" s="354">
        <v>9000</v>
      </c>
      <c r="W2052" s="354">
        <v>11250</v>
      </c>
      <c r="X2052" s="354">
        <v>13500</v>
      </c>
      <c r="Y2052" s="354">
        <v>15750</v>
      </c>
      <c r="Z2052" s="354">
        <v>18874.260000000002</v>
      </c>
      <c r="AA2052" s="354">
        <v>21400.06</v>
      </c>
      <c r="AB2052" s="354">
        <v>23925.86</v>
      </c>
      <c r="AC2052" s="354">
        <v>26451.66</v>
      </c>
      <c r="AD2052" s="354">
        <v>28977.46</v>
      </c>
    </row>
    <row r="2053" spans="1:30" x14ac:dyDescent="0.35">
      <c r="A2053" t="s">
        <v>178</v>
      </c>
      <c r="B2053" s="354" t="str">
        <f>VLOOKUP(A2053,'Web Based Remittances'!$A$2:$C$70,3,0)</f>
        <v>93p960h</v>
      </c>
      <c r="C2053" s="354" t="s">
        <v>71</v>
      </c>
      <c r="D2053" s="354" t="s">
        <v>72</v>
      </c>
      <c r="E2053" s="354">
        <v>6116300</v>
      </c>
      <c r="F2053" s="354">
        <v>8230</v>
      </c>
      <c r="G2053" s="354">
        <v>685.83</v>
      </c>
      <c r="H2053" s="354">
        <v>685.83</v>
      </c>
      <c r="I2053" s="354">
        <v>685.83</v>
      </c>
      <c r="J2053" s="354">
        <v>685.83</v>
      </c>
      <c r="K2053" s="354">
        <v>685.83</v>
      </c>
      <c r="L2053" s="354">
        <v>685.83</v>
      </c>
      <c r="M2053" s="354">
        <v>685.83</v>
      </c>
      <c r="N2053" s="354">
        <v>685.83</v>
      </c>
      <c r="O2053" s="354">
        <v>685.87</v>
      </c>
      <c r="P2053" s="354">
        <v>685.83</v>
      </c>
      <c r="Q2053" s="354">
        <v>685.83</v>
      </c>
      <c r="R2053" s="354">
        <v>685.83</v>
      </c>
      <c r="S2053" s="354">
        <v>685.83</v>
      </c>
      <c r="T2053" s="354">
        <v>1371.66</v>
      </c>
      <c r="U2053" s="354">
        <v>2057.4900000000002</v>
      </c>
      <c r="V2053" s="354">
        <v>2743.32</v>
      </c>
      <c r="W2053" s="354">
        <v>3429.15</v>
      </c>
      <c r="X2053" s="354">
        <v>4114.9800000000005</v>
      </c>
      <c r="Y2053" s="354">
        <v>4800.8100000000004</v>
      </c>
      <c r="Z2053" s="354">
        <v>5486.64</v>
      </c>
      <c r="AA2053" s="354">
        <v>6172.51</v>
      </c>
      <c r="AB2053" s="354">
        <v>6858.34</v>
      </c>
      <c r="AC2053" s="354">
        <v>7544.17</v>
      </c>
      <c r="AD2053" s="354">
        <v>8230</v>
      </c>
    </row>
    <row r="2054" spans="1:30" x14ac:dyDescent="0.35">
      <c r="A2054" t="s">
        <v>178</v>
      </c>
      <c r="B2054" s="354" t="str">
        <f>VLOOKUP(A2054,'Web Based Remittances'!$A$2:$C$70,3,0)</f>
        <v>93p960h</v>
      </c>
      <c r="C2054" s="354" t="s">
        <v>73</v>
      </c>
      <c r="D2054" s="354" t="s">
        <v>74</v>
      </c>
      <c r="E2054" s="354">
        <v>6116200</v>
      </c>
      <c r="F2054" s="354">
        <v>3150</v>
      </c>
      <c r="G2054" s="354">
        <v>850</v>
      </c>
      <c r="H2054" s="354">
        <v>450</v>
      </c>
      <c r="I2054" s="354">
        <v>712</v>
      </c>
      <c r="N2054" s="354">
        <v>284.5</v>
      </c>
      <c r="O2054" s="354">
        <v>284.5</v>
      </c>
      <c r="P2054" s="354">
        <v>284.5</v>
      </c>
      <c r="Q2054" s="354">
        <v>284.5</v>
      </c>
      <c r="S2054" s="354">
        <v>850</v>
      </c>
      <c r="T2054" s="354">
        <v>1300</v>
      </c>
      <c r="U2054" s="354">
        <v>2012</v>
      </c>
      <c r="V2054" s="354">
        <v>2012</v>
      </c>
      <c r="W2054" s="354">
        <v>2012</v>
      </c>
      <c r="X2054" s="354">
        <v>2012</v>
      </c>
      <c r="Y2054" s="354">
        <v>2012</v>
      </c>
      <c r="Z2054" s="354">
        <v>2296.5</v>
      </c>
      <c r="AA2054" s="354">
        <v>2581</v>
      </c>
      <c r="AB2054" s="354">
        <v>2865.5</v>
      </c>
      <c r="AC2054" s="354">
        <v>3150</v>
      </c>
      <c r="AD2054" s="354">
        <v>3150</v>
      </c>
    </row>
    <row r="2055" spans="1:30" x14ac:dyDescent="0.35">
      <c r="A2055" t="s">
        <v>178</v>
      </c>
      <c r="B2055" s="354" t="str">
        <f>VLOOKUP(A2055,'Web Based Remittances'!$A$2:$C$70,3,0)</f>
        <v>93p960h</v>
      </c>
      <c r="C2055" s="354" t="s">
        <v>75</v>
      </c>
      <c r="D2055" s="354" t="s">
        <v>76</v>
      </c>
      <c r="E2055" s="354">
        <v>6116610</v>
      </c>
      <c r="S2055" s="354">
        <v>0</v>
      </c>
      <c r="T2055" s="354">
        <v>0</v>
      </c>
      <c r="U2055" s="354">
        <v>0</v>
      </c>
      <c r="V2055" s="354">
        <v>0</v>
      </c>
      <c r="W2055" s="354">
        <v>0</v>
      </c>
      <c r="X2055" s="354">
        <v>0</v>
      </c>
      <c r="Y2055" s="354">
        <v>0</v>
      </c>
      <c r="Z2055" s="354">
        <v>0</v>
      </c>
      <c r="AA2055" s="354">
        <v>0</v>
      </c>
      <c r="AB2055" s="354">
        <v>0</v>
      </c>
      <c r="AC2055" s="354">
        <v>0</v>
      </c>
      <c r="AD2055" s="354">
        <v>0</v>
      </c>
    </row>
    <row r="2056" spans="1:30" x14ac:dyDescent="0.35">
      <c r="A2056" t="s">
        <v>178</v>
      </c>
      <c r="B2056" s="354" t="str">
        <f>VLOOKUP(A2056,'Web Based Remittances'!$A$2:$C$70,3,0)</f>
        <v>93p960h</v>
      </c>
      <c r="C2056" s="354" t="s">
        <v>77</v>
      </c>
      <c r="D2056" s="354" t="s">
        <v>78</v>
      </c>
      <c r="E2056" s="354">
        <v>6116600</v>
      </c>
      <c r="S2056" s="354">
        <v>0</v>
      </c>
      <c r="T2056" s="354">
        <v>0</v>
      </c>
      <c r="U2056" s="354">
        <v>0</v>
      </c>
      <c r="V2056" s="354">
        <v>0</v>
      </c>
      <c r="W2056" s="354">
        <v>0</v>
      </c>
      <c r="X2056" s="354">
        <v>0</v>
      </c>
      <c r="Y2056" s="354">
        <v>0</v>
      </c>
      <c r="Z2056" s="354">
        <v>0</v>
      </c>
      <c r="AA2056" s="354">
        <v>0</v>
      </c>
      <c r="AB2056" s="354">
        <v>0</v>
      </c>
      <c r="AC2056" s="354">
        <v>0</v>
      </c>
      <c r="AD2056" s="354">
        <v>0</v>
      </c>
    </row>
    <row r="2057" spans="1:30" x14ac:dyDescent="0.35">
      <c r="A2057" t="s">
        <v>178</v>
      </c>
      <c r="B2057" s="354" t="str">
        <f>VLOOKUP(A2057,'Web Based Remittances'!$A$2:$C$70,3,0)</f>
        <v>93p960h</v>
      </c>
      <c r="C2057" s="354" t="s">
        <v>79</v>
      </c>
      <c r="D2057" s="354" t="s">
        <v>80</v>
      </c>
      <c r="E2057" s="354">
        <v>6121000</v>
      </c>
      <c r="F2057" s="354">
        <v>24768.6</v>
      </c>
      <c r="G2057" s="354">
        <v>2064.0500000000002</v>
      </c>
      <c r="H2057" s="354">
        <v>2064.0500000000002</v>
      </c>
      <c r="I2057" s="354">
        <v>2064.0500000000002</v>
      </c>
      <c r="J2057" s="354">
        <v>2064.0500000000002</v>
      </c>
      <c r="K2057" s="354">
        <v>2064.0500000000002</v>
      </c>
      <c r="L2057" s="354">
        <v>2064.0500000000002</v>
      </c>
      <c r="M2057" s="354">
        <v>2064.0500000000002</v>
      </c>
      <c r="N2057" s="354">
        <v>2064.0500000000002</v>
      </c>
      <c r="O2057" s="354">
        <v>2064.0500000000002</v>
      </c>
      <c r="P2057" s="354">
        <v>2064.0500000000002</v>
      </c>
      <c r="Q2057" s="354">
        <v>2064.0500000000002</v>
      </c>
      <c r="R2057" s="354">
        <v>2064.0500000000002</v>
      </c>
      <c r="S2057" s="354">
        <v>2064.0500000000002</v>
      </c>
      <c r="T2057" s="354">
        <v>4128.1000000000004</v>
      </c>
      <c r="U2057" s="354">
        <v>6192.1500000000005</v>
      </c>
      <c r="V2057" s="354">
        <v>8256.2000000000007</v>
      </c>
      <c r="W2057" s="354">
        <v>10320.25</v>
      </c>
      <c r="X2057" s="354">
        <v>12384.3</v>
      </c>
      <c r="Y2057" s="354">
        <v>14448.349999999999</v>
      </c>
      <c r="Z2057" s="354">
        <v>16512.399999999998</v>
      </c>
      <c r="AA2057" s="354">
        <v>18576.449999999997</v>
      </c>
      <c r="AB2057" s="354">
        <v>20640.499999999996</v>
      </c>
      <c r="AC2057" s="354">
        <v>22704.549999999996</v>
      </c>
      <c r="AD2057" s="354">
        <v>24768.599999999995</v>
      </c>
    </row>
    <row r="2058" spans="1:30" x14ac:dyDescent="0.35">
      <c r="A2058" t="s">
        <v>178</v>
      </c>
      <c r="B2058" s="354" t="str">
        <f>VLOOKUP(A2058,'Web Based Remittances'!$A$2:$C$70,3,0)</f>
        <v>93p960h</v>
      </c>
      <c r="C2058" s="354" t="s">
        <v>81</v>
      </c>
      <c r="D2058" s="354" t="s">
        <v>82</v>
      </c>
      <c r="E2058" s="354">
        <v>6122310</v>
      </c>
      <c r="F2058" s="354">
        <v>19236.05</v>
      </c>
      <c r="G2058" s="354">
        <v>784.83</v>
      </c>
      <c r="H2058" s="354">
        <v>10602.88</v>
      </c>
      <c r="I2058" s="354">
        <v>784.83</v>
      </c>
      <c r="J2058" s="354">
        <v>784.83</v>
      </c>
      <c r="K2058" s="354">
        <v>784.83</v>
      </c>
      <c r="L2058" s="354">
        <v>784.83</v>
      </c>
      <c r="M2058" s="354">
        <v>784.83</v>
      </c>
      <c r="N2058" s="354">
        <v>784.83</v>
      </c>
      <c r="O2058" s="354">
        <v>784.83</v>
      </c>
      <c r="P2058" s="354">
        <v>784.83</v>
      </c>
      <c r="Q2058" s="354">
        <v>784.83</v>
      </c>
      <c r="R2058" s="354">
        <v>784.87</v>
      </c>
      <c r="S2058" s="354">
        <v>784.83</v>
      </c>
      <c r="T2058" s="354">
        <v>11387.71</v>
      </c>
      <c r="U2058" s="354">
        <v>12172.539999999999</v>
      </c>
      <c r="V2058" s="354">
        <v>12957.369999999999</v>
      </c>
      <c r="W2058" s="354">
        <v>13742.199999999999</v>
      </c>
      <c r="X2058" s="354">
        <v>14527.029999999999</v>
      </c>
      <c r="Y2058" s="354">
        <v>15311.859999999999</v>
      </c>
      <c r="Z2058" s="354">
        <v>16096.689999999999</v>
      </c>
      <c r="AA2058" s="354">
        <v>16881.52</v>
      </c>
      <c r="AB2058" s="354">
        <v>17666.350000000002</v>
      </c>
      <c r="AC2058" s="354">
        <v>18451.180000000004</v>
      </c>
      <c r="AD2058" s="354">
        <v>19236.050000000003</v>
      </c>
    </row>
    <row r="2059" spans="1:30" x14ac:dyDescent="0.35">
      <c r="A2059" t="s">
        <v>178</v>
      </c>
      <c r="B2059" s="354" t="str">
        <f>VLOOKUP(A2059,'Web Based Remittances'!$A$2:$C$70,3,0)</f>
        <v>93p960h</v>
      </c>
      <c r="C2059" s="354" t="s">
        <v>83</v>
      </c>
      <c r="D2059" s="354" t="s">
        <v>84</v>
      </c>
      <c r="E2059" s="354">
        <v>6122110</v>
      </c>
      <c r="F2059" s="354">
        <v>4267.93</v>
      </c>
      <c r="G2059" s="354">
        <v>355.66</v>
      </c>
      <c r="H2059" s="354">
        <v>355.66</v>
      </c>
      <c r="I2059" s="354">
        <v>355.66</v>
      </c>
      <c r="J2059" s="354">
        <v>355.66</v>
      </c>
      <c r="K2059" s="354">
        <v>355.66</v>
      </c>
      <c r="L2059" s="354">
        <v>355.66</v>
      </c>
      <c r="M2059" s="354">
        <v>355.66</v>
      </c>
      <c r="N2059" s="354">
        <v>355.67</v>
      </c>
      <c r="O2059" s="354">
        <v>355.66</v>
      </c>
      <c r="P2059" s="354">
        <v>355.66</v>
      </c>
      <c r="Q2059" s="354">
        <v>355.66</v>
      </c>
      <c r="R2059" s="354">
        <v>355.66</v>
      </c>
      <c r="S2059" s="354">
        <v>355.66</v>
      </c>
      <c r="T2059" s="354">
        <v>711.32</v>
      </c>
      <c r="U2059" s="354">
        <v>1066.98</v>
      </c>
      <c r="V2059" s="354">
        <v>1422.64</v>
      </c>
      <c r="W2059" s="354">
        <v>1778.3000000000002</v>
      </c>
      <c r="X2059" s="354">
        <v>2133.96</v>
      </c>
      <c r="Y2059" s="354">
        <v>2489.62</v>
      </c>
      <c r="Z2059" s="354">
        <v>2845.29</v>
      </c>
      <c r="AA2059" s="354">
        <v>3200.95</v>
      </c>
      <c r="AB2059" s="354">
        <v>3556.6099999999997</v>
      </c>
      <c r="AC2059" s="354">
        <v>3912.2699999999995</v>
      </c>
      <c r="AD2059" s="354">
        <v>4267.9299999999994</v>
      </c>
    </row>
    <row r="2060" spans="1:30" x14ac:dyDescent="0.35">
      <c r="A2060" t="s">
        <v>178</v>
      </c>
      <c r="B2060" s="354" t="str">
        <f>VLOOKUP(A2060,'Web Based Remittances'!$A$2:$C$70,3,0)</f>
        <v>93p960h</v>
      </c>
      <c r="C2060" s="354" t="s">
        <v>85</v>
      </c>
      <c r="D2060" s="354" t="s">
        <v>86</v>
      </c>
      <c r="E2060" s="354">
        <v>6120800</v>
      </c>
      <c r="F2060" s="354">
        <v>7787.52</v>
      </c>
      <c r="G2060" s="354">
        <v>648.96</v>
      </c>
      <c r="H2060" s="354">
        <v>648.96</v>
      </c>
      <c r="I2060" s="354">
        <v>648.96</v>
      </c>
      <c r="J2060" s="354">
        <v>648.96</v>
      </c>
      <c r="K2060" s="354">
        <v>648.96</v>
      </c>
      <c r="L2060" s="354">
        <v>648.96</v>
      </c>
      <c r="M2060" s="354">
        <v>648.96</v>
      </c>
      <c r="N2060" s="354">
        <v>648.96</v>
      </c>
      <c r="O2060" s="354">
        <v>648.96</v>
      </c>
      <c r="P2060" s="354">
        <v>648.96</v>
      </c>
      <c r="Q2060" s="354">
        <v>648.96</v>
      </c>
      <c r="R2060" s="354">
        <v>648.96</v>
      </c>
      <c r="S2060" s="354">
        <v>648.96</v>
      </c>
      <c r="T2060" s="354">
        <v>1297.92</v>
      </c>
      <c r="U2060" s="354">
        <v>1946.88</v>
      </c>
      <c r="V2060" s="354">
        <v>2595.84</v>
      </c>
      <c r="W2060" s="354">
        <v>3244.8</v>
      </c>
      <c r="X2060" s="354">
        <v>3893.76</v>
      </c>
      <c r="Y2060" s="354">
        <v>4542.72</v>
      </c>
      <c r="Z2060" s="354">
        <v>5191.68</v>
      </c>
      <c r="AA2060" s="354">
        <v>5840.64</v>
      </c>
      <c r="AB2060" s="354">
        <v>6489.6</v>
      </c>
      <c r="AC2060" s="354">
        <v>7138.56</v>
      </c>
      <c r="AD2060" s="354">
        <v>7787.52</v>
      </c>
    </row>
    <row r="2061" spans="1:30" x14ac:dyDescent="0.35">
      <c r="A2061" t="s">
        <v>178</v>
      </c>
      <c r="B2061" s="354" t="str">
        <f>VLOOKUP(A2061,'Web Based Remittances'!$A$2:$C$70,3,0)</f>
        <v>93p960h</v>
      </c>
      <c r="C2061" s="354" t="s">
        <v>87</v>
      </c>
      <c r="D2061" s="354" t="s">
        <v>88</v>
      </c>
      <c r="E2061" s="354">
        <v>6120220</v>
      </c>
      <c r="F2061" s="354">
        <v>27333.040000000001</v>
      </c>
      <c r="G2061" s="354">
        <v>2277.75</v>
      </c>
      <c r="H2061" s="354">
        <v>2277.75</v>
      </c>
      <c r="I2061" s="354">
        <v>2277.75</v>
      </c>
      <c r="J2061" s="354">
        <v>2277.75</v>
      </c>
      <c r="K2061" s="354">
        <v>2277.75</v>
      </c>
      <c r="L2061" s="354">
        <v>2277.75</v>
      </c>
      <c r="M2061" s="354">
        <v>2277.75</v>
      </c>
      <c r="N2061" s="354">
        <v>2277.75</v>
      </c>
      <c r="O2061" s="354">
        <v>2277.75</v>
      </c>
      <c r="P2061" s="354">
        <v>2277.75</v>
      </c>
      <c r="Q2061" s="354">
        <v>2277.75</v>
      </c>
      <c r="R2061" s="354">
        <v>2277.79</v>
      </c>
      <c r="S2061" s="354">
        <v>2277.75</v>
      </c>
      <c r="T2061" s="354">
        <v>4555.5</v>
      </c>
      <c r="U2061" s="354">
        <v>6833.25</v>
      </c>
      <c r="V2061" s="354">
        <v>9111</v>
      </c>
      <c r="W2061" s="354">
        <v>11388.75</v>
      </c>
      <c r="X2061" s="354">
        <v>13666.5</v>
      </c>
      <c r="Y2061" s="354">
        <v>15944.25</v>
      </c>
      <c r="Z2061" s="354">
        <v>18222</v>
      </c>
      <c r="AA2061" s="354">
        <v>20499.75</v>
      </c>
      <c r="AB2061" s="354">
        <v>22777.5</v>
      </c>
      <c r="AC2061" s="354">
        <v>25055.25</v>
      </c>
      <c r="AD2061" s="354">
        <v>27333.040000000001</v>
      </c>
    </row>
    <row r="2062" spans="1:30" x14ac:dyDescent="0.35">
      <c r="A2062" t="s">
        <v>178</v>
      </c>
      <c r="B2062" s="354" t="str">
        <f>VLOOKUP(A2062,'Web Based Remittances'!$A$2:$C$70,3,0)</f>
        <v>93p960h</v>
      </c>
      <c r="C2062" s="354" t="s">
        <v>89</v>
      </c>
      <c r="D2062" s="354" t="s">
        <v>90</v>
      </c>
      <c r="E2062" s="354">
        <v>6120600</v>
      </c>
      <c r="F2062" s="354">
        <v>45924</v>
      </c>
      <c r="R2062" s="354">
        <v>45924</v>
      </c>
      <c r="S2062" s="354">
        <v>0</v>
      </c>
      <c r="T2062" s="354">
        <v>0</v>
      </c>
      <c r="U2062" s="354">
        <v>0</v>
      </c>
      <c r="V2062" s="354">
        <v>0</v>
      </c>
      <c r="W2062" s="354">
        <v>0</v>
      </c>
      <c r="X2062" s="354">
        <v>0</v>
      </c>
      <c r="Y2062" s="354">
        <v>0</v>
      </c>
      <c r="Z2062" s="354">
        <v>0</v>
      </c>
      <c r="AA2062" s="354">
        <v>0</v>
      </c>
      <c r="AB2062" s="354">
        <v>0</v>
      </c>
      <c r="AC2062" s="354">
        <v>0</v>
      </c>
      <c r="AD2062" s="354">
        <v>45924</v>
      </c>
    </row>
    <row r="2063" spans="1:30" x14ac:dyDescent="0.35">
      <c r="A2063" t="s">
        <v>178</v>
      </c>
      <c r="B2063" s="354" t="str">
        <f>VLOOKUP(A2063,'Web Based Remittances'!$A$2:$C$70,3,0)</f>
        <v>93p960h</v>
      </c>
      <c r="C2063" s="354" t="s">
        <v>91</v>
      </c>
      <c r="D2063" s="354" t="s">
        <v>92</v>
      </c>
      <c r="E2063" s="354">
        <v>6120400</v>
      </c>
      <c r="F2063" s="354">
        <v>3102.3</v>
      </c>
      <c r="G2063" s="354">
        <v>258.52999999999997</v>
      </c>
      <c r="H2063" s="354">
        <v>258.52999999999997</v>
      </c>
      <c r="I2063" s="354">
        <v>258.52999999999997</v>
      </c>
      <c r="J2063" s="354">
        <v>258.52999999999997</v>
      </c>
      <c r="K2063" s="354">
        <v>258.52999999999997</v>
      </c>
      <c r="L2063" s="354">
        <v>258.52999999999997</v>
      </c>
      <c r="M2063" s="354">
        <v>258.52999999999997</v>
      </c>
      <c r="N2063" s="354">
        <v>258.52999999999997</v>
      </c>
      <c r="O2063" s="354">
        <v>258.52999999999997</v>
      </c>
      <c r="P2063" s="354">
        <v>258.52999999999997</v>
      </c>
      <c r="Q2063" s="354">
        <v>258.52999999999997</v>
      </c>
      <c r="R2063" s="354">
        <v>258.47000000000003</v>
      </c>
      <c r="S2063" s="354">
        <v>258.52999999999997</v>
      </c>
      <c r="T2063" s="354">
        <v>517.05999999999995</v>
      </c>
      <c r="U2063" s="354">
        <v>775.58999999999992</v>
      </c>
      <c r="V2063" s="354">
        <v>1034.1199999999999</v>
      </c>
      <c r="W2063" s="354">
        <v>1292.6499999999999</v>
      </c>
      <c r="X2063" s="354">
        <v>1551.1799999999998</v>
      </c>
      <c r="Y2063" s="354">
        <v>1809.7099999999998</v>
      </c>
      <c r="Z2063" s="354">
        <v>2068.2399999999998</v>
      </c>
      <c r="AA2063" s="354">
        <v>2326.7699999999995</v>
      </c>
      <c r="AB2063" s="354">
        <v>2585.2999999999993</v>
      </c>
      <c r="AC2063" s="354">
        <v>2843.829999999999</v>
      </c>
      <c r="AD2063" s="354">
        <v>3102.2999999999993</v>
      </c>
    </row>
    <row r="2064" spans="1:30" x14ac:dyDescent="0.35">
      <c r="A2064" t="s">
        <v>178</v>
      </c>
      <c r="B2064" s="354" t="str">
        <f>VLOOKUP(A2064,'Web Based Remittances'!$A$2:$C$70,3,0)</f>
        <v>93p960h</v>
      </c>
      <c r="C2064" s="354" t="s">
        <v>93</v>
      </c>
      <c r="D2064" s="354" t="s">
        <v>94</v>
      </c>
      <c r="E2064" s="354">
        <v>6140130</v>
      </c>
      <c r="F2064" s="354">
        <v>27100</v>
      </c>
      <c r="G2064" s="354">
        <v>2258.33</v>
      </c>
      <c r="H2064" s="354">
        <v>2258.33</v>
      </c>
      <c r="I2064" s="354">
        <v>2258.33</v>
      </c>
      <c r="J2064" s="354">
        <v>2258.33</v>
      </c>
      <c r="K2064" s="354">
        <v>2258.33</v>
      </c>
      <c r="L2064" s="354">
        <v>2258.33</v>
      </c>
      <c r="M2064" s="354">
        <v>2258.33</v>
      </c>
      <c r="N2064" s="354">
        <v>2258.33</v>
      </c>
      <c r="O2064" s="354">
        <v>2258.33</v>
      </c>
      <c r="P2064" s="354">
        <v>2258.33</v>
      </c>
      <c r="Q2064" s="354">
        <v>2258.33</v>
      </c>
      <c r="R2064" s="354">
        <v>2258.37</v>
      </c>
      <c r="S2064" s="354">
        <v>2258.33</v>
      </c>
      <c r="T2064" s="354">
        <v>4516.66</v>
      </c>
      <c r="U2064" s="354">
        <v>6774.99</v>
      </c>
      <c r="V2064" s="354">
        <v>9033.32</v>
      </c>
      <c r="W2064" s="354">
        <v>11291.65</v>
      </c>
      <c r="X2064" s="354">
        <v>13549.98</v>
      </c>
      <c r="Y2064" s="354">
        <v>15808.31</v>
      </c>
      <c r="Z2064" s="354">
        <v>18066.64</v>
      </c>
      <c r="AA2064" s="354">
        <v>20324.97</v>
      </c>
      <c r="AB2064" s="354">
        <v>22583.300000000003</v>
      </c>
      <c r="AC2064" s="354">
        <v>24841.630000000005</v>
      </c>
      <c r="AD2064" s="354">
        <v>27100.000000000004</v>
      </c>
    </row>
    <row r="2065" spans="1:30" x14ac:dyDescent="0.35">
      <c r="A2065" t="s">
        <v>178</v>
      </c>
      <c r="B2065" s="354" t="str">
        <f>VLOOKUP(A2065,'Web Based Remittances'!$A$2:$C$70,3,0)</f>
        <v>93p960h</v>
      </c>
      <c r="C2065" s="354" t="s">
        <v>95</v>
      </c>
      <c r="D2065" s="354" t="s">
        <v>96</v>
      </c>
      <c r="E2065" s="354">
        <v>6142430</v>
      </c>
      <c r="F2065" s="354">
        <v>18449.439999999999</v>
      </c>
      <c r="G2065" s="354">
        <v>1537.45</v>
      </c>
      <c r="H2065" s="354">
        <v>1537.45</v>
      </c>
      <c r="I2065" s="354">
        <v>1537.45</v>
      </c>
      <c r="J2065" s="354">
        <v>1537.45</v>
      </c>
      <c r="K2065" s="354">
        <v>1537.45</v>
      </c>
      <c r="L2065" s="354">
        <v>1537.45</v>
      </c>
      <c r="M2065" s="354">
        <v>1537.45</v>
      </c>
      <c r="N2065" s="354">
        <v>1537.45</v>
      </c>
      <c r="O2065" s="354">
        <v>1537.45</v>
      </c>
      <c r="P2065" s="354">
        <v>1537.45</v>
      </c>
      <c r="Q2065" s="354">
        <v>1537.45</v>
      </c>
      <c r="R2065" s="354">
        <v>1537.49</v>
      </c>
      <c r="S2065" s="354">
        <v>1537.45</v>
      </c>
      <c r="T2065" s="354">
        <v>3074.9</v>
      </c>
      <c r="U2065" s="354">
        <v>4612.3500000000004</v>
      </c>
      <c r="V2065" s="354">
        <v>6149.8</v>
      </c>
      <c r="W2065" s="354">
        <v>7687.25</v>
      </c>
      <c r="X2065" s="354">
        <v>9224.7000000000007</v>
      </c>
      <c r="Y2065" s="354">
        <v>10762.150000000001</v>
      </c>
      <c r="Z2065" s="354">
        <v>12299.600000000002</v>
      </c>
      <c r="AA2065" s="354">
        <v>13837.050000000003</v>
      </c>
      <c r="AB2065" s="354">
        <v>15374.500000000004</v>
      </c>
      <c r="AC2065" s="354">
        <v>16911.950000000004</v>
      </c>
      <c r="AD2065" s="354">
        <v>18449.440000000006</v>
      </c>
    </row>
    <row r="2066" spans="1:30" x14ac:dyDescent="0.35">
      <c r="A2066" t="s">
        <v>178</v>
      </c>
      <c r="B2066" s="354" t="str">
        <f>VLOOKUP(A2066,'Web Based Remittances'!$A$2:$C$70,3,0)</f>
        <v>93p960h</v>
      </c>
      <c r="C2066" s="354" t="s">
        <v>97</v>
      </c>
      <c r="D2066" s="354" t="s">
        <v>98</v>
      </c>
      <c r="E2066" s="354">
        <v>6146100</v>
      </c>
      <c r="S2066" s="354">
        <v>0</v>
      </c>
      <c r="T2066" s="354">
        <v>0</v>
      </c>
      <c r="U2066" s="354">
        <v>0</v>
      </c>
      <c r="V2066" s="354">
        <v>0</v>
      </c>
      <c r="W2066" s="354">
        <v>0</v>
      </c>
      <c r="X2066" s="354">
        <v>0</v>
      </c>
      <c r="Y2066" s="354">
        <v>0</v>
      </c>
      <c r="Z2066" s="354">
        <v>0</v>
      </c>
      <c r="AA2066" s="354">
        <v>0</v>
      </c>
      <c r="AB2066" s="354">
        <v>0</v>
      </c>
      <c r="AC2066" s="354">
        <v>0</v>
      </c>
      <c r="AD2066" s="354">
        <v>0</v>
      </c>
    </row>
    <row r="2067" spans="1:30" x14ac:dyDescent="0.35">
      <c r="A2067" t="s">
        <v>178</v>
      </c>
      <c r="B2067" s="354" t="str">
        <f>VLOOKUP(A2067,'Web Based Remittances'!$A$2:$C$70,3,0)</f>
        <v>93p960h</v>
      </c>
      <c r="C2067" s="354" t="s">
        <v>99</v>
      </c>
      <c r="D2067" s="354" t="s">
        <v>100</v>
      </c>
      <c r="E2067" s="354">
        <v>6140000</v>
      </c>
      <c r="F2067" s="354">
        <v>23838.82</v>
      </c>
      <c r="G2067" s="354">
        <v>1986.57</v>
      </c>
      <c r="H2067" s="354">
        <v>1986.57</v>
      </c>
      <c r="I2067" s="354">
        <v>1986.57</v>
      </c>
      <c r="J2067" s="354">
        <v>1986.57</v>
      </c>
      <c r="K2067" s="354">
        <v>1986.57</v>
      </c>
      <c r="L2067" s="354">
        <v>1986.57</v>
      </c>
      <c r="M2067" s="354">
        <v>1986.57</v>
      </c>
      <c r="N2067" s="354">
        <v>1986.57</v>
      </c>
      <c r="O2067" s="354">
        <v>1986.57</v>
      </c>
      <c r="P2067" s="354">
        <v>1986.57</v>
      </c>
      <c r="Q2067" s="354">
        <v>1986.57</v>
      </c>
      <c r="R2067" s="354">
        <v>1986.55</v>
      </c>
      <c r="S2067" s="354">
        <v>1986.57</v>
      </c>
      <c r="T2067" s="354">
        <v>3973.14</v>
      </c>
      <c r="U2067" s="354">
        <v>5959.71</v>
      </c>
      <c r="V2067" s="354">
        <v>7946.28</v>
      </c>
      <c r="W2067" s="354">
        <v>9932.85</v>
      </c>
      <c r="X2067" s="354">
        <v>11919.42</v>
      </c>
      <c r="Y2067" s="354">
        <v>13905.99</v>
      </c>
      <c r="Z2067" s="354">
        <v>15892.56</v>
      </c>
      <c r="AA2067" s="354">
        <v>17879.13</v>
      </c>
      <c r="AB2067" s="354">
        <v>19865.7</v>
      </c>
      <c r="AC2067" s="354">
        <v>21852.27</v>
      </c>
      <c r="AD2067" s="354">
        <v>23838.82</v>
      </c>
    </row>
    <row r="2068" spans="1:30" x14ac:dyDescent="0.35">
      <c r="A2068" t="s">
        <v>178</v>
      </c>
      <c r="B2068" s="354" t="str">
        <f>VLOOKUP(A2068,'Web Based Remittances'!$A$2:$C$70,3,0)</f>
        <v>93p960h</v>
      </c>
      <c r="C2068" s="354" t="s">
        <v>101</v>
      </c>
      <c r="D2068" s="354" t="s">
        <v>102</v>
      </c>
      <c r="E2068" s="354">
        <v>6121600</v>
      </c>
      <c r="S2068" s="354">
        <v>0</v>
      </c>
      <c r="T2068" s="354">
        <v>0</v>
      </c>
      <c r="U2068" s="354">
        <v>0</v>
      </c>
      <c r="V2068" s="354">
        <v>0</v>
      </c>
      <c r="W2068" s="354">
        <v>0</v>
      </c>
      <c r="X2068" s="354">
        <v>0</v>
      </c>
      <c r="Y2068" s="354">
        <v>0</v>
      </c>
      <c r="Z2068" s="354">
        <v>0</v>
      </c>
      <c r="AA2068" s="354">
        <v>0</v>
      </c>
      <c r="AB2068" s="354">
        <v>0</v>
      </c>
      <c r="AC2068" s="354">
        <v>0</v>
      </c>
      <c r="AD2068" s="354">
        <v>0</v>
      </c>
    </row>
    <row r="2069" spans="1:30" x14ac:dyDescent="0.35">
      <c r="A2069" t="s">
        <v>178</v>
      </c>
      <c r="B2069" s="354" t="str">
        <f>VLOOKUP(A2069,'Web Based Remittances'!$A$2:$C$70,3,0)</f>
        <v>93p960h</v>
      </c>
      <c r="C2069" s="354" t="s">
        <v>103</v>
      </c>
      <c r="D2069" s="354" t="s">
        <v>104</v>
      </c>
      <c r="E2069" s="354">
        <v>6151110</v>
      </c>
      <c r="S2069" s="354">
        <v>0</v>
      </c>
      <c r="T2069" s="354">
        <v>0</v>
      </c>
      <c r="U2069" s="354">
        <v>0</v>
      </c>
      <c r="V2069" s="354">
        <v>0</v>
      </c>
      <c r="W2069" s="354">
        <v>0</v>
      </c>
      <c r="X2069" s="354">
        <v>0</v>
      </c>
      <c r="Y2069" s="354">
        <v>0</v>
      </c>
      <c r="Z2069" s="354">
        <v>0</v>
      </c>
      <c r="AA2069" s="354">
        <v>0</v>
      </c>
      <c r="AB2069" s="354">
        <v>0</v>
      </c>
      <c r="AC2069" s="354">
        <v>0</v>
      </c>
      <c r="AD2069" s="354">
        <v>0</v>
      </c>
    </row>
    <row r="2070" spans="1:30" x14ac:dyDescent="0.35">
      <c r="A2070" t="s">
        <v>178</v>
      </c>
      <c r="B2070" s="354" t="str">
        <f>VLOOKUP(A2070,'Web Based Remittances'!$A$2:$C$70,3,0)</f>
        <v>93p960h</v>
      </c>
      <c r="C2070" s="354" t="s">
        <v>105</v>
      </c>
      <c r="D2070" s="354" t="s">
        <v>106</v>
      </c>
      <c r="E2070" s="354">
        <v>6140200</v>
      </c>
      <c r="F2070" s="354">
        <v>89855</v>
      </c>
      <c r="G2070" s="354">
        <v>8168.64</v>
      </c>
      <c r="H2070" s="354">
        <v>8168.64</v>
      </c>
      <c r="I2070" s="354">
        <v>8168.64</v>
      </c>
      <c r="J2070" s="354">
        <v>8168.64</v>
      </c>
      <c r="L2070" s="354">
        <v>8168.64</v>
      </c>
      <c r="M2070" s="354">
        <v>8168.64</v>
      </c>
      <c r="N2070" s="354">
        <v>8168.64</v>
      </c>
      <c r="O2070" s="354">
        <v>8168.64</v>
      </c>
      <c r="P2070" s="354">
        <v>8168.64</v>
      </c>
      <c r="Q2070" s="354">
        <v>8168.64</v>
      </c>
      <c r="R2070" s="354">
        <v>8168.6</v>
      </c>
      <c r="S2070" s="354">
        <v>8168.64</v>
      </c>
      <c r="T2070" s="354">
        <v>16337.28</v>
      </c>
      <c r="U2070" s="354">
        <v>24505.920000000002</v>
      </c>
      <c r="V2070" s="354">
        <v>32674.560000000001</v>
      </c>
      <c r="W2070" s="354">
        <v>32674.560000000001</v>
      </c>
      <c r="X2070" s="354">
        <v>40843.200000000004</v>
      </c>
      <c r="Y2070" s="354">
        <v>49011.840000000004</v>
      </c>
      <c r="Z2070" s="354">
        <v>57180.480000000003</v>
      </c>
      <c r="AA2070" s="354">
        <v>65349.120000000003</v>
      </c>
      <c r="AB2070" s="354">
        <v>73517.760000000009</v>
      </c>
      <c r="AC2070" s="354">
        <v>81686.400000000009</v>
      </c>
      <c r="AD2070" s="354">
        <v>89855.000000000015</v>
      </c>
    </row>
    <row r="2071" spans="1:30" x14ac:dyDescent="0.35">
      <c r="A2071" t="s">
        <v>178</v>
      </c>
      <c r="B2071" s="354" t="str">
        <f>VLOOKUP(A2071,'Web Based Remittances'!$A$2:$C$70,3,0)</f>
        <v>93p960h</v>
      </c>
      <c r="C2071" s="354" t="s">
        <v>107</v>
      </c>
      <c r="D2071" s="354" t="s">
        <v>108</v>
      </c>
      <c r="E2071" s="354">
        <v>6111000</v>
      </c>
      <c r="S2071" s="354">
        <v>0</v>
      </c>
      <c r="T2071" s="354">
        <v>0</v>
      </c>
      <c r="U2071" s="354">
        <v>0</v>
      </c>
      <c r="V2071" s="354">
        <v>0</v>
      </c>
      <c r="W2071" s="354">
        <v>0</v>
      </c>
      <c r="X2071" s="354">
        <v>0</v>
      </c>
      <c r="Y2071" s="354">
        <v>0</v>
      </c>
      <c r="Z2071" s="354">
        <v>0</v>
      </c>
      <c r="AA2071" s="354">
        <v>0</v>
      </c>
      <c r="AB2071" s="354">
        <v>0</v>
      </c>
      <c r="AC2071" s="354">
        <v>0</v>
      </c>
      <c r="AD2071" s="354">
        <v>0</v>
      </c>
    </row>
    <row r="2072" spans="1:30" x14ac:dyDescent="0.35">
      <c r="A2072" t="s">
        <v>178</v>
      </c>
      <c r="B2072" s="354" t="str">
        <f>VLOOKUP(A2072,'Web Based Remittances'!$A$2:$C$70,3,0)</f>
        <v>93p960h</v>
      </c>
      <c r="C2072" s="354" t="s">
        <v>109</v>
      </c>
      <c r="D2072" s="354" t="s">
        <v>110</v>
      </c>
      <c r="E2072" s="354">
        <v>6170100</v>
      </c>
      <c r="F2072" s="354">
        <v>9686.08</v>
      </c>
      <c r="G2072" s="354">
        <v>880.55</v>
      </c>
      <c r="H2072" s="354">
        <v>880.55</v>
      </c>
      <c r="I2072" s="354">
        <v>880.55</v>
      </c>
      <c r="J2072" s="354">
        <v>880.55</v>
      </c>
      <c r="L2072" s="354">
        <v>880.55</v>
      </c>
      <c r="M2072" s="354">
        <v>880.55</v>
      </c>
      <c r="N2072" s="354">
        <v>880.55</v>
      </c>
      <c r="O2072" s="354">
        <v>880.55</v>
      </c>
      <c r="P2072" s="354">
        <v>880.55</v>
      </c>
      <c r="Q2072" s="354">
        <v>880.55</v>
      </c>
      <c r="R2072" s="354">
        <v>880.58</v>
      </c>
      <c r="S2072" s="354">
        <v>880.55</v>
      </c>
      <c r="T2072" s="354">
        <v>1761.1</v>
      </c>
      <c r="U2072" s="354">
        <v>2641.6499999999996</v>
      </c>
      <c r="V2072" s="354">
        <v>3522.2</v>
      </c>
      <c r="W2072" s="354">
        <v>3522.2</v>
      </c>
      <c r="X2072" s="354">
        <v>4402.75</v>
      </c>
      <c r="Y2072" s="354">
        <v>5283.3</v>
      </c>
      <c r="Z2072" s="354">
        <v>6163.85</v>
      </c>
      <c r="AA2072" s="354">
        <v>7044.4000000000005</v>
      </c>
      <c r="AB2072" s="354">
        <v>7924.9500000000007</v>
      </c>
      <c r="AC2072" s="354">
        <v>8805.5</v>
      </c>
      <c r="AD2072" s="354">
        <v>9686.08</v>
      </c>
    </row>
    <row r="2073" spans="1:30" x14ac:dyDescent="0.35">
      <c r="A2073" t="s">
        <v>178</v>
      </c>
      <c r="B2073" s="354" t="str">
        <f>VLOOKUP(A2073,'Web Based Remittances'!$A$2:$C$70,3,0)</f>
        <v>93p960h</v>
      </c>
      <c r="C2073" s="354" t="s">
        <v>111</v>
      </c>
      <c r="D2073" s="354" t="s">
        <v>112</v>
      </c>
      <c r="E2073" s="354">
        <v>6170110</v>
      </c>
      <c r="F2073" s="354">
        <v>88032.93</v>
      </c>
      <c r="G2073" s="354">
        <v>7336.08</v>
      </c>
      <c r="H2073" s="354">
        <v>7336.08</v>
      </c>
      <c r="I2073" s="354">
        <v>7336.08</v>
      </c>
      <c r="J2073" s="354">
        <v>7336.08</v>
      </c>
      <c r="K2073" s="354">
        <v>7336.08</v>
      </c>
      <c r="L2073" s="354">
        <v>7336.08</v>
      </c>
      <c r="M2073" s="354">
        <v>7336.08</v>
      </c>
      <c r="N2073" s="354">
        <v>7336.08</v>
      </c>
      <c r="O2073" s="354">
        <v>7336.08</v>
      </c>
      <c r="P2073" s="354">
        <v>7336.08</v>
      </c>
      <c r="Q2073" s="354">
        <v>7336.08</v>
      </c>
      <c r="R2073" s="354">
        <v>7336.05</v>
      </c>
      <c r="S2073" s="354">
        <v>7336.08</v>
      </c>
      <c r="T2073" s="354">
        <v>14672.16</v>
      </c>
      <c r="U2073" s="354">
        <v>22008.239999999998</v>
      </c>
      <c r="V2073" s="354">
        <v>29344.32</v>
      </c>
      <c r="W2073" s="354">
        <v>36680.400000000001</v>
      </c>
      <c r="X2073" s="354">
        <v>44016.480000000003</v>
      </c>
      <c r="Y2073" s="354">
        <v>51352.560000000005</v>
      </c>
      <c r="Z2073" s="354">
        <v>58688.640000000007</v>
      </c>
      <c r="AA2073" s="354">
        <v>66024.72</v>
      </c>
      <c r="AB2073" s="354">
        <v>73360.800000000003</v>
      </c>
      <c r="AC2073" s="354">
        <v>80696.88</v>
      </c>
      <c r="AD2073" s="354">
        <v>88032.930000000008</v>
      </c>
    </row>
    <row r="2074" spans="1:30" x14ac:dyDescent="0.35">
      <c r="A2074" t="s">
        <v>178</v>
      </c>
      <c r="B2074" s="354" t="str">
        <f>VLOOKUP(A2074,'Web Based Remittances'!$A$2:$C$70,3,0)</f>
        <v>93p960h</v>
      </c>
      <c r="C2074" s="354" t="s">
        <v>121</v>
      </c>
      <c r="D2074" s="354" t="s">
        <v>122</v>
      </c>
      <c r="E2074" s="354">
        <v>4190170</v>
      </c>
      <c r="F2074" s="354">
        <v>-7850</v>
      </c>
      <c r="H2074" s="354">
        <v>-7850</v>
      </c>
      <c r="S2074" s="354">
        <v>0</v>
      </c>
      <c r="T2074" s="354">
        <v>-7850</v>
      </c>
      <c r="U2074" s="354">
        <v>-7850</v>
      </c>
      <c r="V2074" s="354">
        <v>-7850</v>
      </c>
      <c r="W2074" s="354">
        <v>-7850</v>
      </c>
      <c r="X2074" s="354">
        <v>-7850</v>
      </c>
      <c r="Y2074" s="354">
        <v>-7850</v>
      </c>
      <c r="Z2074" s="354">
        <v>-7850</v>
      </c>
      <c r="AA2074" s="354">
        <v>-7850</v>
      </c>
      <c r="AB2074" s="354">
        <v>-7850</v>
      </c>
      <c r="AC2074" s="354">
        <v>-7850</v>
      </c>
      <c r="AD2074" s="354">
        <v>-7850</v>
      </c>
    </row>
    <row r="2075" spans="1:30" x14ac:dyDescent="0.35">
      <c r="A2075" t="s">
        <v>178</v>
      </c>
      <c r="B2075" s="354" t="str">
        <f>VLOOKUP(A2075,'Web Based Remittances'!$A$2:$C$70,3,0)</f>
        <v>93p960h</v>
      </c>
      <c r="C2075" s="354" t="s">
        <v>127</v>
      </c>
      <c r="D2075" s="354" t="s">
        <v>128</v>
      </c>
      <c r="E2075" s="354">
        <v>6180200</v>
      </c>
      <c r="F2075" s="354">
        <v>6500</v>
      </c>
      <c r="H2075" s="354">
        <v>3400</v>
      </c>
      <c r="J2075" s="354">
        <v>3100</v>
      </c>
      <c r="S2075" s="354">
        <v>0</v>
      </c>
      <c r="T2075" s="354">
        <v>3400</v>
      </c>
      <c r="U2075" s="354">
        <v>3400</v>
      </c>
      <c r="V2075" s="354">
        <v>6500</v>
      </c>
      <c r="W2075" s="354">
        <v>6500</v>
      </c>
      <c r="X2075" s="354">
        <v>6500</v>
      </c>
      <c r="Y2075" s="354">
        <v>6500</v>
      </c>
      <c r="Z2075" s="354">
        <v>6500</v>
      </c>
      <c r="AA2075" s="354">
        <v>6500</v>
      </c>
      <c r="AB2075" s="354">
        <v>6500</v>
      </c>
      <c r="AC2075" s="354">
        <v>6500</v>
      </c>
      <c r="AD2075" s="354">
        <v>6500</v>
      </c>
    </row>
    <row r="2076" spans="1:30" x14ac:dyDescent="0.35">
      <c r="A2076" t="s">
        <v>179</v>
      </c>
      <c r="B2076" s="354" t="str">
        <f>VLOOKUP(A2076,'Web Based Remittances'!$A$2:$C$70,3,0)</f>
        <v>424w108l</v>
      </c>
      <c r="C2076" s="354" t="s">
        <v>19</v>
      </c>
      <c r="D2076" s="354" t="s">
        <v>20</v>
      </c>
      <c r="E2076" s="354">
        <v>4190105</v>
      </c>
      <c r="F2076" s="354">
        <v>-1842898</v>
      </c>
      <c r="G2076" s="354">
        <v>-153574.83333333334</v>
      </c>
      <c r="H2076" s="354">
        <v>-153574.83333333334</v>
      </c>
      <c r="I2076" s="354">
        <v>-153574.83333333334</v>
      </c>
      <c r="J2076" s="354">
        <v>-153574.83333333334</v>
      </c>
      <c r="K2076" s="354">
        <v>-153574.83333333334</v>
      </c>
      <c r="L2076" s="354">
        <v>-153574.83333333334</v>
      </c>
      <c r="M2076" s="354">
        <v>-153574.83333333334</v>
      </c>
      <c r="N2076" s="354">
        <v>-153574.83333333334</v>
      </c>
      <c r="O2076" s="354">
        <v>-153574.83333333334</v>
      </c>
      <c r="P2076" s="354">
        <v>-153574.83333333334</v>
      </c>
      <c r="Q2076" s="354">
        <v>-153574.83333333334</v>
      </c>
      <c r="R2076" s="354">
        <v>-153574.83333333334</v>
      </c>
      <c r="S2076" s="354">
        <v>-153574.83333333334</v>
      </c>
      <c r="T2076" s="354">
        <v>-307149.66666666669</v>
      </c>
      <c r="U2076" s="354">
        <v>-460724.5</v>
      </c>
      <c r="V2076" s="354">
        <v>-614299.33333333337</v>
      </c>
      <c r="W2076" s="354">
        <v>-767874.16666666674</v>
      </c>
      <c r="X2076" s="354">
        <v>-921449.00000000012</v>
      </c>
      <c r="Y2076" s="354">
        <v>-1075023.8333333335</v>
      </c>
      <c r="Z2076" s="354">
        <v>-1228598.6666666667</v>
      </c>
      <c r="AA2076" s="354">
        <v>-1382173.5</v>
      </c>
      <c r="AB2076" s="354">
        <v>-1535748.3333333333</v>
      </c>
      <c r="AC2076" s="354">
        <v>-1689323.1666666665</v>
      </c>
      <c r="AD2076" s="354">
        <v>-1842897.9999999998</v>
      </c>
    </row>
    <row r="2077" spans="1:30" x14ac:dyDescent="0.35">
      <c r="A2077" t="s">
        <v>179</v>
      </c>
      <c r="B2077" s="354" t="str">
        <f>VLOOKUP(A2077,'Web Based Remittances'!$A$2:$C$70,3,0)</f>
        <v>424w108l</v>
      </c>
      <c r="C2077" s="354" t="s">
        <v>21</v>
      </c>
      <c r="D2077" s="354" t="s">
        <v>22</v>
      </c>
      <c r="E2077" s="354">
        <v>4190110</v>
      </c>
      <c r="F2077" s="354">
        <v>0</v>
      </c>
      <c r="G2077" s="354">
        <v>0</v>
      </c>
      <c r="H2077" s="354">
        <v>0</v>
      </c>
      <c r="I2077" s="354">
        <v>0</v>
      </c>
      <c r="J2077" s="354">
        <v>0</v>
      </c>
      <c r="K2077" s="354">
        <v>0</v>
      </c>
      <c r="L2077" s="354">
        <v>0</v>
      </c>
      <c r="M2077" s="354">
        <v>0</v>
      </c>
      <c r="N2077" s="354">
        <v>0</v>
      </c>
      <c r="O2077" s="354">
        <v>0</v>
      </c>
      <c r="P2077" s="354">
        <v>0</v>
      </c>
      <c r="Q2077" s="354">
        <v>0</v>
      </c>
      <c r="R2077" s="354">
        <v>0</v>
      </c>
      <c r="S2077" s="354">
        <v>0</v>
      </c>
      <c r="T2077" s="354">
        <v>0</v>
      </c>
      <c r="U2077" s="354">
        <v>0</v>
      </c>
      <c r="V2077" s="354">
        <v>0</v>
      </c>
      <c r="W2077" s="354">
        <v>0</v>
      </c>
      <c r="X2077" s="354">
        <v>0</v>
      </c>
      <c r="Y2077" s="354">
        <v>0</v>
      </c>
      <c r="Z2077" s="354">
        <v>0</v>
      </c>
      <c r="AA2077" s="354">
        <v>0</v>
      </c>
      <c r="AB2077" s="354">
        <v>0</v>
      </c>
      <c r="AC2077" s="354">
        <v>0</v>
      </c>
      <c r="AD2077" s="354">
        <v>0</v>
      </c>
    </row>
    <row r="2078" spans="1:30" x14ac:dyDescent="0.35">
      <c r="A2078" t="s">
        <v>179</v>
      </c>
      <c r="B2078" s="354" t="str">
        <f>VLOOKUP(A2078,'Web Based Remittances'!$A$2:$C$70,3,0)</f>
        <v>424w108l</v>
      </c>
      <c r="C2078" s="354" t="s">
        <v>23</v>
      </c>
      <c r="D2078" s="354" t="s">
        <v>24</v>
      </c>
      <c r="E2078" s="354">
        <v>4190120</v>
      </c>
      <c r="F2078" s="354">
        <v>-9886</v>
      </c>
      <c r="G2078" s="354">
        <v>-823.83333333333337</v>
      </c>
      <c r="H2078" s="354">
        <v>-823.83333333333337</v>
      </c>
      <c r="I2078" s="354">
        <v>-823.83333333333337</v>
      </c>
      <c r="J2078" s="354">
        <v>-823.83333333333337</v>
      </c>
      <c r="K2078" s="354">
        <v>-823.83333333333337</v>
      </c>
      <c r="L2078" s="354">
        <v>-823.83333333333337</v>
      </c>
      <c r="M2078" s="354">
        <v>-823.83333333333337</v>
      </c>
      <c r="N2078" s="354">
        <v>-823.83333333333337</v>
      </c>
      <c r="O2078" s="354">
        <v>-823.83333333333337</v>
      </c>
      <c r="P2078" s="354">
        <v>-823.83333333333337</v>
      </c>
      <c r="Q2078" s="354">
        <v>-823.83333333333337</v>
      </c>
      <c r="R2078" s="354">
        <v>-823.83333333333337</v>
      </c>
      <c r="S2078" s="354">
        <v>-823.83333333333337</v>
      </c>
      <c r="T2078" s="354">
        <v>-1647.6666666666667</v>
      </c>
      <c r="U2078" s="354">
        <v>-2471.5</v>
      </c>
      <c r="V2078" s="354">
        <v>-3295.3333333333335</v>
      </c>
      <c r="W2078" s="354">
        <v>-4119.166666666667</v>
      </c>
      <c r="X2078" s="354">
        <v>-4943</v>
      </c>
      <c r="Y2078" s="354">
        <v>-5766.833333333333</v>
      </c>
      <c r="Z2078" s="354">
        <v>-6590.6666666666661</v>
      </c>
      <c r="AA2078" s="354">
        <v>-7414.4999999999991</v>
      </c>
      <c r="AB2078" s="354">
        <v>-8238.3333333333321</v>
      </c>
      <c r="AC2078" s="354">
        <v>-9062.1666666666661</v>
      </c>
      <c r="AD2078" s="354">
        <v>-9886</v>
      </c>
    </row>
    <row r="2079" spans="1:30" x14ac:dyDescent="0.35">
      <c r="A2079" t="s">
        <v>179</v>
      </c>
      <c r="B2079" s="354" t="str">
        <f>VLOOKUP(A2079,'Web Based Remittances'!$A$2:$C$70,3,0)</f>
        <v>424w108l</v>
      </c>
      <c r="C2079" s="354" t="s">
        <v>25</v>
      </c>
      <c r="D2079" s="354" t="s">
        <v>26</v>
      </c>
      <c r="E2079" s="354">
        <v>4190140</v>
      </c>
      <c r="F2079" s="354">
        <v>-103875</v>
      </c>
      <c r="G2079" s="354">
        <v>0</v>
      </c>
      <c r="H2079" s="354">
        <v>0</v>
      </c>
      <c r="I2079" s="354">
        <v>-25968.75</v>
      </c>
      <c r="J2079" s="354">
        <v>0</v>
      </c>
      <c r="K2079" s="354">
        <v>0</v>
      </c>
      <c r="L2079" s="354">
        <v>-25968.75</v>
      </c>
      <c r="M2079" s="354">
        <v>0</v>
      </c>
      <c r="N2079" s="354">
        <v>0</v>
      </c>
      <c r="O2079" s="354">
        <v>-25968.75</v>
      </c>
      <c r="P2079" s="354">
        <v>0</v>
      </c>
      <c r="Q2079" s="354">
        <v>0</v>
      </c>
      <c r="R2079" s="354">
        <v>-25968.75</v>
      </c>
      <c r="S2079" s="354">
        <v>0</v>
      </c>
      <c r="T2079" s="354">
        <v>0</v>
      </c>
      <c r="U2079" s="354">
        <v>-25968.75</v>
      </c>
      <c r="V2079" s="354">
        <v>-25968.75</v>
      </c>
      <c r="W2079" s="354">
        <v>-25968.75</v>
      </c>
      <c r="X2079" s="354">
        <v>-51937.5</v>
      </c>
      <c r="Y2079" s="354">
        <v>-51937.5</v>
      </c>
      <c r="Z2079" s="354">
        <v>-51937.5</v>
      </c>
      <c r="AA2079" s="354">
        <v>-77906.25</v>
      </c>
      <c r="AB2079" s="354">
        <v>-77906.25</v>
      </c>
      <c r="AC2079" s="354">
        <v>-77906.25</v>
      </c>
      <c r="AD2079" s="354">
        <v>-103875</v>
      </c>
    </row>
    <row r="2080" spans="1:30" x14ac:dyDescent="0.35">
      <c r="A2080" t="s">
        <v>179</v>
      </c>
      <c r="B2080" s="354" t="str">
        <f>VLOOKUP(A2080,'Web Based Remittances'!$A$2:$C$70,3,0)</f>
        <v>424w108l</v>
      </c>
      <c r="C2080" s="354" t="s">
        <v>27</v>
      </c>
      <c r="D2080" s="354" t="s">
        <v>28</v>
      </c>
      <c r="E2080" s="354">
        <v>4190160</v>
      </c>
      <c r="F2080" s="354">
        <v>0</v>
      </c>
      <c r="G2080" s="354">
        <v>0</v>
      </c>
      <c r="H2080" s="354">
        <v>0</v>
      </c>
      <c r="I2080" s="354">
        <v>0</v>
      </c>
      <c r="J2080" s="354">
        <v>0</v>
      </c>
      <c r="K2080" s="354">
        <v>0</v>
      </c>
      <c r="L2080" s="354">
        <v>0</v>
      </c>
      <c r="M2080" s="354">
        <v>0</v>
      </c>
      <c r="N2080" s="354">
        <v>0</v>
      </c>
      <c r="O2080" s="354">
        <v>0</v>
      </c>
      <c r="P2080" s="354">
        <v>0</v>
      </c>
      <c r="Q2080" s="354">
        <v>0</v>
      </c>
      <c r="R2080" s="354">
        <v>0</v>
      </c>
      <c r="S2080" s="354">
        <v>0</v>
      </c>
      <c r="T2080" s="354">
        <v>0</v>
      </c>
      <c r="U2080" s="354">
        <v>0</v>
      </c>
      <c r="V2080" s="354">
        <v>0</v>
      </c>
      <c r="W2080" s="354">
        <v>0</v>
      </c>
      <c r="X2080" s="354">
        <v>0</v>
      </c>
      <c r="Y2080" s="354">
        <v>0</v>
      </c>
      <c r="Z2080" s="354">
        <v>0</v>
      </c>
      <c r="AA2080" s="354">
        <v>0</v>
      </c>
      <c r="AB2080" s="354">
        <v>0</v>
      </c>
      <c r="AC2080" s="354">
        <v>0</v>
      </c>
      <c r="AD2080" s="354">
        <v>0</v>
      </c>
    </row>
    <row r="2081" spans="1:30" x14ac:dyDescent="0.35">
      <c r="A2081" t="s">
        <v>179</v>
      </c>
      <c r="B2081" s="354" t="str">
        <f>VLOOKUP(A2081,'Web Based Remittances'!$A$2:$C$70,3,0)</f>
        <v>424w108l</v>
      </c>
      <c r="C2081" s="354" t="s">
        <v>29</v>
      </c>
      <c r="D2081" s="354" t="s">
        <v>30</v>
      </c>
      <c r="E2081" s="354">
        <v>4190390</v>
      </c>
      <c r="F2081" s="354">
        <v>-4650</v>
      </c>
      <c r="G2081" s="354">
        <v>0</v>
      </c>
      <c r="H2081" s="354">
        <v>-1000</v>
      </c>
      <c r="I2081" s="354">
        <v>-1650</v>
      </c>
      <c r="J2081" s="354">
        <v>0</v>
      </c>
      <c r="K2081" s="354">
        <v>0</v>
      </c>
      <c r="L2081" s="354">
        <v>-1000</v>
      </c>
      <c r="M2081" s="354">
        <v>0</v>
      </c>
      <c r="N2081" s="354">
        <v>0</v>
      </c>
      <c r="O2081" s="354">
        <v>0</v>
      </c>
      <c r="P2081" s="354">
        <v>-1000</v>
      </c>
      <c r="Q2081" s="354">
        <v>0</v>
      </c>
      <c r="R2081" s="354">
        <v>0</v>
      </c>
      <c r="S2081" s="354">
        <v>0</v>
      </c>
      <c r="T2081" s="354">
        <v>-1000</v>
      </c>
      <c r="U2081" s="354">
        <v>-2650</v>
      </c>
      <c r="V2081" s="354">
        <v>-2650</v>
      </c>
      <c r="W2081" s="354">
        <v>-2650</v>
      </c>
      <c r="X2081" s="354">
        <v>-3650</v>
      </c>
      <c r="Y2081" s="354">
        <v>-3650</v>
      </c>
      <c r="Z2081" s="354">
        <v>-3650</v>
      </c>
      <c r="AA2081" s="354">
        <v>-3650</v>
      </c>
      <c r="AB2081" s="354">
        <v>-4650</v>
      </c>
      <c r="AC2081" s="354">
        <v>-4650</v>
      </c>
      <c r="AD2081" s="354">
        <v>-4650</v>
      </c>
    </row>
    <row r="2082" spans="1:30" x14ac:dyDescent="0.35">
      <c r="A2082" t="s">
        <v>179</v>
      </c>
      <c r="B2082" s="354" t="str">
        <f>VLOOKUP(A2082,'Web Based Remittances'!$A$2:$C$70,3,0)</f>
        <v>424w108l</v>
      </c>
      <c r="C2082" s="354" t="s">
        <v>31</v>
      </c>
      <c r="D2082" s="354" t="s">
        <v>32</v>
      </c>
      <c r="E2082" s="354">
        <v>4191900</v>
      </c>
      <c r="F2082" s="354">
        <v>0</v>
      </c>
      <c r="G2082" s="354">
        <v>0</v>
      </c>
      <c r="H2082" s="354">
        <v>0</v>
      </c>
      <c r="I2082" s="354">
        <v>0</v>
      </c>
      <c r="J2082" s="354">
        <v>0</v>
      </c>
      <c r="K2082" s="354">
        <v>0</v>
      </c>
      <c r="L2082" s="354">
        <v>0</v>
      </c>
      <c r="M2082" s="354">
        <v>0</v>
      </c>
      <c r="N2082" s="354">
        <v>0</v>
      </c>
      <c r="O2082" s="354">
        <v>0</v>
      </c>
      <c r="P2082" s="354">
        <v>0</v>
      </c>
      <c r="Q2082" s="354">
        <v>0</v>
      </c>
      <c r="R2082" s="354">
        <v>0</v>
      </c>
      <c r="S2082" s="354">
        <v>0</v>
      </c>
      <c r="T2082" s="354">
        <v>0</v>
      </c>
      <c r="U2082" s="354">
        <v>0</v>
      </c>
      <c r="V2082" s="354">
        <v>0</v>
      </c>
      <c r="W2082" s="354">
        <v>0</v>
      </c>
      <c r="X2082" s="354">
        <v>0</v>
      </c>
      <c r="Y2082" s="354">
        <v>0</v>
      </c>
      <c r="Z2082" s="354">
        <v>0</v>
      </c>
      <c r="AA2082" s="354">
        <v>0</v>
      </c>
      <c r="AB2082" s="354">
        <v>0</v>
      </c>
      <c r="AC2082" s="354">
        <v>0</v>
      </c>
      <c r="AD2082" s="354">
        <v>0</v>
      </c>
    </row>
    <row r="2083" spans="1:30" x14ac:dyDescent="0.35">
      <c r="A2083" t="s">
        <v>179</v>
      </c>
      <c r="B2083" s="354" t="str">
        <f>VLOOKUP(A2083,'Web Based Remittances'!$A$2:$C$70,3,0)</f>
        <v>424w108l</v>
      </c>
      <c r="C2083" s="354" t="s">
        <v>33</v>
      </c>
      <c r="D2083" s="354" t="s">
        <v>34</v>
      </c>
      <c r="E2083" s="354">
        <v>4191100</v>
      </c>
      <c r="F2083" s="354">
        <v>-19485</v>
      </c>
      <c r="G2083" s="354">
        <v>-1623.75</v>
      </c>
      <c r="H2083" s="354">
        <v>-1623.75</v>
      </c>
      <c r="I2083" s="354">
        <v>-1623.75</v>
      </c>
      <c r="J2083" s="354">
        <v>-1623.75</v>
      </c>
      <c r="K2083" s="354">
        <v>-1623.75</v>
      </c>
      <c r="L2083" s="354">
        <v>-1623.75</v>
      </c>
      <c r="M2083" s="354">
        <v>-1623.75</v>
      </c>
      <c r="N2083" s="354">
        <v>-1623.75</v>
      </c>
      <c r="O2083" s="354">
        <v>-1623.75</v>
      </c>
      <c r="P2083" s="354">
        <v>-1623.75</v>
      </c>
      <c r="Q2083" s="354">
        <v>-1623.75</v>
      </c>
      <c r="R2083" s="354">
        <v>-1623.75</v>
      </c>
      <c r="S2083" s="354">
        <v>-1623.75</v>
      </c>
      <c r="T2083" s="354">
        <v>-3247.5</v>
      </c>
      <c r="U2083" s="354">
        <v>-4871.25</v>
      </c>
      <c r="V2083" s="354">
        <v>-6495</v>
      </c>
      <c r="W2083" s="354">
        <v>-8118.75</v>
      </c>
      <c r="X2083" s="354">
        <v>-9742.5</v>
      </c>
      <c r="Y2083" s="354">
        <v>-11366.25</v>
      </c>
      <c r="Z2083" s="354">
        <v>-12990</v>
      </c>
      <c r="AA2083" s="354">
        <v>-14613.75</v>
      </c>
      <c r="AB2083" s="354">
        <v>-16237.5</v>
      </c>
      <c r="AC2083" s="354">
        <v>-17861.25</v>
      </c>
      <c r="AD2083" s="354">
        <v>-19485</v>
      </c>
    </row>
    <row r="2084" spans="1:30" x14ac:dyDescent="0.35">
      <c r="A2084" t="s">
        <v>179</v>
      </c>
      <c r="B2084" s="354" t="str">
        <f>VLOOKUP(A2084,'Web Based Remittances'!$A$2:$C$70,3,0)</f>
        <v>424w108l</v>
      </c>
      <c r="C2084" s="354" t="s">
        <v>35</v>
      </c>
      <c r="D2084" s="354" t="s">
        <v>36</v>
      </c>
      <c r="E2084" s="354">
        <v>4191110</v>
      </c>
      <c r="F2084" s="354">
        <v>0</v>
      </c>
      <c r="G2084" s="354">
        <v>0</v>
      </c>
      <c r="H2084" s="354">
        <v>0</v>
      </c>
      <c r="I2084" s="354">
        <v>0</v>
      </c>
      <c r="J2084" s="354">
        <v>0</v>
      </c>
      <c r="K2084" s="354">
        <v>0</v>
      </c>
      <c r="L2084" s="354">
        <v>0</v>
      </c>
      <c r="M2084" s="354">
        <v>0</v>
      </c>
      <c r="N2084" s="354">
        <v>0</v>
      </c>
      <c r="O2084" s="354">
        <v>0</v>
      </c>
      <c r="P2084" s="354">
        <v>0</v>
      </c>
      <c r="Q2084" s="354">
        <v>0</v>
      </c>
      <c r="R2084" s="354">
        <v>0</v>
      </c>
      <c r="S2084" s="354">
        <v>0</v>
      </c>
      <c r="T2084" s="354">
        <v>0</v>
      </c>
      <c r="U2084" s="354">
        <v>0</v>
      </c>
      <c r="V2084" s="354">
        <v>0</v>
      </c>
      <c r="W2084" s="354">
        <v>0</v>
      </c>
      <c r="X2084" s="354">
        <v>0</v>
      </c>
      <c r="Y2084" s="354">
        <v>0</v>
      </c>
      <c r="Z2084" s="354">
        <v>0</v>
      </c>
      <c r="AA2084" s="354">
        <v>0</v>
      </c>
      <c r="AB2084" s="354">
        <v>0</v>
      </c>
      <c r="AC2084" s="354">
        <v>0</v>
      </c>
      <c r="AD2084" s="354">
        <v>0</v>
      </c>
    </row>
    <row r="2085" spans="1:30" x14ac:dyDescent="0.35">
      <c r="A2085" t="s">
        <v>179</v>
      </c>
      <c r="B2085" s="354" t="str">
        <f>VLOOKUP(A2085,'Web Based Remittances'!$A$2:$C$70,3,0)</f>
        <v>424w108l</v>
      </c>
      <c r="C2085" s="354" t="s">
        <v>37</v>
      </c>
      <c r="D2085" s="354" t="s">
        <v>38</v>
      </c>
      <c r="E2085" s="354">
        <v>4191600</v>
      </c>
      <c r="F2085" s="354">
        <v>0</v>
      </c>
      <c r="G2085" s="354">
        <v>0</v>
      </c>
      <c r="H2085" s="354">
        <v>0</v>
      </c>
      <c r="I2085" s="354">
        <v>0</v>
      </c>
      <c r="J2085" s="354">
        <v>0</v>
      </c>
      <c r="K2085" s="354">
        <v>0</v>
      </c>
      <c r="L2085" s="354">
        <v>0</v>
      </c>
      <c r="M2085" s="354">
        <v>0</v>
      </c>
      <c r="N2085" s="354">
        <v>0</v>
      </c>
      <c r="O2085" s="354">
        <v>0</v>
      </c>
      <c r="P2085" s="354">
        <v>0</v>
      </c>
      <c r="Q2085" s="354">
        <v>0</v>
      </c>
      <c r="R2085" s="354">
        <v>0</v>
      </c>
      <c r="S2085" s="354">
        <v>0</v>
      </c>
      <c r="T2085" s="354">
        <v>0</v>
      </c>
      <c r="U2085" s="354">
        <v>0</v>
      </c>
      <c r="V2085" s="354">
        <v>0</v>
      </c>
      <c r="W2085" s="354">
        <v>0</v>
      </c>
      <c r="X2085" s="354">
        <v>0</v>
      </c>
      <c r="Y2085" s="354">
        <v>0</v>
      </c>
      <c r="Z2085" s="354">
        <v>0</v>
      </c>
      <c r="AA2085" s="354">
        <v>0</v>
      </c>
      <c r="AB2085" s="354">
        <v>0</v>
      </c>
      <c r="AC2085" s="354">
        <v>0</v>
      </c>
      <c r="AD2085" s="354">
        <v>0</v>
      </c>
    </row>
    <row r="2086" spans="1:30" x14ac:dyDescent="0.35">
      <c r="A2086" t="s">
        <v>179</v>
      </c>
      <c r="B2086" s="354" t="str">
        <f>VLOOKUP(A2086,'Web Based Remittances'!$A$2:$C$70,3,0)</f>
        <v>424w108l</v>
      </c>
      <c r="C2086" s="354" t="s">
        <v>39</v>
      </c>
      <c r="D2086" s="354" t="s">
        <v>40</v>
      </c>
      <c r="E2086" s="354">
        <v>4191610</v>
      </c>
      <c r="F2086" s="354">
        <v>0</v>
      </c>
      <c r="G2086" s="354">
        <v>0</v>
      </c>
      <c r="H2086" s="354">
        <v>0</v>
      </c>
      <c r="I2086" s="354">
        <v>0</v>
      </c>
      <c r="J2086" s="354">
        <v>0</v>
      </c>
      <c r="K2086" s="354">
        <v>0</v>
      </c>
      <c r="L2086" s="354">
        <v>0</v>
      </c>
      <c r="M2086" s="354">
        <v>0</v>
      </c>
      <c r="N2086" s="354">
        <v>0</v>
      </c>
      <c r="O2086" s="354">
        <v>0</v>
      </c>
      <c r="P2086" s="354">
        <v>0</v>
      </c>
      <c r="Q2086" s="354">
        <v>0</v>
      </c>
      <c r="R2086" s="354">
        <v>0</v>
      </c>
      <c r="S2086" s="354">
        <v>0</v>
      </c>
      <c r="T2086" s="354">
        <v>0</v>
      </c>
      <c r="U2086" s="354">
        <v>0</v>
      </c>
      <c r="V2086" s="354">
        <v>0</v>
      </c>
      <c r="W2086" s="354">
        <v>0</v>
      </c>
      <c r="X2086" s="354">
        <v>0</v>
      </c>
      <c r="Y2086" s="354">
        <v>0</v>
      </c>
      <c r="Z2086" s="354">
        <v>0</v>
      </c>
      <c r="AA2086" s="354">
        <v>0</v>
      </c>
      <c r="AB2086" s="354">
        <v>0</v>
      </c>
      <c r="AC2086" s="354">
        <v>0</v>
      </c>
      <c r="AD2086" s="354">
        <v>0</v>
      </c>
    </row>
    <row r="2087" spans="1:30" x14ac:dyDescent="0.35">
      <c r="A2087" t="s">
        <v>179</v>
      </c>
      <c r="B2087" s="354" t="str">
        <f>VLOOKUP(A2087,'Web Based Remittances'!$A$2:$C$70,3,0)</f>
        <v>424w108l</v>
      </c>
      <c r="C2087" s="354" t="s">
        <v>41</v>
      </c>
      <c r="D2087" s="354" t="s">
        <v>42</v>
      </c>
      <c r="E2087" s="354">
        <v>4190410</v>
      </c>
      <c r="F2087" s="354">
        <v>-19511</v>
      </c>
      <c r="G2087" s="354">
        <v>0</v>
      </c>
      <c r="H2087" s="354">
        <v>-14206</v>
      </c>
      <c r="I2087" s="354">
        <v>0</v>
      </c>
      <c r="J2087" s="354">
        <v>0</v>
      </c>
      <c r="K2087" s="354">
        <v>0</v>
      </c>
      <c r="L2087" s="354">
        <v>-2365</v>
      </c>
      <c r="M2087" s="354">
        <v>0</v>
      </c>
      <c r="N2087" s="354">
        <v>0</v>
      </c>
      <c r="O2087" s="354">
        <v>0</v>
      </c>
      <c r="P2087" s="354">
        <v>-2940</v>
      </c>
      <c r="Q2087" s="354">
        <v>0</v>
      </c>
      <c r="R2087" s="354">
        <v>0</v>
      </c>
      <c r="S2087" s="354">
        <v>0</v>
      </c>
      <c r="T2087" s="354">
        <v>-14206</v>
      </c>
      <c r="U2087" s="354">
        <v>-14206</v>
      </c>
      <c r="V2087" s="354">
        <v>-14206</v>
      </c>
      <c r="W2087" s="354">
        <v>-14206</v>
      </c>
      <c r="X2087" s="354">
        <v>-16571</v>
      </c>
      <c r="Y2087" s="354">
        <v>-16571</v>
      </c>
      <c r="Z2087" s="354">
        <v>-16571</v>
      </c>
      <c r="AA2087" s="354">
        <v>-16571</v>
      </c>
      <c r="AB2087" s="354">
        <v>-19511</v>
      </c>
      <c r="AC2087" s="354">
        <v>-19511</v>
      </c>
      <c r="AD2087" s="354">
        <v>-19511</v>
      </c>
    </row>
    <row r="2088" spans="1:30" x14ac:dyDescent="0.35">
      <c r="A2088" t="s">
        <v>179</v>
      </c>
      <c r="B2088" s="354" t="str">
        <f>VLOOKUP(A2088,'Web Based Remittances'!$A$2:$C$70,3,0)</f>
        <v>424w108l</v>
      </c>
      <c r="C2088" s="354" t="s">
        <v>43</v>
      </c>
      <c r="D2088" s="354" t="s">
        <v>44</v>
      </c>
      <c r="E2088" s="354">
        <v>4190420</v>
      </c>
      <c r="F2088" s="354">
        <v>-10713</v>
      </c>
      <c r="G2088" s="354">
        <v>-892.75</v>
      </c>
      <c r="H2088" s="354">
        <v>-892.75</v>
      </c>
      <c r="I2088" s="354">
        <v>-892.75</v>
      </c>
      <c r="J2088" s="354">
        <v>-892.75</v>
      </c>
      <c r="K2088" s="354">
        <v>-892.75</v>
      </c>
      <c r="L2088" s="354">
        <v>-892.75</v>
      </c>
      <c r="M2088" s="354">
        <v>-892.75</v>
      </c>
      <c r="N2088" s="354">
        <v>-892.75</v>
      </c>
      <c r="O2088" s="354">
        <v>-892.75</v>
      </c>
      <c r="P2088" s="354">
        <v>-892.75</v>
      </c>
      <c r="Q2088" s="354">
        <v>-892.75</v>
      </c>
      <c r="R2088" s="354">
        <v>-892.75</v>
      </c>
      <c r="S2088" s="354">
        <v>-892.75</v>
      </c>
      <c r="T2088" s="354">
        <v>-1785.5</v>
      </c>
      <c r="U2088" s="354">
        <v>-2678.25</v>
      </c>
      <c r="V2088" s="354">
        <v>-3571</v>
      </c>
      <c r="W2088" s="354">
        <v>-4463.75</v>
      </c>
      <c r="X2088" s="354">
        <v>-5356.5</v>
      </c>
      <c r="Y2088" s="354">
        <v>-6249.25</v>
      </c>
      <c r="Z2088" s="354">
        <v>-7142</v>
      </c>
      <c r="AA2088" s="354">
        <v>-8034.75</v>
      </c>
      <c r="AB2088" s="354">
        <v>-8927.5</v>
      </c>
      <c r="AC2088" s="354">
        <v>-9820.25</v>
      </c>
      <c r="AD2088" s="354">
        <v>-10713</v>
      </c>
    </row>
    <row r="2089" spans="1:30" x14ac:dyDescent="0.35">
      <c r="A2089" t="s">
        <v>179</v>
      </c>
      <c r="B2089" s="354" t="str">
        <f>VLOOKUP(A2089,'Web Based Remittances'!$A$2:$C$70,3,0)</f>
        <v>424w108l</v>
      </c>
      <c r="C2089" s="354" t="s">
        <v>45</v>
      </c>
      <c r="D2089" s="354" t="s">
        <v>46</v>
      </c>
      <c r="E2089" s="354">
        <v>4190200</v>
      </c>
      <c r="F2089" s="354">
        <v>0</v>
      </c>
      <c r="G2089" s="354">
        <v>0</v>
      </c>
      <c r="H2089" s="354">
        <v>0</v>
      </c>
      <c r="I2089" s="354">
        <v>0</v>
      </c>
      <c r="J2089" s="354">
        <v>0</v>
      </c>
      <c r="K2089" s="354">
        <v>0</v>
      </c>
      <c r="L2089" s="354">
        <v>0</v>
      </c>
      <c r="M2089" s="354">
        <v>0</v>
      </c>
      <c r="N2089" s="354">
        <v>0</v>
      </c>
      <c r="O2089" s="354">
        <v>0</v>
      </c>
      <c r="P2089" s="354">
        <v>0</v>
      </c>
      <c r="Q2089" s="354">
        <v>0</v>
      </c>
      <c r="R2089" s="354">
        <v>0</v>
      </c>
      <c r="S2089" s="354">
        <v>0</v>
      </c>
      <c r="T2089" s="354">
        <v>0</v>
      </c>
      <c r="U2089" s="354">
        <v>0</v>
      </c>
      <c r="V2089" s="354">
        <v>0</v>
      </c>
      <c r="W2089" s="354">
        <v>0</v>
      </c>
      <c r="X2089" s="354">
        <v>0</v>
      </c>
      <c r="Y2089" s="354">
        <v>0</v>
      </c>
      <c r="Z2089" s="354">
        <v>0</v>
      </c>
      <c r="AA2089" s="354">
        <v>0</v>
      </c>
      <c r="AB2089" s="354">
        <v>0</v>
      </c>
      <c r="AC2089" s="354">
        <v>0</v>
      </c>
      <c r="AD2089" s="354">
        <v>0</v>
      </c>
    </row>
    <row r="2090" spans="1:30" x14ac:dyDescent="0.35">
      <c r="A2090" t="s">
        <v>179</v>
      </c>
      <c r="B2090" s="354" t="str">
        <f>VLOOKUP(A2090,'Web Based Remittances'!$A$2:$C$70,3,0)</f>
        <v>424w108l</v>
      </c>
      <c r="C2090" s="354" t="s">
        <v>47</v>
      </c>
      <c r="D2090" s="354" t="s">
        <v>48</v>
      </c>
      <c r="E2090" s="354">
        <v>4190386</v>
      </c>
      <c r="F2090" s="354">
        <v>0</v>
      </c>
      <c r="G2090" s="354">
        <v>0</v>
      </c>
      <c r="H2090" s="354">
        <v>0</v>
      </c>
      <c r="I2090" s="354">
        <v>0</v>
      </c>
      <c r="J2090" s="354">
        <v>0</v>
      </c>
      <c r="K2090" s="354">
        <v>0</v>
      </c>
      <c r="L2090" s="354">
        <v>0</v>
      </c>
      <c r="M2090" s="354">
        <v>0</v>
      </c>
      <c r="N2090" s="354">
        <v>0</v>
      </c>
      <c r="O2090" s="354">
        <v>0</v>
      </c>
      <c r="P2090" s="354">
        <v>0</v>
      </c>
      <c r="Q2090" s="354">
        <v>0</v>
      </c>
      <c r="R2090" s="354">
        <v>0</v>
      </c>
      <c r="S2090" s="354">
        <v>0</v>
      </c>
      <c r="T2090" s="354">
        <v>0</v>
      </c>
      <c r="U2090" s="354">
        <v>0</v>
      </c>
      <c r="V2090" s="354">
        <v>0</v>
      </c>
      <c r="W2090" s="354">
        <v>0</v>
      </c>
      <c r="X2090" s="354">
        <v>0</v>
      </c>
      <c r="Y2090" s="354">
        <v>0</v>
      </c>
      <c r="Z2090" s="354">
        <v>0</v>
      </c>
      <c r="AA2090" s="354">
        <v>0</v>
      </c>
      <c r="AB2090" s="354">
        <v>0</v>
      </c>
      <c r="AC2090" s="354">
        <v>0</v>
      </c>
      <c r="AD2090" s="354">
        <v>0</v>
      </c>
    </row>
    <row r="2091" spans="1:30" x14ac:dyDescent="0.35">
      <c r="A2091" t="s">
        <v>179</v>
      </c>
      <c r="B2091" s="354" t="str">
        <f>VLOOKUP(A2091,'Web Based Remittances'!$A$2:$C$70,3,0)</f>
        <v>424w108l</v>
      </c>
      <c r="C2091" s="354" t="s">
        <v>49</v>
      </c>
      <c r="D2091" s="354" t="s">
        <v>50</v>
      </c>
      <c r="E2091" s="354">
        <v>4190387</v>
      </c>
      <c r="F2091" s="354">
        <v>0</v>
      </c>
      <c r="G2091" s="354">
        <v>0</v>
      </c>
      <c r="H2091" s="354">
        <v>0</v>
      </c>
      <c r="I2091" s="354">
        <v>0</v>
      </c>
      <c r="J2091" s="354">
        <v>0</v>
      </c>
      <c r="K2091" s="354">
        <v>0</v>
      </c>
      <c r="L2091" s="354">
        <v>0</v>
      </c>
      <c r="M2091" s="354">
        <v>0</v>
      </c>
      <c r="N2091" s="354">
        <v>0</v>
      </c>
      <c r="O2091" s="354">
        <v>0</v>
      </c>
      <c r="P2091" s="354">
        <v>0</v>
      </c>
      <c r="Q2091" s="354">
        <v>0</v>
      </c>
      <c r="R2091" s="354">
        <v>0</v>
      </c>
      <c r="S2091" s="354">
        <v>0</v>
      </c>
      <c r="T2091" s="354">
        <v>0</v>
      </c>
      <c r="U2091" s="354">
        <v>0</v>
      </c>
      <c r="V2091" s="354">
        <v>0</v>
      </c>
      <c r="W2091" s="354">
        <v>0</v>
      </c>
      <c r="X2091" s="354">
        <v>0</v>
      </c>
      <c r="Y2091" s="354">
        <v>0</v>
      </c>
      <c r="Z2091" s="354">
        <v>0</v>
      </c>
      <c r="AA2091" s="354">
        <v>0</v>
      </c>
      <c r="AB2091" s="354">
        <v>0</v>
      </c>
      <c r="AC2091" s="354">
        <v>0</v>
      </c>
      <c r="AD2091" s="354">
        <v>0</v>
      </c>
    </row>
    <row r="2092" spans="1:30" x14ac:dyDescent="0.35">
      <c r="A2092" t="s">
        <v>179</v>
      </c>
      <c r="B2092" s="354" t="str">
        <f>VLOOKUP(A2092,'Web Based Remittances'!$A$2:$C$70,3,0)</f>
        <v>424w108l</v>
      </c>
      <c r="C2092" s="354" t="s">
        <v>51</v>
      </c>
      <c r="D2092" s="354" t="s">
        <v>52</v>
      </c>
      <c r="E2092" s="354">
        <v>4190388</v>
      </c>
      <c r="F2092" s="354">
        <v>-19988</v>
      </c>
      <c r="G2092" s="354">
        <v>0</v>
      </c>
      <c r="H2092" s="354">
        <v>0</v>
      </c>
      <c r="I2092" s="354">
        <v>-19988</v>
      </c>
      <c r="J2092" s="354">
        <v>0</v>
      </c>
      <c r="K2092" s="354">
        <v>0</v>
      </c>
      <c r="L2092" s="354">
        <v>0</v>
      </c>
      <c r="M2092" s="354">
        <v>0</v>
      </c>
      <c r="N2092" s="354">
        <v>0</v>
      </c>
      <c r="O2092" s="354">
        <v>0</v>
      </c>
      <c r="P2092" s="354">
        <v>0</v>
      </c>
      <c r="Q2092" s="354">
        <v>0</v>
      </c>
      <c r="R2092" s="354">
        <v>0</v>
      </c>
      <c r="S2092" s="354">
        <v>0</v>
      </c>
      <c r="T2092" s="354">
        <v>0</v>
      </c>
      <c r="U2092" s="354">
        <v>-19988</v>
      </c>
      <c r="V2092" s="354">
        <v>-19988</v>
      </c>
      <c r="W2092" s="354">
        <v>-19988</v>
      </c>
      <c r="X2092" s="354">
        <v>-19988</v>
      </c>
      <c r="Y2092" s="354">
        <v>-19988</v>
      </c>
      <c r="Z2092" s="354">
        <v>-19988</v>
      </c>
      <c r="AA2092" s="354">
        <v>-19988</v>
      </c>
      <c r="AB2092" s="354">
        <v>-19988</v>
      </c>
      <c r="AC2092" s="354">
        <v>-19988</v>
      </c>
      <c r="AD2092" s="354">
        <v>-19988</v>
      </c>
    </row>
    <row r="2093" spans="1:30" x14ac:dyDescent="0.35">
      <c r="A2093" t="s">
        <v>179</v>
      </c>
      <c r="B2093" s="354" t="str">
        <f>VLOOKUP(A2093,'Web Based Remittances'!$A$2:$C$70,3,0)</f>
        <v>424w108l</v>
      </c>
      <c r="C2093" s="354" t="s">
        <v>53</v>
      </c>
      <c r="D2093" s="354" t="s">
        <v>54</v>
      </c>
      <c r="E2093" s="354">
        <v>4190380</v>
      </c>
      <c r="F2093" s="354">
        <v>-72987</v>
      </c>
      <c r="G2093" s="354">
        <v>0</v>
      </c>
      <c r="H2093" s="354">
        <v>-20080</v>
      </c>
      <c r="I2093" s="354">
        <v>0</v>
      </c>
      <c r="J2093" s="354">
        <v>-52907</v>
      </c>
      <c r="K2093" s="354">
        <v>0</v>
      </c>
      <c r="L2093" s="354">
        <v>0</v>
      </c>
      <c r="M2093" s="354">
        <v>0</v>
      </c>
      <c r="N2093" s="354">
        <v>0</v>
      </c>
      <c r="O2093" s="354">
        <v>0</v>
      </c>
      <c r="P2093" s="354">
        <v>0</v>
      </c>
      <c r="Q2093" s="354">
        <v>0</v>
      </c>
      <c r="R2093" s="354">
        <v>0</v>
      </c>
      <c r="S2093" s="354">
        <v>0</v>
      </c>
      <c r="T2093" s="354">
        <v>-20080</v>
      </c>
      <c r="U2093" s="354">
        <v>-20080</v>
      </c>
      <c r="V2093" s="354">
        <v>-72987</v>
      </c>
      <c r="W2093" s="354">
        <v>-72987</v>
      </c>
      <c r="X2093" s="354">
        <v>-72987</v>
      </c>
      <c r="Y2093" s="354">
        <v>-72987</v>
      </c>
      <c r="Z2093" s="354">
        <v>-72987</v>
      </c>
      <c r="AA2093" s="354">
        <v>-72987</v>
      </c>
      <c r="AB2093" s="354">
        <v>-72987</v>
      </c>
      <c r="AC2093" s="354">
        <v>-72987</v>
      </c>
      <c r="AD2093" s="354">
        <v>-72987</v>
      </c>
    </row>
    <row r="2094" spans="1:30" x14ac:dyDescent="0.35">
      <c r="A2094" t="s">
        <v>179</v>
      </c>
      <c r="B2094" s="354" t="str">
        <f>VLOOKUP(A2094,'Web Based Remittances'!$A$2:$C$70,3,0)</f>
        <v>424w108l</v>
      </c>
      <c r="C2094" s="354" t="s">
        <v>57</v>
      </c>
      <c r="D2094" s="354" t="s">
        <v>58</v>
      </c>
      <c r="E2094" s="354">
        <v>6110000</v>
      </c>
      <c r="F2094" s="354">
        <v>945848</v>
      </c>
      <c r="G2094" s="354">
        <v>74698.78</v>
      </c>
      <c r="H2094" s="354">
        <v>74698.78</v>
      </c>
      <c r="I2094" s="354">
        <v>74698.78</v>
      </c>
      <c r="J2094" s="354">
        <v>74698.78</v>
      </c>
      <c r="K2094" s="354">
        <v>74698.78</v>
      </c>
      <c r="L2094" s="354">
        <v>81765</v>
      </c>
      <c r="M2094" s="354">
        <v>81765</v>
      </c>
      <c r="N2094" s="354">
        <v>81765</v>
      </c>
      <c r="O2094" s="354">
        <v>81765</v>
      </c>
      <c r="P2094" s="354">
        <v>81765</v>
      </c>
      <c r="Q2094" s="354">
        <v>81765</v>
      </c>
      <c r="R2094" s="354">
        <v>81764.100000000006</v>
      </c>
      <c r="S2094" s="354">
        <v>74698.78</v>
      </c>
      <c r="T2094" s="354">
        <v>149397.56</v>
      </c>
      <c r="U2094" s="354">
        <v>224096.34</v>
      </c>
      <c r="V2094" s="354">
        <v>298795.12</v>
      </c>
      <c r="W2094" s="354">
        <v>373493.9</v>
      </c>
      <c r="X2094" s="354">
        <v>455258.9</v>
      </c>
      <c r="Y2094" s="354">
        <v>537023.9</v>
      </c>
      <c r="Z2094" s="354">
        <v>618788.9</v>
      </c>
      <c r="AA2094" s="354">
        <v>700553.9</v>
      </c>
      <c r="AB2094" s="354">
        <v>782318.9</v>
      </c>
      <c r="AC2094" s="354">
        <v>864083.9</v>
      </c>
      <c r="AD2094" s="354">
        <v>945848</v>
      </c>
    </row>
    <row r="2095" spans="1:30" x14ac:dyDescent="0.35">
      <c r="A2095" t="s">
        <v>179</v>
      </c>
      <c r="B2095" s="354" t="str">
        <f>VLOOKUP(A2095,'Web Based Remittances'!$A$2:$C$70,3,0)</f>
        <v>424w108l</v>
      </c>
      <c r="C2095" s="354" t="s">
        <v>59</v>
      </c>
      <c r="D2095" s="354" t="s">
        <v>60</v>
      </c>
      <c r="E2095" s="354">
        <v>6110020</v>
      </c>
      <c r="F2095" s="354">
        <v>0</v>
      </c>
      <c r="G2095" s="354">
        <v>0</v>
      </c>
      <c r="H2095" s="354">
        <v>0</v>
      </c>
      <c r="I2095" s="354">
        <v>0</v>
      </c>
      <c r="J2095" s="354">
        <v>0</v>
      </c>
      <c r="K2095" s="354">
        <v>0</v>
      </c>
      <c r="L2095" s="354">
        <v>0</v>
      </c>
      <c r="M2095" s="354">
        <v>0</v>
      </c>
      <c r="N2095" s="354">
        <v>0</v>
      </c>
      <c r="O2095" s="354">
        <v>0</v>
      </c>
      <c r="P2095" s="354">
        <v>0</v>
      </c>
      <c r="Q2095" s="354">
        <v>0</v>
      </c>
      <c r="R2095" s="354">
        <v>0</v>
      </c>
      <c r="S2095" s="354">
        <v>0</v>
      </c>
      <c r="T2095" s="354">
        <v>0</v>
      </c>
      <c r="U2095" s="354">
        <v>0</v>
      </c>
      <c r="V2095" s="354">
        <v>0</v>
      </c>
      <c r="W2095" s="354">
        <v>0</v>
      </c>
      <c r="X2095" s="354">
        <v>0</v>
      </c>
      <c r="Y2095" s="354">
        <v>0</v>
      </c>
      <c r="Z2095" s="354">
        <v>0</v>
      </c>
      <c r="AA2095" s="354">
        <v>0</v>
      </c>
      <c r="AB2095" s="354">
        <v>0</v>
      </c>
      <c r="AC2095" s="354">
        <v>0</v>
      </c>
      <c r="AD2095" s="354">
        <v>0</v>
      </c>
    </row>
    <row r="2096" spans="1:30" x14ac:dyDescent="0.35">
      <c r="A2096" t="s">
        <v>179</v>
      </c>
      <c r="B2096" s="354" t="str">
        <f>VLOOKUP(A2096,'Web Based Remittances'!$A$2:$C$70,3,0)</f>
        <v>424w108l</v>
      </c>
      <c r="C2096" s="354" t="s">
        <v>61</v>
      </c>
      <c r="D2096" s="354" t="s">
        <v>62</v>
      </c>
      <c r="E2096" s="354">
        <v>6110600</v>
      </c>
      <c r="F2096" s="354">
        <v>541524</v>
      </c>
      <c r="G2096" s="354">
        <v>44382.25</v>
      </c>
      <c r="H2096" s="354">
        <v>44382.25</v>
      </c>
      <c r="I2096" s="354">
        <v>44382.25</v>
      </c>
      <c r="J2096" s="354">
        <v>44382.25</v>
      </c>
      <c r="K2096" s="354">
        <v>44382.25</v>
      </c>
      <c r="L2096" s="354">
        <v>44382.25</v>
      </c>
      <c r="M2096" s="354">
        <v>44382.25</v>
      </c>
      <c r="N2096" s="354">
        <v>44382.25</v>
      </c>
      <c r="O2096" s="354">
        <v>44382.25</v>
      </c>
      <c r="P2096" s="354">
        <v>44382.25</v>
      </c>
      <c r="Q2096" s="354">
        <v>44382.25</v>
      </c>
      <c r="R2096" s="354">
        <v>53319.25</v>
      </c>
      <c r="S2096" s="354">
        <v>44382.25</v>
      </c>
      <c r="T2096" s="354">
        <v>88764.5</v>
      </c>
      <c r="U2096" s="354">
        <v>133146.75</v>
      </c>
      <c r="V2096" s="354">
        <v>177529</v>
      </c>
      <c r="W2096" s="354">
        <v>221911.25</v>
      </c>
      <c r="X2096" s="354">
        <v>266293.5</v>
      </c>
      <c r="Y2096" s="354">
        <v>310675.75</v>
      </c>
      <c r="Z2096" s="354">
        <v>355058</v>
      </c>
      <c r="AA2096" s="354">
        <v>399440.25</v>
      </c>
      <c r="AB2096" s="354">
        <v>443822.5</v>
      </c>
      <c r="AC2096" s="354">
        <v>488204.75</v>
      </c>
      <c r="AD2096" s="354">
        <v>541524</v>
      </c>
    </row>
    <row r="2097" spans="1:30" x14ac:dyDescent="0.35">
      <c r="A2097" t="s">
        <v>179</v>
      </c>
      <c r="B2097" s="354" t="str">
        <f>VLOOKUP(A2097,'Web Based Remittances'!$A$2:$C$70,3,0)</f>
        <v>424w108l</v>
      </c>
      <c r="C2097" s="354" t="s">
        <v>63</v>
      </c>
      <c r="D2097" s="354" t="s">
        <v>64</v>
      </c>
      <c r="E2097" s="354">
        <v>6110720</v>
      </c>
      <c r="F2097" s="354">
        <v>26784</v>
      </c>
      <c r="G2097" s="354">
        <v>2187</v>
      </c>
      <c r="H2097" s="354">
        <v>2187</v>
      </c>
      <c r="I2097" s="354">
        <v>2187</v>
      </c>
      <c r="J2097" s="354">
        <v>2187</v>
      </c>
      <c r="K2097" s="354">
        <v>2187</v>
      </c>
      <c r="L2097" s="354">
        <v>2187</v>
      </c>
      <c r="M2097" s="354">
        <v>2187</v>
      </c>
      <c r="N2097" s="354">
        <v>2187</v>
      </c>
      <c r="O2097" s="354">
        <v>2187</v>
      </c>
      <c r="P2097" s="354">
        <v>2187</v>
      </c>
      <c r="Q2097" s="354">
        <v>2187</v>
      </c>
      <c r="R2097" s="354">
        <v>2727</v>
      </c>
      <c r="S2097" s="354">
        <v>2187</v>
      </c>
      <c r="T2097" s="354">
        <v>4374</v>
      </c>
      <c r="U2097" s="354">
        <v>6561</v>
      </c>
      <c r="V2097" s="354">
        <v>8748</v>
      </c>
      <c r="W2097" s="354">
        <v>10935</v>
      </c>
      <c r="X2097" s="354">
        <v>13122</v>
      </c>
      <c r="Y2097" s="354">
        <v>15309</v>
      </c>
      <c r="Z2097" s="354">
        <v>17496</v>
      </c>
      <c r="AA2097" s="354">
        <v>19683</v>
      </c>
      <c r="AB2097" s="354">
        <v>21870</v>
      </c>
      <c r="AC2097" s="354">
        <v>24057</v>
      </c>
      <c r="AD2097" s="354">
        <v>26784</v>
      </c>
    </row>
    <row r="2098" spans="1:30" x14ac:dyDescent="0.35">
      <c r="A2098" t="s">
        <v>179</v>
      </c>
      <c r="B2098" s="354" t="str">
        <f>VLOOKUP(A2098,'Web Based Remittances'!$A$2:$C$70,3,0)</f>
        <v>424w108l</v>
      </c>
      <c r="C2098" s="354" t="s">
        <v>65</v>
      </c>
      <c r="D2098" s="354" t="s">
        <v>66</v>
      </c>
      <c r="E2098" s="354">
        <v>6110860</v>
      </c>
      <c r="F2098" s="354">
        <v>85835</v>
      </c>
      <c r="G2098" s="354">
        <v>7016.08</v>
      </c>
      <c r="H2098" s="354">
        <v>7016.08</v>
      </c>
      <c r="I2098" s="354">
        <v>7016.08</v>
      </c>
      <c r="J2098" s="354">
        <v>7016.08</v>
      </c>
      <c r="K2098" s="354">
        <v>7016.08</v>
      </c>
      <c r="L2098" s="354">
        <v>7016.08</v>
      </c>
      <c r="M2098" s="354">
        <v>7016.08</v>
      </c>
      <c r="N2098" s="354">
        <v>7016.08</v>
      </c>
      <c r="O2098" s="354">
        <v>7016.08</v>
      </c>
      <c r="P2098" s="354">
        <v>7016.08</v>
      </c>
      <c r="Q2098" s="354">
        <v>7016.08</v>
      </c>
      <c r="R2098" s="354">
        <v>8658.119999999999</v>
      </c>
      <c r="S2098" s="354">
        <v>7016.08</v>
      </c>
      <c r="T2098" s="354">
        <v>14032.16</v>
      </c>
      <c r="U2098" s="354">
        <v>21048.239999999998</v>
      </c>
      <c r="V2098" s="354">
        <v>28064.32</v>
      </c>
      <c r="W2098" s="354">
        <v>35080.400000000001</v>
      </c>
      <c r="X2098" s="354">
        <v>42096.480000000003</v>
      </c>
      <c r="Y2098" s="354">
        <v>49112.560000000005</v>
      </c>
      <c r="Z2098" s="354">
        <v>56128.640000000007</v>
      </c>
      <c r="AA2098" s="354">
        <v>63144.720000000008</v>
      </c>
      <c r="AB2098" s="354">
        <v>70160.800000000003</v>
      </c>
      <c r="AC2098" s="354">
        <v>77176.88</v>
      </c>
      <c r="AD2098" s="354">
        <v>85835</v>
      </c>
    </row>
    <row r="2099" spans="1:30" x14ac:dyDescent="0.35">
      <c r="A2099" t="s">
        <v>179</v>
      </c>
      <c r="B2099" s="354" t="str">
        <f>VLOOKUP(A2099,'Web Based Remittances'!$A$2:$C$70,3,0)</f>
        <v>424w108l</v>
      </c>
      <c r="C2099" s="354" t="s">
        <v>67</v>
      </c>
      <c r="D2099" s="354" t="s">
        <v>68</v>
      </c>
      <c r="E2099" s="354">
        <v>6110800</v>
      </c>
      <c r="F2099" s="354">
        <v>0</v>
      </c>
      <c r="G2099" s="354">
        <v>0</v>
      </c>
      <c r="H2099" s="354">
        <v>0</v>
      </c>
      <c r="I2099" s="354">
        <v>0</v>
      </c>
      <c r="J2099" s="354">
        <v>0</v>
      </c>
      <c r="K2099" s="354">
        <v>0</v>
      </c>
      <c r="L2099" s="354">
        <v>0</v>
      </c>
      <c r="M2099" s="354">
        <v>0</v>
      </c>
      <c r="N2099" s="354">
        <v>0</v>
      </c>
      <c r="O2099" s="354">
        <v>0</v>
      </c>
      <c r="P2099" s="354">
        <v>0</v>
      </c>
      <c r="Q2099" s="354">
        <v>0</v>
      </c>
      <c r="R2099" s="354">
        <v>0</v>
      </c>
      <c r="S2099" s="354">
        <v>0</v>
      </c>
      <c r="T2099" s="354">
        <v>0</v>
      </c>
      <c r="U2099" s="354">
        <v>0</v>
      </c>
      <c r="V2099" s="354">
        <v>0</v>
      </c>
      <c r="W2099" s="354">
        <v>0</v>
      </c>
      <c r="X2099" s="354">
        <v>0</v>
      </c>
      <c r="Y2099" s="354">
        <v>0</v>
      </c>
      <c r="Z2099" s="354">
        <v>0</v>
      </c>
      <c r="AA2099" s="354">
        <v>0</v>
      </c>
      <c r="AB2099" s="354">
        <v>0</v>
      </c>
      <c r="AC2099" s="354">
        <v>0</v>
      </c>
      <c r="AD2099" s="354">
        <v>0</v>
      </c>
    </row>
    <row r="2100" spans="1:30" x14ac:dyDescent="0.35">
      <c r="A2100" t="s">
        <v>179</v>
      </c>
      <c r="B2100" s="354" t="str">
        <f>VLOOKUP(A2100,'Web Based Remittances'!$A$2:$C$70,3,0)</f>
        <v>424w108l</v>
      </c>
      <c r="C2100" s="354" t="s">
        <v>69</v>
      </c>
      <c r="D2100" s="354" t="s">
        <v>70</v>
      </c>
      <c r="E2100" s="354">
        <v>6110640</v>
      </c>
      <c r="F2100" s="354">
        <v>29988</v>
      </c>
      <c r="G2100" s="354">
        <v>2455</v>
      </c>
      <c r="H2100" s="354">
        <v>2455</v>
      </c>
      <c r="I2100" s="354">
        <v>2455</v>
      </c>
      <c r="J2100" s="354">
        <v>2455</v>
      </c>
      <c r="K2100" s="354">
        <v>2455</v>
      </c>
      <c r="L2100" s="354">
        <v>2455</v>
      </c>
      <c r="M2100" s="354">
        <v>2455</v>
      </c>
      <c r="N2100" s="354">
        <v>2455</v>
      </c>
      <c r="O2100" s="354">
        <v>2455</v>
      </c>
      <c r="P2100" s="354">
        <v>2455</v>
      </c>
      <c r="Q2100" s="354">
        <v>2455</v>
      </c>
      <c r="R2100" s="354">
        <v>2983</v>
      </c>
      <c r="S2100" s="354">
        <v>2455</v>
      </c>
      <c r="T2100" s="354">
        <v>4910</v>
      </c>
      <c r="U2100" s="354">
        <v>7365</v>
      </c>
      <c r="V2100" s="354">
        <v>9820</v>
      </c>
      <c r="W2100" s="354">
        <v>12275</v>
      </c>
      <c r="X2100" s="354">
        <v>14730</v>
      </c>
      <c r="Y2100" s="354">
        <v>17185</v>
      </c>
      <c r="Z2100" s="354">
        <v>19640</v>
      </c>
      <c r="AA2100" s="354">
        <v>22095</v>
      </c>
      <c r="AB2100" s="354">
        <v>24550</v>
      </c>
      <c r="AC2100" s="354">
        <v>27005</v>
      </c>
      <c r="AD2100" s="354">
        <v>29988</v>
      </c>
    </row>
    <row r="2101" spans="1:30" x14ac:dyDescent="0.35">
      <c r="A2101" t="s">
        <v>179</v>
      </c>
      <c r="B2101" s="354" t="str">
        <f>VLOOKUP(A2101,'Web Based Remittances'!$A$2:$C$70,3,0)</f>
        <v>424w108l</v>
      </c>
      <c r="C2101" s="354" t="s">
        <v>71</v>
      </c>
      <c r="D2101" s="354" t="s">
        <v>72</v>
      </c>
      <c r="E2101" s="354">
        <v>6116300</v>
      </c>
      <c r="F2101" s="354">
        <v>1500</v>
      </c>
      <c r="G2101" s="354">
        <v>500</v>
      </c>
      <c r="H2101" s="354">
        <v>0</v>
      </c>
      <c r="I2101" s="354">
        <v>0</v>
      </c>
      <c r="J2101" s="354">
        <v>0</v>
      </c>
      <c r="K2101" s="354">
        <v>0</v>
      </c>
      <c r="L2101" s="354">
        <v>500</v>
      </c>
      <c r="M2101" s="354">
        <v>0</v>
      </c>
      <c r="N2101" s="354">
        <v>0</v>
      </c>
      <c r="O2101" s="354">
        <v>0</v>
      </c>
      <c r="P2101" s="354">
        <v>500</v>
      </c>
      <c r="Q2101" s="354">
        <v>0</v>
      </c>
      <c r="R2101" s="354">
        <v>0</v>
      </c>
      <c r="S2101" s="354">
        <v>500</v>
      </c>
      <c r="T2101" s="354">
        <v>500</v>
      </c>
      <c r="U2101" s="354">
        <v>500</v>
      </c>
      <c r="V2101" s="354">
        <v>500</v>
      </c>
      <c r="W2101" s="354">
        <v>500</v>
      </c>
      <c r="X2101" s="354">
        <v>1000</v>
      </c>
      <c r="Y2101" s="354">
        <v>1000</v>
      </c>
      <c r="Z2101" s="354">
        <v>1000</v>
      </c>
      <c r="AA2101" s="354">
        <v>1000</v>
      </c>
      <c r="AB2101" s="354">
        <v>1500</v>
      </c>
      <c r="AC2101" s="354">
        <v>1500</v>
      </c>
      <c r="AD2101" s="354">
        <v>1500</v>
      </c>
    </row>
    <row r="2102" spans="1:30" x14ac:dyDescent="0.35">
      <c r="A2102" t="s">
        <v>179</v>
      </c>
      <c r="B2102" s="354" t="str">
        <f>VLOOKUP(A2102,'Web Based Remittances'!$A$2:$C$70,3,0)</f>
        <v>424w108l</v>
      </c>
      <c r="C2102" s="354" t="s">
        <v>73</v>
      </c>
      <c r="D2102" s="354" t="s">
        <v>74</v>
      </c>
      <c r="E2102" s="354">
        <v>6116200</v>
      </c>
      <c r="F2102" s="354">
        <v>8200</v>
      </c>
      <c r="G2102" s="354">
        <v>0</v>
      </c>
      <c r="H2102" s="354">
        <v>0</v>
      </c>
      <c r="I2102" s="354">
        <v>2000</v>
      </c>
      <c r="J2102" s="354">
        <v>3700</v>
      </c>
      <c r="K2102" s="354">
        <v>0</v>
      </c>
      <c r="L2102" s="354">
        <v>500</v>
      </c>
      <c r="M2102" s="354">
        <v>0</v>
      </c>
      <c r="N2102" s="354">
        <v>1000</v>
      </c>
      <c r="O2102" s="354">
        <v>0</v>
      </c>
      <c r="P2102" s="354">
        <v>1000</v>
      </c>
      <c r="Q2102" s="354">
        <v>0</v>
      </c>
      <c r="R2102" s="354">
        <v>0</v>
      </c>
      <c r="S2102" s="354">
        <v>0</v>
      </c>
      <c r="T2102" s="354">
        <v>0</v>
      </c>
      <c r="U2102" s="354">
        <v>2000</v>
      </c>
      <c r="V2102" s="354">
        <v>5700</v>
      </c>
      <c r="W2102" s="354">
        <v>5700</v>
      </c>
      <c r="X2102" s="354">
        <v>6200</v>
      </c>
      <c r="Y2102" s="354">
        <v>6200</v>
      </c>
      <c r="Z2102" s="354">
        <v>7200</v>
      </c>
      <c r="AA2102" s="354">
        <v>7200</v>
      </c>
      <c r="AB2102" s="354">
        <v>8200</v>
      </c>
      <c r="AC2102" s="354">
        <v>8200</v>
      </c>
      <c r="AD2102" s="354">
        <v>8200</v>
      </c>
    </row>
    <row r="2103" spans="1:30" x14ac:dyDescent="0.35">
      <c r="A2103" t="s">
        <v>179</v>
      </c>
      <c r="B2103" s="354" t="str">
        <f>VLOOKUP(A2103,'Web Based Remittances'!$A$2:$C$70,3,0)</f>
        <v>424w108l</v>
      </c>
      <c r="C2103" s="354" t="s">
        <v>75</v>
      </c>
      <c r="D2103" s="354" t="s">
        <v>76</v>
      </c>
      <c r="E2103" s="354">
        <v>6116610</v>
      </c>
      <c r="F2103" s="354">
        <v>0</v>
      </c>
      <c r="G2103" s="354">
        <v>0</v>
      </c>
      <c r="H2103" s="354">
        <v>0</v>
      </c>
      <c r="I2103" s="354">
        <v>0</v>
      </c>
      <c r="J2103" s="354">
        <v>0</v>
      </c>
      <c r="K2103" s="354">
        <v>0</v>
      </c>
      <c r="L2103" s="354">
        <v>0</v>
      </c>
      <c r="M2103" s="354">
        <v>0</v>
      </c>
      <c r="N2103" s="354">
        <v>0</v>
      </c>
      <c r="O2103" s="354">
        <v>0</v>
      </c>
      <c r="P2103" s="354">
        <v>0</v>
      </c>
      <c r="Q2103" s="354">
        <v>0</v>
      </c>
      <c r="R2103" s="354">
        <v>0</v>
      </c>
      <c r="S2103" s="354">
        <v>0</v>
      </c>
      <c r="T2103" s="354">
        <v>0</v>
      </c>
      <c r="U2103" s="354">
        <v>0</v>
      </c>
      <c r="V2103" s="354">
        <v>0</v>
      </c>
      <c r="W2103" s="354">
        <v>0</v>
      </c>
      <c r="X2103" s="354">
        <v>0</v>
      </c>
      <c r="Y2103" s="354">
        <v>0</v>
      </c>
      <c r="Z2103" s="354">
        <v>0</v>
      </c>
      <c r="AA2103" s="354">
        <v>0</v>
      </c>
      <c r="AB2103" s="354">
        <v>0</v>
      </c>
      <c r="AC2103" s="354">
        <v>0</v>
      </c>
      <c r="AD2103" s="354">
        <v>0</v>
      </c>
    </row>
    <row r="2104" spans="1:30" x14ac:dyDescent="0.35">
      <c r="A2104" t="s">
        <v>179</v>
      </c>
      <c r="B2104" s="354" t="str">
        <f>VLOOKUP(A2104,'Web Based Remittances'!$A$2:$C$70,3,0)</f>
        <v>424w108l</v>
      </c>
      <c r="C2104" s="354" t="s">
        <v>77</v>
      </c>
      <c r="D2104" s="354" t="s">
        <v>78</v>
      </c>
      <c r="E2104" s="354">
        <v>6116600</v>
      </c>
      <c r="F2104" s="354">
        <v>1249</v>
      </c>
      <c r="G2104" s="354">
        <v>1249</v>
      </c>
      <c r="H2104" s="354">
        <v>0</v>
      </c>
      <c r="I2104" s="354">
        <v>0</v>
      </c>
      <c r="J2104" s="354">
        <v>0</v>
      </c>
      <c r="K2104" s="354">
        <v>0</v>
      </c>
      <c r="L2104" s="354">
        <v>0</v>
      </c>
      <c r="M2104" s="354">
        <v>0</v>
      </c>
      <c r="N2104" s="354">
        <v>0</v>
      </c>
      <c r="O2104" s="354">
        <v>0</v>
      </c>
      <c r="P2104" s="354">
        <v>0</v>
      </c>
      <c r="Q2104" s="354">
        <v>0</v>
      </c>
      <c r="R2104" s="354">
        <v>0</v>
      </c>
      <c r="S2104" s="354">
        <v>1249</v>
      </c>
      <c r="T2104" s="354">
        <v>1249</v>
      </c>
      <c r="U2104" s="354">
        <v>1249</v>
      </c>
      <c r="V2104" s="354">
        <v>1249</v>
      </c>
      <c r="W2104" s="354">
        <v>1249</v>
      </c>
      <c r="X2104" s="354">
        <v>1249</v>
      </c>
      <c r="Y2104" s="354">
        <v>1249</v>
      </c>
      <c r="Z2104" s="354">
        <v>1249</v>
      </c>
      <c r="AA2104" s="354">
        <v>1249</v>
      </c>
      <c r="AB2104" s="354">
        <v>1249</v>
      </c>
      <c r="AC2104" s="354">
        <v>1249</v>
      </c>
      <c r="AD2104" s="354">
        <v>1249</v>
      </c>
    </row>
    <row r="2105" spans="1:30" x14ac:dyDescent="0.35">
      <c r="A2105" t="s">
        <v>179</v>
      </c>
      <c r="B2105" s="354" t="str">
        <f>VLOOKUP(A2105,'Web Based Remittances'!$A$2:$C$70,3,0)</f>
        <v>424w108l</v>
      </c>
      <c r="C2105" s="354" t="s">
        <v>79</v>
      </c>
      <c r="D2105" s="354" t="s">
        <v>80</v>
      </c>
      <c r="E2105" s="354">
        <v>6121000</v>
      </c>
      <c r="F2105" s="354">
        <v>25037</v>
      </c>
      <c r="G2105" s="354">
        <v>1100</v>
      </c>
      <c r="H2105" s="354">
        <v>1100</v>
      </c>
      <c r="I2105" s="354">
        <v>1100</v>
      </c>
      <c r="J2105" s="354">
        <v>1100</v>
      </c>
      <c r="K2105" s="354">
        <v>1100</v>
      </c>
      <c r="L2105" s="354">
        <v>13000</v>
      </c>
      <c r="M2105" s="354">
        <v>1100</v>
      </c>
      <c r="N2105" s="354">
        <v>1100</v>
      </c>
      <c r="O2105" s="354">
        <v>1100</v>
      </c>
      <c r="P2105" s="354">
        <v>1100</v>
      </c>
      <c r="Q2105" s="354">
        <v>1100</v>
      </c>
      <c r="R2105" s="354">
        <v>1037</v>
      </c>
      <c r="S2105" s="354">
        <v>1100</v>
      </c>
      <c r="T2105" s="354">
        <v>2200</v>
      </c>
      <c r="U2105" s="354">
        <v>3300</v>
      </c>
      <c r="V2105" s="354">
        <v>4400</v>
      </c>
      <c r="W2105" s="354">
        <v>5500</v>
      </c>
      <c r="X2105" s="354">
        <v>18500</v>
      </c>
      <c r="Y2105" s="354">
        <v>19600</v>
      </c>
      <c r="Z2105" s="354">
        <v>20700</v>
      </c>
      <c r="AA2105" s="354">
        <v>21800</v>
      </c>
      <c r="AB2105" s="354">
        <v>22900</v>
      </c>
      <c r="AC2105" s="354">
        <v>24000</v>
      </c>
      <c r="AD2105" s="354">
        <v>25037</v>
      </c>
    </row>
    <row r="2106" spans="1:30" x14ac:dyDescent="0.35">
      <c r="A2106" t="s">
        <v>179</v>
      </c>
      <c r="B2106" s="354" t="str">
        <f>VLOOKUP(A2106,'Web Based Remittances'!$A$2:$C$70,3,0)</f>
        <v>424w108l</v>
      </c>
      <c r="C2106" s="354" t="s">
        <v>81</v>
      </c>
      <c r="D2106" s="354" t="s">
        <v>82</v>
      </c>
      <c r="E2106" s="354">
        <v>6122310</v>
      </c>
      <c r="F2106" s="354">
        <v>11203</v>
      </c>
      <c r="G2106" s="354">
        <v>516.91999999999996</v>
      </c>
      <c r="H2106" s="354">
        <v>516.91999999999996</v>
      </c>
      <c r="I2106" s="354">
        <v>516.91999999999996</v>
      </c>
      <c r="J2106" s="354">
        <v>516.91999999999996</v>
      </c>
      <c r="K2106" s="354">
        <v>516.91999999999996</v>
      </c>
      <c r="L2106" s="354">
        <v>5516.88</v>
      </c>
      <c r="M2106" s="354">
        <v>516.91999999999996</v>
      </c>
      <c r="N2106" s="354">
        <v>516.91999999999996</v>
      </c>
      <c r="O2106" s="354">
        <v>516.91999999999996</v>
      </c>
      <c r="P2106" s="354">
        <v>516.91999999999996</v>
      </c>
      <c r="Q2106" s="354">
        <v>516.91999999999996</v>
      </c>
      <c r="R2106" s="354">
        <v>516.91999999999996</v>
      </c>
      <c r="S2106" s="354">
        <v>516.91999999999996</v>
      </c>
      <c r="T2106" s="354">
        <v>1033.8399999999999</v>
      </c>
      <c r="U2106" s="354">
        <v>1550.7599999999998</v>
      </c>
      <c r="V2106" s="354">
        <v>2067.6799999999998</v>
      </c>
      <c r="W2106" s="354">
        <v>2584.6</v>
      </c>
      <c r="X2106" s="354">
        <v>8101.48</v>
      </c>
      <c r="Y2106" s="354">
        <v>8618.4</v>
      </c>
      <c r="Z2106" s="354">
        <v>9135.32</v>
      </c>
      <c r="AA2106" s="354">
        <v>9652.24</v>
      </c>
      <c r="AB2106" s="354">
        <v>10169.16</v>
      </c>
      <c r="AC2106" s="354">
        <v>10686.08</v>
      </c>
      <c r="AD2106" s="354">
        <v>11203</v>
      </c>
    </row>
    <row r="2107" spans="1:30" x14ac:dyDescent="0.35">
      <c r="A2107" t="s">
        <v>179</v>
      </c>
      <c r="B2107" s="354" t="str">
        <f>VLOOKUP(A2107,'Web Based Remittances'!$A$2:$C$70,3,0)</f>
        <v>424w108l</v>
      </c>
      <c r="C2107" s="354" t="s">
        <v>83</v>
      </c>
      <c r="D2107" s="354" t="s">
        <v>84</v>
      </c>
      <c r="E2107" s="354">
        <v>6122110</v>
      </c>
      <c r="F2107" s="354">
        <v>21750</v>
      </c>
      <c r="G2107" s="354">
        <v>1812.5</v>
      </c>
      <c r="H2107" s="354">
        <v>1812.5</v>
      </c>
      <c r="I2107" s="354">
        <v>1812.5</v>
      </c>
      <c r="J2107" s="354">
        <v>1812.5</v>
      </c>
      <c r="K2107" s="354">
        <v>1812.5</v>
      </c>
      <c r="L2107" s="354">
        <v>1812.5</v>
      </c>
      <c r="M2107" s="354">
        <v>1812.5</v>
      </c>
      <c r="N2107" s="354">
        <v>1812.5</v>
      </c>
      <c r="O2107" s="354">
        <v>1812.5</v>
      </c>
      <c r="P2107" s="354">
        <v>1812.5</v>
      </c>
      <c r="Q2107" s="354">
        <v>1812.5</v>
      </c>
      <c r="R2107" s="354">
        <v>1812.5</v>
      </c>
      <c r="S2107" s="354">
        <v>1812.5</v>
      </c>
      <c r="T2107" s="354">
        <v>3625</v>
      </c>
      <c r="U2107" s="354">
        <v>5437.5</v>
      </c>
      <c r="V2107" s="354">
        <v>7250</v>
      </c>
      <c r="W2107" s="354">
        <v>9062.5</v>
      </c>
      <c r="X2107" s="354">
        <v>10875</v>
      </c>
      <c r="Y2107" s="354">
        <v>12687.5</v>
      </c>
      <c r="Z2107" s="354">
        <v>14500</v>
      </c>
      <c r="AA2107" s="354">
        <v>16312.5</v>
      </c>
      <c r="AB2107" s="354">
        <v>18125</v>
      </c>
      <c r="AC2107" s="354">
        <v>19937.5</v>
      </c>
      <c r="AD2107" s="354">
        <v>21750</v>
      </c>
    </row>
    <row r="2108" spans="1:30" x14ac:dyDescent="0.35">
      <c r="A2108" t="s">
        <v>179</v>
      </c>
      <c r="B2108" s="354" t="str">
        <f>VLOOKUP(A2108,'Web Based Remittances'!$A$2:$C$70,3,0)</f>
        <v>424w108l</v>
      </c>
      <c r="C2108" s="354" t="s">
        <v>85</v>
      </c>
      <c r="D2108" s="354" t="s">
        <v>86</v>
      </c>
      <c r="E2108" s="354">
        <v>6120800</v>
      </c>
      <c r="F2108" s="354">
        <v>3600</v>
      </c>
      <c r="G2108" s="354">
        <v>0</v>
      </c>
      <c r="H2108" s="354">
        <v>0</v>
      </c>
      <c r="I2108" s="354">
        <v>900</v>
      </c>
      <c r="J2108" s="354">
        <v>0</v>
      </c>
      <c r="K2108" s="354">
        <v>0</v>
      </c>
      <c r="L2108" s="354">
        <v>900</v>
      </c>
      <c r="M2108" s="354">
        <v>0</v>
      </c>
      <c r="N2108" s="354">
        <v>0</v>
      </c>
      <c r="O2108" s="354">
        <v>900</v>
      </c>
      <c r="P2108" s="354">
        <v>0</v>
      </c>
      <c r="Q2108" s="354">
        <v>0</v>
      </c>
      <c r="R2108" s="354">
        <v>900</v>
      </c>
      <c r="S2108" s="354">
        <v>0</v>
      </c>
      <c r="T2108" s="354">
        <v>0</v>
      </c>
      <c r="U2108" s="354">
        <v>900</v>
      </c>
      <c r="V2108" s="354">
        <v>900</v>
      </c>
      <c r="W2108" s="354">
        <v>900</v>
      </c>
      <c r="X2108" s="354">
        <v>1800</v>
      </c>
      <c r="Y2108" s="354">
        <v>1800</v>
      </c>
      <c r="Z2108" s="354">
        <v>1800</v>
      </c>
      <c r="AA2108" s="354">
        <v>2700</v>
      </c>
      <c r="AB2108" s="354">
        <v>2700</v>
      </c>
      <c r="AC2108" s="354">
        <v>2700</v>
      </c>
      <c r="AD2108" s="354">
        <v>3600</v>
      </c>
    </row>
    <row r="2109" spans="1:30" x14ac:dyDescent="0.35">
      <c r="A2109" t="s">
        <v>179</v>
      </c>
      <c r="B2109" s="354" t="str">
        <f>VLOOKUP(A2109,'Web Based Remittances'!$A$2:$C$70,3,0)</f>
        <v>424w108l</v>
      </c>
      <c r="C2109" s="354" t="s">
        <v>87</v>
      </c>
      <c r="D2109" s="354" t="s">
        <v>88</v>
      </c>
      <c r="E2109" s="354">
        <v>6120220</v>
      </c>
      <c r="F2109" s="354">
        <v>25200</v>
      </c>
      <c r="G2109" s="354">
        <v>2100</v>
      </c>
      <c r="H2109" s="354">
        <v>2100</v>
      </c>
      <c r="I2109" s="354">
        <v>2100</v>
      </c>
      <c r="J2109" s="354">
        <v>2100</v>
      </c>
      <c r="K2109" s="354">
        <v>2100</v>
      </c>
      <c r="L2109" s="354">
        <v>2100</v>
      </c>
      <c r="M2109" s="354">
        <v>2100</v>
      </c>
      <c r="N2109" s="354">
        <v>2100</v>
      </c>
      <c r="O2109" s="354">
        <v>2100</v>
      </c>
      <c r="P2109" s="354">
        <v>2100</v>
      </c>
      <c r="Q2109" s="354">
        <v>2100</v>
      </c>
      <c r="R2109" s="354">
        <v>2100</v>
      </c>
      <c r="S2109" s="354">
        <v>2100</v>
      </c>
      <c r="T2109" s="354">
        <v>4200</v>
      </c>
      <c r="U2109" s="354">
        <v>6300</v>
      </c>
      <c r="V2109" s="354">
        <v>8400</v>
      </c>
      <c r="W2109" s="354">
        <v>10500</v>
      </c>
      <c r="X2109" s="354">
        <v>12600</v>
      </c>
      <c r="Y2109" s="354">
        <v>14700</v>
      </c>
      <c r="Z2109" s="354">
        <v>16800</v>
      </c>
      <c r="AA2109" s="354">
        <v>18900</v>
      </c>
      <c r="AB2109" s="354">
        <v>21000</v>
      </c>
      <c r="AC2109" s="354">
        <v>23100</v>
      </c>
      <c r="AD2109" s="354">
        <v>25200</v>
      </c>
    </row>
    <row r="2110" spans="1:30" x14ac:dyDescent="0.35">
      <c r="A2110" t="s">
        <v>179</v>
      </c>
      <c r="B2110" s="354" t="str">
        <f>VLOOKUP(A2110,'Web Based Remittances'!$A$2:$C$70,3,0)</f>
        <v>424w108l</v>
      </c>
      <c r="C2110" s="354" t="s">
        <v>89</v>
      </c>
      <c r="D2110" s="354" t="s">
        <v>90</v>
      </c>
      <c r="E2110" s="354">
        <v>6120600</v>
      </c>
      <c r="F2110" s="354">
        <v>54696</v>
      </c>
      <c r="G2110" s="354">
        <v>4558</v>
      </c>
      <c r="H2110" s="354">
        <v>4558</v>
      </c>
      <c r="I2110" s="354">
        <v>4558</v>
      </c>
      <c r="J2110" s="354">
        <v>4558</v>
      </c>
      <c r="K2110" s="354">
        <v>4558</v>
      </c>
      <c r="L2110" s="354">
        <v>4558</v>
      </c>
      <c r="M2110" s="354">
        <v>4558</v>
      </c>
      <c r="N2110" s="354">
        <v>4558</v>
      </c>
      <c r="O2110" s="354">
        <v>4558</v>
      </c>
      <c r="P2110" s="354">
        <v>4558</v>
      </c>
      <c r="Q2110" s="354">
        <v>4558</v>
      </c>
      <c r="R2110" s="354">
        <v>4558</v>
      </c>
      <c r="S2110" s="354">
        <v>4558</v>
      </c>
      <c r="T2110" s="354">
        <v>9116</v>
      </c>
      <c r="U2110" s="354">
        <v>13674</v>
      </c>
      <c r="V2110" s="354">
        <v>18232</v>
      </c>
      <c r="W2110" s="354">
        <v>22790</v>
      </c>
      <c r="X2110" s="354">
        <v>27348</v>
      </c>
      <c r="Y2110" s="354">
        <v>31906</v>
      </c>
      <c r="Z2110" s="354">
        <v>36464</v>
      </c>
      <c r="AA2110" s="354">
        <v>41022</v>
      </c>
      <c r="AB2110" s="354">
        <v>45580</v>
      </c>
      <c r="AC2110" s="354">
        <v>50138</v>
      </c>
      <c r="AD2110" s="354">
        <v>54696</v>
      </c>
    </row>
    <row r="2111" spans="1:30" x14ac:dyDescent="0.35">
      <c r="A2111" t="s">
        <v>179</v>
      </c>
      <c r="B2111" s="354" t="str">
        <f>VLOOKUP(A2111,'Web Based Remittances'!$A$2:$C$70,3,0)</f>
        <v>424w108l</v>
      </c>
      <c r="C2111" s="354" t="s">
        <v>91</v>
      </c>
      <c r="D2111" s="354" t="s">
        <v>92</v>
      </c>
      <c r="E2111" s="354">
        <v>6120400</v>
      </c>
      <c r="F2111" s="354">
        <v>3964</v>
      </c>
      <c r="G2111" s="354">
        <v>330.33333333333331</v>
      </c>
      <c r="H2111" s="354">
        <v>330.33333333333331</v>
      </c>
      <c r="I2111" s="354">
        <v>330.33333333333331</v>
      </c>
      <c r="J2111" s="354">
        <v>330.33333333333331</v>
      </c>
      <c r="K2111" s="354">
        <v>330.33333333333331</v>
      </c>
      <c r="L2111" s="354">
        <v>330.33333333333331</v>
      </c>
      <c r="M2111" s="354">
        <v>330.33333333333331</v>
      </c>
      <c r="N2111" s="354">
        <v>330.33333333333331</v>
      </c>
      <c r="O2111" s="354">
        <v>330.33333333333331</v>
      </c>
      <c r="P2111" s="354">
        <v>330.33333333333331</v>
      </c>
      <c r="Q2111" s="354">
        <v>330.33333333333331</v>
      </c>
      <c r="R2111" s="354">
        <v>330.33333333333331</v>
      </c>
      <c r="S2111" s="354">
        <v>330.33333333333331</v>
      </c>
      <c r="T2111" s="354">
        <v>660.66666666666663</v>
      </c>
      <c r="U2111" s="354">
        <v>991</v>
      </c>
      <c r="V2111" s="354">
        <v>1321.3333333333333</v>
      </c>
      <c r="W2111" s="354">
        <v>1651.6666666666665</v>
      </c>
      <c r="X2111" s="354">
        <v>1981.9999999999998</v>
      </c>
      <c r="Y2111" s="354">
        <v>2312.333333333333</v>
      </c>
      <c r="Z2111" s="354">
        <v>2642.6666666666665</v>
      </c>
      <c r="AA2111" s="354">
        <v>2973</v>
      </c>
      <c r="AB2111" s="354">
        <v>3303.3333333333335</v>
      </c>
      <c r="AC2111" s="354">
        <v>3633.666666666667</v>
      </c>
      <c r="AD2111" s="354">
        <v>3964.0000000000005</v>
      </c>
    </row>
    <row r="2112" spans="1:30" x14ac:dyDescent="0.35">
      <c r="A2112" t="s">
        <v>179</v>
      </c>
      <c r="B2112" s="354" t="str">
        <f>VLOOKUP(A2112,'Web Based Remittances'!$A$2:$C$70,3,0)</f>
        <v>424w108l</v>
      </c>
      <c r="C2112" s="354" t="s">
        <v>93</v>
      </c>
      <c r="D2112" s="354" t="s">
        <v>94</v>
      </c>
      <c r="E2112" s="354">
        <v>6140130</v>
      </c>
      <c r="F2112" s="354">
        <v>82723</v>
      </c>
      <c r="G2112" s="354">
        <v>6893.583333333333</v>
      </c>
      <c r="H2112" s="354">
        <v>6893.583333333333</v>
      </c>
      <c r="I2112" s="354">
        <v>6893.583333333333</v>
      </c>
      <c r="J2112" s="354">
        <v>6893.583333333333</v>
      </c>
      <c r="K2112" s="354">
        <v>6893.583333333333</v>
      </c>
      <c r="L2112" s="354">
        <v>6893.583333333333</v>
      </c>
      <c r="M2112" s="354">
        <v>6893.583333333333</v>
      </c>
      <c r="N2112" s="354">
        <v>6893.583333333333</v>
      </c>
      <c r="O2112" s="354">
        <v>6893.583333333333</v>
      </c>
      <c r="P2112" s="354">
        <v>6893.583333333333</v>
      </c>
      <c r="Q2112" s="354">
        <v>6893.583333333333</v>
      </c>
      <c r="R2112" s="354">
        <v>6893.583333333333</v>
      </c>
      <c r="S2112" s="354">
        <v>6893.583333333333</v>
      </c>
      <c r="T2112" s="354">
        <v>13787.166666666666</v>
      </c>
      <c r="U2112" s="354">
        <v>20680.75</v>
      </c>
      <c r="V2112" s="354">
        <v>27574.333333333332</v>
      </c>
      <c r="W2112" s="354">
        <v>34467.916666666664</v>
      </c>
      <c r="X2112" s="354">
        <v>41361.5</v>
      </c>
      <c r="Y2112" s="354">
        <v>48255.083333333336</v>
      </c>
      <c r="Z2112" s="354">
        <v>55148.666666666672</v>
      </c>
      <c r="AA2112" s="354">
        <v>62042.250000000007</v>
      </c>
      <c r="AB2112" s="354">
        <v>68935.833333333343</v>
      </c>
      <c r="AC2112" s="354">
        <v>75829.416666666672</v>
      </c>
      <c r="AD2112" s="354">
        <v>82723</v>
      </c>
    </row>
    <row r="2113" spans="1:30" x14ac:dyDescent="0.35">
      <c r="A2113" t="s">
        <v>179</v>
      </c>
      <c r="B2113" s="354" t="str">
        <f>VLOOKUP(A2113,'Web Based Remittances'!$A$2:$C$70,3,0)</f>
        <v>424w108l</v>
      </c>
      <c r="C2113" s="354" t="s">
        <v>95</v>
      </c>
      <c r="D2113" s="354" t="s">
        <v>96</v>
      </c>
      <c r="E2113" s="354">
        <v>6142430</v>
      </c>
      <c r="F2113" s="354">
        <v>36497</v>
      </c>
      <c r="G2113" s="354">
        <v>855</v>
      </c>
      <c r="H2113" s="354">
        <v>27092</v>
      </c>
      <c r="I2113" s="354">
        <v>855</v>
      </c>
      <c r="J2113" s="354">
        <v>855</v>
      </c>
      <c r="K2113" s="354">
        <v>855</v>
      </c>
      <c r="L2113" s="354">
        <v>855</v>
      </c>
      <c r="M2113" s="354">
        <v>855</v>
      </c>
      <c r="N2113" s="354">
        <v>855</v>
      </c>
      <c r="O2113" s="354">
        <v>855</v>
      </c>
      <c r="P2113" s="354">
        <v>855</v>
      </c>
      <c r="Q2113" s="354">
        <v>855</v>
      </c>
      <c r="R2113" s="354">
        <v>855</v>
      </c>
      <c r="S2113" s="354">
        <v>855</v>
      </c>
      <c r="T2113" s="354">
        <v>27947</v>
      </c>
      <c r="U2113" s="354">
        <v>28802</v>
      </c>
      <c r="V2113" s="354">
        <v>29657</v>
      </c>
      <c r="W2113" s="354">
        <v>30512</v>
      </c>
      <c r="X2113" s="354">
        <v>31367</v>
      </c>
      <c r="Y2113" s="354">
        <v>32222</v>
      </c>
      <c r="Z2113" s="354">
        <v>33077</v>
      </c>
      <c r="AA2113" s="354">
        <v>33932</v>
      </c>
      <c r="AB2113" s="354">
        <v>34787</v>
      </c>
      <c r="AC2113" s="354">
        <v>35642</v>
      </c>
      <c r="AD2113" s="354">
        <v>36497</v>
      </c>
    </row>
    <row r="2114" spans="1:30" x14ac:dyDescent="0.35">
      <c r="A2114" t="s">
        <v>179</v>
      </c>
      <c r="B2114" s="354" t="str">
        <f>VLOOKUP(A2114,'Web Based Remittances'!$A$2:$C$70,3,0)</f>
        <v>424w108l</v>
      </c>
      <c r="C2114" s="354" t="s">
        <v>97</v>
      </c>
      <c r="D2114" s="354" t="s">
        <v>98</v>
      </c>
      <c r="E2114" s="354">
        <v>6146100</v>
      </c>
      <c r="F2114" s="354">
        <v>0</v>
      </c>
      <c r="G2114" s="354">
        <v>0</v>
      </c>
      <c r="H2114" s="354">
        <v>0</v>
      </c>
      <c r="I2114" s="354">
        <v>0</v>
      </c>
      <c r="J2114" s="354">
        <v>0</v>
      </c>
      <c r="K2114" s="354">
        <v>0</v>
      </c>
      <c r="L2114" s="354">
        <v>0</v>
      </c>
      <c r="M2114" s="354">
        <v>0</v>
      </c>
      <c r="N2114" s="354">
        <v>0</v>
      </c>
      <c r="O2114" s="354">
        <v>0</v>
      </c>
      <c r="P2114" s="354">
        <v>0</v>
      </c>
      <c r="Q2114" s="354">
        <v>0</v>
      </c>
      <c r="R2114" s="354">
        <v>0</v>
      </c>
      <c r="S2114" s="354">
        <v>0</v>
      </c>
      <c r="T2114" s="354">
        <v>0</v>
      </c>
      <c r="U2114" s="354">
        <v>0</v>
      </c>
      <c r="V2114" s="354">
        <v>0</v>
      </c>
      <c r="W2114" s="354">
        <v>0</v>
      </c>
      <c r="X2114" s="354">
        <v>0</v>
      </c>
      <c r="Y2114" s="354">
        <v>0</v>
      </c>
      <c r="Z2114" s="354">
        <v>0</v>
      </c>
      <c r="AA2114" s="354">
        <v>0</v>
      </c>
      <c r="AB2114" s="354">
        <v>0</v>
      </c>
      <c r="AC2114" s="354">
        <v>0</v>
      </c>
      <c r="AD2114" s="354">
        <v>0</v>
      </c>
    </row>
    <row r="2115" spans="1:30" x14ac:dyDescent="0.35">
      <c r="A2115" t="s">
        <v>179</v>
      </c>
      <c r="B2115" s="354" t="str">
        <f>VLOOKUP(A2115,'Web Based Remittances'!$A$2:$C$70,3,0)</f>
        <v>424w108l</v>
      </c>
      <c r="C2115" s="354" t="s">
        <v>99</v>
      </c>
      <c r="D2115" s="354" t="s">
        <v>100</v>
      </c>
      <c r="E2115" s="354">
        <v>6140000</v>
      </c>
      <c r="F2115" s="354">
        <v>28339</v>
      </c>
      <c r="G2115" s="354">
        <v>2361.5833333333335</v>
      </c>
      <c r="H2115" s="354">
        <v>2361.5833333333335</v>
      </c>
      <c r="I2115" s="354">
        <v>2361.5833333333335</v>
      </c>
      <c r="J2115" s="354">
        <v>2361.5833333333335</v>
      </c>
      <c r="K2115" s="354">
        <v>2361.5833333333335</v>
      </c>
      <c r="L2115" s="354">
        <v>2361.5833333333335</v>
      </c>
      <c r="M2115" s="354">
        <v>2361.5833333333335</v>
      </c>
      <c r="N2115" s="354">
        <v>2361.5833333333335</v>
      </c>
      <c r="O2115" s="354">
        <v>2361.5833333333335</v>
      </c>
      <c r="P2115" s="354">
        <v>2361.5833333333335</v>
      </c>
      <c r="Q2115" s="354">
        <v>2361.5833333333335</v>
      </c>
      <c r="R2115" s="354">
        <v>2361.5833333333335</v>
      </c>
      <c r="S2115" s="354">
        <v>2361.5833333333335</v>
      </c>
      <c r="T2115" s="354">
        <v>4723.166666666667</v>
      </c>
      <c r="U2115" s="354">
        <v>7084.75</v>
      </c>
      <c r="V2115" s="354">
        <v>9446.3333333333339</v>
      </c>
      <c r="W2115" s="354">
        <v>11807.916666666668</v>
      </c>
      <c r="X2115" s="354">
        <v>14169.500000000002</v>
      </c>
      <c r="Y2115" s="354">
        <v>16531.083333333336</v>
      </c>
      <c r="Z2115" s="354">
        <v>18892.666666666668</v>
      </c>
      <c r="AA2115" s="354">
        <v>21254.25</v>
      </c>
      <c r="AB2115" s="354">
        <v>23615.833333333332</v>
      </c>
      <c r="AC2115" s="354">
        <v>25977.416666666664</v>
      </c>
      <c r="AD2115" s="354">
        <v>28338.999999999996</v>
      </c>
    </row>
    <row r="2116" spans="1:30" x14ac:dyDescent="0.35">
      <c r="A2116" t="s">
        <v>179</v>
      </c>
      <c r="B2116" s="354" t="str">
        <f>VLOOKUP(A2116,'Web Based Remittances'!$A$2:$C$70,3,0)</f>
        <v>424w108l</v>
      </c>
      <c r="C2116" s="354" t="s">
        <v>101</v>
      </c>
      <c r="D2116" s="354" t="s">
        <v>102</v>
      </c>
      <c r="E2116" s="354">
        <v>6121600</v>
      </c>
      <c r="F2116" s="354">
        <v>7344</v>
      </c>
      <c r="G2116" s="354">
        <v>7344</v>
      </c>
      <c r="H2116" s="354">
        <v>0</v>
      </c>
      <c r="I2116" s="354">
        <v>0</v>
      </c>
      <c r="J2116" s="354">
        <v>0</v>
      </c>
      <c r="K2116" s="354">
        <v>0</v>
      </c>
      <c r="L2116" s="354">
        <v>0</v>
      </c>
      <c r="M2116" s="354">
        <v>0</v>
      </c>
      <c r="N2116" s="354">
        <v>0</v>
      </c>
      <c r="O2116" s="354">
        <v>0</v>
      </c>
      <c r="P2116" s="354">
        <v>0</v>
      </c>
      <c r="Q2116" s="354">
        <v>0</v>
      </c>
      <c r="R2116" s="354">
        <v>0</v>
      </c>
      <c r="S2116" s="354">
        <v>7344</v>
      </c>
      <c r="T2116" s="354">
        <v>7344</v>
      </c>
      <c r="U2116" s="354">
        <v>7344</v>
      </c>
      <c r="V2116" s="354">
        <v>7344</v>
      </c>
      <c r="W2116" s="354">
        <v>7344</v>
      </c>
      <c r="X2116" s="354">
        <v>7344</v>
      </c>
      <c r="Y2116" s="354">
        <v>7344</v>
      </c>
      <c r="Z2116" s="354">
        <v>7344</v>
      </c>
      <c r="AA2116" s="354">
        <v>7344</v>
      </c>
      <c r="AB2116" s="354">
        <v>7344</v>
      </c>
      <c r="AC2116" s="354">
        <v>7344</v>
      </c>
      <c r="AD2116" s="354">
        <v>7344</v>
      </c>
    </row>
    <row r="2117" spans="1:30" x14ac:dyDescent="0.35">
      <c r="A2117" t="s">
        <v>179</v>
      </c>
      <c r="B2117" s="354" t="str">
        <f>VLOOKUP(A2117,'Web Based Remittances'!$A$2:$C$70,3,0)</f>
        <v>424w108l</v>
      </c>
      <c r="C2117" s="354" t="s">
        <v>103</v>
      </c>
      <c r="D2117" s="354" t="s">
        <v>104</v>
      </c>
      <c r="E2117" s="354">
        <v>6151110</v>
      </c>
      <c r="F2117" s="354">
        <v>0</v>
      </c>
      <c r="G2117" s="354">
        <v>0</v>
      </c>
      <c r="H2117" s="354">
        <v>0</v>
      </c>
      <c r="I2117" s="354">
        <v>0</v>
      </c>
      <c r="J2117" s="354">
        <v>0</v>
      </c>
      <c r="K2117" s="354">
        <v>0</v>
      </c>
      <c r="L2117" s="354">
        <v>0</v>
      </c>
      <c r="M2117" s="354">
        <v>0</v>
      </c>
      <c r="N2117" s="354">
        <v>0</v>
      </c>
      <c r="O2117" s="354">
        <v>0</v>
      </c>
      <c r="P2117" s="354">
        <v>0</v>
      </c>
      <c r="Q2117" s="354">
        <v>0</v>
      </c>
      <c r="R2117" s="354">
        <v>0</v>
      </c>
      <c r="S2117" s="354">
        <v>0</v>
      </c>
      <c r="T2117" s="354">
        <v>0</v>
      </c>
      <c r="U2117" s="354">
        <v>0</v>
      </c>
      <c r="V2117" s="354">
        <v>0</v>
      </c>
      <c r="W2117" s="354">
        <v>0</v>
      </c>
      <c r="X2117" s="354">
        <v>0</v>
      </c>
      <c r="Y2117" s="354">
        <v>0</v>
      </c>
      <c r="Z2117" s="354">
        <v>0</v>
      </c>
      <c r="AA2117" s="354">
        <v>0</v>
      </c>
      <c r="AB2117" s="354">
        <v>0</v>
      </c>
      <c r="AC2117" s="354">
        <v>0</v>
      </c>
      <c r="AD2117" s="354">
        <v>0</v>
      </c>
    </row>
    <row r="2118" spans="1:30" x14ac:dyDescent="0.35">
      <c r="A2118" t="s">
        <v>179</v>
      </c>
      <c r="B2118" s="354" t="str">
        <f>VLOOKUP(A2118,'Web Based Remittances'!$A$2:$C$70,3,0)</f>
        <v>424w108l</v>
      </c>
      <c r="C2118" s="354" t="s">
        <v>105</v>
      </c>
      <c r="D2118" s="354" t="s">
        <v>106</v>
      </c>
      <c r="E2118" s="354">
        <v>6140200</v>
      </c>
      <c r="F2118" s="354">
        <v>66000</v>
      </c>
      <c r="G2118" s="354">
        <v>5500</v>
      </c>
      <c r="H2118" s="354">
        <v>5500</v>
      </c>
      <c r="I2118" s="354">
        <v>5500</v>
      </c>
      <c r="J2118" s="354">
        <v>5500</v>
      </c>
      <c r="K2118" s="354">
        <v>5500</v>
      </c>
      <c r="L2118" s="354">
        <v>5500</v>
      </c>
      <c r="M2118" s="354">
        <v>5500</v>
      </c>
      <c r="N2118" s="354">
        <v>5500</v>
      </c>
      <c r="O2118" s="354">
        <v>5500</v>
      </c>
      <c r="P2118" s="354">
        <v>5500</v>
      </c>
      <c r="Q2118" s="354">
        <v>5500</v>
      </c>
      <c r="R2118" s="354">
        <v>5500</v>
      </c>
      <c r="S2118" s="354">
        <v>5500</v>
      </c>
      <c r="T2118" s="354">
        <v>11000</v>
      </c>
      <c r="U2118" s="354">
        <v>16500</v>
      </c>
      <c r="V2118" s="354">
        <v>22000</v>
      </c>
      <c r="W2118" s="354">
        <v>27500</v>
      </c>
      <c r="X2118" s="354">
        <v>33000</v>
      </c>
      <c r="Y2118" s="354">
        <v>38500</v>
      </c>
      <c r="Z2118" s="354">
        <v>44000</v>
      </c>
      <c r="AA2118" s="354">
        <v>49500</v>
      </c>
      <c r="AB2118" s="354">
        <v>55000</v>
      </c>
      <c r="AC2118" s="354">
        <v>60500</v>
      </c>
      <c r="AD2118" s="354">
        <v>66000</v>
      </c>
    </row>
    <row r="2119" spans="1:30" x14ac:dyDescent="0.35">
      <c r="A2119" t="s">
        <v>179</v>
      </c>
      <c r="B2119" s="354" t="str">
        <f>VLOOKUP(A2119,'Web Based Remittances'!$A$2:$C$70,3,0)</f>
        <v>424w108l</v>
      </c>
      <c r="C2119" s="354" t="s">
        <v>107</v>
      </c>
      <c r="D2119" s="354" t="s">
        <v>108</v>
      </c>
      <c r="E2119" s="354">
        <v>6111000</v>
      </c>
      <c r="F2119" s="354">
        <v>5000</v>
      </c>
      <c r="H2119" s="354">
        <v>1000</v>
      </c>
      <c r="J2119" s="354">
        <v>1000</v>
      </c>
      <c r="M2119" s="354">
        <v>1000</v>
      </c>
      <c r="O2119" s="354">
        <v>1000</v>
      </c>
      <c r="R2119" s="354">
        <v>1000</v>
      </c>
      <c r="S2119" s="354">
        <v>0</v>
      </c>
      <c r="T2119" s="354">
        <v>1000</v>
      </c>
      <c r="U2119" s="354">
        <v>1000</v>
      </c>
      <c r="V2119" s="354">
        <v>2000</v>
      </c>
      <c r="W2119" s="354">
        <v>2000</v>
      </c>
      <c r="X2119" s="354">
        <v>2000</v>
      </c>
      <c r="Y2119" s="354">
        <v>3000</v>
      </c>
      <c r="Z2119" s="354">
        <v>3000</v>
      </c>
      <c r="AA2119" s="354">
        <v>4000</v>
      </c>
      <c r="AB2119" s="354">
        <v>4000</v>
      </c>
      <c r="AC2119" s="354">
        <v>4000</v>
      </c>
      <c r="AD2119" s="354">
        <v>5000</v>
      </c>
    </row>
    <row r="2120" spans="1:30" x14ac:dyDescent="0.35">
      <c r="A2120" t="s">
        <v>179</v>
      </c>
      <c r="B2120" s="354" t="str">
        <f>VLOOKUP(A2120,'Web Based Remittances'!$A$2:$C$70,3,0)</f>
        <v>424w108l</v>
      </c>
      <c r="C2120" s="354" t="s">
        <v>109</v>
      </c>
      <c r="D2120" s="354" t="s">
        <v>110</v>
      </c>
      <c r="E2120" s="354">
        <v>6170100</v>
      </c>
      <c r="F2120" s="354">
        <v>8545</v>
      </c>
      <c r="G2120" s="354">
        <v>712.08333333333337</v>
      </c>
      <c r="H2120" s="354">
        <v>712.08333333333337</v>
      </c>
      <c r="I2120" s="354">
        <v>712.08333333333337</v>
      </c>
      <c r="J2120" s="354">
        <v>712.08333333333337</v>
      </c>
      <c r="K2120" s="354">
        <v>712.08333333333337</v>
      </c>
      <c r="L2120" s="354">
        <v>712.08333333333337</v>
      </c>
      <c r="M2120" s="354">
        <v>712.08333333333337</v>
      </c>
      <c r="N2120" s="354">
        <v>712.08333333333337</v>
      </c>
      <c r="O2120" s="354">
        <v>712.08333333333337</v>
      </c>
      <c r="P2120" s="354">
        <v>712.08333333333337</v>
      </c>
      <c r="Q2120" s="354">
        <v>712.08333333333337</v>
      </c>
      <c r="R2120" s="354">
        <v>712.08333333333337</v>
      </c>
      <c r="S2120" s="354">
        <v>712.08333333333337</v>
      </c>
      <c r="T2120" s="354">
        <v>1424.1666666666667</v>
      </c>
      <c r="U2120" s="354">
        <v>2136.25</v>
      </c>
      <c r="V2120" s="354">
        <v>2848.3333333333335</v>
      </c>
      <c r="W2120" s="354">
        <v>3560.416666666667</v>
      </c>
      <c r="X2120" s="354">
        <v>4272.5</v>
      </c>
      <c r="Y2120" s="354">
        <v>4984.583333333333</v>
      </c>
      <c r="Z2120" s="354">
        <v>5696.6666666666661</v>
      </c>
      <c r="AA2120" s="354">
        <v>6408.7499999999991</v>
      </c>
      <c r="AB2120" s="354">
        <v>7120.8333333333321</v>
      </c>
      <c r="AC2120" s="354">
        <v>7832.9166666666652</v>
      </c>
      <c r="AD2120" s="354">
        <v>8544.9999999999982</v>
      </c>
    </row>
    <row r="2121" spans="1:30" x14ac:dyDescent="0.35">
      <c r="A2121" t="s">
        <v>179</v>
      </c>
      <c r="B2121" s="354" t="str">
        <f>VLOOKUP(A2121,'Web Based Remittances'!$A$2:$C$70,3,0)</f>
        <v>424w108l</v>
      </c>
      <c r="C2121" s="354" t="s">
        <v>111</v>
      </c>
      <c r="D2121" s="354" t="s">
        <v>112</v>
      </c>
      <c r="E2121" s="354">
        <v>6170110</v>
      </c>
      <c r="F2121" s="354">
        <v>32059</v>
      </c>
      <c r="G2121" s="354">
        <v>2671.5833333333335</v>
      </c>
      <c r="H2121" s="354">
        <v>2671.5833333333335</v>
      </c>
      <c r="I2121" s="354">
        <v>2671.5833333333335</v>
      </c>
      <c r="J2121" s="354">
        <v>2671.5833333333335</v>
      </c>
      <c r="K2121" s="354">
        <v>2671.5833333333335</v>
      </c>
      <c r="L2121" s="354">
        <v>2671.5833333333335</v>
      </c>
      <c r="M2121" s="354">
        <v>2671.5833333333335</v>
      </c>
      <c r="N2121" s="354">
        <v>2671.5833333333335</v>
      </c>
      <c r="O2121" s="354">
        <v>2671.5833333333335</v>
      </c>
      <c r="P2121" s="354">
        <v>2671.5833333333335</v>
      </c>
      <c r="Q2121" s="354">
        <v>2671.5833333333335</v>
      </c>
      <c r="R2121" s="354">
        <v>2671.5833333333335</v>
      </c>
      <c r="S2121" s="354">
        <v>2671.5833333333335</v>
      </c>
      <c r="T2121" s="354">
        <v>5343.166666666667</v>
      </c>
      <c r="U2121" s="354">
        <v>8014.75</v>
      </c>
      <c r="V2121" s="354">
        <v>10686.333333333334</v>
      </c>
      <c r="W2121" s="354">
        <v>13357.916666666668</v>
      </c>
      <c r="X2121" s="354">
        <v>16029.500000000002</v>
      </c>
      <c r="Y2121" s="354">
        <v>18701.083333333336</v>
      </c>
      <c r="Z2121" s="354">
        <v>21372.666666666668</v>
      </c>
      <c r="AA2121" s="354">
        <v>24044.25</v>
      </c>
      <c r="AB2121" s="354">
        <v>26715.833333333332</v>
      </c>
      <c r="AC2121" s="354">
        <v>29387.416666666664</v>
      </c>
      <c r="AD2121" s="354">
        <v>32058.999999999996</v>
      </c>
    </row>
    <row r="2122" spans="1:30" x14ac:dyDescent="0.35">
      <c r="A2122" t="s">
        <v>179</v>
      </c>
      <c r="B2122" s="354" t="str">
        <f>VLOOKUP(A2122,'Web Based Remittances'!$A$2:$C$70,3,0)</f>
        <v>424w108l</v>
      </c>
      <c r="C2122" s="354" t="s">
        <v>121</v>
      </c>
      <c r="D2122" s="354" t="s">
        <v>122</v>
      </c>
      <c r="E2122" s="354">
        <v>4190170</v>
      </c>
      <c r="F2122" s="354">
        <v>-8528</v>
      </c>
      <c r="K2122" s="354">
        <v>-8528</v>
      </c>
      <c r="S2122" s="354">
        <v>0</v>
      </c>
      <c r="T2122" s="354">
        <v>0</v>
      </c>
      <c r="U2122" s="354">
        <v>0</v>
      </c>
      <c r="V2122" s="354">
        <v>0</v>
      </c>
      <c r="W2122" s="354">
        <v>-8528</v>
      </c>
      <c r="X2122" s="354">
        <v>-8528</v>
      </c>
      <c r="Y2122" s="354">
        <v>-8528</v>
      </c>
      <c r="Z2122" s="354">
        <v>-8528</v>
      </c>
      <c r="AA2122" s="354">
        <v>-8528</v>
      </c>
      <c r="AB2122" s="354">
        <v>-8528</v>
      </c>
      <c r="AC2122" s="354">
        <v>-8528</v>
      </c>
      <c r="AD2122" s="354">
        <v>-8528</v>
      </c>
    </row>
    <row r="2123" spans="1:30" x14ac:dyDescent="0.35">
      <c r="A2123" t="s">
        <v>179</v>
      </c>
      <c r="B2123" s="354" t="str">
        <f>VLOOKUP(A2123,'Web Based Remittances'!$A$2:$C$70,3,0)</f>
        <v>424w108l</v>
      </c>
      <c r="C2123" s="354" t="s">
        <v>127</v>
      </c>
      <c r="D2123" s="354" t="s">
        <v>128</v>
      </c>
      <c r="E2123" s="354">
        <v>6180200</v>
      </c>
      <c r="F2123" s="354">
        <v>8528</v>
      </c>
      <c r="K2123" s="354">
        <v>8528</v>
      </c>
      <c r="S2123" s="354">
        <v>0</v>
      </c>
      <c r="T2123" s="354">
        <v>0</v>
      </c>
      <c r="U2123" s="354">
        <v>0</v>
      </c>
      <c r="V2123" s="354">
        <v>0</v>
      </c>
      <c r="W2123" s="354">
        <v>8528</v>
      </c>
      <c r="X2123" s="354">
        <v>8528</v>
      </c>
      <c r="Y2123" s="354">
        <v>8528</v>
      </c>
      <c r="Z2123" s="354">
        <v>8528</v>
      </c>
      <c r="AA2123" s="354">
        <v>8528</v>
      </c>
      <c r="AB2123" s="354">
        <v>8528</v>
      </c>
      <c r="AC2123" s="354">
        <v>8528</v>
      </c>
      <c r="AD2123" s="354">
        <v>8528</v>
      </c>
    </row>
    <row r="2124" spans="1:30" x14ac:dyDescent="0.35">
      <c r="A2124" t="s">
        <v>180</v>
      </c>
      <c r="B2124" s="354" t="str">
        <f>VLOOKUP(A2124,'Web Based Remittances'!$A$2:$C$70,3,0)</f>
        <v>338p57p</v>
      </c>
      <c r="C2124" s="354" t="s">
        <v>19</v>
      </c>
      <c r="D2124" s="354" t="s">
        <v>20</v>
      </c>
      <c r="E2124" s="354">
        <v>4190105</v>
      </c>
      <c r="F2124" s="354">
        <v>-1678557</v>
      </c>
      <c r="G2124" s="354">
        <v>-139879.75</v>
      </c>
      <c r="H2124" s="354">
        <v>-139879.75</v>
      </c>
      <c r="I2124" s="354">
        <v>-139879.75</v>
      </c>
      <c r="J2124" s="354">
        <v>-139879.75</v>
      </c>
      <c r="K2124" s="354">
        <v>-139879.75</v>
      </c>
      <c r="L2124" s="354">
        <v>-139879.75</v>
      </c>
      <c r="M2124" s="354">
        <v>-139879.75</v>
      </c>
      <c r="N2124" s="354">
        <v>-139879.75</v>
      </c>
      <c r="O2124" s="354">
        <v>-139879.75</v>
      </c>
      <c r="P2124" s="354">
        <v>-139879.75</v>
      </c>
      <c r="Q2124" s="354">
        <v>-139879.75</v>
      </c>
      <c r="R2124" s="354">
        <v>-139879.75</v>
      </c>
      <c r="S2124" s="354">
        <v>-139879.75</v>
      </c>
      <c r="T2124" s="354">
        <v>-279759.5</v>
      </c>
      <c r="U2124" s="354">
        <v>-419639.25</v>
      </c>
      <c r="V2124" s="354">
        <v>-559519</v>
      </c>
      <c r="W2124" s="354">
        <v>-699398.75</v>
      </c>
      <c r="X2124" s="354">
        <v>-839278.5</v>
      </c>
      <c r="Y2124" s="354">
        <v>-979158.25</v>
      </c>
      <c r="Z2124" s="354">
        <v>-1119038</v>
      </c>
      <c r="AA2124" s="354">
        <v>-1258917.75</v>
      </c>
      <c r="AB2124" s="354">
        <v>-1398797.5</v>
      </c>
      <c r="AC2124" s="354">
        <v>-1538677.25</v>
      </c>
      <c r="AD2124" s="354">
        <v>-1678557</v>
      </c>
    </row>
    <row r="2125" spans="1:30" x14ac:dyDescent="0.35">
      <c r="A2125" t="s">
        <v>180</v>
      </c>
      <c r="B2125" s="354" t="str">
        <f>VLOOKUP(A2125,'Web Based Remittances'!$A$2:$C$70,3,0)</f>
        <v>338p57p</v>
      </c>
      <c r="C2125" s="354" t="s">
        <v>21</v>
      </c>
      <c r="D2125" s="354" t="s">
        <v>22</v>
      </c>
      <c r="E2125" s="354">
        <v>4190110</v>
      </c>
      <c r="S2125" s="354">
        <v>0</v>
      </c>
      <c r="T2125" s="354">
        <v>0</v>
      </c>
      <c r="U2125" s="354">
        <v>0</v>
      </c>
      <c r="V2125" s="354">
        <v>0</v>
      </c>
      <c r="W2125" s="354">
        <v>0</v>
      </c>
      <c r="X2125" s="354">
        <v>0</v>
      </c>
      <c r="Y2125" s="354">
        <v>0</v>
      </c>
      <c r="Z2125" s="354">
        <v>0</v>
      </c>
      <c r="AA2125" s="354">
        <v>0</v>
      </c>
      <c r="AB2125" s="354">
        <v>0</v>
      </c>
      <c r="AC2125" s="354">
        <v>0</v>
      </c>
      <c r="AD2125" s="354">
        <v>0</v>
      </c>
    </row>
    <row r="2126" spans="1:30" x14ac:dyDescent="0.35">
      <c r="A2126" t="s">
        <v>180</v>
      </c>
      <c r="B2126" s="354" t="str">
        <f>VLOOKUP(A2126,'Web Based Remittances'!$A$2:$C$70,3,0)</f>
        <v>338p57p</v>
      </c>
      <c r="C2126" s="354" t="s">
        <v>23</v>
      </c>
      <c r="D2126" s="354" t="s">
        <v>24</v>
      </c>
      <c r="E2126" s="354">
        <v>4190120</v>
      </c>
      <c r="F2126" s="354">
        <v>-69812</v>
      </c>
      <c r="G2126" s="354">
        <v>-5817.66</v>
      </c>
      <c r="H2126" s="354">
        <v>-5817.67</v>
      </c>
      <c r="I2126" s="354">
        <v>-5817.67</v>
      </c>
      <c r="J2126" s="354">
        <v>-5817.66</v>
      </c>
      <c r="K2126" s="354">
        <v>-5817.67</v>
      </c>
      <c r="L2126" s="354">
        <v>-5817.67</v>
      </c>
      <c r="M2126" s="354">
        <v>-5817.66</v>
      </c>
      <c r="N2126" s="354">
        <v>-5817.67</v>
      </c>
      <c r="O2126" s="354">
        <v>-5817.67</v>
      </c>
      <c r="P2126" s="354">
        <v>-5817.66</v>
      </c>
      <c r="Q2126" s="354">
        <v>-5817.67</v>
      </c>
      <c r="R2126" s="354">
        <v>-5817.67</v>
      </c>
      <c r="S2126" s="354">
        <v>-5817.66</v>
      </c>
      <c r="T2126" s="354">
        <v>-11635.33</v>
      </c>
      <c r="U2126" s="354">
        <v>-17453</v>
      </c>
      <c r="V2126" s="354">
        <v>-23270.66</v>
      </c>
      <c r="W2126" s="354">
        <v>-29088.33</v>
      </c>
      <c r="X2126" s="354">
        <v>-34906</v>
      </c>
      <c r="Y2126" s="354">
        <v>-40723.660000000003</v>
      </c>
      <c r="Z2126" s="354">
        <v>-46541.33</v>
      </c>
      <c r="AA2126" s="354">
        <v>-52359</v>
      </c>
      <c r="AB2126" s="354">
        <v>-58176.66</v>
      </c>
      <c r="AC2126" s="354">
        <v>-63994.33</v>
      </c>
      <c r="AD2126" s="354">
        <v>-69812</v>
      </c>
    </row>
    <row r="2127" spans="1:30" x14ac:dyDescent="0.35">
      <c r="A2127" t="s">
        <v>180</v>
      </c>
      <c r="B2127" s="354" t="str">
        <f>VLOOKUP(A2127,'Web Based Remittances'!$A$2:$C$70,3,0)</f>
        <v>338p57p</v>
      </c>
      <c r="C2127" s="354" t="s">
        <v>25</v>
      </c>
      <c r="D2127" s="354" t="s">
        <v>26</v>
      </c>
      <c r="E2127" s="354">
        <v>4190140</v>
      </c>
      <c r="F2127" s="354">
        <v>-80010</v>
      </c>
      <c r="I2127" s="354">
        <v>-26670</v>
      </c>
      <c r="L2127" s="354">
        <v>-26670</v>
      </c>
      <c r="O2127" s="354">
        <v>-26670</v>
      </c>
      <c r="S2127" s="354">
        <v>0</v>
      </c>
      <c r="T2127" s="354">
        <v>0</v>
      </c>
      <c r="U2127" s="354">
        <v>-26670</v>
      </c>
      <c r="V2127" s="354">
        <v>-26670</v>
      </c>
      <c r="W2127" s="354">
        <v>-26670</v>
      </c>
      <c r="X2127" s="354">
        <v>-53340</v>
      </c>
      <c r="Y2127" s="354">
        <v>-53340</v>
      </c>
      <c r="Z2127" s="354">
        <v>-53340</v>
      </c>
      <c r="AA2127" s="354">
        <v>-80010</v>
      </c>
      <c r="AB2127" s="354">
        <v>-80010</v>
      </c>
      <c r="AC2127" s="354">
        <v>-80010</v>
      </c>
      <c r="AD2127" s="354">
        <v>-80010</v>
      </c>
    </row>
    <row r="2128" spans="1:30" x14ac:dyDescent="0.35">
      <c r="A2128" t="s">
        <v>180</v>
      </c>
      <c r="B2128" s="354" t="str">
        <f>VLOOKUP(A2128,'Web Based Remittances'!$A$2:$C$70,3,0)</f>
        <v>338p57p</v>
      </c>
      <c r="C2128" s="354" t="s">
        <v>27</v>
      </c>
      <c r="D2128" s="354" t="s">
        <v>28</v>
      </c>
      <c r="E2128" s="354">
        <v>4190160</v>
      </c>
      <c r="S2128" s="354">
        <v>0</v>
      </c>
      <c r="T2128" s="354">
        <v>0</v>
      </c>
      <c r="U2128" s="354">
        <v>0</v>
      </c>
      <c r="V2128" s="354">
        <v>0</v>
      </c>
      <c r="W2128" s="354">
        <v>0</v>
      </c>
      <c r="X2128" s="354">
        <v>0</v>
      </c>
      <c r="Y2128" s="354">
        <v>0</v>
      </c>
      <c r="Z2128" s="354">
        <v>0</v>
      </c>
      <c r="AA2128" s="354">
        <v>0</v>
      </c>
      <c r="AB2128" s="354">
        <v>0</v>
      </c>
      <c r="AC2128" s="354">
        <v>0</v>
      </c>
      <c r="AD2128" s="354">
        <v>0</v>
      </c>
    </row>
    <row r="2129" spans="1:30" x14ac:dyDescent="0.35">
      <c r="A2129" t="s">
        <v>180</v>
      </c>
      <c r="B2129" s="354" t="str">
        <f>VLOOKUP(A2129,'Web Based Remittances'!$A$2:$C$70,3,0)</f>
        <v>338p57p</v>
      </c>
      <c r="C2129" s="354" t="s">
        <v>29</v>
      </c>
      <c r="D2129" s="354" t="s">
        <v>30</v>
      </c>
      <c r="E2129" s="354">
        <v>4190390</v>
      </c>
      <c r="S2129" s="354">
        <v>0</v>
      </c>
      <c r="T2129" s="354">
        <v>0</v>
      </c>
      <c r="U2129" s="354">
        <v>0</v>
      </c>
      <c r="V2129" s="354">
        <v>0</v>
      </c>
      <c r="W2129" s="354">
        <v>0</v>
      </c>
      <c r="X2129" s="354">
        <v>0</v>
      </c>
      <c r="Y2129" s="354">
        <v>0</v>
      </c>
      <c r="Z2129" s="354">
        <v>0</v>
      </c>
      <c r="AA2129" s="354">
        <v>0</v>
      </c>
      <c r="AB2129" s="354">
        <v>0</v>
      </c>
      <c r="AC2129" s="354">
        <v>0</v>
      </c>
      <c r="AD2129" s="354">
        <v>0</v>
      </c>
    </row>
    <row r="2130" spans="1:30" x14ac:dyDescent="0.35">
      <c r="A2130" t="s">
        <v>180</v>
      </c>
      <c r="B2130" s="354" t="str">
        <f>VLOOKUP(A2130,'Web Based Remittances'!$A$2:$C$70,3,0)</f>
        <v>338p57p</v>
      </c>
      <c r="C2130" s="354" t="s">
        <v>31</v>
      </c>
      <c r="D2130" s="354" t="s">
        <v>32</v>
      </c>
      <c r="E2130" s="354">
        <v>4191900</v>
      </c>
      <c r="F2130" s="354">
        <v>-30000</v>
      </c>
      <c r="G2130" s="354">
        <v>-2500</v>
      </c>
      <c r="H2130" s="354">
        <v>-2500</v>
      </c>
      <c r="I2130" s="354">
        <v>-2500</v>
      </c>
      <c r="J2130" s="354">
        <v>-2500</v>
      </c>
      <c r="K2130" s="354">
        <v>-2500</v>
      </c>
      <c r="L2130" s="354">
        <v>-2500</v>
      </c>
      <c r="M2130" s="354">
        <v>-2500</v>
      </c>
      <c r="N2130" s="354">
        <v>-2500</v>
      </c>
      <c r="O2130" s="354">
        <v>-2500</v>
      </c>
      <c r="P2130" s="354">
        <v>-2500</v>
      </c>
      <c r="Q2130" s="354">
        <v>-2500</v>
      </c>
      <c r="R2130" s="354">
        <v>-2500</v>
      </c>
      <c r="S2130" s="354">
        <v>-2500</v>
      </c>
      <c r="T2130" s="354">
        <v>-5000</v>
      </c>
      <c r="U2130" s="354">
        <v>-7500</v>
      </c>
      <c r="V2130" s="354">
        <v>-10000</v>
      </c>
      <c r="W2130" s="354">
        <v>-12500</v>
      </c>
      <c r="X2130" s="354">
        <v>-15000</v>
      </c>
      <c r="Y2130" s="354">
        <v>-17500</v>
      </c>
      <c r="Z2130" s="354">
        <v>-20000</v>
      </c>
      <c r="AA2130" s="354">
        <v>-22500</v>
      </c>
      <c r="AB2130" s="354">
        <v>-25000</v>
      </c>
      <c r="AC2130" s="354">
        <v>-27500</v>
      </c>
      <c r="AD2130" s="354">
        <v>-30000</v>
      </c>
    </row>
    <row r="2131" spans="1:30" x14ac:dyDescent="0.35">
      <c r="A2131" t="s">
        <v>180</v>
      </c>
      <c r="B2131" s="354" t="str">
        <f>VLOOKUP(A2131,'Web Based Remittances'!$A$2:$C$70,3,0)</f>
        <v>338p57p</v>
      </c>
      <c r="C2131" s="354" t="s">
        <v>33</v>
      </c>
      <c r="D2131" s="354" t="s">
        <v>34</v>
      </c>
      <c r="E2131" s="354">
        <v>4191100</v>
      </c>
      <c r="F2131" s="354">
        <v>-20000</v>
      </c>
      <c r="G2131" s="354">
        <v>-20000</v>
      </c>
      <c r="S2131" s="354">
        <v>-20000</v>
      </c>
      <c r="T2131" s="354">
        <v>-20000</v>
      </c>
      <c r="U2131" s="354">
        <v>-20000</v>
      </c>
      <c r="V2131" s="354">
        <v>-20000</v>
      </c>
      <c r="W2131" s="354">
        <v>-20000</v>
      </c>
      <c r="X2131" s="354">
        <v>-20000</v>
      </c>
      <c r="Y2131" s="354">
        <v>-20000</v>
      </c>
      <c r="Z2131" s="354">
        <v>-20000</v>
      </c>
      <c r="AA2131" s="354">
        <v>-20000</v>
      </c>
      <c r="AB2131" s="354">
        <v>-20000</v>
      </c>
      <c r="AC2131" s="354">
        <v>-20000</v>
      </c>
      <c r="AD2131" s="354">
        <v>-20000</v>
      </c>
    </row>
    <row r="2132" spans="1:30" x14ac:dyDescent="0.35">
      <c r="A2132" t="s">
        <v>180</v>
      </c>
      <c r="B2132" s="354" t="str">
        <f>VLOOKUP(A2132,'Web Based Remittances'!$A$2:$C$70,3,0)</f>
        <v>338p57p</v>
      </c>
      <c r="C2132" s="354" t="s">
        <v>35</v>
      </c>
      <c r="D2132" s="354" t="s">
        <v>36</v>
      </c>
      <c r="E2132" s="354">
        <v>4191110</v>
      </c>
      <c r="S2132" s="354">
        <v>0</v>
      </c>
      <c r="T2132" s="354">
        <v>0</v>
      </c>
      <c r="U2132" s="354">
        <v>0</v>
      </c>
      <c r="V2132" s="354">
        <v>0</v>
      </c>
      <c r="W2132" s="354">
        <v>0</v>
      </c>
      <c r="X2132" s="354">
        <v>0</v>
      </c>
      <c r="Y2132" s="354">
        <v>0</v>
      </c>
      <c r="Z2132" s="354">
        <v>0</v>
      </c>
      <c r="AA2132" s="354">
        <v>0</v>
      </c>
      <c r="AB2132" s="354">
        <v>0</v>
      </c>
      <c r="AC2132" s="354">
        <v>0</v>
      </c>
      <c r="AD2132" s="354">
        <v>0</v>
      </c>
    </row>
    <row r="2133" spans="1:30" x14ac:dyDescent="0.35">
      <c r="A2133" t="s">
        <v>180</v>
      </c>
      <c r="B2133" s="354" t="str">
        <f>VLOOKUP(A2133,'Web Based Remittances'!$A$2:$C$70,3,0)</f>
        <v>338p57p</v>
      </c>
      <c r="C2133" s="354" t="s">
        <v>37</v>
      </c>
      <c r="D2133" s="354" t="s">
        <v>38</v>
      </c>
      <c r="E2133" s="354">
        <v>4191600</v>
      </c>
      <c r="S2133" s="354">
        <v>0</v>
      </c>
      <c r="T2133" s="354">
        <v>0</v>
      </c>
      <c r="U2133" s="354">
        <v>0</v>
      </c>
      <c r="V2133" s="354">
        <v>0</v>
      </c>
      <c r="W2133" s="354">
        <v>0</v>
      </c>
      <c r="X2133" s="354">
        <v>0</v>
      </c>
      <c r="Y2133" s="354">
        <v>0</v>
      </c>
      <c r="Z2133" s="354">
        <v>0</v>
      </c>
      <c r="AA2133" s="354">
        <v>0</v>
      </c>
      <c r="AB2133" s="354">
        <v>0</v>
      </c>
      <c r="AC2133" s="354">
        <v>0</v>
      </c>
      <c r="AD2133" s="354">
        <v>0</v>
      </c>
    </row>
    <row r="2134" spans="1:30" x14ac:dyDescent="0.35">
      <c r="A2134" t="s">
        <v>180</v>
      </c>
      <c r="B2134" s="354" t="str">
        <f>VLOOKUP(A2134,'Web Based Remittances'!$A$2:$C$70,3,0)</f>
        <v>338p57p</v>
      </c>
      <c r="C2134" s="354" t="s">
        <v>39</v>
      </c>
      <c r="D2134" s="354" t="s">
        <v>40</v>
      </c>
      <c r="E2134" s="354">
        <v>4191610</v>
      </c>
      <c r="S2134" s="354">
        <v>0</v>
      </c>
      <c r="T2134" s="354">
        <v>0</v>
      </c>
      <c r="U2134" s="354">
        <v>0</v>
      </c>
      <c r="V2134" s="354">
        <v>0</v>
      </c>
      <c r="W2134" s="354">
        <v>0</v>
      </c>
      <c r="X2134" s="354">
        <v>0</v>
      </c>
      <c r="Y2134" s="354">
        <v>0</v>
      </c>
      <c r="Z2134" s="354">
        <v>0</v>
      </c>
      <c r="AA2134" s="354">
        <v>0</v>
      </c>
      <c r="AB2134" s="354">
        <v>0</v>
      </c>
      <c r="AC2134" s="354">
        <v>0</v>
      </c>
      <c r="AD2134" s="354">
        <v>0</v>
      </c>
    </row>
    <row r="2135" spans="1:30" x14ac:dyDescent="0.35">
      <c r="A2135" t="s">
        <v>180</v>
      </c>
      <c r="B2135" s="354" t="str">
        <f>VLOOKUP(A2135,'Web Based Remittances'!$A$2:$C$70,3,0)</f>
        <v>338p57p</v>
      </c>
      <c r="C2135" s="354" t="s">
        <v>41</v>
      </c>
      <c r="D2135" s="354" t="s">
        <v>42</v>
      </c>
      <c r="E2135" s="354">
        <v>4190410</v>
      </c>
      <c r="S2135" s="354">
        <v>0</v>
      </c>
      <c r="T2135" s="354">
        <v>0</v>
      </c>
      <c r="U2135" s="354">
        <v>0</v>
      </c>
      <c r="V2135" s="354">
        <v>0</v>
      </c>
      <c r="W2135" s="354">
        <v>0</v>
      </c>
      <c r="X2135" s="354">
        <v>0</v>
      </c>
      <c r="Y2135" s="354">
        <v>0</v>
      </c>
      <c r="Z2135" s="354">
        <v>0</v>
      </c>
      <c r="AA2135" s="354">
        <v>0</v>
      </c>
      <c r="AB2135" s="354">
        <v>0</v>
      </c>
      <c r="AC2135" s="354">
        <v>0</v>
      </c>
      <c r="AD2135" s="354">
        <v>0</v>
      </c>
    </row>
    <row r="2136" spans="1:30" x14ac:dyDescent="0.35">
      <c r="A2136" t="s">
        <v>180</v>
      </c>
      <c r="B2136" s="354" t="str">
        <f>VLOOKUP(A2136,'Web Based Remittances'!$A$2:$C$70,3,0)</f>
        <v>338p57p</v>
      </c>
      <c r="C2136" s="354" t="s">
        <v>43</v>
      </c>
      <c r="D2136" s="354" t="s">
        <v>44</v>
      </c>
      <c r="E2136" s="354">
        <v>4190420</v>
      </c>
      <c r="S2136" s="354">
        <v>0</v>
      </c>
      <c r="T2136" s="354">
        <v>0</v>
      </c>
      <c r="U2136" s="354">
        <v>0</v>
      </c>
      <c r="V2136" s="354">
        <v>0</v>
      </c>
      <c r="W2136" s="354">
        <v>0</v>
      </c>
      <c r="X2136" s="354">
        <v>0</v>
      </c>
      <c r="Y2136" s="354">
        <v>0</v>
      </c>
      <c r="Z2136" s="354">
        <v>0</v>
      </c>
      <c r="AA2136" s="354">
        <v>0</v>
      </c>
      <c r="AB2136" s="354">
        <v>0</v>
      </c>
      <c r="AC2136" s="354">
        <v>0</v>
      </c>
      <c r="AD2136" s="354">
        <v>0</v>
      </c>
    </row>
    <row r="2137" spans="1:30" x14ac:dyDescent="0.35">
      <c r="A2137" t="s">
        <v>180</v>
      </c>
      <c r="B2137" s="354" t="str">
        <f>VLOOKUP(A2137,'Web Based Remittances'!$A$2:$C$70,3,0)</f>
        <v>338p57p</v>
      </c>
      <c r="C2137" s="354" t="s">
        <v>45</v>
      </c>
      <c r="D2137" s="354" t="s">
        <v>46</v>
      </c>
      <c r="E2137" s="354">
        <v>4190200</v>
      </c>
      <c r="S2137" s="354">
        <v>0</v>
      </c>
      <c r="T2137" s="354">
        <v>0</v>
      </c>
      <c r="U2137" s="354">
        <v>0</v>
      </c>
      <c r="V2137" s="354">
        <v>0</v>
      </c>
      <c r="W2137" s="354">
        <v>0</v>
      </c>
      <c r="X2137" s="354">
        <v>0</v>
      </c>
      <c r="Y2137" s="354">
        <v>0</v>
      </c>
      <c r="Z2137" s="354">
        <v>0</v>
      </c>
      <c r="AA2137" s="354">
        <v>0</v>
      </c>
      <c r="AB2137" s="354">
        <v>0</v>
      </c>
      <c r="AC2137" s="354">
        <v>0</v>
      </c>
      <c r="AD2137" s="354">
        <v>0</v>
      </c>
    </row>
    <row r="2138" spans="1:30" x14ac:dyDescent="0.35">
      <c r="A2138" t="s">
        <v>180</v>
      </c>
      <c r="B2138" s="354" t="str">
        <f>VLOOKUP(A2138,'Web Based Remittances'!$A$2:$C$70,3,0)</f>
        <v>338p57p</v>
      </c>
      <c r="C2138" s="354" t="s">
        <v>47</v>
      </c>
      <c r="D2138" s="354" t="s">
        <v>48</v>
      </c>
      <c r="E2138" s="354">
        <v>4190386</v>
      </c>
      <c r="S2138" s="354">
        <v>0</v>
      </c>
      <c r="T2138" s="354">
        <v>0</v>
      </c>
      <c r="U2138" s="354">
        <v>0</v>
      </c>
      <c r="V2138" s="354">
        <v>0</v>
      </c>
      <c r="W2138" s="354">
        <v>0</v>
      </c>
      <c r="X2138" s="354">
        <v>0</v>
      </c>
      <c r="Y2138" s="354">
        <v>0</v>
      </c>
      <c r="Z2138" s="354">
        <v>0</v>
      </c>
      <c r="AA2138" s="354">
        <v>0</v>
      </c>
      <c r="AB2138" s="354">
        <v>0</v>
      </c>
      <c r="AC2138" s="354">
        <v>0</v>
      </c>
      <c r="AD2138" s="354">
        <v>0</v>
      </c>
    </row>
    <row r="2139" spans="1:30" x14ac:dyDescent="0.35">
      <c r="A2139" t="s">
        <v>180</v>
      </c>
      <c r="B2139" s="354" t="str">
        <f>VLOOKUP(A2139,'Web Based Remittances'!$A$2:$C$70,3,0)</f>
        <v>338p57p</v>
      </c>
      <c r="C2139" s="354" t="s">
        <v>49</v>
      </c>
      <c r="D2139" s="354" t="s">
        <v>50</v>
      </c>
      <c r="E2139" s="354">
        <v>4190387</v>
      </c>
      <c r="S2139" s="354">
        <v>0</v>
      </c>
      <c r="T2139" s="354">
        <v>0</v>
      </c>
      <c r="U2139" s="354">
        <v>0</v>
      </c>
      <c r="V2139" s="354">
        <v>0</v>
      </c>
      <c r="W2139" s="354">
        <v>0</v>
      </c>
      <c r="X2139" s="354">
        <v>0</v>
      </c>
      <c r="Y2139" s="354">
        <v>0</v>
      </c>
      <c r="Z2139" s="354">
        <v>0</v>
      </c>
      <c r="AA2139" s="354">
        <v>0</v>
      </c>
      <c r="AB2139" s="354">
        <v>0</v>
      </c>
      <c r="AC2139" s="354">
        <v>0</v>
      </c>
      <c r="AD2139" s="354">
        <v>0</v>
      </c>
    </row>
    <row r="2140" spans="1:30" x14ac:dyDescent="0.35">
      <c r="A2140" t="s">
        <v>180</v>
      </c>
      <c r="B2140" s="354" t="str">
        <f>VLOOKUP(A2140,'Web Based Remittances'!$A$2:$C$70,3,0)</f>
        <v>338p57p</v>
      </c>
      <c r="C2140" s="354" t="s">
        <v>51</v>
      </c>
      <c r="D2140" s="354" t="s">
        <v>52</v>
      </c>
      <c r="E2140" s="354">
        <v>4190388</v>
      </c>
      <c r="F2140" s="354">
        <v>-6483</v>
      </c>
      <c r="G2140" s="354">
        <v>-4380.5</v>
      </c>
      <c r="I2140" s="354">
        <v>-2102.5</v>
      </c>
      <c r="S2140" s="354">
        <v>-4380.5</v>
      </c>
      <c r="T2140" s="354">
        <v>-4380.5</v>
      </c>
      <c r="U2140" s="354">
        <v>-6483</v>
      </c>
      <c r="V2140" s="354">
        <v>-6483</v>
      </c>
      <c r="W2140" s="354">
        <v>-6483</v>
      </c>
      <c r="X2140" s="354">
        <v>-6483</v>
      </c>
      <c r="Y2140" s="354">
        <v>-6483</v>
      </c>
      <c r="Z2140" s="354">
        <v>-6483</v>
      </c>
      <c r="AA2140" s="354">
        <v>-6483</v>
      </c>
      <c r="AB2140" s="354">
        <v>-6483</v>
      </c>
      <c r="AC2140" s="354">
        <v>-6483</v>
      </c>
      <c r="AD2140" s="354">
        <v>-6483</v>
      </c>
    </row>
    <row r="2141" spans="1:30" x14ac:dyDescent="0.35">
      <c r="A2141" t="s">
        <v>180</v>
      </c>
      <c r="B2141" s="354" t="str">
        <f>VLOOKUP(A2141,'Web Based Remittances'!$A$2:$C$70,3,0)</f>
        <v>338p57p</v>
      </c>
      <c r="C2141" s="354" t="s">
        <v>53</v>
      </c>
      <c r="D2141" s="354" t="s">
        <v>54</v>
      </c>
      <c r="E2141" s="354">
        <v>4190380</v>
      </c>
      <c r="F2141" s="354">
        <v>-75220</v>
      </c>
      <c r="H2141" s="354">
        <v>-7680</v>
      </c>
      <c r="J2141" s="354">
        <v>-56020</v>
      </c>
      <c r="N2141" s="354">
        <v>-11520</v>
      </c>
      <c r="S2141" s="354">
        <v>0</v>
      </c>
      <c r="T2141" s="354">
        <v>-7680</v>
      </c>
      <c r="U2141" s="354">
        <v>-7680</v>
      </c>
      <c r="V2141" s="354">
        <v>-63700</v>
      </c>
      <c r="W2141" s="354">
        <v>-63700</v>
      </c>
      <c r="X2141" s="354">
        <v>-63700</v>
      </c>
      <c r="Y2141" s="354">
        <v>-63700</v>
      </c>
      <c r="Z2141" s="354">
        <v>-75220</v>
      </c>
      <c r="AA2141" s="354">
        <v>-75220</v>
      </c>
      <c r="AB2141" s="354">
        <v>-75220</v>
      </c>
      <c r="AC2141" s="354">
        <v>-75220</v>
      </c>
      <c r="AD2141" s="354">
        <v>-75220</v>
      </c>
    </row>
    <row r="2142" spans="1:30" x14ac:dyDescent="0.35">
      <c r="A2142" t="s">
        <v>180</v>
      </c>
      <c r="B2142" s="354" t="str">
        <f>VLOOKUP(A2142,'Web Based Remittances'!$A$2:$C$70,3,0)</f>
        <v>338p57p</v>
      </c>
      <c r="C2142" s="354" t="s">
        <v>57</v>
      </c>
      <c r="D2142" s="354" t="s">
        <v>58</v>
      </c>
      <c r="E2142" s="354">
        <v>6110000</v>
      </c>
      <c r="F2142" s="354">
        <v>1020729</v>
      </c>
      <c r="G2142" s="354">
        <v>80807.710000000006</v>
      </c>
      <c r="H2142" s="354">
        <v>80807.710000000006</v>
      </c>
      <c r="I2142" s="354">
        <v>80807.72</v>
      </c>
      <c r="J2142" s="354">
        <v>80807.710000000006</v>
      </c>
      <c r="K2142" s="354">
        <v>80807.710000000006</v>
      </c>
      <c r="L2142" s="354">
        <v>80807.710000000006</v>
      </c>
      <c r="M2142" s="354">
        <v>89313.78</v>
      </c>
      <c r="N2142" s="354">
        <v>89313.79</v>
      </c>
      <c r="O2142" s="354">
        <v>89313.79</v>
      </c>
      <c r="P2142" s="354">
        <v>89313.79</v>
      </c>
      <c r="Q2142" s="354">
        <v>89313.79</v>
      </c>
      <c r="R2142" s="354">
        <v>89313.79</v>
      </c>
      <c r="S2142" s="354">
        <v>80807.710000000006</v>
      </c>
      <c r="T2142" s="354">
        <v>161615.42000000001</v>
      </c>
      <c r="U2142" s="354">
        <v>242423.14</v>
      </c>
      <c r="V2142" s="354">
        <v>323230.85000000003</v>
      </c>
      <c r="W2142" s="354">
        <v>404038.56000000006</v>
      </c>
      <c r="X2142" s="354">
        <v>484846.27000000008</v>
      </c>
      <c r="Y2142" s="354">
        <v>574160.05000000005</v>
      </c>
      <c r="Z2142" s="354">
        <v>663473.84000000008</v>
      </c>
      <c r="AA2142" s="354">
        <v>752787.63000000012</v>
      </c>
      <c r="AB2142" s="354">
        <v>842101.42000000016</v>
      </c>
      <c r="AC2142" s="354">
        <v>931415.2100000002</v>
      </c>
      <c r="AD2142" s="354">
        <v>1020729.0000000002</v>
      </c>
    </row>
    <row r="2143" spans="1:30" x14ac:dyDescent="0.35">
      <c r="A2143" t="s">
        <v>180</v>
      </c>
      <c r="B2143" s="354" t="str">
        <f>VLOOKUP(A2143,'Web Based Remittances'!$A$2:$C$70,3,0)</f>
        <v>338p57p</v>
      </c>
      <c r="C2143" s="354" t="s">
        <v>59</v>
      </c>
      <c r="D2143" s="354" t="s">
        <v>60</v>
      </c>
      <c r="E2143" s="354">
        <v>6110020</v>
      </c>
      <c r="S2143" s="354">
        <v>0</v>
      </c>
      <c r="T2143" s="354">
        <v>0</v>
      </c>
      <c r="U2143" s="354">
        <v>0</v>
      </c>
      <c r="V2143" s="354">
        <v>0</v>
      </c>
      <c r="W2143" s="354">
        <v>0</v>
      </c>
      <c r="X2143" s="354">
        <v>0</v>
      </c>
      <c r="Y2143" s="354">
        <v>0</v>
      </c>
      <c r="Z2143" s="354">
        <v>0</v>
      </c>
      <c r="AA2143" s="354">
        <v>0</v>
      </c>
      <c r="AB2143" s="354">
        <v>0</v>
      </c>
      <c r="AC2143" s="354">
        <v>0</v>
      </c>
      <c r="AD2143" s="354">
        <v>0</v>
      </c>
    </row>
    <row r="2144" spans="1:30" x14ac:dyDescent="0.35">
      <c r="A2144" t="s">
        <v>180</v>
      </c>
      <c r="B2144" s="354" t="str">
        <f>VLOOKUP(A2144,'Web Based Remittances'!$A$2:$C$70,3,0)</f>
        <v>338p57p</v>
      </c>
      <c r="C2144" s="354" t="s">
        <v>61</v>
      </c>
      <c r="D2144" s="354" t="s">
        <v>62</v>
      </c>
      <c r="E2144" s="354">
        <v>6110600</v>
      </c>
      <c r="F2144" s="354">
        <v>434171</v>
      </c>
      <c r="G2144" s="354">
        <v>34733.68</v>
      </c>
      <c r="H2144" s="354">
        <v>34733.68</v>
      </c>
      <c r="I2144" s="354">
        <v>34733.68</v>
      </c>
      <c r="J2144" s="354">
        <v>34733.68</v>
      </c>
      <c r="K2144" s="354">
        <v>34733.68</v>
      </c>
      <c r="L2144" s="354">
        <v>34733.68</v>
      </c>
      <c r="M2144" s="354">
        <v>37628.15</v>
      </c>
      <c r="N2144" s="354">
        <v>37628.15</v>
      </c>
      <c r="O2144" s="354">
        <v>37628.15</v>
      </c>
      <c r="P2144" s="354">
        <v>37628.15</v>
      </c>
      <c r="Q2144" s="354">
        <v>37628.160000000003</v>
      </c>
      <c r="R2144" s="354">
        <v>37628.160000000003</v>
      </c>
      <c r="S2144" s="354">
        <v>34733.68</v>
      </c>
      <c r="T2144" s="354">
        <v>69467.360000000001</v>
      </c>
      <c r="U2144" s="354">
        <v>104201.04000000001</v>
      </c>
      <c r="V2144" s="354">
        <v>138934.72</v>
      </c>
      <c r="W2144" s="354">
        <v>173668.4</v>
      </c>
      <c r="X2144" s="354">
        <v>208402.08</v>
      </c>
      <c r="Y2144" s="354">
        <v>246030.22999999998</v>
      </c>
      <c r="Z2144" s="354">
        <v>283658.38</v>
      </c>
      <c r="AA2144" s="354">
        <v>321286.53000000003</v>
      </c>
      <c r="AB2144" s="354">
        <v>358914.68000000005</v>
      </c>
      <c r="AC2144" s="354">
        <v>396542.84000000008</v>
      </c>
      <c r="AD2144" s="354">
        <v>434171.00000000012</v>
      </c>
    </row>
    <row r="2145" spans="1:30" x14ac:dyDescent="0.35">
      <c r="A2145" t="s">
        <v>180</v>
      </c>
      <c r="B2145" s="354" t="str">
        <f>VLOOKUP(A2145,'Web Based Remittances'!$A$2:$C$70,3,0)</f>
        <v>338p57p</v>
      </c>
      <c r="C2145" s="354" t="s">
        <v>63</v>
      </c>
      <c r="D2145" s="354" t="s">
        <v>64</v>
      </c>
      <c r="E2145" s="354">
        <v>6110720</v>
      </c>
      <c r="F2145" s="354">
        <v>53841</v>
      </c>
      <c r="G2145" s="354">
        <v>4307.28</v>
      </c>
      <c r="H2145" s="354">
        <v>4307.28</v>
      </c>
      <c r="I2145" s="354">
        <v>4307.28</v>
      </c>
      <c r="J2145" s="354">
        <v>4307.28</v>
      </c>
      <c r="K2145" s="354">
        <v>4307.28</v>
      </c>
      <c r="L2145" s="354">
        <v>4307.28</v>
      </c>
      <c r="M2145" s="354">
        <v>4666.22</v>
      </c>
      <c r="N2145" s="354">
        <v>4666.22</v>
      </c>
      <c r="O2145" s="354">
        <v>4666.22</v>
      </c>
      <c r="P2145" s="354">
        <v>4666.22</v>
      </c>
      <c r="Q2145" s="354">
        <v>4666.22</v>
      </c>
      <c r="R2145" s="354">
        <v>4666.22</v>
      </c>
      <c r="S2145" s="354">
        <v>4307.28</v>
      </c>
      <c r="T2145" s="354">
        <v>8614.56</v>
      </c>
      <c r="U2145" s="354">
        <v>12921.84</v>
      </c>
      <c r="V2145" s="354">
        <v>17229.12</v>
      </c>
      <c r="W2145" s="354">
        <v>21536.399999999998</v>
      </c>
      <c r="X2145" s="354">
        <v>25843.679999999997</v>
      </c>
      <c r="Y2145" s="354">
        <v>30509.899999999998</v>
      </c>
      <c r="Z2145" s="354">
        <v>35176.119999999995</v>
      </c>
      <c r="AA2145" s="354">
        <v>39842.339999999997</v>
      </c>
      <c r="AB2145" s="354">
        <v>44508.56</v>
      </c>
      <c r="AC2145" s="354">
        <v>49174.78</v>
      </c>
      <c r="AD2145" s="354">
        <v>53841</v>
      </c>
    </row>
    <row r="2146" spans="1:30" x14ac:dyDescent="0.35">
      <c r="A2146" t="s">
        <v>180</v>
      </c>
      <c r="B2146" s="354" t="str">
        <f>VLOOKUP(A2146,'Web Based Remittances'!$A$2:$C$70,3,0)</f>
        <v>338p57p</v>
      </c>
      <c r="C2146" s="354" t="s">
        <v>65</v>
      </c>
      <c r="D2146" s="354" t="s">
        <v>66</v>
      </c>
      <c r="E2146" s="354">
        <v>6110860</v>
      </c>
      <c r="F2146" s="354">
        <v>81039</v>
      </c>
      <c r="G2146" s="354">
        <v>6483.12</v>
      </c>
      <c r="H2146" s="354">
        <v>6483.12</v>
      </c>
      <c r="I2146" s="354">
        <v>6483.12</v>
      </c>
      <c r="J2146" s="354">
        <v>6483.12</v>
      </c>
      <c r="K2146" s="354">
        <v>6483.12</v>
      </c>
      <c r="L2146" s="354">
        <v>6483.12</v>
      </c>
      <c r="M2146" s="354">
        <v>7023.38</v>
      </c>
      <c r="N2146" s="354">
        <v>7023.38</v>
      </c>
      <c r="O2146" s="354">
        <v>7023.38</v>
      </c>
      <c r="P2146" s="354">
        <v>7023.38</v>
      </c>
      <c r="Q2146" s="354">
        <v>7023.38</v>
      </c>
      <c r="R2146" s="354">
        <v>7023.38</v>
      </c>
      <c r="S2146" s="354">
        <v>6483.12</v>
      </c>
      <c r="T2146" s="354">
        <v>12966.24</v>
      </c>
      <c r="U2146" s="354">
        <v>19449.36</v>
      </c>
      <c r="V2146" s="354">
        <v>25932.48</v>
      </c>
      <c r="W2146" s="354">
        <v>32415.599999999999</v>
      </c>
      <c r="X2146" s="354">
        <v>38898.720000000001</v>
      </c>
      <c r="Y2146" s="354">
        <v>45922.1</v>
      </c>
      <c r="Z2146" s="354">
        <v>52945.479999999996</v>
      </c>
      <c r="AA2146" s="354">
        <v>59968.859999999993</v>
      </c>
      <c r="AB2146" s="354">
        <v>66992.239999999991</v>
      </c>
      <c r="AC2146" s="354">
        <v>74015.62</v>
      </c>
      <c r="AD2146" s="354">
        <v>81039</v>
      </c>
    </row>
    <row r="2147" spans="1:30" x14ac:dyDescent="0.35">
      <c r="A2147" t="s">
        <v>180</v>
      </c>
      <c r="B2147" s="354" t="str">
        <f>VLOOKUP(A2147,'Web Based Remittances'!$A$2:$C$70,3,0)</f>
        <v>338p57p</v>
      </c>
      <c r="C2147" s="354" t="s">
        <v>67</v>
      </c>
      <c r="D2147" s="354" t="s">
        <v>68</v>
      </c>
      <c r="E2147" s="354">
        <v>6110800</v>
      </c>
      <c r="S2147" s="354">
        <v>0</v>
      </c>
      <c r="T2147" s="354">
        <v>0</v>
      </c>
      <c r="U2147" s="354">
        <v>0</v>
      </c>
      <c r="V2147" s="354">
        <v>0</v>
      </c>
      <c r="W2147" s="354">
        <v>0</v>
      </c>
      <c r="X2147" s="354">
        <v>0</v>
      </c>
      <c r="Y2147" s="354">
        <v>0</v>
      </c>
      <c r="Z2147" s="354">
        <v>0</v>
      </c>
      <c r="AA2147" s="354">
        <v>0</v>
      </c>
      <c r="AB2147" s="354">
        <v>0</v>
      </c>
      <c r="AC2147" s="354">
        <v>0</v>
      </c>
      <c r="AD2147" s="354">
        <v>0</v>
      </c>
    </row>
    <row r="2148" spans="1:30" x14ac:dyDescent="0.35">
      <c r="A2148" t="s">
        <v>180</v>
      </c>
      <c r="B2148" s="354" t="str">
        <f>VLOOKUP(A2148,'Web Based Remittances'!$A$2:$C$70,3,0)</f>
        <v>338p57p</v>
      </c>
      <c r="C2148" s="354" t="s">
        <v>69</v>
      </c>
      <c r="D2148" s="354" t="s">
        <v>70</v>
      </c>
      <c r="E2148" s="354">
        <v>6110640</v>
      </c>
      <c r="F2148" s="354">
        <v>31542</v>
      </c>
      <c r="G2148" s="354">
        <v>2523.36</v>
      </c>
      <c r="H2148" s="354">
        <v>2523.36</v>
      </c>
      <c r="I2148" s="354">
        <v>2523.36</v>
      </c>
      <c r="J2148" s="354">
        <v>2523.36</v>
      </c>
      <c r="K2148" s="354">
        <v>2523.36</v>
      </c>
      <c r="L2148" s="354">
        <v>2523.36</v>
      </c>
      <c r="M2148" s="354">
        <v>2733.64</v>
      </c>
      <c r="N2148" s="354">
        <v>2733.64</v>
      </c>
      <c r="O2148" s="354">
        <v>2733.64</v>
      </c>
      <c r="P2148" s="354">
        <v>2733.64</v>
      </c>
      <c r="Q2148" s="354">
        <v>2733.64</v>
      </c>
      <c r="R2148" s="354">
        <v>2733.64</v>
      </c>
      <c r="S2148" s="354">
        <v>2523.36</v>
      </c>
      <c r="T2148" s="354">
        <v>5046.72</v>
      </c>
      <c r="U2148" s="354">
        <v>7570.08</v>
      </c>
      <c r="V2148" s="354">
        <v>10093.44</v>
      </c>
      <c r="W2148" s="354">
        <v>12616.800000000001</v>
      </c>
      <c r="X2148" s="354">
        <v>15140.160000000002</v>
      </c>
      <c r="Y2148" s="354">
        <v>17873.800000000003</v>
      </c>
      <c r="Z2148" s="354">
        <v>20607.440000000002</v>
      </c>
      <c r="AA2148" s="354">
        <v>23341.08</v>
      </c>
      <c r="AB2148" s="354">
        <v>26074.720000000001</v>
      </c>
      <c r="AC2148" s="354">
        <v>28808.36</v>
      </c>
      <c r="AD2148" s="354">
        <v>31542</v>
      </c>
    </row>
    <row r="2149" spans="1:30" x14ac:dyDescent="0.35">
      <c r="A2149" t="s">
        <v>180</v>
      </c>
      <c r="B2149" s="354" t="str">
        <f>VLOOKUP(A2149,'Web Based Remittances'!$A$2:$C$70,3,0)</f>
        <v>338p57p</v>
      </c>
      <c r="C2149" s="354" t="s">
        <v>71</v>
      </c>
      <c r="D2149" s="354" t="s">
        <v>72</v>
      </c>
      <c r="E2149" s="354">
        <v>6116300</v>
      </c>
      <c r="F2149" s="354">
        <v>8054</v>
      </c>
      <c r="H2149" s="354">
        <v>2000</v>
      </c>
      <c r="I2149" s="354">
        <v>500</v>
      </c>
      <c r="J2149" s="354">
        <v>2000</v>
      </c>
      <c r="K2149" s="354">
        <v>500</v>
      </c>
      <c r="L2149" s="354">
        <v>1000</v>
      </c>
      <c r="M2149" s="354">
        <v>500</v>
      </c>
      <c r="N2149" s="354">
        <v>200</v>
      </c>
      <c r="O2149" s="354">
        <v>1000</v>
      </c>
      <c r="P2149" s="354">
        <v>100</v>
      </c>
      <c r="Q2149" s="354">
        <v>100</v>
      </c>
      <c r="R2149" s="354">
        <v>154</v>
      </c>
      <c r="S2149" s="354">
        <v>0</v>
      </c>
      <c r="T2149" s="354">
        <v>2000</v>
      </c>
      <c r="U2149" s="354">
        <v>2500</v>
      </c>
      <c r="V2149" s="354">
        <v>4500</v>
      </c>
      <c r="W2149" s="354">
        <v>5000</v>
      </c>
      <c r="X2149" s="354">
        <v>6000</v>
      </c>
      <c r="Y2149" s="354">
        <v>6500</v>
      </c>
      <c r="Z2149" s="354">
        <v>6700</v>
      </c>
      <c r="AA2149" s="354">
        <v>7700</v>
      </c>
      <c r="AB2149" s="354">
        <v>7800</v>
      </c>
      <c r="AC2149" s="354">
        <v>7900</v>
      </c>
      <c r="AD2149" s="354">
        <v>8054</v>
      </c>
    </row>
    <row r="2150" spans="1:30" x14ac:dyDescent="0.35">
      <c r="A2150" t="s">
        <v>180</v>
      </c>
      <c r="B2150" s="354" t="str">
        <f>VLOOKUP(A2150,'Web Based Remittances'!$A$2:$C$70,3,0)</f>
        <v>338p57p</v>
      </c>
      <c r="C2150" s="354" t="s">
        <v>73</v>
      </c>
      <c r="D2150" s="354" t="s">
        <v>74</v>
      </c>
      <c r="E2150" s="354">
        <v>6116200</v>
      </c>
      <c r="F2150" s="354">
        <v>10050</v>
      </c>
      <c r="G2150" s="354">
        <v>5000</v>
      </c>
      <c r="I2150" s="354">
        <v>2000</v>
      </c>
      <c r="K2150" s="354">
        <v>250</v>
      </c>
      <c r="L2150" s="354">
        <v>250</v>
      </c>
      <c r="M2150" s="354">
        <v>1000</v>
      </c>
      <c r="N2150" s="354">
        <v>500</v>
      </c>
      <c r="O2150" s="354">
        <v>500</v>
      </c>
      <c r="Q2150" s="354">
        <v>500</v>
      </c>
      <c r="R2150" s="354">
        <v>50</v>
      </c>
      <c r="S2150" s="354">
        <v>5000</v>
      </c>
      <c r="T2150" s="354">
        <v>5000</v>
      </c>
      <c r="U2150" s="354">
        <v>7000</v>
      </c>
      <c r="V2150" s="354">
        <v>7000</v>
      </c>
      <c r="W2150" s="354">
        <v>7250</v>
      </c>
      <c r="X2150" s="354">
        <v>7500</v>
      </c>
      <c r="Y2150" s="354">
        <v>8500</v>
      </c>
      <c r="Z2150" s="354">
        <v>9000</v>
      </c>
      <c r="AA2150" s="354">
        <v>9500</v>
      </c>
      <c r="AB2150" s="354">
        <v>9500</v>
      </c>
      <c r="AC2150" s="354">
        <v>10000</v>
      </c>
      <c r="AD2150" s="354">
        <v>10050</v>
      </c>
    </row>
    <row r="2151" spans="1:30" x14ac:dyDescent="0.35">
      <c r="A2151" t="s">
        <v>180</v>
      </c>
      <c r="B2151" s="354" t="str">
        <f>VLOOKUP(A2151,'Web Based Remittances'!$A$2:$C$70,3,0)</f>
        <v>338p57p</v>
      </c>
      <c r="C2151" s="354" t="s">
        <v>75</v>
      </c>
      <c r="D2151" s="354" t="s">
        <v>76</v>
      </c>
      <c r="E2151" s="354">
        <v>6116610</v>
      </c>
      <c r="S2151" s="354">
        <v>0</v>
      </c>
      <c r="T2151" s="354">
        <v>0</v>
      </c>
      <c r="U2151" s="354">
        <v>0</v>
      </c>
      <c r="V2151" s="354">
        <v>0</v>
      </c>
      <c r="W2151" s="354">
        <v>0</v>
      </c>
      <c r="X2151" s="354">
        <v>0</v>
      </c>
      <c r="Y2151" s="354">
        <v>0</v>
      </c>
      <c r="Z2151" s="354">
        <v>0</v>
      </c>
      <c r="AA2151" s="354">
        <v>0</v>
      </c>
      <c r="AB2151" s="354">
        <v>0</v>
      </c>
      <c r="AC2151" s="354">
        <v>0</v>
      </c>
      <c r="AD2151" s="354">
        <v>0</v>
      </c>
    </row>
    <row r="2152" spans="1:30" x14ac:dyDescent="0.35">
      <c r="A2152" t="s">
        <v>180</v>
      </c>
      <c r="B2152" s="354" t="str">
        <f>VLOOKUP(A2152,'Web Based Remittances'!$A$2:$C$70,3,0)</f>
        <v>338p57p</v>
      </c>
      <c r="C2152" s="354" t="s">
        <v>77</v>
      </c>
      <c r="D2152" s="354" t="s">
        <v>78</v>
      </c>
      <c r="E2152" s="354">
        <v>6116600</v>
      </c>
      <c r="F2152" s="354">
        <v>1327</v>
      </c>
      <c r="R2152" s="354">
        <v>1327</v>
      </c>
      <c r="S2152" s="354">
        <v>0</v>
      </c>
      <c r="T2152" s="354">
        <v>0</v>
      </c>
      <c r="U2152" s="354">
        <v>0</v>
      </c>
      <c r="V2152" s="354">
        <v>0</v>
      </c>
      <c r="W2152" s="354">
        <v>0</v>
      </c>
      <c r="X2152" s="354">
        <v>0</v>
      </c>
      <c r="Y2152" s="354">
        <v>0</v>
      </c>
      <c r="Z2152" s="354">
        <v>0</v>
      </c>
      <c r="AA2152" s="354">
        <v>0</v>
      </c>
      <c r="AB2152" s="354">
        <v>0</v>
      </c>
      <c r="AC2152" s="354">
        <v>0</v>
      </c>
      <c r="AD2152" s="354">
        <v>1327</v>
      </c>
    </row>
    <row r="2153" spans="1:30" x14ac:dyDescent="0.35">
      <c r="A2153" t="s">
        <v>180</v>
      </c>
      <c r="B2153" s="354" t="str">
        <f>VLOOKUP(A2153,'Web Based Remittances'!$A$2:$C$70,3,0)</f>
        <v>338p57p</v>
      </c>
      <c r="C2153" s="354" t="s">
        <v>79</v>
      </c>
      <c r="D2153" s="354" t="s">
        <v>80</v>
      </c>
      <c r="E2153" s="354">
        <v>6121000</v>
      </c>
      <c r="F2153" s="354">
        <v>204997</v>
      </c>
      <c r="H2153" s="354">
        <v>40000</v>
      </c>
      <c r="I2153" s="354">
        <v>10000</v>
      </c>
      <c r="J2153" s="354">
        <v>20000</v>
      </c>
      <c r="K2153" s="354">
        <v>120000</v>
      </c>
      <c r="L2153" s="354">
        <v>5000</v>
      </c>
      <c r="M2153" s="354">
        <v>2000</v>
      </c>
      <c r="N2153" s="354">
        <v>2000</v>
      </c>
      <c r="O2153" s="354">
        <v>1997</v>
      </c>
      <c r="P2153" s="354">
        <v>2000</v>
      </c>
      <c r="Q2153" s="354">
        <v>1000</v>
      </c>
      <c r="R2153" s="354">
        <v>1000</v>
      </c>
      <c r="S2153" s="354">
        <v>0</v>
      </c>
      <c r="T2153" s="354">
        <v>40000</v>
      </c>
      <c r="U2153" s="354">
        <v>50000</v>
      </c>
      <c r="V2153" s="354">
        <v>70000</v>
      </c>
      <c r="W2153" s="354">
        <v>190000</v>
      </c>
      <c r="X2153" s="354">
        <v>195000</v>
      </c>
      <c r="Y2153" s="354">
        <v>197000</v>
      </c>
      <c r="Z2153" s="354">
        <v>199000</v>
      </c>
      <c r="AA2153" s="354">
        <v>200997</v>
      </c>
      <c r="AB2153" s="354">
        <v>202997</v>
      </c>
      <c r="AC2153" s="354">
        <v>203997</v>
      </c>
      <c r="AD2153" s="354">
        <v>204997</v>
      </c>
    </row>
    <row r="2154" spans="1:30" x14ac:dyDescent="0.35">
      <c r="A2154" t="s">
        <v>180</v>
      </c>
      <c r="B2154" s="354" t="str">
        <f>VLOOKUP(A2154,'Web Based Remittances'!$A$2:$C$70,3,0)</f>
        <v>338p57p</v>
      </c>
      <c r="C2154" s="354" t="s">
        <v>81</v>
      </c>
      <c r="D2154" s="354" t="s">
        <v>82</v>
      </c>
      <c r="E2154" s="354">
        <v>6122310</v>
      </c>
      <c r="F2154" s="354">
        <v>4722</v>
      </c>
      <c r="G2154" s="354">
        <v>1180.5</v>
      </c>
      <c r="J2154" s="354">
        <v>1180.5</v>
      </c>
      <c r="N2154" s="354">
        <v>1180.5</v>
      </c>
      <c r="Q2154" s="354">
        <v>1180.5</v>
      </c>
      <c r="S2154" s="354">
        <v>1180.5</v>
      </c>
      <c r="T2154" s="354">
        <v>1180.5</v>
      </c>
      <c r="U2154" s="354">
        <v>1180.5</v>
      </c>
      <c r="V2154" s="354">
        <v>2361</v>
      </c>
      <c r="W2154" s="354">
        <v>2361</v>
      </c>
      <c r="X2154" s="354">
        <v>2361</v>
      </c>
      <c r="Y2154" s="354">
        <v>2361</v>
      </c>
      <c r="Z2154" s="354">
        <v>3541.5</v>
      </c>
      <c r="AA2154" s="354">
        <v>3541.5</v>
      </c>
      <c r="AB2154" s="354">
        <v>3541.5</v>
      </c>
      <c r="AC2154" s="354">
        <v>4722</v>
      </c>
      <c r="AD2154" s="354">
        <v>4722</v>
      </c>
    </row>
    <row r="2155" spans="1:30" x14ac:dyDescent="0.35">
      <c r="A2155" t="s">
        <v>180</v>
      </c>
      <c r="B2155" s="354" t="str">
        <f>VLOOKUP(A2155,'Web Based Remittances'!$A$2:$C$70,3,0)</f>
        <v>338p57p</v>
      </c>
      <c r="C2155" s="354" t="s">
        <v>83</v>
      </c>
      <c r="D2155" s="354" t="s">
        <v>84</v>
      </c>
      <c r="E2155" s="354">
        <v>6122110</v>
      </c>
      <c r="F2155" s="354">
        <v>6500</v>
      </c>
      <c r="G2155" s="354">
        <v>541.66</v>
      </c>
      <c r="H2155" s="354">
        <v>541.66</v>
      </c>
      <c r="I2155" s="354">
        <v>541.66</v>
      </c>
      <c r="J2155" s="354">
        <v>541.66</v>
      </c>
      <c r="K2155" s="354">
        <v>541.66</v>
      </c>
      <c r="L2155" s="354">
        <v>541.66</v>
      </c>
      <c r="M2155" s="354">
        <v>541.66</v>
      </c>
      <c r="N2155" s="354">
        <v>541.66</v>
      </c>
      <c r="O2155" s="354">
        <v>541.66</v>
      </c>
      <c r="P2155" s="354">
        <v>541.66</v>
      </c>
      <c r="Q2155" s="354">
        <v>541.66</v>
      </c>
      <c r="R2155" s="354">
        <v>541.74</v>
      </c>
      <c r="S2155" s="354">
        <v>541.66</v>
      </c>
      <c r="T2155" s="354">
        <v>1083.32</v>
      </c>
      <c r="U2155" s="354">
        <v>1624.98</v>
      </c>
      <c r="V2155" s="354">
        <v>2166.64</v>
      </c>
      <c r="W2155" s="354">
        <v>2708.2999999999997</v>
      </c>
      <c r="X2155" s="354">
        <v>3249.9599999999996</v>
      </c>
      <c r="Y2155" s="354">
        <v>3791.6199999999994</v>
      </c>
      <c r="Z2155" s="354">
        <v>4333.28</v>
      </c>
      <c r="AA2155" s="354">
        <v>4874.9399999999996</v>
      </c>
      <c r="AB2155" s="354">
        <v>5416.5999999999995</v>
      </c>
      <c r="AC2155" s="354">
        <v>5958.2599999999993</v>
      </c>
      <c r="AD2155" s="354">
        <v>6499.9999999999991</v>
      </c>
    </row>
    <row r="2156" spans="1:30" x14ac:dyDescent="0.35">
      <c r="A2156" t="s">
        <v>180</v>
      </c>
      <c r="B2156" s="354" t="str">
        <f>VLOOKUP(A2156,'Web Based Remittances'!$A$2:$C$70,3,0)</f>
        <v>338p57p</v>
      </c>
      <c r="C2156" s="354" t="s">
        <v>85</v>
      </c>
      <c r="D2156" s="354" t="s">
        <v>86</v>
      </c>
      <c r="E2156" s="354">
        <v>6120800</v>
      </c>
      <c r="F2156" s="354">
        <v>3605</v>
      </c>
      <c r="G2156" s="354">
        <v>300.41000000000003</v>
      </c>
      <c r="H2156" s="354">
        <v>300.41000000000003</v>
      </c>
      <c r="I2156" s="354">
        <v>300.41000000000003</v>
      </c>
      <c r="J2156" s="354">
        <v>300.41000000000003</v>
      </c>
      <c r="K2156" s="354">
        <v>300.41000000000003</v>
      </c>
      <c r="L2156" s="354">
        <v>300.41000000000003</v>
      </c>
      <c r="M2156" s="354">
        <v>300.41000000000003</v>
      </c>
      <c r="N2156" s="354">
        <v>300.41000000000003</v>
      </c>
      <c r="O2156" s="354">
        <v>300.41000000000003</v>
      </c>
      <c r="P2156" s="354">
        <v>300.42</v>
      </c>
      <c r="Q2156" s="354">
        <v>300.39999999999998</v>
      </c>
      <c r="R2156" s="354">
        <v>300.49</v>
      </c>
      <c r="S2156" s="354">
        <v>300.41000000000003</v>
      </c>
      <c r="T2156" s="354">
        <v>600.82000000000005</v>
      </c>
      <c r="U2156" s="354">
        <v>901.23</v>
      </c>
      <c r="V2156" s="354">
        <v>1201.6400000000001</v>
      </c>
      <c r="W2156" s="354">
        <v>1502.0500000000002</v>
      </c>
      <c r="X2156" s="354">
        <v>1802.4600000000003</v>
      </c>
      <c r="Y2156" s="354">
        <v>2102.8700000000003</v>
      </c>
      <c r="Z2156" s="354">
        <v>2403.2800000000002</v>
      </c>
      <c r="AA2156" s="354">
        <v>2703.69</v>
      </c>
      <c r="AB2156" s="354">
        <v>3004.11</v>
      </c>
      <c r="AC2156" s="354">
        <v>3304.51</v>
      </c>
      <c r="AD2156" s="354">
        <v>3605</v>
      </c>
    </row>
    <row r="2157" spans="1:30" x14ac:dyDescent="0.35">
      <c r="A2157" t="s">
        <v>180</v>
      </c>
      <c r="B2157" s="354" t="str">
        <f>VLOOKUP(A2157,'Web Based Remittances'!$A$2:$C$70,3,0)</f>
        <v>338p57p</v>
      </c>
      <c r="C2157" s="354" t="s">
        <v>87</v>
      </c>
      <c r="D2157" s="354" t="s">
        <v>88</v>
      </c>
      <c r="E2157" s="354">
        <v>6120220</v>
      </c>
      <c r="F2157" s="354">
        <v>33000</v>
      </c>
      <c r="G2157" s="354">
        <v>2750</v>
      </c>
      <c r="H2157" s="354">
        <v>2750</v>
      </c>
      <c r="I2157" s="354">
        <v>2750</v>
      </c>
      <c r="J2157" s="354">
        <v>2750</v>
      </c>
      <c r="K2157" s="354">
        <v>2750</v>
      </c>
      <c r="L2157" s="354">
        <v>2750</v>
      </c>
      <c r="M2157" s="354">
        <v>2750</v>
      </c>
      <c r="N2157" s="354">
        <v>2750</v>
      </c>
      <c r="O2157" s="354">
        <v>2750</v>
      </c>
      <c r="P2157" s="354">
        <v>2750</v>
      </c>
      <c r="Q2157" s="354">
        <v>2750</v>
      </c>
      <c r="R2157" s="354">
        <v>2750</v>
      </c>
      <c r="S2157" s="354">
        <v>2750</v>
      </c>
      <c r="T2157" s="354">
        <v>5500</v>
      </c>
      <c r="U2157" s="354">
        <v>8250</v>
      </c>
      <c r="V2157" s="354">
        <v>11000</v>
      </c>
      <c r="W2157" s="354">
        <v>13750</v>
      </c>
      <c r="X2157" s="354">
        <v>16500</v>
      </c>
      <c r="Y2157" s="354">
        <v>19250</v>
      </c>
      <c r="Z2157" s="354">
        <v>22000</v>
      </c>
      <c r="AA2157" s="354">
        <v>24750</v>
      </c>
      <c r="AB2157" s="354">
        <v>27500</v>
      </c>
      <c r="AC2157" s="354">
        <v>30250</v>
      </c>
      <c r="AD2157" s="354">
        <v>33000</v>
      </c>
    </row>
    <row r="2158" spans="1:30" x14ac:dyDescent="0.35">
      <c r="A2158" t="s">
        <v>180</v>
      </c>
      <c r="B2158" s="354" t="str">
        <f>VLOOKUP(A2158,'Web Based Remittances'!$A$2:$C$70,3,0)</f>
        <v>338p57p</v>
      </c>
      <c r="C2158" s="354" t="s">
        <v>89</v>
      </c>
      <c r="D2158" s="354" t="s">
        <v>90</v>
      </c>
      <c r="E2158" s="354">
        <v>6120600</v>
      </c>
      <c r="F2158" s="354">
        <v>42312</v>
      </c>
      <c r="G2158" s="354">
        <v>4231.2</v>
      </c>
      <c r="H2158" s="354">
        <v>4231.2</v>
      </c>
      <c r="I2158" s="354">
        <v>4231.2</v>
      </c>
      <c r="J2158" s="354">
        <v>4231.2</v>
      </c>
      <c r="K2158" s="354">
        <v>4231.2</v>
      </c>
      <c r="L2158" s="354">
        <v>4231.2</v>
      </c>
      <c r="M2158" s="354">
        <v>4231.2</v>
      </c>
      <c r="N2158" s="354">
        <v>4231.2</v>
      </c>
      <c r="O2158" s="354">
        <v>4231.2</v>
      </c>
      <c r="P2158" s="354">
        <v>4231.2</v>
      </c>
      <c r="S2158" s="354">
        <v>4231.2</v>
      </c>
      <c r="T2158" s="354">
        <v>8462.4</v>
      </c>
      <c r="U2158" s="354">
        <v>12693.599999999999</v>
      </c>
      <c r="V2158" s="354">
        <v>16924.8</v>
      </c>
      <c r="W2158" s="354">
        <v>21156</v>
      </c>
      <c r="X2158" s="354">
        <v>25387.200000000001</v>
      </c>
      <c r="Y2158" s="354">
        <v>29618.400000000001</v>
      </c>
      <c r="Z2158" s="354">
        <v>33849.599999999999</v>
      </c>
      <c r="AA2158" s="354">
        <v>38080.799999999996</v>
      </c>
      <c r="AB2158" s="354">
        <v>42311.999999999993</v>
      </c>
      <c r="AC2158" s="354">
        <v>42311.999999999993</v>
      </c>
      <c r="AD2158" s="354">
        <v>42311.999999999993</v>
      </c>
    </row>
    <row r="2159" spans="1:30" x14ac:dyDescent="0.35">
      <c r="A2159" t="s">
        <v>180</v>
      </c>
      <c r="B2159" s="354" t="str">
        <f>VLOOKUP(A2159,'Web Based Remittances'!$A$2:$C$70,3,0)</f>
        <v>338p57p</v>
      </c>
      <c r="C2159" s="354" t="s">
        <v>91</v>
      </c>
      <c r="D2159" s="354" t="s">
        <v>92</v>
      </c>
      <c r="E2159" s="354">
        <v>6120400</v>
      </c>
      <c r="F2159" s="354">
        <v>2784</v>
      </c>
      <c r="I2159" s="354">
        <v>500</v>
      </c>
      <c r="L2159" s="354">
        <v>500</v>
      </c>
      <c r="O2159" s="354">
        <v>500</v>
      </c>
      <c r="Q2159" s="354">
        <v>1284</v>
      </c>
      <c r="S2159" s="354">
        <v>0</v>
      </c>
      <c r="T2159" s="354">
        <v>0</v>
      </c>
      <c r="U2159" s="354">
        <v>500</v>
      </c>
      <c r="V2159" s="354">
        <v>500</v>
      </c>
      <c r="W2159" s="354">
        <v>500</v>
      </c>
      <c r="X2159" s="354">
        <v>1000</v>
      </c>
      <c r="Y2159" s="354">
        <v>1000</v>
      </c>
      <c r="Z2159" s="354">
        <v>1000</v>
      </c>
      <c r="AA2159" s="354">
        <v>1500</v>
      </c>
      <c r="AB2159" s="354">
        <v>1500</v>
      </c>
      <c r="AC2159" s="354">
        <v>2784</v>
      </c>
      <c r="AD2159" s="354">
        <v>2784</v>
      </c>
    </row>
    <row r="2160" spans="1:30" x14ac:dyDescent="0.35">
      <c r="A2160" t="s">
        <v>180</v>
      </c>
      <c r="B2160" s="354" t="str">
        <f>VLOOKUP(A2160,'Web Based Remittances'!$A$2:$C$70,3,0)</f>
        <v>338p57p</v>
      </c>
      <c r="C2160" s="354" t="s">
        <v>93</v>
      </c>
      <c r="D2160" s="354" t="s">
        <v>94</v>
      </c>
      <c r="E2160" s="354">
        <v>6140130</v>
      </c>
      <c r="F2160" s="354">
        <v>41971</v>
      </c>
      <c r="G2160" s="354">
        <v>11500</v>
      </c>
      <c r="H2160" s="354">
        <v>2770.09</v>
      </c>
      <c r="I2160" s="354">
        <v>2770.09</v>
      </c>
      <c r="J2160" s="354">
        <v>2770.09</v>
      </c>
      <c r="K2160" s="354">
        <v>2770.09</v>
      </c>
      <c r="L2160" s="354">
        <v>2770.09</v>
      </c>
      <c r="M2160" s="354">
        <v>2770.09</v>
      </c>
      <c r="N2160" s="354">
        <v>2770.09</v>
      </c>
      <c r="O2160" s="354">
        <v>2770.09</v>
      </c>
      <c r="P2160" s="354">
        <v>2770.09</v>
      </c>
      <c r="Q2160" s="354">
        <v>2770.09</v>
      </c>
      <c r="R2160" s="354">
        <v>2770.1</v>
      </c>
      <c r="S2160" s="354">
        <v>11500</v>
      </c>
      <c r="T2160" s="354">
        <v>14270.09</v>
      </c>
      <c r="U2160" s="354">
        <v>17040.18</v>
      </c>
      <c r="V2160" s="354">
        <v>19810.27</v>
      </c>
      <c r="W2160" s="354">
        <v>22580.36</v>
      </c>
      <c r="X2160" s="354">
        <v>25350.45</v>
      </c>
      <c r="Y2160" s="354">
        <v>28120.54</v>
      </c>
      <c r="Z2160" s="354">
        <v>30890.63</v>
      </c>
      <c r="AA2160" s="354">
        <v>33660.720000000001</v>
      </c>
      <c r="AB2160" s="354">
        <v>36430.81</v>
      </c>
      <c r="AC2160" s="354">
        <v>39200.899999999994</v>
      </c>
      <c r="AD2160" s="354">
        <v>41970.999999999993</v>
      </c>
    </row>
    <row r="2161" spans="1:30" x14ac:dyDescent="0.35">
      <c r="A2161" t="s">
        <v>180</v>
      </c>
      <c r="B2161" s="354" t="str">
        <f>VLOOKUP(A2161,'Web Based Remittances'!$A$2:$C$70,3,0)</f>
        <v>338p57p</v>
      </c>
      <c r="C2161" s="354" t="s">
        <v>95</v>
      </c>
      <c r="D2161" s="354" t="s">
        <v>96</v>
      </c>
      <c r="E2161" s="354">
        <v>6142430</v>
      </c>
      <c r="F2161" s="354">
        <v>17527</v>
      </c>
      <c r="G2161" s="354">
        <v>16327</v>
      </c>
      <c r="H2161" s="354">
        <v>200</v>
      </c>
      <c r="J2161" s="354">
        <v>200</v>
      </c>
      <c r="L2161" s="354">
        <v>200</v>
      </c>
      <c r="N2161" s="354">
        <v>200</v>
      </c>
      <c r="P2161" s="354">
        <v>200</v>
      </c>
      <c r="R2161" s="354">
        <v>200</v>
      </c>
      <c r="S2161" s="354">
        <v>16327</v>
      </c>
      <c r="T2161" s="354">
        <v>16527</v>
      </c>
      <c r="U2161" s="354">
        <v>16527</v>
      </c>
      <c r="V2161" s="354">
        <v>16727</v>
      </c>
      <c r="W2161" s="354">
        <v>16727</v>
      </c>
      <c r="X2161" s="354">
        <v>16927</v>
      </c>
      <c r="Y2161" s="354">
        <v>16927</v>
      </c>
      <c r="Z2161" s="354">
        <v>17127</v>
      </c>
      <c r="AA2161" s="354">
        <v>17127</v>
      </c>
      <c r="AB2161" s="354">
        <v>17327</v>
      </c>
      <c r="AC2161" s="354">
        <v>17327</v>
      </c>
      <c r="AD2161" s="354">
        <v>17527</v>
      </c>
    </row>
    <row r="2162" spans="1:30" x14ac:dyDescent="0.35">
      <c r="A2162" t="s">
        <v>180</v>
      </c>
      <c r="B2162" s="354" t="str">
        <f>VLOOKUP(A2162,'Web Based Remittances'!$A$2:$C$70,3,0)</f>
        <v>338p57p</v>
      </c>
      <c r="C2162" s="354" t="s">
        <v>97</v>
      </c>
      <c r="D2162" s="354" t="s">
        <v>98</v>
      </c>
      <c r="E2162" s="354">
        <v>6146100</v>
      </c>
      <c r="S2162" s="354">
        <v>0</v>
      </c>
      <c r="T2162" s="354">
        <v>0</v>
      </c>
      <c r="U2162" s="354">
        <v>0</v>
      </c>
      <c r="V2162" s="354">
        <v>0</v>
      </c>
      <c r="W2162" s="354">
        <v>0</v>
      </c>
      <c r="X2162" s="354">
        <v>0</v>
      </c>
      <c r="Y2162" s="354">
        <v>0</v>
      </c>
      <c r="Z2162" s="354">
        <v>0</v>
      </c>
      <c r="AA2162" s="354">
        <v>0</v>
      </c>
      <c r="AB2162" s="354">
        <v>0</v>
      </c>
      <c r="AC2162" s="354">
        <v>0</v>
      </c>
      <c r="AD2162" s="354">
        <v>0</v>
      </c>
    </row>
    <row r="2163" spans="1:30" x14ac:dyDescent="0.35">
      <c r="A2163" t="s">
        <v>180</v>
      </c>
      <c r="B2163" s="354" t="str">
        <f>VLOOKUP(A2163,'Web Based Remittances'!$A$2:$C$70,3,0)</f>
        <v>338p57p</v>
      </c>
      <c r="C2163" s="354" t="s">
        <v>99</v>
      </c>
      <c r="D2163" s="354" t="s">
        <v>100</v>
      </c>
      <c r="E2163" s="354">
        <v>6140000</v>
      </c>
      <c r="F2163" s="354">
        <v>14482</v>
      </c>
      <c r="G2163" s="354">
        <v>1206.83</v>
      </c>
      <c r="H2163" s="354">
        <v>1206.83</v>
      </c>
      <c r="I2163" s="354">
        <v>1206.83</v>
      </c>
      <c r="J2163" s="354">
        <v>1206.83</v>
      </c>
      <c r="K2163" s="354">
        <v>1206.83</v>
      </c>
      <c r="L2163" s="354">
        <v>1206.83</v>
      </c>
      <c r="M2163" s="354">
        <v>1206.83</v>
      </c>
      <c r="N2163" s="354">
        <v>1206.83</v>
      </c>
      <c r="O2163" s="354">
        <v>1206.83</v>
      </c>
      <c r="P2163" s="354">
        <v>1206.83</v>
      </c>
      <c r="Q2163" s="354">
        <v>1206.83</v>
      </c>
      <c r="R2163" s="354">
        <v>1206.8699999999999</v>
      </c>
      <c r="S2163" s="354">
        <v>1206.83</v>
      </c>
      <c r="T2163" s="354">
        <v>2413.66</v>
      </c>
      <c r="U2163" s="354">
        <v>3620.49</v>
      </c>
      <c r="V2163" s="354">
        <v>4827.32</v>
      </c>
      <c r="W2163" s="354">
        <v>6034.15</v>
      </c>
      <c r="X2163" s="354">
        <v>7240.98</v>
      </c>
      <c r="Y2163" s="354">
        <v>8447.81</v>
      </c>
      <c r="Z2163" s="354">
        <v>9654.64</v>
      </c>
      <c r="AA2163" s="354">
        <v>10861.47</v>
      </c>
      <c r="AB2163" s="354">
        <v>12068.3</v>
      </c>
      <c r="AC2163" s="354">
        <v>13275.13</v>
      </c>
      <c r="AD2163" s="354">
        <v>14482</v>
      </c>
    </row>
    <row r="2164" spans="1:30" x14ac:dyDescent="0.35">
      <c r="A2164" t="s">
        <v>180</v>
      </c>
      <c r="B2164" s="354" t="str">
        <f>VLOOKUP(A2164,'Web Based Remittances'!$A$2:$C$70,3,0)</f>
        <v>338p57p</v>
      </c>
      <c r="C2164" s="354" t="s">
        <v>101</v>
      </c>
      <c r="D2164" s="354" t="s">
        <v>102</v>
      </c>
      <c r="E2164" s="354">
        <v>6121600</v>
      </c>
      <c r="F2164" s="354">
        <v>7732</v>
      </c>
      <c r="R2164" s="354">
        <v>7732</v>
      </c>
      <c r="S2164" s="354">
        <v>0</v>
      </c>
      <c r="T2164" s="354">
        <v>0</v>
      </c>
      <c r="U2164" s="354">
        <v>0</v>
      </c>
      <c r="V2164" s="354">
        <v>0</v>
      </c>
      <c r="W2164" s="354">
        <v>0</v>
      </c>
      <c r="X2164" s="354">
        <v>0</v>
      </c>
      <c r="Y2164" s="354">
        <v>0</v>
      </c>
      <c r="Z2164" s="354">
        <v>0</v>
      </c>
      <c r="AA2164" s="354">
        <v>0</v>
      </c>
      <c r="AB2164" s="354">
        <v>0</v>
      </c>
      <c r="AC2164" s="354">
        <v>0</v>
      </c>
      <c r="AD2164" s="354">
        <v>7732</v>
      </c>
    </row>
    <row r="2165" spans="1:30" x14ac:dyDescent="0.35">
      <c r="A2165" t="s">
        <v>180</v>
      </c>
      <c r="B2165" s="354" t="str">
        <f>VLOOKUP(A2165,'Web Based Remittances'!$A$2:$C$70,3,0)</f>
        <v>338p57p</v>
      </c>
      <c r="C2165" s="354" t="s">
        <v>103</v>
      </c>
      <c r="D2165" s="354" t="s">
        <v>104</v>
      </c>
      <c r="E2165" s="354">
        <v>6151110</v>
      </c>
      <c r="S2165" s="354">
        <v>0</v>
      </c>
      <c r="T2165" s="354">
        <v>0</v>
      </c>
      <c r="U2165" s="354">
        <v>0</v>
      </c>
      <c r="V2165" s="354">
        <v>0</v>
      </c>
      <c r="W2165" s="354">
        <v>0</v>
      </c>
      <c r="X2165" s="354">
        <v>0</v>
      </c>
      <c r="Y2165" s="354">
        <v>0</v>
      </c>
      <c r="Z2165" s="354">
        <v>0</v>
      </c>
      <c r="AA2165" s="354">
        <v>0</v>
      </c>
      <c r="AB2165" s="354">
        <v>0</v>
      </c>
      <c r="AC2165" s="354">
        <v>0</v>
      </c>
      <c r="AD2165" s="354">
        <v>0</v>
      </c>
    </row>
    <row r="2166" spans="1:30" x14ac:dyDescent="0.35">
      <c r="A2166" t="s">
        <v>180</v>
      </c>
      <c r="B2166" s="354" t="str">
        <f>VLOOKUP(A2166,'Web Based Remittances'!$A$2:$C$70,3,0)</f>
        <v>338p57p</v>
      </c>
      <c r="C2166" s="354" t="s">
        <v>105</v>
      </c>
      <c r="D2166" s="354" t="s">
        <v>106</v>
      </c>
      <c r="E2166" s="354">
        <v>6140200</v>
      </c>
      <c r="F2166" s="354">
        <v>60000</v>
      </c>
      <c r="G2166" s="354">
        <v>5000</v>
      </c>
      <c r="H2166" s="354">
        <v>5000</v>
      </c>
      <c r="I2166" s="354">
        <v>5000</v>
      </c>
      <c r="J2166" s="354">
        <v>5000</v>
      </c>
      <c r="K2166" s="354">
        <v>5000</v>
      </c>
      <c r="L2166" s="354">
        <v>5000</v>
      </c>
      <c r="M2166" s="354">
        <v>5000</v>
      </c>
      <c r="N2166" s="354">
        <v>5000</v>
      </c>
      <c r="O2166" s="354">
        <v>5000</v>
      </c>
      <c r="P2166" s="354">
        <v>5000</v>
      </c>
      <c r="Q2166" s="354">
        <v>5000</v>
      </c>
      <c r="R2166" s="354">
        <v>5000</v>
      </c>
      <c r="S2166" s="354">
        <v>5000</v>
      </c>
      <c r="T2166" s="354">
        <v>10000</v>
      </c>
      <c r="U2166" s="354">
        <v>15000</v>
      </c>
      <c r="V2166" s="354">
        <v>20000</v>
      </c>
      <c r="W2166" s="354">
        <v>25000</v>
      </c>
      <c r="X2166" s="354">
        <v>30000</v>
      </c>
      <c r="Y2166" s="354">
        <v>35000</v>
      </c>
      <c r="Z2166" s="354">
        <v>40000</v>
      </c>
      <c r="AA2166" s="354">
        <v>45000</v>
      </c>
      <c r="AB2166" s="354">
        <v>50000</v>
      </c>
      <c r="AC2166" s="354">
        <v>55000</v>
      </c>
      <c r="AD2166" s="354">
        <v>60000</v>
      </c>
    </row>
    <row r="2167" spans="1:30" x14ac:dyDescent="0.35">
      <c r="A2167" t="s">
        <v>180</v>
      </c>
      <c r="B2167" s="354" t="str">
        <f>VLOOKUP(A2167,'Web Based Remittances'!$A$2:$C$70,3,0)</f>
        <v>338p57p</v>
      </c>
      <c r="C2167" s="354" t="s">
        <v>107</v>
      </c>
      <c r="D2167" s="354" t="s">
        <v>108</v>
      </c>
      <c r="E2167" s="354">
        <v>6111000</v>
      </c>
      <c r="F2167" s="354">
        <v>5000</v>
      </c>
      <c r="M2167" s="354">
        <v>1500</v>
      </c>
      <c r="N2167" s="354">
        <v>1500</v>
      </c>
      <c r="O2167" s="354">
        <v>1500</v>
      </c>
      <c r="P2167" s="354">
        <v>500</v>
      </c>
      <c r="S2167" s="354">
        <v>0</v>
      </c>
      <c r="T2167" s="354">
        <v>0</v>
      </c>
      <c r="U2167" s="354">
        <v>0</v>
      </c>
      <c r="V2167" s="354">
        <v>0</v>
      </c>
      <c r="W2167" s="354">
        <v>0</v>
      </c>
      <c r="X2167" s="354">
        <v>0</v>
      </c>
      <c r="Y2167" s="354">
        <v>1500</v>
      </c>
      <c r="Z2167" s="354">
        <v>3000</v>
      </c>
      <c r="AA2167" s="354">
        <v>4500</v>
      </c>
      <c r="AB2167" s="354">
        <v>5000</v>
      </c>
      <c r="AC2167" s="354">
        <v>5000</v>
      </c>
      <c r="AD2167" s="354">
        <v>5000</v>
      </c>
    </row>
    <row r="2168" spans="1:30" x14ac:dyDescent="0.35">
      <c r="A2168" t="s">
        <v>180</v>
      </c>
      <c r="B2168" s="354" t="str">
        <f>VLOOKUP(A2168,'Web Based Remittances'!$A$2:$C$70,3,0)</f>
        <v>338p57p</v>
      </c>
      <c r="C2168" s="354" t="s">
        <v>109</v>
      </c>
      <c r="D2168" s="354" t="s">
        <v>110</v>
      </c>
      <c r="E2168" s="354">
        <v>6170100</v>
      </c>
      <c r="F2168" s="354">
        <v>12306</v>
      </c>
      <c r="G2168" s="354">
        <v>9000</v>
      </c>
      <c r="L2168" s="354">
        <v>2000</v>
      </c>
      <c r="R2168" s="354">
        <v>1306</v>
      </c>
      <c r="S2168" s="354">
        <v>9000</v>
      </c>
      <c r="T2168" s="354">
        <v>9000</v>
      </c>
      <c r="U2168" s="354">
        <v>9000</v>
      </c>
      <c r="V2168" s="354">
        <v>9000</v>
      </c>
      <c r="W2168" s="354">
        <v>9000</v>
      </c>
      <c r="X2168" s="354">
        <v>11000</v>
      </c>
      <c r="Y2168" s="354">
        <v>11000</v>
      </c>
      <c r="Z2168" s="354">
        <v>11000</v>
      </c>
      <c r="AA2168" s="354">
        <v>11000</v>
      </c>
      <c r="AB2168" s="354">
        <v>11000</v>
      </c>
      <c r="AC2168" s="354">
        <v>11000</v>
      </c>
      <c r="AD2168" s="354">
        <v>12306</v>
      </c>
    </row>
    <row r="2169" spans="1:30" x14ac:dyDescent="0.35">
      <c r="A2169" t="s">
        <v>180</v>
      </c>
      <c r="B2169" s="354" t="str">
        <f>VLOOKUP(A2169,'Web Based Remittances'!$A$2:$C$70,3,0)</f>
        <v>338p57p</v>
      </c>
      <c r="C2169" s="354" t="s">
        <v>111</v>
      </c>
      <c r="D2169" s="354" t="s">
        <v>112</v>
      </c>
      <c r="E2169" s="354">
        <v>6170110</v>
      </c>
      <c r="F2169" s="354">
        <v>37191</v>
      </c>
      <c r="G2169" s="354">
        <v>20000</v>
      </c>
      <c r="I2169" s="354">
        <v>12191</v>
      </c>
      <c r="R2169" s="354">
        <v>5000</v>
      </c>
      <c r="S2169" s="354">
        <v>20000</v>
      </c>
      <c r="T2169" s="354">
        <v>20000</v>
      </c>
      <c r="U2169" s="354">
        <v>32191</v>
      </c>
      <c r="V2169" s="354">
        <v>32191</v>
      </c>
      <c r="W2169" s="354">
        <v>32191</v>
      </c>
      <c r="X2169" s="354">
        <v>32191</v>
      </c>
      <c r="Y2169" s="354">
        <v>32191</v>
      </c>
      <c r="Z2169" s="354">
        <v>32191</v>
      </c>
      <c r="AA2169" s="354">
        <v>32191</v>
      </c>
      <c r="AB2169" s="354">
        <v>32191</v>
      </c>
      <c r="AC2169" s="354">
        <v>32191</v>
      </c>
      <c r="AD2169" s="354">
        <v>37191</v>
      </c>
    </row>
    <row r="2170" spans="1:30" x14ac:dyDescent="0.35">
      <c r="A2170" t="s">
        <v>180</v>
      </c>
      <c r="B2170" s="354" t="str">
        <f>VLOOKUP(A2170,'Web Based Remittances'!$A$2:$C$70,3,0)</f>
        <v>338p57p</v>
      </c>
      <c r="C2170" s="354" t="s">
        <v>121</v>
      </c>
      <c r="D2170" s="354" t="s">
        <v>122</v>
      </c>
      <c r="E2170" s="354">
        <v>4190170</v>
      </c>
      <c r="F2170" s="354">
        <v>-8106</v>
      </c>
      <c r="H2170" s="354">
        <v>-8106</v>
      </c>
      <c r="S2170" s="354">
        <v>0</v>
      </c>
      <c r="T2170" s="354">
        <v>-8106</v>
      </c>
      <c r="U2170" s="354">
        <v>-8106</v>
      </c>
      <c r="V2170" s="354">
        <v>-8106</v>
      </c>
      <c r="W2170" s="354">
        <v>-8106</v>
      </c>
      <c r="X2170" s="354">
        <v>-8106</v>
      </c>
      <c r="Y2170" s="354">
        <v>-8106</v>
      </c>
      <c r="Z2170" s="354">
        <v>-8106</v>
      </c>
      <c r="AA2170" s="354">
        <v>-8106</v>
      </c>
      <c r="AB2170" s="354">
        <v>-8106</v>
      </c>
      <c r="AC2170" s="354">
        <v>-8106</v>
      </c>
      <c r="AD2170" s="354">
        <v>-8106</v>
      </c>
    </row>
    <row r="2171" spans="1:30" x14ac:dyDescent="0.35">
      <c r="A2171" t="s">
        <v>181</v>
      </c>
      <c r="B2171" s="354" t="str">
        <f>VLOOKUP(A2171,'Web Based Remittances'!$A$2:$C$70,3,0)</f>
        <v>124s704k</v>
      </c>
      <c r="C2171" s="354" t="s">
        <v>19</v>
      </c>
      <c r="D2171" s="354" t="s">
        <v>20</v>
      </c>
      <c r="E2171" s="354">
        <v>4190105</v>
      </c>
      <c r="F2171" s="354">
        <v>-877557</v>
      </c>
      <c r="G2171" s="354">
        <v>-89263</v>
      </c>
      <c r="H2171" s="354">
        <v>-62575</v>
      </c>
      <c r="I2171" s="354">
        <v>-71608</v>
      </c>
      <c r="J2171" s="354">
        <v>-62575</v>
      </c>
      <c r="K2171" s="354">
        <v>-77433</v>
      </c>
      <c r="L2171" s="354">
        <v>-80075</v>
      </c>
      <c r="M2171" s="354">
        <v>-66575</v>
      </c>
      <c r="N2171" s="354">
        <v>-79222</v>
      </c>
      <c r="O2171" s="354">
        <v>-77273</v>
      </c>
      <c r="P2171" s="354">
        <v>-67575</v>
      </c>
      <c r="Q2171" s="354">
        <v>-67575</v>
      </c>
      <c r="R2171" s="354">
        <v>-75808</v>
      </c>
      <c r="S2171" s="354">
        <v>-89263</v>
      </c>
      <c r="T2171" s="354">
        <v>-151838</v>
      </c>
      <c r="U2171" s="354">
        <v>-223446</v>
      </c>
      <c r="V2171" s="354">
        <v>-286021</v>
      </c>
      <c r="W2171" s="354">
        <v>-363454</v>
      </c>
      <c r="X2171" s="354">
        <v>-443529</v>
      </c>
      <c r="Y2171" s="354">
        <v>-510104</v>
      </c>
      <c r="Z2171" s="354">
        <v>-589326</v>
      </c>
      <c r="AA2171" s="354">
        <v>-666599</v>
      </c>
      <c r="AB2171" s="354">
        <v>-734174</v>
      </c>
      <c r="AC2171" s="354">
        <v>-801749</v>
      </c>
      <c r="AD2171" s="354">
        <v>-877557</v>
      </c>
    </row>
    <row r="2172" spans="1:30" x14ac:dyDescent="0.35">
      <c r="A2172" t="s">
        <v>181</v>
      </c>
      <c r="B2172" s="354" t="str">
        <f>VLOOKUP(A2172,'Web Based Remittances'!$A$2:$C$70,3,0)</f>
        <v>124s704k</v>
      </c>
      <c r="C2172" s="354" t="s">
        <v>21</v>
      </c>
      <c r="D2172" s="354" t="s">
        <v>22</v>
      </c>
      <c r="E2172" s="354">
        <v>4190110</v>
      </c>
      <c r="F2172" s="354">
        <v>0</v>
      </c>
      <c r="G2172" s="354">
        <v>0</v>
      </c>
      <c r="H2172" s="354">
        <v>0</v>
      </c>
      <c r="I2172" s="354">
        <v>0</v>
      </c>
      <c r="J2172" s="354">
        <v>0</v>
      </c>
      <c r="K2172" s="354">
        <v>0</v>
      </c>
      <c r="L2172" s="354">
        <v>0</v>
      </c>
      <c r="M2172" s="354">
        <v>0</v>
      </c>
      <c r="N2172" s="354">
        <v>0</v>
      </c>
      <c r="O2172" s="354">
        <v>0</v>
      </c>
      <c r="P2172" s="354">
        <v>0</v>
      </c>
      <c r="Q2172" s="354">
        <v>0</v>
      </c>
      <c r="R2172" s="354">
        <v>0</v>
      </c>
      <c r="S2172" s="354">
        <v>0</v>
      </c>
      <c r="T2172" s="354">
        <v>0</v>
      </c>
      <c r="U2172" s="354">
        <v>0</v>
      </c>
      <c r="V2172" s="354">
        <v>0</v>
      </c>
      <c r="W2172" s="354">
        <v>0</v>
      </c>
      <c r="X2172" s="354">
        <v>0</v>
      </c>
      <c r="Y2172" s="354">
        <v>0</v>
      </c>
      <c r="Z2172" s="354">
        <v>0</v>
      </c>
      <c r="AA2172" s="354">
        <v>0</v>
      </c>
      <c r="AB2172" s="354">
        <v>0</v>
      </c>
      <c r="AC2172" s="354">
        <v>0</v>
      </c>
      <c r="AD2172" s="354">
        <v>0</v>
      </c>
    </row>
    <row r="2173" spans="1:30" x14ac:dyDescent="0.35">
      <c r="A2173" t="s">
        <v>181</v>
      </c>
      <c r="B2173" s="354" t="str">
        <f>VLOOKUP(A2173,'Web Based Remittances'!$A$2:$C$70,3,0)</f>
        <v>124s704k</v>
      </c>
      <c r="C2173" s="354" t="s">
        <v>23</v>
      </c>
      <c r="D2173" s="354" t="s">
        <v>24</v>
      </c>
      <c r="E2173" s="354">
        <v>4190120</v>
      </c>
      <c r="F2173" s="354">
        <v>-122678</v>
      </c>
      <c r="G2173" s="354">
        <v>-7342</v>
      </c>
      <c r="H2173" s="354">
        <v>-11366</v>
      </c>
      <c r="I2173" s="354">
        <v>-10397</v>
      </c>
      <c r="J2173" s="354">
        <v>-10397</v>
      </c>
      <c r="K2173" s="354">
        <v>-10397</v>
      </c>
      <c r="L2173" s="354">
        <v>-10397</v>
      </c>
      <c r="M2173" s="354">
        <v>-10397</v>
      </c>
      <c r="N2173" s="354">
        <v>-10397</v>
      </c>
      <c r="O2173" s="354">
        <v>-10397</v>
      </c>
      <c r="P2173" s="354">
        <v>-10397</v>
      </c>
      <c r="Q2173" s="354">
        <v>-10397</v>
      </c>
      <c r="R2173" s="354">
        <v>-10397</v>
      </c>
      <c r="S2173" s="354">
        <v>-7342</v>
      </c>
      <c r="T2173" s="354">
        <v>-18708</v>
      </c>
      <c r="U2173" s="354">
        <v>-29105</v>
      </c>
      <c r="V2173" s="354">
        <v>-39502</v>
      </c>
      <c r="W2173" s="354">
        <v>-49899</v>
      </c>
      <c r="X2173" s="354">
        <v>-60296</v>
      </c>
      <c r="Y2173" s="354">
        <v>-70693</v>
      </c>
      <c r="Z2173" s="354">
        <v>-81090</v>
      </c>
      <c r="AA2173" s="354">
        <v>-91487</v>
      </c>
      <c r="AB2173" s="354">
        <v>-101884</v>
      </c>
      <c r="AC2173" s="354">
        <v>-112281</v>
      </c>
      <c r="AD2173" s="354">
        <v>-122678</v>
      </c>
    </row>
    <row r="2174" spans="1:30" x14ac:dyDescent="0.35">
      <c r="A2174" t="s">
        <v>181</v>
      </c>
      <c r="B2174" s="354" t="str">
        <f>VLOOKUP(A2174,'Web Based Remittances'!$A$2:$C$70,3,0)</f>
        <v>124s704k</v>
      </c>
      <c r="C2174" s="354" t="s">
        <v>25</v>
      </c>
      <c r="D2174" s="354" t="s">
        <v>26</v>
      </c>
      <c r="E2174" s="354">
        <v>4190140</v>
      </c>
      <c r="F2174" s="354">
        <v>-69250</v>
      </c>
      <c r="G2174" s="354">
        <v>0</v>
      </c>
      <c r="H2174" s="354">
        <v>0</v>
      </c>
      <c r="I2174" s="354">
        <v>-17312</v>
      </c>
      <c r="J2174" s="354">
        <v>0</v>
      </c>
      <c r="K2174" s="354">
        <v>0</v>
      </c>
      <c r="L2174" s="354">
        <v>-17313</v>
      </c>
      <c r="M2174" s="354">
        <v>0</v>
      </c>
      <c r="N2174" s="354">
        <v>0</v>
      </c>
      <c r="O2174" s="354">
        <v>-17312</v>
      </c>
      <c r="P2174" s="354">
        <v>0</v>
      </c>
      <c r="Q2174" s="354">
        <v>0</v>
      </c>
      <c r="R2174" s="354">
        <v>-17313</v>
      </c>
      <c r="S2174" s="354">
        <v>0</v>
      </c>
      <c r="T2174" s="354">
        <v>0</v>
      </c>
      <c r="U2174" s="354">
        <v>-17312</v>
      </c>
      <c r="V2174" s="354">
        <v>-17312</v>
      </c>
      <c r="W2174" s="354">
        <v>-17312</v>
      </c>
      <c r="X2174" s="354">
        <v>-34625</v>
      </c>
      <c r="Y2174" s="354">
        <v>-34625</v>
      </c>
      <c r="Z2174" s="354">
        <v>-34625</v>
      </c>
      <c r="AA2174" s="354">
        <v>-51937</v>
      </c>
      <c r="AB2174" s="354">
        <v>-51937</v>
      </c>
      <c r="AC2174" s="354">
        <v>-51937</v>
      </c>
      <c r="AD2174" s="354">
        <v>-69250</v>
      </c>
    </row>
    <row r="2175" spans="1:30" x14ac:dyDescent="0.35">
      <c r="A2175" t="s">
        <v>181</v>
      </c>
      <c r="B2175" s="354" t="str">
        <f>VLOOKUP(A2175,'Web Based Remittances'!$A$2:$C$70,3,0)</f>
        <v>124s704k</v>
      </c>
      <c r="C2175" s="354" t="s">
        <v>27</v>
      </c>
      <c r="D2175" s="354" t="s">
        <v>28</v>
      </c>
      <c r="E2175" s="354">
        <v>4190160</v>
      </c>
      <c r="F2175" s="354">
        <v>-18000</v>
      </c>
      <c r="G2175" s="354">
        <v>-1500</v>
      </c>
      <c r="H2175" s="354">
        <v>-1500</v>
      </c>
      <c r="I2175" s="354">
        <v>-1500</v>
      </c>
      <c r="J2175" s="354">
        <v>-1500</v>
      </c>
      <c r="K2175" s="354">
        <v>-1500</v>
      </c>
      <c r="L2175" s="354">
        <v>-1500</v>
      </c>
      <c r="M2175" s="354">
        <v>-1500</v>
      </c>
      <c r="N2175" s="354">
        <v>-1500</v>
      </c>
      <c r="O2175" s="354">
        <v>-1500</v>
      </c>
      <c r="P2175" s="354">
        <v>-1500</v>
      </c>
      <c r="Q2175" s="354">
        <v>-1500</v>
      </c>
      <c r="R2175" s="354">
        <v>-1500</v>
      </c>
      <c r="S2175" s="354">
        <v>-1500</v>
      </c>
      <c r="T2175" s="354">
        <v>-3000</v>
      </c>
      <c r="U2175" s="354">
        <v>-4500</v>
      </c>
      <c r="V2175" s="354">
        <v>-6000</v>
      </c>
      <c r="W2175" s="354">
        <v>-7500</v>
      </c>
      <c r="X2175" s="354">
        <v>-9000</v>
      </c>
      <c r="Y2175" s="354">
        <v>-10500</v>
      </c>
      <c r="Z2175" s="354">
        <v>-12000</v>
      </c>
      <c r="AA2175" s="354">
        <v>-13500</v>
      </c>
      <c r="AB2175" s="354">
        <v>-15000</v>
      </c>
      <c r="AC2175" s="354">
        <v>-16500</v>
      </c>
      <c r="AD2175" s="354">
        <v>-18000</v>
      </c>
    </row>
    <row r="2176" spans="1:30" x14ac:dyDescent="0.35">
      <c r="A2176" t="s">
        <v>181</v>
      </c>
      <c r="B2176" s="354" t="str">
        <f>VLOOKUP(A2176,'Web Based Remittances'!$A$2:$C$70,3,0)</f>
        <v>124s704k</v>
      </c>
      <c r="C2176" s="354" t="s">
        <v>29</v>
      </c>
      <c r="D2176" s="354" t="s">
        <v>30</v>
      </c>
      <c r="E2176" s="354">
        <v>4190390</v>
      </c>
      <c r="F2176" s="354">
        <v>0</v>
      </c>
      <c r="G2176" s="354">
        <v>0</v>
      </c>
      <c r="H2176" s="354">
        <v>0</v>
      </c>
      <c r="I2176" s="354">
        <v>0</v>
      </c>
      <c r="J2176" s="354">
        <v>0</v>
      </c>
      <c r="K2176" s="354">
        <v>0</v>
      </c>
      <c r="L2176" s="354">
        <v>0</v>
      </c>
      <c r="M2176" s="354">
        <v>0</v>
      </c>
      <c r="N2176" s="354">
        <v>0</v>
      </c>
      <c r="O2176" s="354">
        <v>0</v>
      </c>
      <c r="P2176" s="354">
        <v>0</v>
      </c>
      <c r="Q2176" s="354">
        <v>0</v>
      </c>
      <c r="R2176" s="354">
        <v>0</v>
      </c>
      <c r="S2176" s="354">
        <v>0</v>
      </c>
      <c r="T2176" s="354">
        <v>0</v>
      </c>
      <c r="U2176" s="354">
        <v>0</v>
      </c>
      <c r="V2176" s="354">
        <v>0</v>
      </c>
      <c r="W2176" s="354">
        <v>0</v>
      </c>
      <c r="X2176" s="354">
        <v>0</v>
      </c>
      <c r="Y2176" s="354">
        <v>0</v>
      </c>
      <c r="Z2176" s="354">
        <v>0</v>
      </c>
      <c r="AA2176" s="354">
        <v>0</v>
      </c>
      <c r="AB2176" s="354">
        <v>0</v>
      </c>
      <c r="AC2176" s="354">
        <v>0</v>
      </c>
      <c r="AD2176" s="354">
        <v>0</v>
      </c>
    </row>
    <row r="2177" spans="1:30" x14ac:dyDescent="0.35">
      <c r="A2177" t="s">
        <v>181</v>
      </c>
      <c r="B2177" s="354" t="str">
        <f>VLOOKUP(A2177,'Web Based Remittances'!$A$2:$C$70,3,0)</f>
        <v>124s704k</v>
      </c>
      <c r="C2177" s="354" t="s">
        <v>31</v>
      </c>
      <c r="D2177" s="354" t="s">
        <v>32</v>
      </c>
      <c r="E2177" s="354">
        <v>4191900</v>
      </c>
      <c r="F2177" s="354">
        <v>0</v>
      </c>
      <c r="G2177" s="354">
        <v>0</v>
      </c>
      <c r="H2177" s="354">
        <v>0</v>
      </c>
      <c r="I2177" s="354">
        <v>0</v>
      </c>
      <c r="J2177" s="354">
        <v>0</v>
      </c>
      <c r="K2177" s="354">
        <v>0</v>
      </c>
      <c r="L2177" s="354">
        <v>0</v>
      </c>
      <c r="M2177" s="354">
        <v>0</v>
      </c>
      <c r="N2177" s="354">
        <v>0</v>
      </c>
      <c r="O2177" s="354">
        <v>0</v>
      </c>
      <c r="P2177" s="354">
        <v>0</v>
      </c>
      <c r="Q2177" s="354">
        <v>0</v>
      </c>
      <c r="R2177" s="354">
        <v>0</v>
      </c>
      <c r="S2177" s="354">
        <v>0</v>
      </c>
      <c r="T2177" s="354">
        <v>0</v>
      </c>
      <c r="U2177" s="354">
        <v>0</v>
      </c>
      <c r="V2177" s="354">
        <v>0</v>
      </c>
      <c r="W2177" s="354">
        <v>0</v>
      </c>
      <c r="X2177" s="354">
        <v>0</v>
      </c>
      <c r="Y2177" s="354">
        <v>0</v>
      </c>
      <c r="Z2177" s="354">
        <v>0</v>
      </c>
      <c r="AA2177" s="354">
        <v>0</v>
      </c>
      <c r="AB2177" s="354">
        <v>0</v>
      </c>
      <c r="AC2177" s="354">
        <v>0</v>
      </c>
      <c r="AD2177" s="354">
        <v>0</v>
      </c>
    </row>
    <row r="2178" spans="1:30" x14ac:dyDescent="0.35">
      <c r="A2178" t="s">
        <v>181</v>
      </c>
      <c r="B2178" s="354" t="str">
        <f>VLOOKUP(A2178,'Web Based Remittances'!$A$2:$C$70,3,0)</f>
        <v>124s704k</v>
      </c>
      <c r="C2178" s="354" t="s">
        <v>33</v>
      </c>
      <c r="D2178" s="354" t="s">
        <v>34</v>
      </c>
      <c r="E2178" s="354">
        <v>4191100</v>
      </c>
      <c r="F2178" s="354">
        <v>-16000</v>
      </c>
      <c r="G2178" s="354">
        <v>0</v>
      </c>
      <c r="H2178" s="354">
        <v>0</v>
      </c>
      <c r="I2178" s="354">
        <v>-3100</v>
      </c>
      <c r="J2178" s="354">
        <v>-1800</v>
      </c>
      <c r="K2178" s="354">
        <v>0</v>
      </c>
      <c r="L2178" s="354">
        <v>-1500</v>
      </c>
      <c r="M2178" s="354">
        <v>-1800</v>
      </c>
      <c r="N2178" s="354">
        <v>-1500</v>
      </c>
      <c r="O2178" s="354">
        <v>-1500</v>
      </c>
      <c r="P2178" s="354">
        <v>-1200</v>
      </c>
      <c r="Q2178" s="354">
        <v>-1800</v>
      </c>
      <c r="R2178" s="354">
        <v>-1800</v>
      </c>
      <c r="S2178" s="354">
        <v>0</v>
      </c>
      <c r="T2178" s="354">
        <v>0</v>
      </c>
      <c r="U2178" s="354">
        <v>-3100</v>
      </c>
      <c r="V2178" s="354">
        <v>-4900</v>
      </c>
      <c r="W2178" s="354">
        <v>-4900</v>
      </c>
      <c r="X2178" s="354">
        <v>-6400</v>
      </c>
      <c r="Y2178" s="354">
        <v>-8200</v>
      </c>
      <c r="Z2178" s="354">
        <v>-9700</v>
      </c>
      <c r="AA2178" s="354">
        <v>-11200</v>
      </c>
      <c r="AB2178" s="354">
        <v>-12400</v>
      </c>
      <c r="AC2178" s="354">
        <v>-14200</v>
      </c>
      <c r="AD2178" s="354">
        <v>-16000</v>
      </c>
    </row>
    <row r="2179" spans="1:30" x14ac:dyDescent="0.35">
      <c r="A2179" t="s">
        <v>181</v>
      </c>
      <c r="B2179" s="354" t="str">
        <f>VLOOKUP(A2179,'Web Based Remittances'!$A$2:$C$70,3,0)</f>
        <v>124s704k</v>
      </c>
      <c r="C2179" s="354" t="s">
        <v>35</v>
      </c>
      <c r="D2179" s="354" t="s">
        <v>36</v>
      </c>
      <c r="E2179" s="354">
        <v>4191110</v>
      </c>
      <c r="F2179" s="354">
        <v>-3500</v>
      </c>
      <c r="G2179" s="354">
        <v>0</v>
      </c>
      <c r="H2179" s="354">
        <v>0</v>
      </c>
      <c r="I2179" s="354">
        <v>-800</v>
      </c>
      <c r="J2179" s="354">
        <v>-300</v>
      </c>
      <c r="K2179" s="354">
        <v>0</v>
      </c>
      <c r="L2179" s="354">
        <v>-300</v>
      </c>
      <c r="M2179" s="354">
        <v>-400</v>
      </c>
      <c r="N2179" s="354">
        <v>-300</v>
      </c>
      <c r="O2179" s="354">
        <v>-300</v>
      </c>
      <c r="P2179" s="354">
        <v>-300</v>
      </c>
      <c r="Q2179" s="354">
        <v>-400</v>
      </c>
      <c r="R2179" s="354">
        <v>-400</v>
      </c>
      <c r="S2179" s="354">
        <v>0</v>
      </c>
      <c r="T2179" s="354">
        <v>0</v>
      </c>
      <c r="U2179" s="354">
        <v>-800</v>
      </c>
      <c r="V2179" s="354">
        <v>-1100</v>
      </c>
      <c r="W2179" s="354">
        <v>-1100</v>
      </c>
      <c r="X2179" s="354">
        <v>-1400</v>
      </c>
      <c r="Y2179" s="354">
        <v>-1800</v>
      </c>
      <c r="Z2179" s="354">
        <v>-2100</v>
      </c>
      <c r="AA2179" s="354">
        <v>-2400</v>
      </c>
      <c r="AB2179" s="354">
        <v>-2700</v>
      </c>
      <c r="AC2179" s="354">
        <v>-3100</v>
      </c>
      <c r="AD2179" s="354">
        <v>-3500</v>
      </c>
    </row>
    <row r="2180" spans="1:30" x14ac:dyDescent="0.35">
      <c r="A2180" t="s">
        <v>181</v>
      </c>
      <c r="B2180" s="354" t="str">
        <f>VLOOKUP(A2180,'Web Based Remittances'!$A$2:$C$70,3,0)</f>
        <v>124s704k</v>
      </c>
      <c r="C2180" s="354" t="s">
        <v>37</v>
      </c>
      <c r="D2180" s="354" t="s">
        <v>38</v>
      </c>
      <c r="E2180" s="354">
        <v>4191600</v>
      </c>
      <c r="F2180" s="354">
        <v>-1500</v>
      </c>
      <c r="G2180" s="354">
        <v>-1500</v>
      </c>
      <c r="H2180" s="354">
        <v>0</v>
      </c>
      <c r="I2180" s="354">
        <v>0</v>
      </c>
      <c r="J2180" s="354">
        <v>0</v>
      </c>
      <c r="K2180" s="354">
        <v>0</v>
      </c>
      <c r="L2180" s="354">
        <v>0</v>
      </c>
      <c r="M2180" s="354">
        <v>0</v>
      </c>
      <c r="N2180" s="354">
        <v>0</v>
      </c>
      <c r="O2180" s="354">
        <v>0</v>
      </c>
      <c r="P2180" s="354">
        <v>0</v>
      </c>
      <c r="Q2180" s="354">
        <v>0</v>
      </c>
      <c r="R2180" s="354">
        <v>0</v>
      </c>
      <c r="S2180" s="354">
        <v>-1500</v>
      </c>
      <c r="T2180" s="354">
        <v>-1500</v>
      </c>
      <c r="U2180" s="354">
        <v>-1500</v>
      </c>
      <c r="V2180" s="354">
        <v>-1500</v>
      </c>
      <c r="W2180" s="354">
        <v>-1500</v>
      </c>
      <c r="X2180" s="354">
        <v>-1500</v>
      </c>
      <c r="Y2180" s="354">
        <v>-1500</v>
      </c>
      <c r="Z2180" s="354">
        <v>-1500</v>
      </c>
      <c r="AA2180" s="354">
        <v>-1500</v>
      </c>
      <c r="AB2180" s="354">
        <v>-1500</v>
      </c>
      <c r="AC2180" s="354">
        <v>-1500</v>
      </c>
      <c r="AD2180" s="354">
        <v>-1500</v>
      </c>
    </row>
    <row r="2181" spans="1:30" x14ac:dyDescent="0.35">
      <c r="A2181" t="s">
        <v>181</v>
      </c>
      <c r="B2181" s="354" t="str">
        <f>VLOOKUP(A2181,'Web Based Remittances'!$A$2:$C$70,3,0)</f>
        <v>124s704k</v>
      </c>
      <c r="C2181" s="354" t="s">
        <v>39</v>
      </c>
      <c r="D2181" s="354" t="s">
        <v>40</v>
      </c>
      <c r="E2181" s="354">
        <v>4191610</v>
      </c>
      <c r="F2181" s="354">
        <v>0</v>
      </c>
      <c r="G2181" s="354">
        <v>0</v>
      </c>
      <c r="H2181" s="354">
        <v>0</v>
      </c>
      <c r="I2181" s="354">
        <v>0</v>
      </c>
      <c r="J2181" s="354">
        <v>0</v>
      </c>
      <c r="K2181" s="354">
        <v>0</v>
      </c>
      <c r="L2181" s="354">
        <v>0</v>
      </c>
      <c r="M2181" s="354">
        <v>0</v>
      </c>
      <c r="N2181" s="354">
        <v>0</v>
      </c>
      <c r="O2181" s="354">
        <v>0</v>
      </c>
      <c r="P2181" s="354">
        <v>0</v>
      </c>
      <c r="Q2181" s="354">
        <v>0</v>
      </c>
      <c r="R2181" s="354">
        <v>0</v>
      </c>
      <c r="S2181" s="354">
        <v>0</v>
      </c>
      <c r="T2181" s="354">
        <v>0</v>
      </c>
      <c r="U2181" s="354">
        <v>0</v>
      </c>
      <c r="V2181" s="354">
        <v>0</v>
      </c>
      <c r="W2181" s="354">
        <v>0</v>
      </c>
      <c r="X2181" s="354">
        <v>0</v>
      </c>
      <c r="Y2181" s="354">
        <v>0</v>
      </c>
      <c r="Z2181" s="354">
        <v>0</v>
      </c>
      <c r="AA2181" s="354">
        <v>0</v>
      </c>
      <c r="AB2181" s="354">
        <v>0</v>
      </c>
      <c r="AC2181" s="354">
        <v>0</v>
      </c>
      <c r="AD2181" s="354">
        <v>0</v>
      </c>
    </row>
    <row r="2182" spans="1:30" x14ac:dyDescent="0.35">
      <c r="A2182" t="s">
        <v>181</v>
      </c>
      <c r="B2182" s="354" t="str">
        <f>VLOOKUP(A2182,'Web Based Remittances'!$A$2:$C$70,3,0)</f>
        <v>124s704k</v>
      </c>
      <c r="C2182" s="354" t="s">
        <v>41</v>
      </c>
      <c r="D2182" s="354" t="s">
        <v>42</v>
      </c>
      <c r="E2182" s="354">
        <v>4190410</v>
      </c>
      <c r="F2182" s="354">
        <v>0</v>
      </c>
      <c r="G2182" s="354">
        <v>0</v>
      </c>
      <c r="H2182" s="354">
        <v>0</v>
      </c>
      <c r="I2182" s="354">
        <v>0</v>
      </c>
      <c r="J2182" s="354">
        <v>0</v>
      </c>
      <c r="K2182" s="354">
        <v>0</v>
      </c>
      <c r="L2182" s="354">
        <v>0</v>
      </c>
      <c r="M2182" s="354">
        <v>0</v>
      </c>
      <c r="N2182" s="354">
        <v>0</v>
      </c>
      <c r="O2182" s="354">
        <v>0</v>
      </c>
      <c r="P2182" s="354">
        <v>0</v>
      </c>
      <c r="Q2182" s="354">
        <v>0</v>
      </c>
      <c r="R2182" s="354">
        <v>0</v>
      </c>
      <c r="S2182" s="354">
        <v>0</v>
      </c>
      <c r="T2182" s="354">
        <v>0</v>
      </c>
      <c r="U2182" s="354">
        <v>0</v>
      </c>
      <c r="V2182" s="354">
        <v>0</v>
      </c>
      <c r="W2182" s="354">
        <v>0</v>
      </c>
      <c r="X2182" s="354">
        <v>0</v>
      </c>
      <c r="Y2182" s="354">
        <v>0</v>
      </c>
      <c r="Z2182" s="354">
        <v>0</v>
      </c>
      <c r="AA2182" s="354">
        <v>0</v>
      </c>
      <c r="AB2182" s="354">
        <v>0</v>
      </c>
      <c r="AC2182" s="354">
        <v>0</v>
      </c>
      <c r="AD2182" s="354">
        <v>0</v>
      </c>
    </row>
    <row r="2183" spans="1:30" x14ac:dyDescent="0.35">
      <c r="A2183" t="s">
        <v>181</v>
      </c>
      <c r="B2183" s="354" t="str">
        <f>VLOOKUP(A2183,'Web Based Remittances'!$A$2:$C$70,3,0)</f>
        <v>124s704k</v>
      </c>
      <c r="C2183" s="354" t="s">
        <v>43</v>
      </c>
      <c r="D2183" s="354" t="s">
        <v>44</v>
      </c>
      <c r="E2183" s="354">
        <v>4190420</v>
      </c>
      <c r="F2183" s="354">
        <v>0</v>
      </c>
      <c r="G2183" s="354">
        <v>0</v>
      </c>
      <c r="H2183" s="354">
        <v>0</v>
      </c>
      <c r="I2183" s="354">
        <v>0</v>
      </c>
      <c r="J2183" s="354">
        <v>0</v>
      </c>
      <c r="K2183" s="354">
        <v>0</v>
      </c>
      <c r="L2183" s="354">
        <v>0</v>
      </c>
      <c r="M2183" s="354">
        <v>0</v>
      </c>
      <c r="N2183" s="354">
        <v>0</v>
      </c>
      <c r="O2183" s="354">
        <v>0</v>
      </c>
      <c r="P2183" s="354">
        <v>0</v>
      </c>
      <c r="Q2183" s="354">
        <v>0</v>
      </c>
      <c r="R2183" s="354">
        <v>0</v>
      </c>
      <c r="S2183" s="354">
        <v>0</v>
      </c>
      <c r="T2183" s="354">
        <v>0</v>
      </c>
      <c r="U2183" s="354">
        <v>0</v>
      </c>
      <c r="V2183" s="354">
        <v>0</v>
      </c>
      <c r="W2183" s="354">
        <v>0</v>
      </c>
      <c r="X2183" s="354">
        <v>0</v>
      </c>
      <c r="Y2183" s="354">
        <v>0</v>
      </c>
      <c r="Z2183" s="354">
        <v>0</v>
      </c>
      <c r="AA2183" s="354">
        <v>0</v>
      </c>
      <c r="AB2183" s="354">
        <v>0</v>
      </c>
      <c r="AC2183" s="354">
        <v>0</v>
      </c>
      <c r="AD2183" s="354">
        <v>0</v>
      </c>
    </row>
    <row r="2184" spans="1:30" x14ac:dyDescent="0.35">
      <c r="A2184" t="s">
        <v>181</v>
      </c>
      <c r="B2184" s="354" t="str">
        <f>VLOOKUP(A2184,'Web Based Remittances'!$A$2:$C$70,3,0)</f>
        <v>124s704k</v>
      </c>
      <c r="C2184" s="354" t="s">
        <v>45</v>
      </c>
      <c r="D2184" s="354" t="s">
        <v>46</v>
      </c>
      <c r="E2184" s="354">
        <v>4190200</v>
      </c>
      <c r="F2184" s="354">
        <v>0</v>
      </c>
      <c r="G2184" s="354">
        <v>0</v>
      </c>
      <c r="H2184" s="354">
        <v>0</v>
      </c>
      <c r="I2184" s="354">
        <v>0</v>
      </c>
      <c r="J2184" s="354">
        <v>0</v>
      </c>
      <c r="K2184" s="354">
        <v>0</v>
      </c>
      <c r="L2184" s="354">
        <v>0</v>
      </c>
      <c r="M2184" s="354">
        <v>0</v>
      </c>
      <c r="N2184" s="354">
        <v>0</v>
      </c>
      <c r="O2184" s="354">
        <v>0</v>
      </c>
      <c r="P2184" s="354">
        <v>0</v>
      </c>
      <c r="Q2184" s="354">
        <v>0</v>
      </c>
      <c r="R2184" s="354">
        <v>0</v>
      </c>
      <c r="S2184" s="354">
        <v>0</v>
      </c>
      <c r="T2184" s="354">
        <v>0</v>
      </c>
      <c r="U2184" s="354">
        <v>0</v>
      </c>
      <c r="V2184" s="354">
        <v>0</v>
      </c>
      <c r="W2184" s="354">
        <v>0</v>
      </c>
      <c r="X2184" s="354">
        <v>0</v>
      </c>
      <c r="Y2184" s="354">
        <v>0</v>
      </c>
      <c r="Z2184" s="354">
        <v>0</v>
      </c>
      <c r="AA2184" s="354">
        <v>0</v>
      </c>
      <c r="AB2184" s="354">
        <v>0</v>
      </c>
      <c r="AC2184" s="354">
        <v>0</v>
      </c>
      <c r="AD2184" s="354">
        <v>0</v>
      </c>
    </row>
    <row r="2185" spans="1:30" x14ac:dyDescent="0.35">
      <c r="A2185" t="s">
        <v>181</v>
      </c>
      <c r="B2185" s="354" t="str">
        <f>VLOOKUP(A2185,'Web Based Remittances'!$A$2:$C$70,3,0)</f>
        <v>124s704k</v>
      </c>
      <c r="C2185" s="354" t="s">
        <v>47</v>
      </c>
      <c r="D2185" s="354" t="s">
        <v>48</v>
      </c>
      <c r="E2185" s="354">
        <v>4190386</v>
      </c>
      <c r="F2185" s="354">
        <v>0</v>
      </c>
      <c r="G2185" s="354">
        <v>0</v>
      </c>
      <c r="H2185" s="354">
        <v>0</v>
      </c>
      <c r="I2185" s="354">
        <v>0</v>
      </c>
      <c r="J2185" s="354">
        <v>0</v>
      </c>
      <c r="K2185" s="354">
        <v>0</v>
      </c>
      <c r="L2185" s="354">
        <v>0</v>
      </c>
      <c r="M2185" s="354">
        <v>0</v>
      </c>
      <c r="N2185" s="354">
        <v>0</v>
      </c>
      <c r="O2185" s="354">
        <v>0</v>
      </c>
      <c r="P2185" s="354">
        <v>0</v>
      </c>
      <c r="Q2185" s="354">
        <v>0</v>
      </c>
      <c r="R2185" s="354">
        <v>0</v>
      </c>
      <c r="S2185" s="354">
        <v>0</v>
      </c>
      <c r="T2185" s="354">
        <v>0</v>
      </c>
      <c r="U2185" s="354">
        <v>0</v>
      </c>
      <c r="V2185" s="354">
        <v>0</v>
      </c>
      <c r="W2185" s="354">
        <v>0</v>
      </c>
      <c r="X2185" s="354">
        <v>0</v>
      </c>
      <c r="Y2185" s="354">
        <v>0</v>
      </c>
      <c r="Z2185" s="354">
        <v>0</v>
      </c>
      <c r="AA2185" s="354">
        <v>0</v>
      </c>
      <c r="AB2185" s="354">
        <v>0</v>
      </c>
      <c r="AC2185" s="354">
        <v>0</v>
      </c>
      <c r="AD2185" s="354">
        <v>0</v>
      </c>
    </row>
    <row r="2186" spans="1:30" x14ac:dyDescent="0.35">
      <c r="A2186" t="s">
        <v>181</v>
      </c>
      <c r="B2186" s="354" t="str">
        <f>VLOOKUP(A2186,'Web Based Remittances'!$A$2:$C$70,3,0)</f>
        <v>124s704k</v>
      </c>
      <c r="C2186" s="354" t="s">
        <v>49</v>
      </c>
      <c r="D2186" s="354" t="s">
        <v>50</v>
      </c>
      <c r="E2186" s="354">
        <v>4190387</v>
      </c>
      <c r="F2186" s="354">
        <v>0</v>
      </c>
      <c r="G2186" s="354">
        <v>0</v>
      </c>
      <c r="H2186" s="354">
        <v>0</v>
      </c>
      <c r="I2186" s="354">
        <v>0</v>
      </c>
      <c r="J2186" s="354">
        <v>0</v>
      </c>
      <c r="K2186" s="354">
        <v>0</v>
      </c>
      <c r="L2186" s="354">
        <v>0</v>
      </c>
      <c r="M2186" s="354">
        <v>0</v>
      </c>
      <c r="N2186" s="354">
        <v>0</v>
      </c>
      <c r="O2186" s="354">
        <v>0</v>
      </c>
      <c r="P2186" s="354">
        <v>0</v>
      </c>
      <c r="Q2186" s="354">
        <v>0</v>
      </c>
      <c r="R2186" s="354">
        <v>0</v>
      </c>
      <c r="S2186" s="354">
        <v>0</v>
      </c>
      <c r="T2186" s="354">
        <v>0</v>
      </c>
      <c r="U2186" s="354">
        <v>0</v>
      </c>
      <c r="V2186" s="354">
        <v>0</v>
      </c>
      <c r="W2186" s="354">
        <v>0</v>
      </c>
      <c r="X2186" s="354">
        <v>0</v>
      </c>
      <c r="Y2186" s="354">
        <v>0</v>
      </c>
      <c r="Z2186" s="354">
        <v>0</v>
      </c>
      <c r="AA2186" s="354">
        <v>0</v>
      </c>
      <c r="AB2186" s="354">
        <v>0</v>
      </c>
      <c r="AC2186" s="354">
        <v>0</v>
      </c>
      <c r="AD2186" s="354">
        <v>0</v>
      </c>
    </row>
    <row r="2187" spans="1:30" x14ac:dyDescent="0.35">
      <c r="A2187" t="s">
        <v>181</v>
      </c>
      <c r="B2187" s="354" t="str">
        <f>VLOOKUP(A2187,'Web Based Remittances'!$A$2:$C$70,3,0)</f>
        <v>124s704k</v>
      </c>
      <c r="C2187" s="354" t="s">
        <v>51</v>
      </c>
      <c r="D2187" s="354" t="s">
        <v>52</v>
      </c>
      <c r="E2187" s="354">
        <v>4190388</v>
      </c>
      <c r="F2187" s="354">
        <v>0</v>
      </c>
      <c r="G2187" s="354">
        <v>0</v>
      </c>
      <c r="H2187" s="354">
        <v>0</v>
      </c>
      <c r="I2187" s="354">
        <v>0</v>
      </c>
      <c r="J2187" s="354">
        <v>0</v>
      </c>
      <c r="K2187" s="354">
        <v>0</v>
      </c>
      <c r="L2187" s="354">
        <v>0</v>
      </c>
      <c r="M2187" s="354">
        <v>0</v>
      </c>
      <c r="N2187" s="354">
        <v>0</v>
      </c>
      <c r="O2187" s="354">
        <v>0</v>
      </c>
      <c r="P2187" s="354">
        <v>0</v>
      </c>
      <c r="Q2187" s="354">
        <v>0</v>
      </c>
      <c r="R2187" s="354">
        <v>0</v>
      </c>
      <c r="S2187" s="354">
        <v>0</v>
      </c>
      <c r="T2187" s="354">
        <v>0</v>
      </c>
      <c r="U2187" s="354">
        <v>0</v>
      </c>
      <c r="V2187" s="354">
        <v>0</v>
      </c>
      <c r="W2187" s="354">
        <v>0</v>
      </c>
      <c r="X2187" s="354">
        <v>0</v>
      </c>
      <c r="Y2187" s="354">
        <v>0</v>
      </c>
      <c r="Z2187" s="354">
        <v>0</v>
      </c>
      <c r="AA2187" s="354">
        <v>0</v>
      </c>
      <c r="AB2187" s="354">
        <v>0</v>
      </c>
      <c r="AC2187" s="354">
        <v>0</v>
      </c>
      <c r="AD2187" s="354">
        <v>0</v>
      </c>
    </row>
    <row r="2188" spans="1:30" x14ac:dyDescent="0.35">
      <c r="A2188" t="s">
        <v>181</v>
      </c>
      <c r="B2188" s="354" t="str">
        <f>VLOOKUP(A2188,'Web Based Remittances'!$A$2:$C$70,3,0)</f>
        <v>124s704k</v>
      </c>
      <c r="C2188" s="354" t="s">
        <v>53</v>
      </c>
      <c r="D2188" s="354" t="s">
        <v>54</v>
      </c>
      <c r="E2188" s="354">
        <v>4190380</v>
      </c>
      <c r="F2188" s="354">
        <v>-44899</v>
      </c>
      <c r="G2188" s="354">
        <v>-1945</v>
      </c>
      <c r="H2188" s="354">
        <v>-7000</v>
      </c>
      <c r="I2188" s="354">
        <v>0</v>
      </c>
      <c r="J2188" s="354">
        <v>-26154</v>
      </c>
      <c r="K2188" s="354">
        <v>0</v>
      </c>
      <c r="L2188" s="354">
        <v>0</v>
      </c>
      <c r="M2188" s="354">
        <v>0</v>
      </c>
      <c r="N2188" s="354">
        <v>-9800</v>
      </c>
      <c r="O2188" s="354">
        <v>0</v>
      </c>
      <c r="P2188" s="354">
        <v>0</v>
      </c>
      <c r="Q2188" s="354">
        <v>0</v>
      </c>
      <c r="R2188" s="354">
        <v>0</v>
      </c>
      <c r="S2188" s="354">
        <v>-1945</v>
      </c>
      <c r="T2188" s="354">
        <v>-8945</v>
      </c>
      <c r="U2188" s="354">
        <v>-8945</v>
      </c>
      <c r="V2188" s="354">
        <v>-35099</v>
      </c>
      <c r="W2188" s="354">
        <v>-35099</v>
      </c>
      <c r="X2188" s="354">
        <v>-35099</v>
      </c>
      <c r="Y2188" s="354">
        <v>-35099</v>
      </c>
      <c r="Z2188" s="354">
        <v>-44899</v>
      </c>
      <c r="AA2188" s="354">
        <v>-44899</v>
      </c>
      <c r="AB2188" s="354">
        <v>-44899</v>
      </c>
      <c r="AC2188" s="354">
        <v>-44899</v>
      </c>
      <c r="AD2188" s="354">
        <v>-44899</v>
      </c>
    </row>
    <row r="2189" spans="1:30" x14ac:dyDescent="0.35">
      <c r="A2189" t="s">
        <v>181</v>
      </c>
      <c r="B2189" s="354" t="str">
        <f>VLOOKUP(A2189,'Web Based Remittances'!$A$2:$C$70,3,0)</f>
        <v>124s704k</v>
      </c>
      <c r="C2189" s="354" t="s">
        <v>157</v>
      </c>
      <c r="D2189" s="354" t="s">
        <v>158</v>
      </c>
      <c r="E2189" s="354">
        <v>4190205</v>
      </c>
      <c r="F2189" s="354">
        <v>-17000</v>
      </c>
      <c r="G2189" s="354">
        <v>0</v>
      </c>
      <c r="H2189" s="354">
        <v>-8500</v>
      </c>
      <c r="I2189" s="354">
        <v>0</v>
      </c>
      <c r="J2189" s="354">
        <v>0</v>
      </c>
      <c r="K2189" s="354">
        <v>0</v>
      </c>
      <c r="L2189" s="354">
        <v>0</v>
      </c>
      <c r="M2189" s="354">
        <v>0</v>
      </c>
      <c r="N2189" s="354">
        <v>0</v>
      </c>
      <c r="O2189" s="354">
        <v>-8500</v>
      </c>
      <c r="S2189" s="354">
        <v>0</v>
      </c>
      <c r="T2189" s="354">
        <v>-8500</v>
      </c>
      <c r="U2189" s="354">
        <v>-8500</v>
      </c>
      <c r="V2189" s="354">
        <v>-8500</v>
      </c>
      <c r="W2189" s="354">
        <v>-8500</v>
      </c>
      <c r="X2189" s="354">
        <v>-8500</v>
      </c>
      <c r="Y2189" s="354">
        <v>-8500</v>
      </c>
      <c r="Z2189" s="354">
        <v>-8500</v>
      </c>
      <c r="AA2189" s="354">
        <v>-17000</v>
      </c>
      <c r="AB2189" s="354">
        <v>-17000</v>
      </c>
      <c r="AC2189" s="354">
        <v>-17000</v>
      </c>
      <c r="AD2189" s="354">
        <v>-17000</v>
      </c>
    </row>
    <row r="2190" spans="1:30" x14ac:dyDescent="0.35">
      <c r="A2190" t="s">
        <v>181</v>
      </c>
      <c r="B2190" s="354" t="str">
        <f>VLOOKUP(A2190,'Web Based Remittances'!$A$2:$C$70,3,0)</f>
        <v>124s704k</v>
      </c>
      <c r="C2190" s="354" t="s">
        <v>57</v>
      </c>
      <c r="D2190" s="354" t="s">
        <v>58</v>
      </c>
      <c r="E2190" s="354">
        <v>6110000</v>
      </c>
      <c r="F2190" s="354">
        <v>485625</v>
      </c>
      <c r="G2190" s="354">
        <v>38802</v>
      </c>
      <c r="H2190" s="354">
        <v>38802</v>
      </c>
      <c r="I2190" s="354">
        <v>38802</v>
      </c>
      <c r="J2190" s="354">
        <v>38802</v>
      </c>
      <c r="K2190" s="354">
        <v>38802</v>
      </c>
      <c r="L2190" s="354">
        <v>41659</v>
      </c>
      <c r="M2190" s="354">
        <v>41659</v>
      </c>
      <c r="N2190" s="354">
        <v>41659</v>
      </c>
      <c r="O2190" s="354">
        <v>41659</v>
      </c>
      <c r="P2190" s="354">
        <v>41659</v>
      </c>
      <c r="Q2190" s="354">
        <v>41659</v>
      </c>
      <c r="R2190" s="354">
        <v>41661</v>
      </c>
      <c r="S2190" s="354">
        <v>38802</v>
      </c>
      <c r="T2190" s="354">
        <v>77604</v>
      </c>
      <c r="U2190" s="354">
        <v>116406</v>
      </c>
      <c r="V2190" s="354">
        <v>155208</v>
      </c>
      <c r="W2190" s="354">
        <v>194010</v>
      </c>
      <c r="X2190" s="354">
        <v>235669</v>
      </c>
      <c r="Y2190" s="354">
        <v>277328</v>
      </c>
      <c r="Z2190" s="354">
        <v>318987</v>
      </c>
      <c r="AA2190" s="354">
        <v>360646</v>
      </c>
      <c r="AB2190" s="354">
        <v>402305</v>
      </c>
      <c r="AC2190" s="354">
        <v>443964</v>
      </c>
      <c r="AD2190" s="354">
        <v>485625</v>
      </c>
    </row>
    <row r="2191" spans="1:30" x14ac:dyDescent="0.35">
      <c r="A2191" t="s">
        <v>181</v>
      </c>
      <c r="B2191" s="354" t="str">
        <f>VLOOKUP(A2191,'Web Based Remittances'!$A$2:$C$70,3,0)</f>
        <v>124s704k</v>
      </c>
      <c r="C2191" s="354" t="s">
        <v>59</v>
      </c>
      <c r="D2191" s="354" t="s">
        <v>60</v>
      </c>
      <c r="E2191" s="354">
        <v>6110020</v>
      </c>
      <c r="G2191" s="354">
        <v>0</v>
      </c>
      <c r="H2191" s="354">
        <v>0</v>
      </c>
      <c r="I2191" s="354">
        <v>0</v>
      </c>
      <c r="J2191" s="354">
        <v>0</v>
      </c>
      <c r="K2191" s="354">
        <v>0</v>
      </c>
      <c r="L2191" s="354">
        <v>0</v>
      </c>
      <c r="S2191" s="354">
        <v>0</v>
      </c>
      <c r="T2191" s="354">
        <v>0</v>
      </c>
      <c r="U2191" s="354">
        <v>0</v>
      </c>
      <c r="V2191" s="354">
        <v>0</v>
      </c>
      <c r="W2191" s="354">
        <v>0</v>
      </c>
      <c r="X2191" s="354">
        <v>0</v>
      </c>
      <c r="Y2191" s="354">
        <v>0</v>
      </c>
      <c r="Z2191" s="354">
        <v>0</v>
      </c>
      <c r="AA2191" s="354">
        <v>0</v>
      </c>
      <c r="AB2191" s="354">
        <v>0</v>
      </c>
      <c r="AC2191" s="354">
        <v>0</v>
      </c>
      <c r="AD2191" s="354">
        <v>0</v>
      </c>
    </row>
    <row r="2192" spans="1:30" x14ac:dyDescent="0.35">
      <c r="A2192" t="s">
        <v>181</v>
      </c>
      <c r="B2192" s="354" t="str">
        <f>VLOOKUP(A2192,'Web Based Remittances'!$A$2:$C$70,3,0)</f>
        <v>124s704k</v>
      </c>
      <c r="C2192" s="354" t="s">
        <v>61</v>
      </c>
      <c r="D2192" s="354" t="s">
        <v>62</v>
      </c>
      <c r="E2192" s="354">
        <v>6110600</v>
      </c>
      <c r="F2192" s="354">
        <v>394404</v>
      </c>
      <c r="G2192" s="354">
        <v>32639</v>
      </c>
      <c r="H2192" s="354">
        <v>32200</v>
      </c>
      <c r="I2192" s="354">
        <v>32200</v>
      </c>
      <c r="J2192" s="354">
        <v>32200</v>
      </c>
      <c r="K2192" s="354">
        <v>32200</v>
      </c>
      <c r="L2192" s="354">
        <v>32200</v>
      </c>
      <c r="M2192" s="354">
        <v>33860</v>
      </c>
      <c r="N2192" s="354">
        <v>33860</v>
      </c>
      <c r="O2192" s="354">
        <v>33860</v>
      </c>
      <c r="P2192" s="354">
        <v>33860</v>
      </c>
      <c r="Q2192" s="354">
        <v>33860</v>
      </c>
      <c r="R2192" s="354">
        <v>31465</v>
      </c>
      <c r="S2192" s="354">
        <v>32639</v>
      </c>
      <c r="T2192" s="354">
        <v>64839</v>
      </c>
      <c r="U2192" s="354">
        <v>97039</v>
      </c>
      <c r="V2192" s="354">
        <v>129239</v>
      </c>
      <c r="W2192" s="354">
        <v>161439</v>
      </c>
      <c r="X2192" s="354">
        <v>193639</v>
      </c>
      <c r="Y2192" s="354">
        <v>227499</v>
      </c>
      <c r="Z2192" s="354">
        <v>261359</v>
      </c>
      <c r="AA2192" s="354">
        <v>295219</v>
      </c>
      <c r="AB2192" s="354">
        <v>329079</v>
      </c>
      <c r="AC2192" s="354">
        <v>362939</v>
      </c>
      <c r="AD2192" s="354">
        <v>394404</v>
      </c>
    </row>
    <row r="2193" spans="1:30" x14ac:dyDescent="0.35">
      <c r="A2193" t="s">
        <v>181</v>
      </c>
      <c r="B2193" s="354" t="str">
        <f>VLOOKUP(A2193,'Web Based Remittances'!$A$2:$C$70,3,0)</f>
        <v>124s704k</v>
      </c>
      <c r="C2193" s="354" t="s">
        <v>63</v>
      </c>
      <c r="D2193" s="354" t="s">
        <v>64</v>
      </c>
      <c r="E2193" s="354">
        <v>6110720</v>
      </c>
      <c r="F2193" s="354">
        <v>48774</v>
      </c>
      <c r="G2193" s="354">
        <v>4658</v>
      </c>
      <c r="H2193" s="354">
        <v>4658</v>
      </c>
      <c r="I2193" s="354">
        <v>4658</v>
      </c>
      <c r="J2193" s="354">
        <v>4658</v>
      </c>
      <c r="K2193" s="354">
        <v>4658</v>
      </c>
      <c r="L2193" s="354">
        <v>4658</v>
      </c>
      <c r="M2193" s="354">
        <v>6563</v>
      </c>
      <c r="N2193" s="354">
        <v>4658</v>
      </c>
      <c r="O2193" s="354">
        <v>4658</v>
      </c>
      <c r="P2193" s="354">
        <v>4658</v>
      </c>
      <c r="Q2193" s="354">
        <v>4658</v>
      </c>
      <c r="R2193" s="354">
        <v>-4369</v>
      </c>
      <c r="S2193" s="354">
        <v>4658</v>
      </c>
      <c r="T2193" s="354">
        <v>9316</v>
      </c>
      <c r="U2193" s="354">
        <v>13974</v>
      </c>
      <c r="V2193" s="354">
        <v>18632</v>
      </c>
      <c r="W2193" s="354">
        <v>23290</v>
      </c>
      <c r="X2193" s="354">
        <v>27948</v>
      </c>
      <c r="Y2193" s="354">
        <v>34511</v>
      </c>
      <c r="Z2193" s="354">
        <v>39169</v>
      </c>
      <c r="AA2193" s="354">
        <v>43827</v>
      </c>
      <c r="AB2193" s="354">
        <v>48485</v>
      </c>
      <c r="AC2193" s="354">
        <v>53143</v>
      </c>
      <c r="AD2193" s="354">
        <v>48774</v>
      </c>
    </row>
    <row r="2194" spans="1:30" x14ac:dyDescent="0.35">
      <c r="A2194" t="s">
        <v>181</v>
      </c>
      <c r="B2194" s="354" t="str">
        <f>VLOOKUP(A2194,'Web Based Remittances'!$A$2:$C$70,3,0)</f>
        <v>124s704k</v>
      </c>
      <c r="C2194" s="354" t="s">
        <v>65</v>
      </c>
      <c r="D2194" s="354" t="s">
        <v>66</v>
      </c>
      <c r="E2194" s="354">
        <v>6110860</v>
      </c>
      <c r="F2194" s="354">
        <v>73719</v>
      </c>
      <c r="G2194" s="354">
        <v>6061</v>
      </c>
      <c r="H2194" s="354">
        <v>6061</v>
      </c>
      <c r="I2194" s="354">
        <v>6061</v>
      </c>
      <c r="J2194" s="354">
        <v>6061</v>
      </c>
      <c r="K2194" s="354">
        <v>6061</v>
      </c>
      <c r="L2194" s="354">
        <v>6061</v>
      </c>
      <c r="M2194" s="354">
        <v>6460</v>
      </c>
      <c r="N2194" s="354">
        <v>6460</v>
      </c>
      <c r="O2194" s="354">
        <v>6460</v>
      </c>
      <c r="P2194" s="354">
        <v>6460</v>
      </c>
      <c r="Q2194" s="354">
        <v>6460</v>
      </c>
      <c r="R2194" s="354">
        <v>5053</v>
      </c>
      <c r="S2194" s="354">
        <v>6061</v>
      </c>
      <c r="T2194" s="354">
        <v>12122</v>
      </c>
      <c r="U2194" s="354">
        <v>18183</v>
      </c>
      <c r="V2194" s="354">
        <v>24244</v>
      </c>
      <c r="W2194" s="354">
        <v>30305</v>
      </c>
      <c r="X2194" s="354">
        <v>36366</v>
      </c>
      <c r="Y2194" s="354">
        <v>42826</v>
      </c>
      <c r="Z2194" s="354">
        <v>49286</v>
      </c>
      <c r="AA2194" s="354">
        <v>55746</v>
      </c>
      <c r="AB2194" s="354">
        <v>62206</v>
      </c>
      <c r="AC2194" s="354">
        <v>68666</v>
      </c>
      <c r="AD2194" s="354">
        <v>73719</v>
      </c>
    </row>
    <row r="2195" spans="1:30" x14ac:dyDescent="0.35">
      <c r="A2195" t="s">
        <v>181</v>
      </c>
      <c r="B2195" s="354" t="str">
        <f>VLOOKUP(A2195,'Web Based Remittances'!$A$2:$C$70,3,0)</f>
        <v>124s704k</v>
      </c>
      <c r="C2195" s="354" t="s">
        <v>67</v>
      </c>
      <c r="D2195" s="354" t="s">
        <v>68</v>
      </c>
      <c r="E2195" s="354">
        <v>6110800</v>
      </c>
      <c r="F2195" s="354">
        <v>23616</v>
      </c>
      <c r="G2195" s="354">
        <v>1968</v>
      </c>
      <c r="H2195" s="354">
        <v>1968</v>
      </c>
      <c r="I2195" s="354">
        <v>1968</v>
      </c>
      <c r="J2195" s="354">
        <v>1968</v>
      </c>
      <c r="K2195" s="354">
        <v>1968</v>
      </c>
      <c r="L2195" s="354">
        <v>1968</v>
      </c>
      <c r="M2195" s="354">
        <v>1968</v>
      </c>
      <c r="N2195" s="354">
        <v>1968</v>
      </c>
      <c r="O2195" s="354">
        <v>1968</v>
      </c>
      <c r="P2195" s="354">
        <v>1968</v>
      </c>
      <c r="Q2195" s="354">
        <v>1968</v>
      </c>
      <c r="R2195" s="354">
        <v>1968</v>
      </c>
      <c r="S2195" s="354">
        <v>1968</v>
      </c>
      <c r="T2195" s="354">
        <v>3936</v>
      </c>
      <c r="U2195" s="354">
        <v>5904</v>
      </c>
      <c r="V2195" s="354">
        <v>7872</v>
      </c>
      <c r="W2195" s="354">
        <v>9840</v>
      </c>
      <c r="X2195" s="354">
        <v>11808</v>
      </c>
      <c r="Y2195" s="354">
        <v>13776</v>
      </c>
      <c r="Z2195" s="354">
        <v>15744</v>
      </c>
      <c r="AA2195" s="354">
        <v>17712</v>
      </c>
      <c r="AB2195" s="354">
        <v>19680</v>
      </c>
      <c r="AC2195" s="354">
        <v>21648</v>
      </c>
      <c r="AD2195" s="354">
        <v>23616</v>
      </c>
    </row>
    <row r="2196" spans="1:30" x14ac:dyDescent="0.35">
      <c r="A2196" t="s">
        <v>181</v>
      </c>
      <c r="B2196" s="354" t="str">
        <f>VLOOKUP(A2196,'Web Based Remittances'!$A$2:$C$70,3,0)</f>
        <v>124s704k</v>
      </c>
      <c r="C2196" s="354" t="s">
        <v>69</v>
      </c>
      <c r="D2196" s="354" t="s">
        <v>70</v>
      </c>
      <c r="E2196" s="354">
        <v>6110640</v>
      </c>
      <c r="F2196" s="354">
        <v>28355</v>
      </c>
      <c r="G2196" s="354">
        <v>2952</v>
      </c>
      <c r="H2196" s="354">
        <v>2952</v>
      </c>
      <c r="I2196" s="354">
        <v>2952</v>
      </c>
      <c r="J2196" s="354">
        <v>2952</v>
      </c>
      <c r="K2196" s="354">
        <v>2068</v>
      </c>
      <c r="L2196" s="354">
        <v>2068</v>
      </c>
      <c r="M2196" s="354">
        <v>2068</v>
      </c>
      <c r="N2196" s="354">
        <v>2068</v>
      </c>
      <c r="O2196" s="354">
        <v>2068</v>
      </c>
      <c r="P2196" s="354">
        <v>2068</v>
      </c>
      <c r="Q2196" s="354">
        <v>2068</v>
      </c>
      <c r="R2196" s="354">
        <v>2071</v>
      </c>
      <c r="S2196" s="354">
        <v>2952</v>
      </c>
      <c r="T2196" s="354">
        <v>5904</v>
      </c>
      <c r="U2196" s="354">
        <v>8856</v>
      </c>
      <c r="V2196" s="354">
        <v>11808</v>
      </c>
      <c r="W2196" s="354">
        <v>13876</v>
      </c>
      <c r="X2196" s="354">
        <v>15944</v>
      </c>
      <c r="Y2196" s="354">
        <v>18012</v>
      </c>
      <c r="Z2196" s="354">
        <v>20080</v>
      </c>
      <c r="AA2196" s="354">
        <v>22148</v>
      </c>
      <c r="AB2196" s="354">
        <v>24216</v>
      </c>
      <c r="AC2196" s="354">
        <v>26284</v>
      </c>
      <c r="AD2196" s="354">
        <v>28355</v>
      </c>
    </row>
    <row r="2197" spans="1:30" x14ac:dyDescent="0.35">
      <c r="A2197" t="s">
        <v>181</v>
      </c>
      <c r="B2197" s="354" t="str">
        <f>VLOOKUP(A2197,'Web Based Remittances'!$A$2:$C$70,3,0)</f>
        <v>124s704k</v>
      </c>
      <c r="C2197" s="354" t="s">
        <v>71</v>
      </c>
      <c r="D2197" s="354" t="s">
        <v>72</v>
      </c>
      <c r="E2197" s="354">
        <v>6116300</v>
      </c>
      <c r="F2197" s="354">
        <v>4755</v>
      </c>
      <c r="G2197" s="354">
        <v>396</v>
      </c>
      <c r="H2197" s="354">
        <v>396</v>
      </c>
      <c r="I2197" s="354">
        <v>396</v>
      </c>
      <c r="J2197" s="354">
        <v>396</v>
      </c>
      <c r="K2197" s="354">
        <v>396</v>
      </c>
      <c r="L2197" s="354">
        <v>396</v>
      </c>
      <c r="M2197" s="354">
        <v>396</v>
      </c>
      <c r="N2197" s="354">
        <v>396</v>
      </c>
      <c r="O2197" s="354">
        <v>396</v>
      </c>
      <c r="P2197" s="354">
        <v>396</v>
      </c>
      <c r="Q2197" s="354">
        <v>396</v>
      </c>
      <c r="R2197" s="354">
        <v>399</v>
      </c>
      <c r="S2197" s="354">
        <v>396</v>
      </c>
      <c r="T2197" s="354">
        <v>792</v>
      </c>
      <c r="U2197" s="354">
        <v>1188</v>
      </c>
      <c r="V2197" s="354">
        <v>1584</v>
      </c>
      <c r="W2197" s="354">
        <v>1980</v>
      </c>
      <c r="X2197" s="354">
        <v>2376</v>
      </c>
      <c r="Y2197" s="354">
        <v>2772</v>
      </c>
      <c r="Z2197" s="354">
        <v>3168</v>
      </c>
      <c r="AA2197" s="354">
        <v>3564</v>
      </c>
      <c r="AB2197" s="354">
        <v>3960</v>
      </c>
      <c r="AC2197" s="354">
        <v>4356</v>
      </c>
      <c r="AD2197" s="354">
        <v>4755</v>
      </c>
    </row>
    <row r="2198" spans="1:30" x14ac:dyDescent="0.35">
      <c r="A2198" t="s">
        <v>181</v>
      </c>
      <c r="B2198" s="354" t="str">
        <f>VLOOKUP(A2198,'Web Based Remittances'!$A$2:$C$70,3,0)</f>
        <v>124s704k</v>
      </c>
      <c r="C2198" s="354" t="s">
        <v>73</v>
      </c>
      <c r="D2198" s="354" t="s">
        <v>74</v>
      </c>
      <c r="E2198" s="354">
        <v>6116200</v>
      </c>
      <c r="F2198" s="354">
        <v>3950</v>
      </c>
      <c r="G2198" s="354">
        <v>0</v>
      </c>
      <c r="H2198" s="354">
        <v>450</v>
      </c>
      <c r="I2198" s="354">
        <v>350</v>
      </c>
      <c r="J2198" s="354">
        <v>350</v>
      </c>
      <c r="K2198" s="354">
        <v>350</v>
      </c>
      <c r="L2198" s="354">
        <v>350</v>
      </c>
      <c r="M2198" s="354">
        <v>350</v>
      </c>
      <c r="N2198" s="354">
        <v>350</v>
      </c>
      <c r="O2198" s="354">
        <v>350</v>
      </c>
      <c r="P2198" s="354">
        <v>350</v>
      </c>
      <c r="Q2198" s="354">
        <v>350</v>
      </c>
      <c r="R2198" s="354">
        <v>350</v>
      </c>
      <c r="S2198" s="354">
        <v>0</v>
      </c>
      <c r="T2198" s="354">
        <v>450</v>
      </c>
      <c r="U2198" s="354">
        <v>800</v>
      </c>
      <c r="V2198" s="354">
        <v>1150</v>
      </c>
      <c r="W2198" s="354">
        <v>1500</v>
      </c>
      <c r="X2198" s="354">
        <v>1850</v>
      </c>
      <c r="Y2198" s="354">
        <v>2200</v>
      </c>
      <c r="Z2198" s="354">
        <v>2550</v>
      </c>
      <c r="AA2198" s="354">
        <v>2900</v>
      </c>
      <c r="AB2198" s="354">
        <v>3250</v>
      </c>
      <c r="AC2198" s="354">
        <v>3600</v>
      </c>
      <c r="AD2198" s="354">
        <v>3950</v>
      </c>
    </row>
    <row r="2199" spans="1:30" x14ac:dyDescent="0.35">
      <c r="A2199" t="s">
        <v>181</v>
      </c>
      <c r="B2199" s="354" t="str">
        <f>VLOOKUP(A2199,'Web Based Remittances'!$A$2:$C$70,3,0)</f>
        <v>124s704k</v>
      </c>
      <c r="C2199" s="354" t="s">
        <v>75</v>
      </c>
      <c r="D2199" s="354" t="s">
        <v>76</v>
      </c>
      <c r="E2199" s="354">
        <v>6116610</v>
      </c>
      <c r="F2199" s="354">
        <v>2450</v>
      </c>
      <c r="G2199" s="354">
        <v>0</v>
      </c>
      <c r="H2199" s="354">
        <v>0</v>
      </c>
      <c r="I2199" s="354">
        <v>0</v>
      </c>
      <c r="J2199" s="354">
        <v>0</v>
      </c>
      <c r="K2199" s="354">
        <v>0</v>
      </c>
      <c r="L2199" s="354">
        <v>2450</v>
      </c>
      <c r="M2199" s="354">
        <v>0</v>
      </c>
      <c r="N2199" s="354">
        <v>0</v>
      </c>
      <c r="O2199" s="354">
        <v>0</v>
      </c>
      <c r="P2199" s="354">
        <v>0</v>
      </c>
      <c r="Q2199" s="354">
        <v>0</v>
      </c>
      <c r="R2199" s="354">
        <v>0</v>
      </c>
      <c r="S2199" s="354">
        <v>0</v>
      </c>
      <c r="T2199" s="354">
        <v>0</v>
      </c>
      <c r="U2199" s="354">
        <v>0</v>
      </c>
      <c r="V2199" s="354">
        <v>0</v>
      </c>
      <c r="W2199" s="354">
        <v>0</v>
      </c>
      <c r="X2199" s="354">
        <v>2450</v>
      </c>
      <c r="Y2199" s="354">
        <v>2450</v>
      </c>
      <c r="Z2199" s="354">
        <v>2450</v>
      </c>
      <c r="AA2199" s="354">
        <v>2450</v>
      </c>
      <c r="AB2199" s="354">
        <v>2450</v>
      </c>
      <c r="AC2199" s="354">
        <v>2450</v>
      </c>
      <c r="AD2199" s="354">
        <v>2450</v>
      </c>
    </row>
    <row r="2200" spans="1:30" x14ac:dyDescent="0.35">
      <c r="A2200" t="s">
        <v>181</v>
      </c>
      <c r="B2200" s="354" t="str">
        <f>VLOOKUP(A2200,'Web Based Remittances'!$A$2:$C$70,3,0)</f>
        <v>124s704k</v>
      </c>
      <c r="C2200" s="354" t="s">
        <v>77</v>
      </c>
      <c r="D2200" s="354" t="s">
        <v>78</v>
      </c>
      <c r="E2200" s="354">
        <v>6116600</v>
      </c>
      <c r="F2200" s="354">
        <v>216</v>
      </c>
      <c r="G2200" s="354">
        <v>0</v>
      </c>
      <c r="H2200" s="354">
        <v>216</v>
      </c>
      <c r="I2200" s="354">
        <v>0</v>
      </c>
      <c r="J2200" s="354">
        <v>0</v>
      </c>
      <c r="K2200" s="354">
        <v>0</v>
      </c>
      <c r="L2200" s="354">
        <v>0</v>
      </c>
      <c r="M2200" s="354">
        <v>0</v>
      </c>
      <c r="N2200" s="354">
        <v>0</v>
      </c>
      <c r="O2200" s="354">
        <v>0</v>
      </c>
      <c r="P2200" s="354">
        <v>0</v>
      </c>
      <c r="Q2200" s="354">
        <v>0</v>
      </c>
      <c r="R2200" s="354">
        <v>0</v>
      </c>
      <c r="S2200" s="354">
        <v>0</v>
      </c>
      <c r="T2200" s="354">
        <v>216</v>
      </c>
      <c r="U2200" s="354">
        <v>216</v>
      </c>
      <c r="V2200" s="354">
        <v>216</v>
      </c>
      <c r="W2200" s="354">
        <v>216</v>
      </c>
      <c r="X2200" s="354">
        <v>216</v>
      </c>
      <c r="Y2200" s="354">
        <v>216</v>
      </c>
      <c r="Z2200" s="354">
        <v>216</v>
      </c>
      <c r="AA2200" s="354">
        <v>216</v>
      </c>
      <c r="AB2200" s="354">
        <v>216</v>
      </c>
      <c r="AC2200" s="354">
        <v>216</v>
      </c>
      <c r="AD2200" s="354">
        <v>216</v>
      </c>
    </row>
    <row r="2201" spans="1:30" x14ac:dyDescent="0.35">
      <c r="A2201" t="s">
        <v>181</v>
      </c>
      <c r="B2201" s="354" t="str">
        <f>VLOOKUP(A2201,'Web Based Remittances'!$A$2:$C$70,3,0)</f>
        <v>124s704k</v>
      </c>
      <c r="C2201" s="354" t="s">
        <v>79</v>
      </c>
      <c r="D2201" s="354" t="s">
        <v>80</v>
      </c>
      <c r="E2201" s="354">
        <v>6121000</v>
      </c>
      <c r="F2201" s="354">
        <v>4000</v>
      </c>
      <c r="G2201" s="354">
        <v>337</v>
      </c>
      <c r="H2201" s="354">
        <v>333</v>
      </c>
      <c r="I2201" s="354">
        <v>333</v>
      </c>
      <c r="J2201" s="354">
        <v>333</v>
      </c>
      <c r="K2201" s="354">
        <v>333</v>
      </c>
      <c r="L2201" s="354">
        <v>333</v>
      </c>
      <c r="M2201" s="354">
        <v>333</v>
      </c>
      <c r="N2201" s="354">
        <v>333</v>
      </c>
      <c r="O2201" s="354">
        <v>333</v>
      </c>
      <c r="P2201" s="354">
        <v>333</v>
      </c>
      <c r="Q2201" s="354">
        <v>333</v>
      </c>
      <c r="R2201" s="354">
        <v>333</v>
      </c>
      <c r="S2201" s="354">
        <v>337</v>
      </c>
      <c r="T2201" s="354">
        <v>670</v>
      </c>
      <c r="U2201" s="354">
        <v>1003</v>
      </c>
      <c r="V2201" s="354">
        <v>1336</v>
      </c>
      <c r="W2201" s="354">
        <v>1669</v>
      </c>
      <c r="X2201" s="354">
        <v>2002</v>
      </c>
      <c r="Y2201" s="354">
        <v>2335</v>
      </c>
      <c r="Z2201" s="354">
        <v>2668</v>
      </c>
      <c r="AA2201" s="354">
        <v>3001</v>
      </c>
      <c r="AB2201" s="354">
        <v>3334</v>
      </c>
      <c r="AC2201" s="354">
        <v>3667</v>
      </c>
      <c r="AD2201" s="354">
        <v>4000</v>
      </c>
    </row>
    <row r="2202" spans="1:30" x14ac:dyDescent="0.35">
      <c r="A2202" t="s">
        <v>181</v>
      </c>
      <c r="B2202" s="354" t="str">
        <f>VLOOKUP(A2202,'Web Based Remittances'!$A$2:$C$70,3,0)</f>
        <v>124s704k</v>
      </c>
      <c r="C2202" s="354" t="s">
        <v>81</v>
      </c>
      <c r="D2202" s="354" t="s">
        <v>82</v>
      </c>
      <c r="E2202" s="354">
        <v>6122310</v>
      </c>
      <c r="F2202" s="354">
        <v>3200</v>
      </c>
      <c r="G2202" s="354">
        <v>274</v>
      </c>
      <c r="H2202" s="354">
        <v>266</v>
      </c>
      <c r="I2202" s="354">
        <v>266</v>
      </c>
      <c r="J2202" s="354">
        <v>266</v>
      </c>
      <c r="K2202" s="354">
        <v>266</v>
      </c>
      <c r="L2202" s="354">
        <v>266</v>
      </c>
      <c r="M2202" s="354">
        <v>266</v>
      </c>
      <c r="N2202" s="354">
        <v>266</v>
      </c>
      <c r="O2202" s="354">
        <v>266</v>
      </c>
      <c r="P2202" s="354">
        <v>266</v>
      </c>
      <c r="Q2202" s="354">
        <v>266</v>
      </c>
      <c r="R2202" s="354">
        <v>266</v>
      </c>
      <c r="S2202" s="354">
        <v>274</v>
      </c>
      <c r="T2202" s="354">
        <v>540</v>
      </c>
      <c r="U2202" s="354">
        <v>806</v>
      </c>
      <c r="V2202" s="354">
        <v>1072</v>
      </c>
      <c r="W2202" s="354">
        <v>1338</v>
      </c>
      <c r="X2202" s="354">
        <v>1604</v>
      </c>
      <c r="Y2202" s="354">
        <v>1870</v>
      </c>
      <c r="Z2202" s="354">
        <v>2136</v>
      </c>
      <c r="AA2202" s="354">
        <v>2402</v>
      </c>
      <c r="AB2202" s="354">
        <v>2668</v>
      </c>
      <c r="AC2202" s="354">
        <v>2934</v>
      </c>
      <c r="AD2202" s="354">
        <v>3200</v>
      </c>
    </row>
    <row r="2203" spans="1:30" x14ac:dyDescent="0.35">
      <c r="A2203" t="s">
        <v>181</v>
      </c>
      <c r="B2203" s="354" t="str">
        <f>VLOOKUP(A2203,'Web Based Remittances'!$A$2:$C$70,3,0)</f>
        <v>124s704k</v>
      </c>
      <c r="C2203" s="354" t="s">
        <v>83</v>
      </c>
      <c r="D2203" s="354" t="s">
        <v>84</v>
      </c>
      <c r="E2203" s="354">
        <v>6122110</v>
      </c>
      <c r="F2203" s="354">
        <v>5800</v>
      </c>
      <c r="G2203" s="354">
        <v>487</v>
      </c>
      <c r="H2203" s="354">
        <v>483</v>
      </c>
      <c r="I2203" s="354">
        <v>483</v>
      </c>
      <c r="J2203" s="354">
        <v>483</v>
      </c>
      <c r="K2203" s="354">
        <v>483</v>
      </c>
      <c r="L2203" s="354">
        <v>483</v>
      </c>
      <c r="M2203" s="354">
        <v>483</v>
      </c>
      <c r="N2203" s="354">
        <v>483</v>
      </c>
      <c r="O2203" s="354">
        <v>483</v>
      </c>
      <c r="P2203" s="354">
        <v>483</v>
      </c>
      <c r="Q2203" s="354">
        <v>483</v>
      </c>
      <c r="R2203" s="354">
        <v>483</v>
      </c>
      <c r="S2203" s="354">
        <v>487</v>
      </c>
      <c r="T2203" s="354">
        <v>970</v>
      </c>
      <c r="U2203" s="354">
        <v>1453</v>
      </c>
      <c r="V2203" s="354">
        <v>1936</v>
      </c>
      <c r="W2203" s="354">
        <v>2419</v>
      </c>
      <c r="X2203" s="354">
        <v>2902</v>
      </c>
      <c r="Y2203" s="354">
        <v>3385</v>
      </c>
      <c r="Z2203" s="354">
        <v>3868</v>
      </c>
      <c r="AA2203" s="354">
        <v>4351</v>
      </c>
      <c r="AB2203" s="354">
        <v>4834</v>
      </c>
      <c r="AC2203" s="354">
        <v>5317</v>
      </c>
      <c r="AD2203" s="354">
        <v>5800</v>
      </c>
    </row>
    <row r="2204" spans="1:30" x14ac:dyDescent="0.35">
      <c r="A2204" t="s">
        <v>181</v>
      </c>
      <c r="B2204" s="354" t="str">
        <f>VLOOKUP(A2204,'Web Based Remittances'!$A$2:$C$70,3,0)</f>
        <v>124s704k</v>
      </c>
      <c r="C2204" s="354" t="s">
        <v>85</v>
      </c>
      <c r="D2204" s="354" t="s">
        <v>86</v>
      </c>
      <c r="E2204" s="354">
        <v>6120800</v>
      </c>
      <c r="F2204" s="354">
        <v>2427</v>
      </c>
      <c r="G2204" s="354">
        <v>202</v>
      </c>
      <c r="H2204" s="354">
        <v>202</v>
      </c>
      <c r="I2204" s="354">
        <v>202</v>
      </c>
      <c r="J2204" s="354">
        <v>202</v>
      </c>
      <c r="K2204" s="354">
        <v>202</v>
      </c>
      <c r="L2204" s="354">
        <v>202</v>
      </c>
      <c r="M2204" s="354">
        <v>202</v>
      </c>
      <c r="N2204" s="354">
        <v>202</v>
      </c>
      <c r="O2204" s="354">
        <v>202</v>
      </c>
      <c r="P2204" s="354">
        <v>202</v>
      </c>
      <c r="Q2204" s="354">
        <v>202</v>
      </c>
      <c r="R2204" s="354">
        <v>205</v>
      </c>
      <c r="S2204" s="354">
        <v>202</v>
      </c>
      <c r="T2204" s="354">
        <v>404</v>
      </c>
      <c r="U2204" s="354">
        <v>606</v>
      </c>
      <c r="V2204" s="354">
        <v>808</v>
      </c>
      <c r="W2204" s="354">
        <v>1010</v>
      </c>
      <c r="X2204" s="354">
        <v>1212</v>
      </c>
      <c r="Y2204" s="354">
        <v>1414</v>
      </c>
      <c r="Z2204" s="354">
        <v>1616</v>
      </c>
      <c r="AA2204" s="354">
        <v>1818</v>
      </c>
      <c r="AB2204" s="354">
        <v>2020</v>
      </c>
      <c r="AC2204" s="354">
        <v>2222</v>
      </c>
      <c r="AD2204" s="354">
        <v>2427</v>
      </c>
    </row>
    <row r="2205" spans="1:30" x14ac:dyDescent="0.35">
      <c r="A2205" t="s">
        <v>181</v>
      </c>
      <c r="B2205" s="354" t="str">
        <f>VLOOKUP(A2205,'Web Based Remittances'!$A$2:$C$70,3,0)</f>
        <v>124s704k</v>
      </c>
      <c r="C2205" s="354" t="s">
        <v>87</v>
      </c>
      <c r="D2205" s="354" t="s">
        <v>88</v>
      </c>
      <c r="E2205" s="354">
        <v>6120220</v>
      </c>
      <c r="F2205" s="354">
        <v>16523</v>
      </c>
      <c r="G2205" s="354">
        <v>5262</v>
      </c>
      <c r="H2205" s="354">
        <v>749</v>
      </c>
      <c r="I2205" s="354">
        <v>749</v>
      </c>
      <c r="J2205" s="354">
        <v>749</v>
      </c>
      <c r="K2205" s="354">
        <v>749</v>
      </c>
      <c r="L2205" s="354">
        <v>749</v>
      </c>
      <c r="M2205" s="354">
        <v>3771</v>
      </c>
      <c r="N2205" s="354">
        <v>749</v>
      </c>
      <c r="O2205" s="354">
        <v>749</v>
      </c>
      <c r="P2205" s="354">
        <v>749</v>
      </c>
      <c r="Q2205" s="354">
        <v>749</v>
      </c>
      <c r="R2205" s="354">
        <v>749</v>
      </c>
      <c r="S2205" s="354">
        <v>5262</v>
      </c>
      <c r="T2205" s="354">
        <v>6011</v>
      </c>
      <c r="U2205" s="354">
        <v>6760</v>
      </c>
      <c r="V2205" s="354">
        <v>7509</v>
      </c>
      <c r="W2205" s="354">
        <v>8258</v>
      </c>
      <c r="X2205" s="354">
        <v>9007</v>
      </c>
      <c r="Y2205" s="354">
        <v>12778</v>
      </c>
      <c r="Z2205" s="354">
        <v>13527</v>
      </c>
      <c r="AA2205" s="354">
        <v>14276</v>
      </c>
      <c r="AB2205" s="354">
        <v>15025</v>
      </c>
      <c r="AC2205" s="354">
        <v>15774</v>
      </c>
      <c r="AD2205" s="354">
        <v>16523</v>
      </c>
    </row>
    <row r="2206" spans="1:30" x14ac:dyDescent="0.35">
      <c r="A2206" t="s">
        <v>181</v>
      </c>
      <c r="B2206" s="354" t="str">
        <f>VLOOKUP(A2206,'Web Based Remittances'!$A$2:$C$70,3,0)</f>
        <v>124s704k</v>
      </c>
      <c r="C2206" s="354" t="s">
        <v>89</v>
      </c>
      <c r="D2206" s="354" t="s">
        <v>90</v>
      </c>
      <c r="E2206" s="354">
        <v>6120600</v>
      </c>
      <c r="F2206" s="354">
        <v>0</v>
      </c>
      <c r="G2206" s="354">
        <v>0</v>
      </c>
      <c r="H2206" s="354">
        <v>0</v>
      </c>
      <c r="I2206" s="354">
        <v>0</v>
      </c>
      <c r="J2206" s="354">
        <v>0</v>
      </c>
      <c r="K2206" s="354">
        <v>0</v>
      </c>
      <c r="L2206" s="354">
        <v>0</v>
      </c>
      <c r="M2206" s="354">
        <v>0</v>
      </c>
      <c r="N2206" s="354">
        <v>0</v>
      </c>
      <c r="O2206" s="354">
        <v>0</v>
      </c>
      <c r="P2206" s="354">
        <v>0</v>
      </c>
      <c r="Q2206" s="354">
        <v>0</v>
      </c>
      <c r="R2206" s="354">
        <v>0</v>
      </c>
      <c r="S2206" s="354">
        <v>0</v>
      </c>
      <c r="T2206" s="354">
        <v>0</v>
      </c>
      <c r="U2206" s="354">
        <v>0</v>
      </c>
      <c r="V2206" s="354">
        <v>0</v>
      </c>
      <c r="W2206" s="354">
        <v>0</v>
      </c>
      <c r="X2206" s="354">
        <v>0</v>
      </c>
      <c r="Y2206" s="354">
        <v>0</v>
      </c>
      <c r="Z2206" s="354">
        <v>0</v>
      </c>
      <c r="AA2206" s="354">
        <v>0</v>
      </c>
      <c r="AB2206" s="354">
        <v>0</v>
      </c>
      <c r="AC2206" s="354">
        <v>0</v>
      </c>
      <c r="AD2206" s="354">
        <v>0</v>
      </c>
    </row>
    <row r="2207" spans="1:30" x14ac:dyDescent="0.35">
      <c r="A2207" t="s">
        <v>181</v>
      </c>
      <c r="B2207" s="354" t="str">
        <f>VLOOKUP(A2207,'Web Based Remittances'!$A$2:$C$70,3,0)</f>
        <v>124s704k</v>
      </c>
      <c r="C2207" s="354" t="s">
        <v>91</v>
      </c>
      <c r="D2207" s="354" t="s">
        <v>92</v>
      </c>
      <c r="E2207" s="354">
        <v>6120400</v>
      </c>
      <c r="F2207" s="354">
        <v>2498</v>
      </c>
      <c r="G2207" s="354">
        <v>358</v>
      </c>
      <c r="H2207" s="354">
        <v>195</v>
      </c>
      <c r="I2207" s="354">
        <v>195</v>
      </c>
      <c r="J2207" s="354">
        <v>195</v>
      </c>
      <c r="K2207" s="354">
        <v>195</v>
      </c>
      <c r="L2207" s="354">
        <v>195</v>
      </c>
      <c r="M2207" s="354">
        <v>195</v>
      </c>
      <c r="N2207" s="354">
        <v>195</v>
      </c>
      <c r="O2207" s="354">
        <v>195</v>
      </c>
      <c r="P2207" s="354">
        <v>195</v>
      </c>
      <c r="Q2207" s="354">
        <v>195</v>
      </c>
      <c r="R2207" s="354">
        <v>190</v>
      </c>
      <c r="S2207" s="354">
        <v>358</v>
      </c>
      <c r="T2207" s="354">
        <v>553</v>
      </c>
      <c r="U2207" s="354">
        <v>748</v>
      </c>
      <c r="V2207" s="354">
        <v>943</v>
      </c>
      <c r="W2207" s="354">
        <v>1138</v>
      </c>
      <c r="X2207" s="354">
        <v>1333</v>
      </c>
      <c r="Y2207" s="354">
        <v>1528</v>
      </c>
      <c r="Z2207" s="354">
        <v>1723</v>
      </c>
      <c r="AA2207" s="354">
        <v>1918</v>
      </c>
      <c r="AB2207" s="354">
        <v>2113</v>
      </c>
      <c r="AC2207" s="354">
        <v>2308</v>
      </c>
      <c r="AD2207" s="354">
        <v>2498</v>
      </c>
    </row>
    <row r="2208" spans="1:30" x14ac:dyDescent="0.35">
      <c r="A2208" t="s">
        <v>181</v>
      </c>
      <c r="B2208" s="354" t="str">
        <f>VLOOKUP(A2208,'Web Based Remittances'!$A$2:$C$70,3,0)</f>
        <v>124s704k</v>
      </c>
      <c r="C2208" s="354" t="s">
        <v>93</v>
      </c>
      <c r="D2208" s="354" t="s">
        <v>94</v>
      </c>
      <c r="E2208" s="354">
        <v>6140130</v>
      </c>
      <c r="F2208" s="354">
        <v>24999</v>
      </c>
      <c r="G2208" s="354">
        <v>2083</v>
      </c>
      <c r="H2208" s="354">
        <v>2083</v>
      </c>
      <c r="I2208" s="354">
        <v>2083</v>
      </c>
      <c r="J2208" s="354">
        <v>2083</v>
      </c>
      <c r="K2208" s="354">
        <v>2083</v>
      </c>
      <c r="L2208" s="354">
        <v>2083</v>
      </c>
      <c r="M2208" s="354">
        <v>2083</v>
      </c>
      <c r="N2208" s="354">
        <v>2083</v>
      </c>
      <c r="O2208" s="354">
        <v>2083</v>
      </c>
      <c r="P2208" s="354">
        <v>2083</v>
      </c>
      <c r="Q2208" s="354">
        <v>2083</v>
      </c>
      <c r="R2208" s="354">
        <v>2086</v>
      </c>
      <c r="S2208" s="354">
        <v>2083</v>
      </c>
      <c r="T2208" s="354">
        <v>4166</v>
      </c>
      <c r="U2208" s="354">
        <v>6249</v>
      </c>
      <c r="V2208" s="354">
        <v>8332</v>
      </c>
      <c r="W2208" s="354">
        <v>10415</v>
      </c>
      <c r="X2208" s="354">
        <v>12498</v>
      </c>
      <c r="Y2208" s="354">
        <v>14581</v>
      </c>
      <c r="Z2208" s="354">
        <v>16664</v>
      </c>
      <c r="AA2208" s="354">
        <v>18747</v>
      </c>
      <c r="AB2208" s="354">
        <v>20830</v>
      </c>
      <c r="AC2208" s="354">
        <v>22913</v>
      </c>
      <c r="AD2208" s="354">
        <v>24999</v>
      </c>
    </row>
    <row r="2209" spans="1:30" x14ac:dyDescent="0.35">
      <c r="A2209" t="s">
        <v>181</v>
      </c>
      <c r="B2209" s="354" t="str">
        <f>VLOOKUP(A2209,'Web Based Remittances'!$A$2:$C$70,3,0)</f>
        <v>124s704k</v>
      </c>
      <c r="C2209" s="354" t="s">
        <v>95</v>
      </c>
      <c r="D2209" s="354" t="s">
        <v>96</v>
      </c>
      <c r="E2209" s="354">
        <v>6142430</v>
      </c>
      <c r="F2209" s="354">
        <v>3260</v>
      </c>
      <c r="G2209" s="354">
        <v>271</v>
      </c>
      <c r="H2209" s="354">
        <v>271</v>
      </c>
      <c r="I2209" s="354">
        <v>271</v>
      </c>
      <c r="J2209" s="354">
        <v>271</v>
      </c>
      <c r="K2209" s="354">
        <v>271</v>
      </c>
      <c r="L2209" s="354">
        <v>271</v>
      </c>
      <c r="M2209" s="354">
        <v>271</v>
      </c>
      <c r="N2209" s="354">
        <v>271</v>
      </c>
      <c r="O2209" s="354">
        <v>271</v>
      </c>
      <c r="P2209" s="354">
        <v>271</v>
      </c>
      <c r="Q2209" s="354">
        <v>271</v>
      </c>
      <c r="R2209" s="354">
        <v>279</v>
      </c>
      <c r="S2209" s="354">
        <v>271</v>
      </c>
      <c r="T2209" s="354">
        <v>542</v>
      </c>
      <c r="U2209" s="354">
        <v>813</v>
      </c>
      <c r="V2209" s="354">
        <v>1084</v>
      </c>
      <c r="W2209" s="354">
        <v>1355</v>
      </c>
      <c r="X2209" s="354">
        <v>1626</v>
      </c>
      <c r="Y2209" s="354">
        <v>1897</v>
      </c>
      <c r="Z2209" s="354">
        <v>2168</v>
      </c>
      <c r="AA2209" s="354">
        <v>2439</v>
      </c>
      <c r="AB2209" s="354">
        <v>2710</v>
      </c>
      <c r="AC2209" s="354">
        <v>2981</v>
      </c>
      <c r="AD2209" s="354">
        <v>3260</v>
      </c>
    </row>
    <row r="2210" spans="1:30" x14ac:dyDescent="0.35">
      <c r="A2210" t="s">
        <v>181</v>
      </c>
      <c r="B2210" s="354" t="str">
        <f>VLOOKUP(A2210,'Web Based Remittances'!$A$2:$C$70,3,0)</f>
        <v>124s704k</v>
      </c>
      <c r="C2210" s="354" t="s">
        <v>97</v>
      </c>
      <c r="D2210" s="354" t="s">
        <v>98</v>
      </c>
      <c r="E2210" s="354">
        <v>6146100</v>
      </c>
      <c r="F2210" s="354">
        <v>0</v>
      </c>
      <c r="G2210" s="354">
        <v>0</v>
      </c>
      <c r="H2210" s="354">
        <v>0</v>
      </c>
      <c r="I2210" s="354">
        <v>0</v>
      </c>
      <c r="J2210" s="354">
        <v>0</v>
      </c>
      <c r="K2210" s="354">
        <v>0</v>
      </c>
      <c r="L2210" s="354">
        <v>0</v>
      </c>
      <c r="M2210" s="354">
        <v>0</v>
      </c>
      <c r="N2210" s="354">
        <v>0</v>
      </c>
      <c r="O2210" s="354">
        <v>0</v>
      </c>
      <c r="P2210" s="354">
        <v>0</v>
      </c>
      <c r="Q2210" s="354">
        <v>0</v>
      </c>
      <c r="R2210" s="354">
        <v>0</v>
      </c>
      <c r="S2210" s="354">
        <v>0</v>
      </c>
      <c r="T2210" s="354">
        <v>0</v>
      </c>
      <c r="U2210" s="354">
        <v>0</v>
      </c>
      <c r="V2210" s="354">
        <v>0</v>
      </c>
      <c r="W2210" s="354">
        <v>0</v>
      </c>
      <c r="X2210" s="354">
        <v>0</v>
      </c>
      <c r="Y2210" s="354">
        <v>0</v>
      </c>
      <c r="Z2210" s="354">
        <v>0</v>
      </c>
      <c r="AA2210" s="354">
        <v>0</v>
      </c>
      <c r="AB2210" s="354">
        <v>0</v>
      </c>
      <c r="AC2210" s="354">
        <v>0</v>
      </c>
      <c r="AD2210" s="354">
        <v>0</v>
      </c>
    </row>
    <row r="2211" spans="1:30" x14ac:dyDescent="0.35">
      <c r="A2211" t="s">
        <v>181</v>
      </c>
      <c r="B2211" s="354" t="str">
        <f>VLOOKUP(A2211,'Web Based Remittances'!$A$2:$C$70,3,0)</f>
        <v>124s704k</v>
      </c>
      <c r="C2211" s="354" t="s">
        <v>99</v>
      </c>
      <c r="D2211" s="354" t="s">
        <v>100</v>
      </c>
      <c r="E2211" s="354">
        <v>6140000</v>
      </c>
      <c r="F2211" s="354">
        <v>8200</v>
      </c>
      <c r="G2211" s="354">
        <v>683</v>
      </c>
      <c r="H2211" s="354">
        <v>683</v>
      </c>
      <c r="I2211" s="354">
        <v>683</v>
      </c>
      <c r="J2211" s="354">
        <v>683</v>
      </c>
      <c r="K2211" s="354">
        <v>683</v>
      </c>
      <c r="L2211" s="354">
        <v>683</v>
      </c>
      <c r="M2211" s="354">
        <v>683</v>
      </c>
      <c r="N2211" s="354">
        <v>683</v>
      </c>
      <c r="O2211" s="354">
        <v>683</v>
      </c>
      <c r="P2211" s="354">
        <v>683</v>
      </c>
      <c r="Q2211" s="354">
        <v>683</v>
      </c>
      <c r="R2211" s="354">
        <v>687</v>
      </c>
      <c r="S2211" s="354">
        <v>683</v>
      </c>
      <c r="T2211" s="354">
        <v>1366</v>
      </c>
      <c r="U2211" s="354">
        <v>2049</v>
      </c>
      <c r="V2211" s="354">
        <v>2732</v>
      </c>
      <c r="W2211" s="354">
        <v>3415</v>
      </c>
      <c r="X2211" s="354">
        <v>4098</v>
      </c>
      <c r="Y2211" s="354">
        <v>4781</v>
      </c>
      <c r="Z2211" s="354">
        <v>5464</v>
      </c>
      <c r="AA2211" s="354">
        <v>6147</v>
      </c>
      <c r="AB2211" s="354">
        <v>6830</v>
      </c>
      <c r="AC2211" s="354">
        <v>7513</v>
      </c>
      <c r="AD2211" s="354">
        <v>8200</v>
      </c>
    </row>
    <row r="2212" spans="1:30" x14ac:dyDescent="0.35">
      <c r="A2212" t="s">
        <v>181</v>
      </c>
      <c r="B2212" s="354" t="str">
        <f>VLOOKUP(A2212,'Web Based Remittances'!$A$2:$C$70,3,0)</f>
        <v>124s704k</v>
      </c>
      <c r="C2212" s="354" t="s">
        <v>101</v>
      </c>
      <c r="D2212" s="354" t="s">
        <v>102</v>
      </c>
      <c r="E2212" s="354">
        <v>6121600</v>
      </c>
      <c r="F2212" s="354">
        <v>7552</v>
      </c>
      <c r="G2212" s="354">
        <v>2112</v>
      </c>
      <c r="H2212" s="354">
        <v>0</v>
      </c>
      <c r="I2212" s="354">
        <v>0</v>
      </c>
      <c r="J2212" s="354">
        <v>0</v>
      </c>
      <c r="K2212" s="354">
        <v>0</v>
      </c>
      <c r="L2212" s="354">
        <v>0</v>
      </c>
      <c r="M2212" s="354">
        <v>0</v>
      </c>
      <c r="N2212" s="354">
        <v>0</v>
      </c>
      <c r="O2212" s="354">
        <v>0</v>
      </c>
      <c r="P2212" s="354">
        <v>0</v>
      </c>
      <c r="Q2212" s="354">
        <v>0</v>
      </c>
      <c r="R2212" s="354">
        <v>5440</v>
      </c>
      <c r="S2212" s="354">
        <v>2112</v>
      </c>
      <c r="T2212" s="354">
        <v>2112</v>
      </c>
      <c r="U2212" s="354">
        <v>2112</v>
      </c>
      <c r="V2212" s="354">
        <v>2112</v>
      </c>
      <c r="W2212" s="354">
        <v>2112</v>
      </c>
      <c r="X2212" s="354">
        <v>2112</v>
      </c>
      <c r="Y2212" s="354">
        <v>2112</v>
      </c>
      <c r="Z2212" s="354">
        <v>2112</v>
      </c>
      <c r="AA2212" s="354">
        <v>2112</v>
      </c>
      <c r="AB2212" s="354">
        <v>2112</v>
      </c>
      <c r="AC2212" s="354">
        <v>2112</v>
      </c>
      <c r="AD2212" s="354">
        <v>7552</v>
      </c>
    </row>
    <row r="2213" spans="1:30" x14ac:dyDescent="0.35">
      <c r="A2213" t="s">
        <v>181</v>
      </c>
      <c r="B2213" s="354" t="str">
        <f>VLOOKUP(A2213,'Web Based Remittances'!$A$2:$C$70,3,0)</f>
        <v>124s704k</v>
      </c>
      <c r="C2213" s="354" t="s">
        <v>103</v>
      </c>
      <c r="D2213" s="354" t="s">
        <v>104</v>
      </c>
      <c r="E2213" s="354">
        <v>6151110</v>
      </c>
      <c r="F2213" s="354">
        <v>0</v>
      </c>
      <c r="G2213" s="354">
        <v>0</v>
      </c>
      <c r="H2213" s="354">
        <v>0</v>
      </c>
      <c r="I2213" s="354">
        <v>0</v>
      </c>
      <c r="J2213" s="354">
        <v>0</v>
      </c>
      <c r="K2213" s="354">
        <v>0</v>
      </c>
      <c r="L2213" s="354">
        <v>0</v>
      </c>
      <c r="M2213" s="354">
        <v>0</v>
      </c>
      <c r="N2213" s="354">
        <v>0</v>
      </c>
      <c r="O2213" s="354">
        <v>0</v>
      </c>
      <c r="P2213" s="354">
        <v>0</v>
      </c>
      <c r="Q2213" s="354">
        <v>0</v>
      </c>
      <c r="R2213" s="354">
        <v>0</v>
      </c>
      <c r="S2213" s="354">
        <v>0</v>
      </c>
      <c r="T2213" s="354">
        <v>0</v>
      </c>
      <c r="U2213" s="354">
        <v>0</v>
      </c>
      <c r="V2213" s="354">
        <v>0</v>
      </c>
      <c r="W2213" s="354">
        <v>0</v>
      </c>
      <c r="X2213" s="354">
        <v>0</v>
      </c>
      <c r="Y2213" s="354">
        <v>0</v>
      </c>
      <c r="Z2213" s="354">
        <v>0</v>
      </c>
      <c r="AA2213" s="354">
        <v>0</v>
      </c>
      <c r="AB2213" s="354">
        <v>0</v>
      </c>
      <c r="AC2213" s="354">
        <v>0</v>
      </c>
      <c r="AD2213" s="354">
        <v>0</v>
      </c>
    </row>
    <row r="2214" spans="1:30" x14ac:dyDescent="0.35">
      <c r="A2214" t="s">
        <v>181</v>
      </c>
      <c r="B2214" s="354" t="str">
        <f>VLOOKUP(A2214,'Web Based Remittances'!$A$2:$C$70,3,0)</f>
        <v>124s704k</v>
      </c>
      <c r="C2214" s="354" t="s">
        <v>105</v>
      </c>
      <c r="D2214" s="354" t="s">
        <v>106</v>
      </c>
      <c r="E2214" s="354">
        <v>6140200</v>
      </c>
      <c r="F2214" s="354">
        <v>11000</v>
      </c>
      <c r="G2214" s="354">
        <v>1000</v>
      </c>
      <c r="H2214" s="354">
        <v>1000</v>
      </c>
      <c r="I2214" s="354">
        <v>1000</v>
      </c>
      <c r="J2214" s="354">
        <v>1000</v>
      </c>
      <c r="K2214" s="354">
        <v>0</v>
      </c>
      <c r="L2214" s="354">
        <v>1000</v>
      </c>
      <c r="M2214" s="354">
        <v>1000</v>
      </c>
      <c r="N2214" s="354">
        <v>1000</v>
      </c>
      <c r="O2214" s="354">
        <v>1000</v>
      </c>
      <c r="P2214" s="354">
        <v>1000</v>
      </c>
      <c r="Q2214" s="354">
        <v>1000</v>
      </c>
      <c r="R2214" s="354">
        <v>1000</v>
      </c>
      <c r="S2214" s="354">
        <v>1000</v>
      </c>
      <c r="T2214" s="354">
        <v>2000</v>
      </c>
      <c r="U2214" s="354">
        <v>3000</v>
      </c>
      <c r="V2214" s="354">
        <v>4000</v>
      </c>
      <c r="W2214" s="354">
        <v>4000</v>
      </c>
      <c r="X2214" s="354">
        <v>5000</v>
      </c>
      <c r="Y2214" s="354">
        <v>6000</v>
      </c>
      <c r="Z2214" s="354">
        <v>7000</v>
      </c>
      <c r="AA2214" s="354">
        <v>8000</v>
      </c>
      <c r="AB2214" s="354">
        <v>9000</v>
      </c>
      <c r="AC2214" s="354">
        <v>10000</v>
      </c>
      <c r="AD2214" s="354">
        <v>11000</v>
      </c>
    </row>
    <row r="2215" spans="1:30" x14ac:dyDescent="0.35">
      <c r="A2215" t="s">
        <v>181</v>
      </c>
      <c r="B2215" s="354" t="str">
        <f>VLOOKUP(A2215,'Web Based Remittances'!$A$2:$C$70,3,0)</f>
        <v>124s704k</v>
      </c>
      <c r="C2215" s="354" t="s">
        <v>107</v>
      </c>
      <c r="D2215" s="354" t="s">
        <v>108</v>
      </c>
      <c r="E2215" s="354">
        <v>6111000</v>
      </c>
      <c r="F2215" s="354">
        <v>0</v>
      </c>
      <c r="G2215" s="354">
        <v>0</v>
      </c>
      <c r="H2215" s="354">
        <v>0</v>
      </c>
      <c r="I2215" s="354">
        <v>0</v>
      </c>
      <c r="J2215" s="354">
        <v>0</v>
      </c>
      <c r="K2215" s="354">
        <v>0</v>
      </c>
      <c r="L2215" s="354">
        <v>0</v>
      </c>
      <c r="M2215" s="354">
        <v>0</v>
      </c>
      <c r="N2215" s="354">
        <v>0</v>
      </c>
      <c r="O2215" s="354">
        <v>0</v>
      </c>
      <c r="P2215" s="354">
        <v>0</v>
      </c>
      <c r="Q2215" s="354">
        <v>0</v>
      </c>
      <c r="R2215" s="354">
        <v>0</v>
      </c>
      <c r="S2215" s="354">
        <v>0</v>
      </c>
      <c r="T2215" s="354">
        <v>0</v>
      </c>
      <c r="U2215" s="354">
        <v>0</v>
      </c>
      <c r="V2215" s="354">
        <v>0</v>
      </c>
      <c r="W2215" s="354">
        <v>0</v>
      </c>
      <c r="X2215" s="354">
        <v>0</v>
      </c>
      <c r="Y2215" s="354">
        <v>0</v>
      </c>
      <c r="Z2215" s="354">
        <v>0</v>
      </c>
      <c r="AA2215" s="354">
        <v>0</v>
      </c>
      <c r="AB2215" s="354">
        <v>0</v>
      </c>
      <c r="AC2215" s="354">
        <v>0</v>
      </c>
      <c r="AD2215" s="354">
        <v>0</v>
      </c>
    </row>
    <row r="2216" spans="1:30" x14ac:dyDescent="0.35">
      <c r="A2216" t="s">
        <v>181</v>
      </c>
      <c r="B2216" s="354" t="str">
        <f>VLOOKUP(A2216,'Web Based Remittances'!$A$2:$C$70,3,0)</f>
        <v>124s704k</v>
      </c>
      <c r="C2216" s="354" t="s">
        <v>109</v>
      </c>
      <c r="D2216" s="354" t="s">
        <v>110</v>
      </c>
      <c r="E2216" s="354">
        <v>6170100</v>
      </c>
      <c r="F2216" s="354">
        <v>1888</v>
      </c>
      <c r="G2216" s="354">
        <v>0</v>
      </c>
      <c r="H2216" s="354">
        <v>1200</v>
      </c>
      <c r="I2216" s="354">
        <v>0</v>
      </c>
      <c r="J2216" s="354">
        <v>0</v>
      </c>
      <c r="K2216" s="354">
        <v>0</v>
      </c>
      <c r="L2216" s="354">
        <v>688</v>
      </c>
      <c r="M2216" s="354">
        <v>0</v>
      </c>
      <c r="N2216" s="354">
        <v>0</v>
      </c>
      <c r="O2216" s="354">
        <v>0</v>
      </c>
      <c r="P2216" s="354">
        <v>0</v>
      </c>
      <c r="Q2216" s="354">
        <v>0</v>
      </c>
      <c r="R2216" s="354">
        <v>0</v>
      </c>
      <c r="S2216" s="354">
        <v>0</v>
      </c>
      <c r="T2216" s="354">
        <v>1200</v>
      </c>
      <c r="U2216" s="354">
        <v>1200</v>
      </c>
      <c r="V2216" s="354">
        <v>1200</v>
      </c>
      <c r="W2216" s="354">
        <v>1200</v>
      </c>
      <c r="X2216" s="354">
        <v>1888</v>
      </c>
      <c r="Y2216" s="354">
        <v>1888</v>
      </c>
      <c r="Z2216" s="354">
        <v>1888</v>
      </c>
      <c r="AA2216" s="354">
        <v>1888</v>
      </c>
      <c r="AB2216" s="354">
        <v>1888</v>
      </c>
      <c r="AC2216" s="354">
        <v>1888</v>
      </c>
      <c r="AD2216" s="354">
        <v>1888</v>
      </c>
    </row>
    <row r="2217" spans="1:30" x14ac:dyDescent="0.35">
      <c r="A2217" t="s">
        <v>181</v>
      </c>
      <c r="B2217" s="354" t="str">
        <f>VLOOKUP(A2217,'Web Based Remittances'!$A$2:$C$70,3,0)</f>
        <v>124s704k</v>
      </c>
      <c r="C2217" s="354" t="s">
        <v>111</v>
      </c>
      <c r="D2217" s="354" t="s">
        <v>112</v>
      </c>
      <c r="E2217" s="354">
        <v>6170110</v>
      </c>
      <c r="F2217" s="354">
        <v>23233</v>
      </c>
      <c r="G2217" s="354">
        <v>1233</v>
      </c>
      <c r="H2217" s="354">
        <v>2000</v>
      </c>
      <c r="I2217" s="354">
        <v>2000</v>
      </c>
      <c r="J2217" s="354">
        <v>2000</v>
      </c>
      <c r="K2217" s="354">
        <v>2000</v>
      </c>
      <c r="L2217" s="354">
        <v>2000</v>
      </c>
      <c r="M2217" s="354">
        <v>2000</v>
      </c>
      <c r="N2217" s="354">
        <v>2000</v>
      </c>
      <c r="O2217" s="354">
        <v>2000</v>
      </c>
      <c r="P2217" s="354">
        <v>2000</v>
      </c>
      <c r="Q2217" s="354">
        <v>2000</v>
      </c>
      <c r="R2217" s="354">
        <v>2000</v>
      </c>
      <c r="S2217" s="354">
        <v>1233</v>
      </c>
      <c r="T2217" s="354">
        <v>3233</v>
      </c>
      <c r="U2217" s="354">
        <v>5233</v>
      </c>
      <c r="V2217" s="354">
        <v>7233</v>
      </c>
      <c r="W2217" s="354">
        <v>9233</v>
      </c>
      <c r="X2217" s="354">
        <v>11233</v>
      </c>
      <c r="Y2217" s="354">
        <v>13233</v>
      </c>
      <c r="Z2217" s="354">
        <v>15233</v>
      </c>
      <c r="AA2217" s="354">
        <v>17233</v>
      </c>
      <c r="AB2217" s="354">
        <v>19233</v>
      </c>
      <c r="AC2217" s="354">
        <v>21233</v>
      </c>
      <c r="AD2217" s="354">
        <v>23233</v>
      </c>
    </row>
    <row r="2218" spans="1:30" x14ac:dyDescent="0.35">
      <c r="A2218" t="s">
        <v>181</v>
      </c>
      <c r="B2218" s="354" t="str">
        <f>VLOOKUP(A2218,'Web Based Remittances'!$A$2:$C$70,3,0)</f>
        <v>124s704k</v>
      </c>
      <c r="C2218" s="354" t="s">
        <v>119</v>
      </c>
      <c r="D2218" s="354" t="s">
        <v>120</v>
      </c>
      <c r="E2218" s="354">
        <v>6122340</v>
      </c>
      <c r="F2218" s="354">
        <v>17000</v>
      </c>
      <c r="G2218" s="354">
        <v>410</v>
      </c>
      <c r="H2218" s="354">
        <v>409</v>
      </c>
      <c r="I2218" s="354">
        <v>409</v>
      </c>
      <c r="J2218" s="354">
        <v>409</v>
      </c>
      <c r="K2218" s="354">
        <v>409</v>
      </c>
      <c r="L2218" s="354">
        <v>409</v>
      </c>
      <c r="M2218" s="354">
        <v>409</v>
      </c>
      <c r="N2218" s="354">
        <v>409</v>
      </c>
      <c r="O2218" s="354">
        <v>409</v>
      </c>
      <c r="P2218" s="354">
        <v>409</v>
      </c>
      <c r="Q2218" s="354">
        <v>409</v>
      </c>
      <c r="R2218" s="354">
        <v>12500</v>
      </c>
      <c r="S2218" s="354">
        <v>410</v>
      </c>
      <c r="T2218" s="354">
        <v>819</v>
      </c>
      <c r="U2218" s="354">
        <v>1228</v>
      </c>
      <c r="V2218" s="354">
        <v>1637</v>
      </c>
      <c r="W2218" s="354">
        <v>2046</v>
      </c>
      <c r="X2218" s="354">
        <v>2455</v>
      </c>
      <c r="Y2218" s="354">
        <v>2864</v>
      </c>
      <c r="Z2218" s="354">
        <v>3273</v>
      </c>
      <c r="AA2218" s="354">
        <v>3682</v>
      </c>
      <c r="AB2218" s="354">
        <v>4091</v>
      </c>
      <c r="AC2218" s="354">
        <v>4500</v>
      </c>
      <c r="AD2218" s="354">
        <v>17000</v>
      </c>
    </row>
    <row r="2219" spans="1:30" x14ac:dyDescent="0.35">
      <c r="A2219" t="s">
        <v>181</v>
      </c>
      <c r="B2219" s="354" t="str">
        <f>VLOOKUP(A2219,'Web Based Remittances'!$A$2:$C$70,3,0)</f>
        <v>124s704k</v>
      </c>
      <c r="C2219" s="354" t="s">
        <v>121</v>
      </c>
      <c r="D2219" s="354" t="s">
        <v>122</v>
      </c>
      <c r="E2219" s="354">
        <v>4190170</v>
      </c>
      <c r="F2219" s="354">
        <v>-5663</v>
      </c>
      <c r="G2219" s="354">
        <v>0</v>
      </c>
      <c r="H2219" s="354">
        <v>-5663</v>
      </c>
      <c r="S2219" s="354">
        <v>0</v>
      </c>
      <c r="T2219" s="354">
        <v>-5663</v>
      </c>
      <c r="U2219" s="354">
        <v>-5663</v>
      </c>
      <c r="V2219" s="354">
        <v>-5663</v>
      </c>
      <c r="W2219" s="354">
        <v>-5663</v>
      </c>
      <c r="X2219" s="354">
        <v>-5663</v>
      </c>
      <c r="Y2219" s="354">
        <v>-5663</v>
      </c>
      <c r="Z2219" s="354">
        <v>-5663</v>
      </c>
      <c r="AA2219" s="354">
        <v>-5663</v>
      </c>
      <c r="AB2219" s="354">
        <v>-5663</v>
      </c>
      <c r="AC2219" s="354">
        <v>-5663</v>
      </c>
      <c r="AD2219" s="354">
        <v>-5663</v>
      </c>
    </row>
    <row r="2220" spans="1:30" x14ac:dyDescent="0.35">
      <c r="A2220" t="s">
        <v>181</v>
      </c>
      <c r="B2220" s="354" t="str">
        <f>VLOOKUP(A2220,'Web Based Remittances'!$A$2:$C$70,3,0)</f>
        <v>124s704k</v>
      </c>
      <c r="C2220" s="354" t="s">
        <v>127</v>
      </c>
      <c r="D2220" s="354" t="s">
        <v>128</v>
      </c>
      <c r="E2220" s="354">
        <v>6180200</v>
      </c>
      <c r="F2220" s="354">
        <v>5663</v>
      </c>
      <c r="G2220" s="354">
        <v>0</v>
      </c>
      <c r="H2220" s="354">
        <v>0</v>
      </c>
      <c r="I2220" s="354">
        <v>0</v>
      </c>
      <c r="J2220" s="354">
        <v>5663</v>
      </c>
      <c r="S2220" s="354">
        <v>0</v>
      </c>
      <c r="T2220" s="354">
        <v>0</v>
      </c>
      <c r="U2220" s="354">
        <v>0</v>
      </c>
      <c r="V2220" s="354">
        <v>5663</v>
      </c>
      <c r="W2220" s="354">
        <v>5663</v>
      </c>
      <c r="X2220" s="354">
        <v>5663</v>
      </c>
      <c r="Y2220" s="354">
        <v>5663</v>
      </c>
      <c r="Z2220" s="354">
        <v>5663</v>
      </c>
      <c r="AA2220" s="354">
        <v>5663</v>
      </c>
      <c r="AB2220" s="354">
        <v>5663</v>
      </c>
      <c r="AC2220" s="354">
        <v>5663</v>
      </c>
      <c r="AD2220" s="354">
        <v>5663</v>
      </c>
    </row>
    <row r="2221" spans="1:30" x14ac:dyDescent="0.35">
      <c r="A2221" t="s">
        <v>182</v>
      </c>
      <c r="B2221" s="354" t="str">
        <f>VLOOKUP(A2221,'Web Based Remittances'!$A$2:$C$70,3,0)</f>
        <v>729u814h</v>
      </c>
      <c r="C2221" s="354" t="s">
        <v>19</v>
      </c>
      <c r="D2221" s="354" t="s">
        <v>20</v>
      </c>
      <c r="E2221" s="354">
        <v>4190105</v>
      </c>
      <c r="F2221" s="354">
        <v>-1496246</v>
      </c>
      <c r="G2221" s="354">
        <v>-132276</v>
      </c>
      <c r="H2221" s="354">
        <v>-135895</v>
      </c>
      <c r="I2221" s="354">
        <v>-120677</v>
      </c>
      <c r="J2221" s="354">
        <v>-120677</v>
      </c>
      <c r="K2221" s="354">
        <v>-120677</v>
      </c>
      <c r="L2221" s="354">
        <v>-120677</v>
      </c>
      <c r="M2221" s="354">
        <v>-141982</v>
      </c>
      <c r="N2221" s="354">
        <v>-120677</v>
      </c>
      <c r="O2221" s="354">
        <v>-120677</v>
      </c>
      <c r="P2221" s="354">
        <v>-120677</v>
      </c>
      <c r="Q2221" s="354">
        <v>-120677</v>
      </c>
      <c r="R2221" s="354">
        <v>-120677</v>
      </c>
      <c r="S2221" s="354">
        <v>-132276</v>
      </c>
      <c r="T2221" s="354">
        <v>-268171</v>
      </c>
      <c r="U2221" s="354">
        <v>-388848</v>
      </c>
      <c r="V2221" s="354">
        <v>-509525</v>
      </c>
      <c r="W2221" s="354">
        <v>-630202</v>
      </c>
      <c r="X2221" s="354">
        <v>-750879</v>
      </c>
      <c r="Y2221" s="354">
        <v>-892861</v>
      </c>
      <c r="Z2221" s="354">
        <v>-1013538</v>
      </c>
      <c r="AA2221" s="354">
        <v>-1134215</v>
      </c>
      <c r="AB2221" s="354">
        <v>-1254892</v>
      </c>
      <c r="AC2221" s="354">
        <v>-1375569</v>
      </c>
      <c r="AD2221" s="354">
        <v>-1496246</v>
      </c>
    </row>
    <row r="2222" spans="1:30" x14ac:dyDescent="0.35">
      <c r="A2222" t="s">
        <v>182</v>
      </c>
      <c r="B2222" s="354" t="str">
        <f>VLOOKUP(A2222,'Web Based Remittances'!$A$2:$C$70,3,0)</f>
        <v>729u814h</v>
      </c>
      <c r="C2222" s="354" t="s">
        <v>21</v>
      </c>
      <c r="D2222" s="354" t="s">
        <v>22</v>
      </c>
      <c r="E2222" s="354">
        <v>4190110</v>
      </c>
      <c r="F2222" s="354">
        <v>0</v>
      </c>
      <c r="G2222" s="354">
        <v>0</v>
      </c>
      <c r="H2222" s="354">
        <v>0</v>
      </c>
      <c r="I2222" s="354">
        <v>0</v>
      </c>
      <c r="J2222" s="354">
        <v>0</v>
      </c>
      <c r="K2222" s="354">
        <v>0</v>
      </c>
      <c r="L2222" s="354">
        <v>0</v>
      </c>
      <c r="M2222" s="354">
        <v>0</v>
      </c>
      <c r="N2222" s="354">
        <v>0</v>
      </c>
      <c r="O2222" s="354">
        <v>0</v>
      </c>
      <c r="P2222" s="354">
        <v>0</v>
      </c>
      <c r="Q2222" s="354">
        <v>0</v>
      </c>
      <c r="R2222" s="354">
        <v>0</v>
      </c>
      <c r="S2222" s="354">
        <v>0</v>
      </c>
      <c r="T2222" s="354">
        <v>0</v>
      </c>
      <c r="U2222" s="354">
        <v>0</v>
      </c>
      <c r="V2222" s="354">
        <v>0</v>
      </c>
      <c r="W2222" s="354">
        <v>0</v>
      </c>
      <c r="X2222" s="354">
        <v>0</v>
      </c>
      <c r="Y2222" s="354">
        <v>0</v>
      </c>
      <c r="Z2222" s="354">
        <v>0</v>
      </c>
      <c r="AA2222" s="354">
        <v>0</v>
      </c>
      <c r="AB2222" s="354">
        <v>0</v>
      </c>
      <c r="AC2222" s="354">
        <v>0</v>
      </c>
      <c r="AD2222" s="354">
        <v>0</v>
      </c>
    </row>
    <row r="2223" spans="1:30" x14ac:dyDescent="0.35">
      <c r="A2223" t="s">
        <v>182</v>
      </c>
      <c r="B2223" s="354" t="str">
        <f>VLOOKUP(A2223,'Web Based Remittances'!$A$2:$C$70,3,0)</f>
        <v>729u814h</v>
      </c>
      <c r="C2223" s="354" t="s">
        <v>23</v>
      </c>
      <c r="D2223" s="354" t="s">
        <v>24</v>
      </c>
      <c r="E2223" s="354">
        <v>4190120</v>
      </c>
      <c r="F2223" s="354">
        <v>-48755</v>
      </c>
      <c r="G2223" s="354">
        <v>-4061</v>
      </c>
      <c r="H2223" s="354">
        <v>-4061</v>
      </c>
      <c r="I2223" s="354">
        <v>-4061</v>
      </c>
      <c r="J2223" s="354">
        <v>-4061</v>
      </c>
      <c r="K2223" s="354">
        <v>-4061</v>
      </c>
      <c r="L2223" s="354">
        <v>-4061</v>
      </c>
      <c r="M2223" s="354">
        <v>-4061</v>
      </c>
      <c r="N2223" s="354">
        <v>-4061</v>
      </c>
      <c r="O2223" s="354">
        <v>-4061</v>
      </c>
      <c r="P2223" s="354">
        <v>-4061</v>
      </c>
      <c r="Q2223" s="354">
        <v>-4061</v>
      </c>
      <c r="R2223" s="354">
        <v>-4084</v>
      </c>
      <c r="S2223" s="354">
        <v>-4061</v>
      </c>
      <c r="T2223" s="354">
        <v>-8122</v>
      </c>
      <c r="U2223" s="354">
        <v>-12183</v>
      </c>
      <c r="V2223" s="354">
        <v>-16244</v>
      </c>
      <c r="W2223" s="354">
        <v>-20305</v>
      </c>
      <c r="X2223" s="354">
        <v>-24366</v>
      </c>
      <c r="Y2223" s="354">
        <v>-28427</v>
      </c>
      <c r="Z2223" s="354">
        <v>-32488</v>
      </c>
      <c r="AA2223" s="354">
        <v>-36549</v>
      </c>
      <c r="AB2223" s="354">
        <v>-40610</v>
      </c>
      <c r="AC2223" s="354">
        <v>-44671</v>
      </c>
      <c r="AD2223" s="354">
        <v>-48755</v>
      </c>
    </row>
    <row r="2224" spans="1:30" x14ac:dyDescent="0.35">
      <c r="A2224" t="s">
        <v>182</v>
      </c>
      <c r="B2224" s="354" t="str">
        <f>VLOOKUP(A2224,'Web Based Remittances'!$A$2:$C$70,3,0)</f>
        <v>729u814h</v>
      </c>
      <c r="C2224" s="354" t="s">
        <v>25</v>
      </c>
      <c r="D2224" s="354" t="s">
        <v>26</v>
      </c>
      <c r="E2224" s="354">
        <v>4190140</v>
      </c>
      <c r="F2224" s="354">
        <v>-66811</v>
      </c>
      <c r="G2224" s="354">
        <v>0</v>
      </c>
      <c r="H2224" s="354">
        <v>-16702</v>
      </c>
      <c r="I2224" s="354">
        <v>0</v>
      </c>
      <c r="J2224" s="354">
        <v>0</v>
      </c>
      <c r="K2224" s="354">
        <v>0</v>
      </c>
      <c r="L2224" s="354">
        <v>-16702</v>
      </c>
      <c r="M2224" s="354">
        <v>0</v>
      </c>
      <c r="N2224" s="354">
        <v>0</v>
      </c>
      <c r="O2224" s="354">
        <v>-16702</v>
      </c>
      <c r="P2224" s="354">
        <v>0</v>
      </c>
      <c r="Q2224" s="354">
        <v>0</v>
      </c>
      <c r="R2224" s="354">
        <v>-16705</v>
      </c>
      <c r="S2224" s="354">
        <v>0</v>
      </c>
      <c r="T2224" s="354">
        <v>-16702</v>
      </c>
      <c r="U2224" s="354">
        <v>-16702</v>
      </c>
      <c r="V2224" s="354">
        <v>-16702</v>
      </c>
      <c r="W2224" s="354">
        <v>-16702</v>
      </c>
      <c r="X2224" s="354">
        <v>-33404</v>
      </c>
      <c r="Y2224" s="354">
        <v>-33404</v>
      </c>
      <c r="Z2224" s="354">
        <v>-33404</v>
      </c>
      <c r="AA2224" s="354">
        <v>-50106</v>
      </c>
      <c r="AB2224" s="354">
        <v>-50106</v>
      </c>
      <c r="AC2224" s="354">
        <v>-50106</v>
      </c>
      <c r="AD2224" s="354">
        <v>-66811</v>
      </c>
    </row>
    <row r="2225" spans="1:30" x14ac:dyDescent="0.35">
      <c r="A2225" t="s">
        <v>182</v>
      </c>
      <c r="B2225" s="354" t="str">
        <f>VLOOKUP(A2225,'Web Based Remittances'!$A$2:$C$70,3,0)</f>
        <v>729u814h</v>
      </c>
      <c r="C2225" s="354" t="s">
        <v>27</v>
      </c>
      <c r="D2225" s="354" t="s">
        <v>28</v>
      </c>
      <c r="E2225" s="354">
        <v>4190160</v>
      </c>
      <c r="F2225" s="354">
        <v>0</v>
      </c>
      <c r="G2225" s="354">
        <v>0</v>
      </c>
      <c r="H2225" s="354">
        <v>0</v>
      </c>
      <c r="I2225" s="354">
        <v>0</v>
      </c>
      <c r="J2225" s="354">
        <v>0</v>
      </c>
      <c r="K2225" s="354">
        <v>0</v>
      </c>
      <c r="L2225" s="354">
        <v>0</v>
      </c>
      <c r="M2225" s="354">
        <v>0</v>
      </c>
      <c r="N2225" s="354">
        <v>0</v>
      </c>
      <c r="O2225" s="354">
        <v>0</v>
      </c>
      <c r="P2225" s="354">
        <v>0</v>
      </c>
      <c r="Q2225" s="354">
        <v>0</v>
      </c>
      <c r="R2225" s="354">
        <v>0</v>
      </c>
      <c r="S2225" s="354">
        <v>0</v>
      </c>
      <c r="T2225" s="354">
        <v>0</v>
      </c>
      <c r="U2225" s="354">
        <v>0</v>
      </c>
      <c r="V2225" s="354">
        <v>0</v>
      </c>
      <c r="W2225" s="354">
        <v>0</v>
      </c>
      <c r="X2225" s="354">
        <v>0</v>
      </c>
      <c r="Y2225" s="354">
        <v>0</v>
      </c>
      <c r="Z2225" s="354">
        <v>0</v>
      </c>
      <c r="AA2225" s="354">
        <v>0</v>
      </c>
      <c r="AB2225" s="354">
        <v>0</v>
      </c>
      <c r="AC2225" s="354">
        <v>0</v>
      </c>
      <c r="AD2225" s="354">
        <v>0</v>
      </c>
    </row>
    <row r="2226" spans="1:30" x14ac:dyDescent="0.35">
      <c r="A2226" t="s">
        <v>182</v>
      </c>
      <c r="B2226" s="354" t="str">
        <f>VLOOKUP(A2226,'Web Based Remittances'!$A$2:$C$70,3,0)</f>
        <v>729u814h</v>
      </c>
      <c r="C2226" s="354" t="s">
        <v>29</v>
      </c>
      <c r="D2226" s="354" t="s">
        <v>30</v>
      </c>
      <c r="E2226" s="354">
        <v>4190390</v>
      </c>
      <c r="F2226" s="354">
        <v>0</v>
      </c>
      <c r="G2226" s="354">
        <v>0</v>
      </c>
      <c r="H2226" s="354">
        <v>0</v>
      </c>
      <c r="I2226" s="354">
        <v>0</v>
      </c>
      <c r="J2226" s="354">
        <v>0</v>
      </c>
      <c r="K2226" s="354">
        <v>0</v>
      </c>
      <c r="L2226" s="354">
        <v>0</v>
      </c>
      <c r="M2226" s="354">
        <v>0</v>
      </c>
      <c r="N2226" s="354">
        <v>0</v>
      </c>
      <c r="O2226" s="354">
        <v>0</v>
      </c>
      <c r="P2226" s="354">
        <v>0</v>
      </c>
      <c r="Q2226" s="354">
        <v>0</v>
      </c>
      <c r="R2226" s="354">
        <v>0</v>
      </c>
      <c r="S2226" s="354">
        <v>0</v>
      </c>
      <c r="T2226" s="354">
        <v>0</v>
      </c>
      <c r="U2226" s="354">
        <v>0</v>
      </c>
      <c r="V2226" s="354">
        <v>0</v>
      </c>
      <c r="W2226" s="354">
        <v>0</v>
      </c>
      <c r="X2226" s="354">
        <v>0</v>
      </c>
      <c r="Y2226" s="354">
        <v>0</v>
      </c>
      <c r="Z2226" s="354">
        <v>0</v>
      </c>
      <c r="AA2226" s="354">
        <v>0</v>
      </c>
      <c r="AB2226" s="354">
        <v>0</v>
      </c>
      <c r="AC2226" s="354">
        <v>0</v>
      </c>
      <c r="AD2226" s="354">
        <v>0</v>
      </c>
    </row>
    <row r="2227" spans="1:30" x14ac:dyDescent="0.35">
      <c r="A2227" t="s">
        <v>182</v>
      </c>
      <c r="B2227" s="354" t="str">
        <f>VLOOKUP(A2227,'Web Based Remittances'!$A$2:$C$70,3,0)</f>
        <v>729u814h</v>
      </c>
      <c r="C2227" s="354" t="s">
        <v>31</v>
      </c>
      <c r="D2227" s="354" t="s">
        <v>32</v>
      </c>
      <c r="E2227" s="354">
        <v>4191900</v>
      </c>
      <c r="F2227" s="354">
        <v>-27470</v>
      </c>
      <c r="G2227" s="354">
        <v>-2189</v>
      </c>
      <c r="H2227" s="354">
        <v>-2489</v>
      </c>
      <c r="I2227" s="354">
        <v>-2189</v>
      </c>
      <c r="J2227" s="354">
        <v>-2189</v>
      </c>
      <c r="K2227" s="354">
        <v>-2489</v>
      </c>
      <c r="L2227" s="354">
        <v>-2189</v>
      </c>
      <c r="M2227" s="354">
        <v>-2189</v>
      </c>
      <c r="N2227" s="354">
        <v>-2489</v>
      </c>
      <c r="O2227" s="354">
        <v>-2189</v>
      </c>
      <c r="P2227" s="354">
        <v>-2189</v>
      </c>
      <c r="Q2227" s="354">
        <v>-2491</v>
      </c>
      <c r="R2227" s="354">
        <v>-2189</v>
      </c>
      <c r="S2227" s="354">
        <v>-2189</v>
      </c>
      <c r="T2227" s="354">
        <v>-4678</v>
      </c>
      <c r="U2227" s="354">
        <v>-6867</v>
      </c>
      <c r="V2227" s="354">
        <v>-9056</v>
      </c>
      <c r="W2227" s="354">
        <v>-11545</v>
      </c>
      <c r="X2227" s="354">
        <v>-13734</v>
      </c>
      <c r="Y2227" s="354">
        <v>-15923</v>
      </c>
      <c r="Z2227" s="354">
        <v>-18412</v>
      </c>
      <c r="AA2227" s="354">
        <v>-20601</v>
      </c>
      <c r="AB2227" s="354">
        <v>-22790</v>
      </c>
      <c r="AC2227" s="354">
        <v>-25281</v>
      </c>
      <c r="AD2227" s="354">
        <v>-27470</v>
      </c>
    </row>
    <row r="2228" spans="1:30" x14ac:dyDescent="0.35">
      <c r="A2228" t="s">
        <v>182</v>
      </c>
      <c r="B2228" s="354" t="str">
        <f>VLOOKUP(A2228,'Web Based Remittances'!$A$2:$C$70,3,0)</f>
        <v>729u814h</v>
      </c>
      <c r="C2228" s="354" t="s">
        <v>33</v>
      </c>
      <c r="D2228" s="354" t="s">
        <v>34</v>
      </c>
      <c r="E2228" s="354">
        <v>4191100</v>
      </c>
      <c r="F2228" s="354">
        <v>-22128</v>
      </c>
      <c r="G2228" s="354">
        <v>-1181</v>
      </c>
      <c r="H2228" s="354">
        <v>-3499</v>
      </c>
      <c r="I2228" s="354">
        <v>-3499</v>
      </c>
      <c r="J2228" s="354">
        <v>-6081</v>
      </c>
      <c r="K2228" s="354">
        <v>0</v>
      </c>
      <c r="L2228" s="354">
        <v>-1099</v>
      </c>
      <c r="M2228" s="354">
        <v>-1099</v>
      </c>
      <c r="N2228" s="354">
        <v>-1181</v>
      </c>
      <c r="O2228" s="354">
        <v>-1099</v>
      </c>
      <c r="P2228" s="354">
        <v>-1099</v>
      </c>
      <c r="Q2228" s="354">
        <v>-1108</v>
      </c>
      <c r="R2228" s="354">
        <v>-1183</v>
      </c>
      <c r="S2228" s="354">
        <v>-1181</v>
      </c>
      <c r="T2228" s="354">
        <v>-4680</v>
      </c>
      <c r="U2228" s="354">
        <v>-8179</v>
      </c>
      <c r="V2228" s="354">
        <v>-14260</v>
      </c>
      <c r="W2228" s="354">
        <v>-14260</v>
      </c>
      <c r="X2228" s="354">
        <v>-15359</v>
      </c>
      <c r="Y2228" s="354">
        <v>-16458</v>
      </c>
      <c r="Z2228" s="354">
        <v>-17639</v>
      </c>
      <c r="AA2228" s="354">
        <v>-18738</v>
      </c>
      <c r="AB2228" s="354">
        <v>-19837</v>
      </c>
      <c r="AC2228" s="354">
        <v>-20945</v>
      </c>
      <c r="AD2228" s="354">
        <v>-22128</v>
      </c>
    </row>
    <row r="2229" spans="1:30" x14ac:dyDescent="0.35">
      <c r="A2229" t="s">
        <v>182</v>
      </c>
      <c r="B2229" s="354" t="str">
        <f>VLOOKUP(A2229,'Web Based Remittances'!$A$2:$C$70,3,0)</f>
        <v>729u814h</v>
      </c>
      <c r="C2229" s="354" t="s">
        <v>35</v>
      </c>
      <c r="D2229" s="354" t="s">
        <v>36</v>
      </c>
      <c r="E2229" s="354">
        <v>4191110</v>
      </c>
      <c r="F2229" s="354">
        <v>-3330</v>
      </c>
      <c r="G2229" s="354">
        <v>-302</v>
      </c>
      <c r="H2229" s="354">
        <v>-302</v>
      </c>
      <c r="I2229" s="354">
        <v>-302</v>
      </c>
      <c r="J2229" s="354">
        <v>-302</v>
      </c>
      <c r="K2229" s="354">
        <v>0</v>
      </c>
      <c r="L2229" s="354">
        <v>-302</v>
      </c>
      <c r="M2229" s="354">
        <v>-302</v>
      </c>
      <c r="N2229" s="354">
        <v>-302</v>
      </c>
      <c r="O2229" s="354">
        <v>-302</v>
      </c>
      <c r="P2229" s="354">
        <v>-302</v>
      </c>
      <c r="Q2229" s="354">
        <v>-302</v>
      </c>
      <c r="R2229" s="354">
        <v>-310</v>
      </c>
      <c r="S2229" s="354">
        <v>-302</v>
      </c>
      <c r="T2229" s="354">
        <v>-604</v>
      </c>
      <c r="U2229" s="354">
        <v>-906</v>
      </c>
      <c r="V2229" s="354">
        <v>-1208</v>
      </c>
      <c r="W2229" s="354">
        <v>-1208</v>
      </c>
      <c r="X2229" s="354">
        <v>-1510</v>
      </c>
      <c r="Y2229" s="354">
        <v>-1812</v>
      </c>
      <c r="Z2229" s="354">
        <v>-2114</v>
      </c>
      <c r="AA2229" s="354">
        <v>-2416</v>
      </c>
      <c r="AB2229" s="354">
        <v>-2718</v>
      </c>
      <c r="AC2229" s="354">
        <v>-3020</v>
      </c>
      <c r="AD2229" s="354">
        <v>-3330</v>
      </c>
    </row>
    <row r="2230" spans="1:30" x14ac:dyDescent="0.35">
      <c r="A2230" t="s">
        <v>182</v>
      </c>
      <c r="B2230" s="354" t="str">
        <f>VLOOKUP(A2230,'Web Based Remittances'!$A$2:$C$70,3,0)</f>
        <v>729u814h</v>
      </c>
      <c r="C2230" s="354" t="s">
        <v>37</v>
      </c>
      <c r="D2230" s="354" t="s">
        <v>38</v>
      </c>
      <c r="E2230" s="354">
        <v>4191600</v>
      </c>
      <c r="F2230" s="354">
        <v>0</v>
      </c>
      <c r="G2230" s="354">
        <v>0</v>
      </c>
      <c r="H2230" s="354">
        <v>0</v>
      </c>
      <c r="I2230" s="354">
        <v>0</v>
      </c>
      <c r="J2230" s="354">
        <v>0</v>
      </c>
      <c r="K2230" s="354">
        <v>0</v>
      </c>
      <c r="L2230" s="354">
        <v>0</v>
      </c>
      <c r="M2230" s="354">
        <v>0</v>
      </c>
      <c r="N2230" s="354">
        <v>0</v>
      </c>
      <c r="O2230" s="354">
        <v>0</v>
      </c>
      <c r="P2230" s="354">
        <v>0</v>
      </c>
      <c r="Q2230" s="354">
        <v>0</v>
      </c>
      <c r="R2230" s="354">
        <v>0</v>
      </c>
      <c r="S2230" s="354">
        <v>0</v>
      </c>
      <c r="T2230" s="354">
        <v>0</v>
      </c>
      <c r="U2230" s="354">
        <v>0</v>
      </c>
      <c r="V2230" s="354">
        <v>0</v>
      </c>
      <c r="W2230" s="354">
        <v>0</v>
      </c>
      <c r="X2230" s="354">
        <v>0</v>
      </c>
      <c r="Y2230" s="354">
        <v>0</v>
      </c>
      <c r="Z2230" s="354">
        <v>0</v>
      </c>
      <c r="AA2230" s="354">
        <v>0</v>
      </c>
      <c r="AB2230" s="354">
        <v>0</v>
      </c>
      <c r="AC2230" s="354">
        <v>0</v>
      </c>
      <c r="AD2230" s="354">
        <v>0</v>
      </c>
    </row>
    <row r="2231" spans="1:30" x14ac:dyDescent="0.35">
      <c r="A2231" t="s">
        <v>182</v>
      </c>
      <c r="B2231" s="354" t="str">
        <f>VLOOKUP(A2231,'Web Based Remittances'!$A$2:$C$70,3,0)</f>
        <v>729u814h</v>
      </c>
      <c r="C2231" s="354" t="s">
        <v>39</v>
      </c>
      <c r="D2231" s="354" t="s">
        <v>40</v>
      </c>
      <c r="E2231" s="354">
        <v>4191610</v>
      </c>
      <c r="F2231" s="354">
        <v>0</v>
      </c>
      <c r="G2231" s="354">
        <v>0</v>
      </c>
      <c r="H2231" s="354">
        <v>0</v>
      </c>
      <c r="I2231" s="354">
        <v>0</v>
      </c>
      <c r="J2231" s="354">
        <v>0</v>
      </c>
      <c r="K2231" s="354">
        <v>0</v>
      </c>
      <c r="L2231" s="354">
        <v>0</v>
      </c>
      <c r="M2231" s="354">
        <v>0</v>
      </c>
      <c r="N2231" s="354">
        <v>0</v>
      </c>
      <c r="O2231" s="354">
        <v>0</v>
      </c>
      <c r="P2231" s="354">
        <v>0</v>
      </c>
      <c r="Q2231" s="354">
        <v>0</v>
      </c>
      <c r="R2231" s="354">
        <v>0</v>
      </c>
      <c r="S2231" s="354">
        <v>0</v>
      </c>
      <c r="T2231" s="354">
        <v>0</v>
      </c>
      <c r="U2231" s="354">
        <v>0</v>
      </c>
      <c r="V2231" s="354">
        <v>0</v>
      </c>
      <c r="W2231" s="354">
        <v>0</v>
      </c>
      <c r="X2231" s="354">
        <v>0</v>
      </c>
      <c r="Y2231" s="354">
        <v>0</v>
      </c>
      <c r="Z2231" s="354">
        <v>0</v>
      </c>
      <c r="AA2231" s="354">
        <v>0</v>
      </c>
      <c r="AB2231" s="354">
        <v>0</v>
      </c>
      <c r="AC2231" s="354">
        <v>0</v>
      </c>
      <c r="AD2231" s="354">
        <v>0</v>
      </c>
    </row>
    <row r="2232" spans="1:30" x14ac:dyDescent="0.35">
      <c r="A2232" t="s">
        <v>182</v>
      </c>
      <c r="B2232" s="354" t="str">
        <f>VLOOKUP(A2232,'Web Based Remittances'!$A$2:$C$70,3,0)</f>
        <v>729u814h</v>
      </c>
      <c r="C2232" s="354" t="s">
        <v>41</v>
      </c>
      <c r="D2232" s="354" t="s">
        <v>42</v>
      </c>
      <c r="E2232" s="354">
        <v>4190410</v>
      </c>
      <c r="F2232" s="354">
        <v>0</v>
      </c>
      <c r="G2232" s="354">
        <v>0</v>
      </c>
      <c r="H2232" s="354">
        <v>0</v>
      </c>
      <c r="I2232" s="354">
        <v>0</v>
      </c>
      <c r="J2232" s="354">
        <v>0</v>
      </c>
      <c r="K2232" s="354">
        <v>0</v>
      </c>
      <c r="L2232" s="354">
        <v>0</v>
      </c>
      <c r="M2232" s="354">
        <v>0</v>
      </c>
      <c r="N2232" s="354">
        <v>0</v>
      </c>
      <c r="O2232" s="354">
        <v>0</v>
      </c>
      <c r="P2232" s="354">
        <v>0</v>
      </c>
      <c r="Q2232" s="354">
        <v>0</v>
      </c>
      <c r="R2232" s="354">
        <v>0</v>
      </c>
      <c r="S2232" s="354">
        <v>0</v>
      </c>
      <c r="T2232" s="354">
        <v>0</v>
      </c>
      <c r="U2232" s="354">
        <v>0</v>
      </c>
      <c r="V2232" s="354">
        <v>0</v>
      </c>
      <c r="W2232" s="354">
        <v>0</v>
      </c>
      <c r="X2232" s="354">
        <v>0</v>
      </c>
      <c r="Y2232" s="354">
        <v>0</v>
      </c>
      <c r="Z2232" s="354">
        <v>0</v>
      </c>
      <c r="AA2232" s="354">
        <v>0</v>
      </c>
      <c r="AB2232" s="354">
        <v>0</v>
      </c>
      <c r="AC2232" s="354">
        <v>0</v>
      </c>
      <c r="AD2232" s="354">
        <v>0</v>
      </c>
    </row>
    <row r="2233" spans="1:30" x14ac:dyDescent="0.35">
      <c r="A2233" t="s">
        <v>182</v>
      </c>
      <c r="B2233" s="354" t="str">
        <f>VLOOKUP(A2233,'Web Based Remittances'!$A$2:$C$70,3,0)</f>
        <v>729u814h</v>
      </c>
      <c r="C2233" s="354" t="s">
        <v>43</v>
      </c>
      <c r="D2233" s="354" t="s">
        <v>44</v>
      </c>
      <c r="E2233" s="354">
        <v>4190420</v>
      </c>
      <c r="F2233" s="354">
        <v>0</v>
      </c>
      <c r="G2233" s="354">
        <v>0</v>
      </c>
      <c r="H2233" s="354">
        <v>0</v>
      </c>
      <c r="I2233" s="354">
        <v>0</v>
      </c>
      <c r="J2233" s="354">
        <v>0</v>
      </c>
      <c r="K2233" s="354">
        <v>0</v>
      </c>
      <c r="L2233" s="354">
        <v>0</v>
      </c>
      <c r="M2233" s="354">
        <v>0</v>
      </c>
      <c r="N2233" s="354">
        <v>0</v>
      </c>
      <c r="O2233" s="354">
        <v>0</v>
      </c>
      <c r="P2233" s="354">
        <v>0</v>
      </c>
      <c r="Q2233" s="354">
        <v>0</v>
      </c>
      <c r="R2233" s="354">
        <v>0</v>
      </c>
      <c r="S2233" s="354">
        <v>0</v>
      </c>
      <c r="T2233" s="354">
        <v>0</v>
      </c>
      <c r="U2233" s="354">
        <v>0</v>
      </c>
      <c r="V2233" s="354">
        <v>0</v>
      </c>
      <c r="W2233" s="354">
        <v>0</v>
      </c>
      <c r="X2233" s="354">
        <v>0</v>
      </c>
      <c r="Y2233" s="354">
        <v>0</v>
      </c>
      <c r="Z2233" s="354">
        <v>0</v>
      </c>
      <c r="AA2233" s="354">
        <v>0</v>
      </c>
      <c r="AB2233" s="354">
        <v>0</v>
      </c>
      <c r="AC2233" s="354">
        <v>0</v>
      </c>
      <c r="AD2233" s="354">
        <v>0</v>
      </c>
    </row>
    <row r="2234" spans="1:30" x14ac:dyDescent="0.35">
      <c r="A2234" t="s">
        <v>182</v>
      </c>
      <c r="B2234" s="354" t="str">
        <f>VLOOKUP(A2234,'Web Based Remittances'!$A$2:$C$70,3,0)</f>
        <v>729u814h</v>
      </c>
      <c r="C2234" s="354" t="s">
        <v>45</v>
      </c>
      <c r="D2234" s="354" t="s">
        <v>46</v>
      </c>
      <c r="E2234" s="354">
        <v>4190200</v>
      </c>
      <c r="F2234" s="354">
        <v>0</v>
      </c>
      <c r="G2234" s="354">
        <v>0</v>
      </c>
      <c r="H2234" s="354">
        <v>0</v>
      </c>
      <c r="I2234" s="354">
        <v>0</v>
      </c>
      <c r="J2234" s="354">
        <v>0</v>
      </c>
      <c r="K2234" s="354">
        <v>0</v>
      </c>
      <c r="L2234" s="354">
        <v>0</v>
      </c>
      <c r="M2234" s="354">
        <v>0</v>
      </c>
      <c r="N2234" s="354">
        <v>0</v>
      </c>
      <c r="O2234" s="354">
        <v>0</v>
      </c>
      <c r="P2234" s="354">
        <v>0</v>
      </c>
      <c r="Q2234" s="354">
        <v>0</v>
      </c>
      <c r="R2234" s="354">
        <v>0</v>
      </c>
      <c r="S2234" s="354">
        <v>0</v>
      </c>
      <c r="T2234" s="354">
        <v>0</v>
      </c>
      <c r="U2234" s="354">
        <v>0</v>
      </c>
      <c r="V2234" s="354">
        <v>0</v>
      </c>
      <c r="W2234" s="354">
        <v>0</v>
      </c>
      <c r="X2234" s="354">
        <v>0</v>
      </c>
      <c r="Y2234" s="354">
        <v>0</v>
      </c>
      <c r="Z2234" s="354">
        <v>0</v>
      </c>
      <c r="AA2234" s="354">
        <v>0</v>
      </c>
      <c r="AB2234" s="354">
        <v>0</v>
      </c>
      <c r="AC2234" s="354">
        <v>0</v>
      </c>
      <c r="AD2234" s="354">
        <v>0</v>
      </c>
    </row>
    <row r="2235" spans="1:30" x14ac:dyDescent="0.35">
      <c r="A2235" t="s">
        <v>182</v>
      </c>
      <c r="B2235" s="354" t="str">
        <f>VLOOKUP(A2235,'Web Based Remittances'!$A$2:$C$70,3,0)</f>
        <v>729u814h</v>
      </c>
      <c r="C2235" s="354" t="s">
        <v>47</v>
      </c>
      <c r="D2235" s="354" t="s">
        <v>48</v>
      </c>
      <c r="E2235" s="354">
        <v>4190386</v>
      </c>
      <c r="F2235" s="354">
        <v>0</v>
      </c>
      <c r="G2235" s="354">
        <v>0</v>
      </c>
      <c r="H2235" s="354">
        <v>0</v>
      </c>
      <c r="I2235" s="354">
        <v>0</v>
      </c>
      <c r="J2235" s="354">
        <v>0</v>
      </c>
      <c r="K2235" s="354">
        <v>0</v>
      </c>
      <c r="L2235" s="354">
        <v>0</v>
      </c>
      <c r="M2235" s="354">
        <v>0</v>
      </c>
      <c r="N2235" s="354">
        <v>0</v>
      </c>
      <c r="O2235" s="354">
        <v>0</v>
      </c>
      <c r="P2235" s="354">
        <v>0</v>
      </c>
      <c r="Q2235" s="354">
        <v>0</v>
      </c>
      <c r="R2235" s="354">
        <v>0</v>
      </c>
      <c r="S2235" s="354">
        <v>0</v>
      </c>
      <c r="T2235" s="354">
        <v>0</v>
      </c>
      <c r="U2235" s="354">
        <v>0</v>
      </c>
      <c r="V2235" s="354">
        <v>0</v>
      </c>
      <c r="W2235" s="354">
        <v>0</v>
      </c>
      <c r="X2235" s="354">
        <v>0</v>
      </c>
      <c r="Y2235" s="354">
        <v>0</v>
      </c>
      <c r="Z2235" s="354">
        <v>0</v>
      </c>
      <c r="AA2235" s="354">
        <v>0</v>
      </c>
      <c r="AB2235" s="354">
        <v>0</v>
      </c>
      <c r="AC2235" s="354">
        <v>0</v>
      </c>
      <c r="AD2235" s="354">
        <v>0</v>
      </c>
    </row>
    <row r="2236" spans="1:30" x14ac:dyDescent="0.35">
      <c r="A2236" t="s">
        <v>182</v>
      </c>
      <c r="B2236" s="354" t="str">
        <f>VLOOKUP(A2236,'Web Based Remittances'!$A$2:$C$70,3,0)</f>
        <v>729u814h</v>
      </c>
      <c r="C2236" s="354" t="s">
        <v>49</v>
      </c>
      <c r="D2236" s="354" t="s">
        <v>50</v>
      </c>
      <c r="E2236" s="354">
        <v>4190387</v>
      </c>
      <c r="F2236" s="354">
        <v>0</v>
      </c>
      <c r="G2236" s="354">
        <v>0</v>
      </c>
      <c r="H2236" s="354">
        <v>0</v>
      </c>
      <c r="I2236" s="354">
        <v>0</v>
      </c>
      <c r="J2236" s="354">
        <v>0</v>
      </c>
      <c r="K2236" s="354">
        <v>0</v>
      </c>
      <c r="L2236" s="354">
        <v>0</v>
      </c>
      <c r="M2236" s="354">
        <v>0</v>
      </c>
      <c r="N2236" s="354">
        <v>0</v>
      </c>
      <c r="O2236" s="354">
        <v>0</v>
      </c>
      <c r="P2236" s="354">
        <v>0</v>
      </c>
      <c r="Q2236" s="354">
        <v>0</v>
      </c>
      <c r="R2236" s="354">
        <v>0</v>
      </c>
      <c r="S2236" s="354">
        <v>0</v>
      </c>
      <c r="T2236" s="354">
        <v>0</v>
      </c>
      <c r="U2236" s="354">
        <v>0</v>
      </c>
      <c r="V2236" s="354">
        <v>0</v>
      </c>
      <c r="W2236" s="354">
        <v>0</v>
      </c>
      <c r="X2236" s="354">
        <v>0</v>
      </c>
      <c r="Y2236" s="354">
        <v>0</v>
      </c>
      <c r="Z2236" s="354">
        <v>0</v>
      </c>
      <c r="AA2236" s="354">
        <v>0</v>
      </c>
      <c r="AB2236" s="354">
        <v>0</v>
      </c>
      <c r="AC2236" s="354">
        <v>0</v>
      </c>
      <c r="AD2236" s="354">
        <v>0</v>
      </c>
    </row>
    <row r="2237" spans="1:30" x14ac:dyDescent="0.35">
      <c r="A2237" t="s">
        <v>182</v>
      </c>
      <c r="B2237" s="354" t="str">
        <f>VLOOKUP(A2237,'Web Based Remittances'!$A$2:$C$70,3,0)</f>
        <v>729u814h</v>
      </c>
      <c r="C2237" s="354" t="s">
        <v>51</v>
      </c>
      <c r="D2237" s="354" t="s">
        <v>52</v>
      </c>
      <c r="E2237" s="354">
        <v>4190388</v>
      </c>
      <c r="F2237" s="354">
        <v>-2828</v>
      </c>
      <c r="G2237" s="354">
        <v>0</v>
      </c>
      <c r="H2237" s="354">
        <v>-1414</v>
      </c>
      <c r="I2237" s="354">
        <v>0</v>
      </c>
      <c r="J2237" s="354">
        <v>0</v>
      </c>
      <c r="K2237" s="354">
        <v>-1414</v>
      </c>
      <c r="L2237" s="354">
        <v>0</v>
      </c>
      <c r="M2237" s="354">
        <v>0</v>
      </c>
      <c r="N2237" s="354">
        <v>0</v>
      </c>
      <c r="O2237" s="354">
        <v>0</v>
      </c>
      <c r="P2237" s="354">
        <v>0</v>
      </c>
      <c r="Q2237" s="354">
        <v>0</v>
      </c>
      <c r="R2237" s="354">
        <v>0</v>
      </c>
      <c r="S2237" s="354">
        <v>0</v>
      </c>
      <c r="T2237" s="354">
        <v>-1414</v>
      </c>
      <c r="U2237" s="354">
        <v>-1414</v>
      </c>
      <c r="V2237" s="354">
        <v>-1414</v>
      </c>
      <c r="W2237" s="354">
        <v>-2828</v>
      </c>
      <c r="X2237" s="354">
        <v>-2828</v>
      </c>
      <c r="Y2237" s="354">
        <v>-2828</v>
      </c>
      <c r="Z2237" s="354">
        <v>-2828</v>
      </c>
      <c r="AA2237" s="354">
        <v>-2828</v>
      </c>
      <c r="AB2237" s="354">
        <v>-2828</v>
      </c>
      <c r="AC2237" s="354">
        <v>-2828</v>
      </c>
      <c r="AD2237" s="354">
        <v>-2828</v>
      </c>
    </row>
    <row r="2238" spans="1:30" x14ac:dyDescent="0.35">
      <c r="A2238" t="s">
        <v>182</v>
      </c>
      <c r="B2238" s="354" t="str">
        <f>VLOOKUP(A2238,'Web Based Remittances'!$A$2:$C$70,3,0)</f>
        <v>729u814h</v>
      </c>
      <c r="C2238" s="354" t="s">
        <v>53</v>
      </c>
      <c r="D2238" s="354" t="s">
        <v>54</v>
      </c>
      <c r="E2238" s="354">
        <v>4190380</v>
      </c>
      <c r="F2238" s="354">
        <v>-104744</v>
      </c>
      <c r="G2238" s="354">
        <v>0</v>
      </c>
      <c r="H2238" s="354">
        <v>-7612</v>
      </c>
      <c r="I2238" s="354">
        <v>0</v>
      </c>
      <c r="J2238" s="354">
        <v>-86475</v>
      </c>
      <c r="K2238" s="354">
        <v>0</v>
      </c>
      <c r="L2238" s="354">
        <v>0</v>
      </c>
      <c r="M2238" s="354">
        <v>0</v>
      </c>
      <c r="N2238" s="354">
        <v>-10657</v>
      </c>
      <c r="O2238" s="354">
        <v>0</v>
      </c>
      <c r="P2238" s="354">
        <v>0</v>
      </c>
      <c r="Q2238" s="354">
        <v>0</v>
      </c>
      <c r="R2238" s="354">
        <v>0</v>
      </c>
      <c r="S2238" s="354">
        <v>0</v>
      </c>
      <c r="T2238" s="354">
        <v>-7612</v>
      </c>
      <c r="U2238" s="354">
        <v>-7612</v>
      </c>
      <c r="V2238" s="354">
        <v>-94087</v>
      </c>
      <c r="W2238" s="354">
        <v>-94087</v>
      </c>
      <c r="X2238" s="354">
        <v>-94087</v>
      </c>
      <c r="Y2238" s="354">
        <v>-94087</v>
      </c>
      <c r="Z2238" s="354">
        <v>-104744</v>
      </c>
      <c r="AA2238" s="354">
        <v>-104744</v>
      </c>
      <c r="AB2238" s="354">
        <v>-104744</v>
      </c>
      <c r="AC2238" s="354">
        <v>-104744</v>
      </c>
      <c r="AD2238" s="354">
        <v>-104744</v>
      </c>
    </row>
    <row r="2239" spans="1:30" x14ac:dyDescent="0.35">
      <c r="A2239" t="s">
        <v>182</v>
      </c>
      <c r="B2239" s="354" t="str">
        <f>VLOOKUP(A2239,'Web Based Remittances'!$A$2:$C$70,3,0)</f>
        <v>729u814h</v>
      </c>
      <c r="C2239" s="354" t="s">
        <v>57</v>
      </c>
      <c r="D2239" s="354" t="s">
        <v>58</v>
      </c>
      <c r="E2239" s="354">
        <v>6110000</v>
      </c>
      <c r="F2239" s="354">
        <v>786047</v>
      </c>
      <c r="G2239" s="354">
        <v>62028</v>
      </c>
      <c r="H2239" s="354">
        <v>62028</v>
      </c>
      <c r="I2239" s="354">
        <v>62028</v>
      </c>
      <c r="J2239" s="354">
        <v>62028</v>
      </c>
      <c r="K2239" s="354">
        <v>62028</v>
      </c>
      <c r="L2239" s="354">
        <v>68030</v>
      </c>
      <c r="M2239" s="354">
        <v>68030</v>
      </c>
      <c r="N2239" s="354">
        <v>68030</v>
      </c>
      <c r="O2239" s="354">
        <v>68030</v>
      </c>
      <c r="P2239" s="354">
        <v>68030</v>
      </c>
      <c r="Q2239" s="354">
        <v>68030</v>
      </c>
      <c r="R2239" s="354">
        <v>67727</v>
      </c>
      <c r="S2239" s="354">
        <v>62028</v>
      </c>
      <c r="T2239" s="354">
        <v>124056</v>
      </c>
      <c r="U2239" s="354">
        <v>186084</v>
      </c>
      <c r="V2239" s="354">
        <v>248112</v>
      </c>
      <c r="W2239" s="354">
        <v>310140</v>
      </c>
      <c r="X2239" s="354">
        <v>378170</v>
      </c>
      <c r="Y2239" s="354">
        <v>446200</v>
      </c>
      <c r="Z2239" s="354">
        <v>514230</v>
      </c>
      <c r="AA2239" s="354">
        <v>582260</v>
      </c>
      <c r="AB2239" s="354">
        <v>650290</v>
      </c>
      <c r="AC2239" s="354">
        <v>718320</v>
      </c>
      <c r="AD2239" s="354">
        <v>786047</v>
      </c>
    </row>
    <row r="2240" spans="1:30" x14ac:dyDescent="0.35">
      <c r="A2240" t="s">
        <v>182</v>
      </c>
      <c r="B2240" s="354" t="str">
        <f>VLOOKUP(A2240,'Web Based Remittances'!$A$2:$C$70,3,0)</f>
        <v>729u814h</v>
      </c>
      <c r="C2240" s="354" t="s">
        <v>59</v>
      </c>
      <c r="D2240" s="354" t="s">
        <v>60</v>
      </c>
      <c r="E2240" s="354">
        <v>6110020</v>
      </c>
      <c r="F2240" s="354">
        <v>8905</v>
      </c>
      <c r="G2240" s="354">
        <v>229</v>
      </c>
      <c r="H2240" s="354">
        <v>950</v>
      </c>
      <c r="I2240" s="354">
        <v>947</v>
      </c>
      <c r="J2240" s="354">
        <v>947</v>
      </c>
      <c r="K2240" s="354">
        <v>229</v>
      </c>
      <c r="L2240" s="354">
        <v>228</v>
      </c>
      <c r="M2240" s="354">
        <v>2229</v>
      </c>
      <c r="N2240" s="354">
        <v>229</v>
      </c>
      <c r="O2240" s="354">
        <v>229</v>
      </c>
      <c r="P2240" s="354">
        <v>229</v>
      </c>
      <c r="Q2240" s="354">
        <v>2229</v>
      </c>
      <c r="R2240" s="354">
        <v>230</v>
      </c>
      <c r="S2240" s="354">
        <v>229</v>
      </c>
      <c r="T2240" s="354">
        <v>1179</v>
      </c>
      <c r="U2240" s="354">
        <v>2126</v>
      </c>
      <c r="V2240" s="354">
        <v>3073</v>
      </c>
      <c r="W2240" s="354">
        <v>3302</v>
      </c>
      <c r="X2240" s="354">
        <v>3530</v>
      </c>
      <c r="Y2240" s="354">
        <v>5759</v>
      </c>
      <c r="Z2240" s="354">
        <v>5988</v>
      </c>
      <c r="AA2240" s="354">
        <v>6217</v>
      </c>
      <c r="AB2240" s="354">
        <v>6446</v>
      </c>
      <c r="AC2240" s="354">
        <v>8675</v>
      </c>
      <c r="AD2240" s="354">
        <v>8905</v>
      </c>
    </row>
    <row r="2241" spans="1:30" x14ac:dyDescent="0.35">
      <c r="A2241" t="s">
        <v>182</v>
      </c>
      <c r="B2241" s="354" t="str">
        <f>VLOOKUP(A2241,'Web Based Remittances'!$A$2:$C$70,3,0)</f>
        <v>729u814h</v>
      </c>
      <c r="C2241" s="354" t="s">
        <v>61</v>
      </c>
      <c r="D2241" s="354" t="s">
        <v>62</v>
      </c>
      <c r="E2241" s="354">
        <v>6110600</v>
      </c>
      <c r="F2241" s="354">
        <v>444675</v>
      </c>
      <c r="G2241" s="354">
        <v>44716</v>
      </c>
      <c r="H2241" s="354">
        <v>36359</v>
      </c>
      <c r="I2241" s="354">
        <v>36359</v>
      </c>
      <c r="J2241" s="354">
        <v>36359</v>
      </c>
      <c r="K2241" s="354">
        <v>36359</v>
      </c>
      <c r="L2241" s="354">
        <v>36359</v>
      </c>
      <c r="M2241" s="354">
        <v>36359</v>
      </c>
      <c r="N2241" s="354">
        <v>36359</v>
      </c>
      <c r="O2241" s="354">
        <v>36359</v>
      </c>
      <c r="P2241" s="354">
        <v>36359</v>
      </c>
      <c r="Q2241" s="354">
        <v>36359</v>
      </c>
      <c r="R2241" s="354">
        <v>36369</v>
      </c>
      <c r="S2241" s="354">
        <v>44716</v>
      </c>
      <c r="T2241" s="354">
        <v>81075</v>
      </c>
      <c r="U2241" s="354">
        <v>117434</v>
      </c>
      <c r="V2241" s="354">
        <v>153793</v>
      </c>
      <c r="W2241" s="354">
        <v>190152</v>
      </c>
      <c r="X2241" s="354">
        <v>226511</v>
      </c>
      <c r="Y2241" s="354">
        <v>262870</v>
      </c>
      <c r="Z2241" s="354">
        <v>299229</v>
      </c>
      <c r="AA2241" s="354">
        <v>335588</v>
      </c>
      <c r="AB2241" s="354">
        <v>371947</v>
      </c>
      <c r="AC2241" s="354">
        <v>408306</v>
      </c>
      <c r="AD2241" s="354">
        <v>444675</v>
      </c>
    </row>
    <row r="2242" spans="1:30" x14ac:dyDescent="0.35">
      <c r="A2242" t="s">
        <v>182</v>
      </c>
      <c r="B2242" s="354" t="str">
        <f>VLOOKUP(A2242,'Web Based Remittances'!$A$2:$C$70,3,0)</f>
        <v>729u814h</v>
      </c>
      <c r="C2242" s="354" t="s">
        <v>63</v>
      </c>
      <c r="D2242" s="354" t="s">
        <v>64</v>
      </c>
      <c r="E2242" s="354">
        <v>6110720</v>
      </c>
      <c r="F2242" s="354">
        <v>74368</v>
      </c>
      <c r="G2242" s="354">
        <v>10887</v>
      </c>
      <c r="H2242" s="354">
        <v>5771</v>
      </c>
      <c r="I2242" s="354">
        <v>5771</v>
      </c>
      <c r="J2242" s="354">
        <v>5771</v>
      </c>
      <c r="K2242" s="354">
        <v>5771</v>
      </c>
      <c r="L2242" s="354">
        <v>5771</v>
      </c>
      <c r="M2242" s="354">
        <v>5771</v>
      </c>
      <c r="N2242" s="354">
        <v>5771</v>
      </c>
      <c r="O2242" s="354">
        <v>5771</v>
      </c>
      <c r="P2242" s="354">
        <v>5771</v>
      </c>
      <c r="Q2242" s="354">
        <v>5771</v>
      </c>
      <c r="R2242" s="354">
        <v>5771</v>
      </c>
      <c r="S2242" s="354">
        <v>10887</v>
      </c>
      <c r="T2242" s="354">
        <v>16658</v>
      </c>
      <c r="U2242" s="354">
        <v>22429</v>
      </c>
      <c r="V2242" s="354">
        <v>28200</v>
      </c>
      <c r="W2242" s="354">
        <v>33971</v>
      </c>
      <c r="X2242" s="354">
        <v>39742</v>
      </c>
      <c r="Y2242" s="354">
        <v>45513</v>
      </c>
      <c r="Z2242" s="354">
        <v>51284</v>
      </c>
      <c r="AA2242" s="354">
        <v>57055</v>
      </c>
      <c r="AB2242" s="354">
        <v>62826</v>
      </c>
      <c r="AC2242" s="354">
        <v>68597</v>
      </c>
      <c r="AD2242" s="354">
        <v>74368</v>
      </c>
    </row>
    <row r="2243" spans="1:30" x14ac:dyDescent="0.35">
      <c r="A2243" t="s">
        <v>182</v>
      </c>
      <c r="B2243" s="354" t="str">
        <f>VLOOKUP(A2243,'Web Based Remittances'!$A$2:$C$70,3,0)</f>
        <v>729u814h</v>
      </c>
      <c r="C2243" s="354" t="s">
        <v>65</v>
      </c>
      <c r="D2243" s="354" t="s">
        <v>66</v>
      </c>
      <c r="E2243" s="354">
        <v>6110860</v>
      </c>
      <c r="F2243" s="354">
        <v>101256</v>
      </c>
      <c r="G2243" s="354">
        <v>10033</v>
      </c>
      <c r="H2243" s="354">
        <v>8293</v>
      </c>
      <c r="I2243" s="354">
        <v>8293</v>
      </c>
      <c r="J2243" s="354">
        <v>8293</v>
      </c>
      <c r="K2243" s="354">
        <v>8293</v>
      </c>
      <c r="L2243" s="354">
        <v>8293</v>
      </c>
      <c r="M2243" s="354">
        <v>8293</v>
      </c>
      <c r="N2243" s="354">
        <v>8293</v>
      </c>
      <c r="O2243" s="354">
        <v>8293</v>
      </c>
      <c r="P2243" s="354">
        <v>8293</v>
      </c>
      <c r="Q2243" s="354">
        <v>8293</v>
      </c>
      <c r="R2243" s="354">
        <v>8293</v>
      </c>
      <c r="S2243" s="354">
        <v>10033</v>
      </c>
      <c r="T2243" s="354">
        <v>18326</v>
      </c>
      <c r="U2243" s="354">
        <v>26619</v>
      </c>
      <c r="V2243" s="354">
        <v>34912</v>
      </c>
      <c r="W2243" s="354">
        <v>43205</v>
      </c>
      <c r="X2243" s="354">
        <v>51498</v>
      </c>
      <c r="Y2243" s="354">
        <v>59791</v>
      </c>
      <c r="Z2243" s="354">
        <v>68084</v>
      </c>
      <c r="AA2243" s="354">
        <v>76377</v>
      </c>
      <c r="AB2243" s="354">
        <v>84670</v>
      </c>
      <c r="AC2243" s="354">
        <v>92963</v>
      </c>
      <c r="AD2243" s="354">
        <v>101256</v>
      </c>
    </row>
    <row r="2244" spans="1:30" x14ac:dyDescent="0.35">
      <c r="A2244" t="s">
        <v>182</v>
      </c>
      <c r="B2244" s="354" t="str">
        <f>VLOOKUP(A2244,'Web Based Remittances'!$A$2:$C$70,3,0)</f>
        <v>729u814h</v>
      </c>
      <c r="C2244" s="354" t="s">
        <v>67</v>
      </c>
      <c r="D2244" s="354" t="s">
        <v>68</v>
      </c>
      <c r="E2244" s="354">
        <v>6110800</v>
      </c>
      <c r="F2244" s="354">
        <v>0</v>
      </c>
      <c r="G2244" s="354">
        <v>0</v>
      </c>
      <c r="H2244" s="354">
        <v>0</v>
      </c>
      <c r="I2244" s="354">
        <v>0</v>
      </c>
      <c r="J2244" s="354">
        <v>0</v>
      </c>
      <c r="K2244" s="354">
        <v>0</v>
      </c>
      <c r="L2244" s="354">
        <v>0</v>
      </c>
      <c r="M2244" s="354">
        <v>0</v>
      </c>
      <c r="N2244" s="354">
        <v>0</v>
      </c>
      <c r="O2244" s="354">
        <v>0</v>
      </c>
      <c r="P2244" s="354">
        <v>0</v>
      </c>
      <c r="Q2244" s="354">
        <v>0</v>
      </c>
      <c r="R2244" s="354">
        <v>0</v>
      </c>
      <c r="S2244" s="354">
        <v>0</v>
      </c>
      <c r="T2244" s="354">
        <v>0</v>
      </c>
      <c r="U2244" s="354">
        <v>0</v>
      </c>
      <c r="V2244" s="354">
        <v>0</v>
      </c>
      <c r="W2244" s="354">
        <v>0</v>
      </c>
      <c r="X2244" s="354">
        <v>0</v>
      </c>
      <c r="Y2244" s="354">
        <v>0</v>
      </c>
      <c r="Z2244" s="354">
        <v>0</v>
      </c>
      <c r="AA2244" s="354">
        <v>0</v>
      </c>
      <c r="AB2244" s="354">
        <v>0</v>
      </c>
      <c r="AC2244" s="354">
        <v>0</v>
      </c>
      <c r="AD2244" s="354">
        <v>0</v>
      </c>
    </row>
    <row r="2245" spans="1:30" x14ac:dyDescent="0.35">
      <c r="A2245" t="s">
        <v>182</v>
      </c>
      <c r="B2245" s="354" t="str">
        <f>VLOOKUP(A2245,'Web Based Remittances'!$A$2:$C$70,3,0)</f>
        <v>729u814h</v>
      </c>
      <c r="C2245" s="354" t="s">
        <v>69</v>
      </c>
      <c r="D2245" s="354" t="s">
        <v>70</v>
      </c>
      <c r="E2245" s="354">
        <v>6110640</v>
      </c>
      <c r="F2245" s="354">
        <v>50810</v>
      </c>
      <c r="G2245" s="354">
        <v>4556</v>
      </c>
      <c r="H2245" s="354">
        <v>3478</v>
      </c>
      <c r="I2245" s="354">
        <v>3478</v>
      </c>
      <c r="J2245" s="354">
        <v>3478</v>
      </c>
      <c r="K2245" s="354">
        <v>3478</v>
      </c>
      <c r="L2245" s="354">
        <v>4620</v>
      </c>
      <c r="M2245" s="354">
        <v>4620</v>
      </c>
      <c r="N2245" s="354">
        <v>4620</v>
      </c>
      <c r="O2245" s="354">
        <v>4620</v>
      </c>
      <c r="P2245" s="354">
        <v>4620</v>
      </c>
      <c r="Q2245" s="354">
        <v>4620</v>
      </c>
      <c r="R2245" s="354">
        <v>4622</v>
      </c>
      <c r="S2245" s="354">
        <v>4556</v>
      </c>
      <c r="T2245" s="354">
        <v>8034</v>
      </c>
      <c r="U2245" s="354">
        <v>11512</v>
      </c>
      <c r="V2245" s="354">
        <v>14990</v>
      </c>
      <c r="W2245" s="354">
        <v>18468</v>
      </c>
      <c r="X2245" s="354">
        <v>23088</v>
      </c>
      <c r="Y2245" s="354">
        <v>27708</v>
      </c>
      <c r="Z2245" s="354">
        <v>32328</v>
      </c>
      <c r="AA2245" s="354">
        <v>36948</v>
      </c>
      <c r="AB2245" s="354">
        <v>41568</v>
      </c>
      <c r="AC2245" s="354">
        <v>46188</v>
      </c>
      <c r="AD2245" s="354">
        <v>50810</v>
      </c>
    </row>
    <row r="2246" spans="1:30" x14ac:dyDescent="0.35">
      <c r="A2246" t="s">
        <v>182</v>
      </c>
      <c r="B2246" s="354" t="str">
        <f>VLOOKUP(A2246,'Web Based Remittances'!$A$2:$C$70,3,0)</f>
        <v>729u814h</v>
      </c>
      <c r="C2246" s="354" t="s">
        <v>71</v>
      </c>
      <c r="D2246" s="354" t="s">
        <v>72</v>
      </c>
      <c r="E2246" s="354">
        <v>6116300</v>
      </c>
      <c r="F2246" s="354">
        <v>14300</v>
      </c>
      <c r="G2246" s="354">
        <v>13470</v>
      </c>
      <c r="H2246" s="354">
        <v>0</v>
      </c>
      <c r="I2246" s="354">
        <v>350</v>
      </c>
      <c r="J2246" s="354">
        <v>240</v>
      </c>
      <c r="K2246" s="354">
        <v>0</v>
      </c>
      <c r="L2246" s="354">
        <v>0</v>
      </c>
      <c r="M2246" s="354">
        <v>0</v>
      </c>
      <c r="N2246" s="354">
        <v>0</v>
      </c>
      <c r="O2246" s="354">
        <v>170</v>
      </c>
      <c r="P2246" s="354">
        <v>70</v>
      </c>
      <c r="Q2246" s="354">
        <v>0</v>
      </c>
      <c r="R2246" s="354">
        <v>0</v>
      </c>
      <c r="S2246" s="354">
        <v>13470</v>
      </c>
      <c r="T2246" s="354">
        <v>13470</v>
      </c>
      <c r="U2246" s="354">
        <v>13820</v>
      </c>
      <c r="V2246" s="354">
        <v>14060</v>
      </c>
      <c r="W2246" s="354">
        <v>14060</v>
      </c>
      <c r="X2246" s="354">
        <v>14060</v>
      </c>
      <c r="Y2246" s="354">
        <v>14060</v>
      </c>
      <c r="Z2246" s="354">
        <v>14060</v>
      </c>
      <c r="AA2246" s="354">
        <v>14230</v>
      </c>
      <c r="AB2246" s="354">
        <v>14300</v>
      </c>
      <c r="AC2246" s="354">
        <v>14300</v>
      </c>
      <c r="AD2246" s="354">
        <v>14300</v>
      </c>
    </row>
    <row r="2247" spans="1:30" x14ac:dyDescent="0.35">
      <c r="A2247" t="s">
        <v>182</v>
      </c>
      <c r="B2247" s="354" t="str">
        <f>VLOOKUP(A2247,'Web Based Remittances'!$A$2:$C$70,3,0)</f>
        <v>729u814h</v>
      </c>
      <c r="C2247" s="354" t="s">
        <v>73</v>
      </c>
      <c r="D2247" s="354" t="s">
        <v>74</v>
      </c>
      <c r="E2247" s="354">
        <v>6116200</v>
      </c>
      <c r="F2247" s="354">
        <v>1660</v>
      </c>
      <c r="G2247" s="354">
        <v>0</v>
      </c>
      <c r="H2247" s="354">
        <v>0</v>
      </c>
      <c r="I2247" s="354">
        <v>0</v>
      </c>
      <c r="J2247" s="354">
        <v>0</v>
      </c>
      <c r="K2247" s="354">
        <v>0</v>
      </c>
      <c r="L2247" s="354">
        <v>360</v>
      </c>
      <c r="M2247" s="354">
        <v>1100</v>
      </c>
      <c r="N2247" s="354">
        <v>200</v>
      </c>
      <c r="O2247" s="354">
        <v>0</v>
      </c>
      <c r="P2247" s="354">
        <v>0</v>
      </c>
      <c r="Q2247" s="354">
        <v>0</v>
      </c>
      <c r="R2247" s="354">
        <v>0</v>
      </c>
      <c r="S2247" s="354">
        <v>0</v>
      </c>
      <c r="T2247" s="354">
        <v>0</v>
      </c>
      <c r="U2247" s="354">
        <v>0</v>
      </c>
      <c r="V2247" s="354">
        <v>0</v>
      </c>
      <c r="W2247" s="354">
        <v>0</v>
      </c>
      <c r="X2247" s="354">
        <v>360</v>
      </c>
      <c r="Y2247" s="354">
        <v>1460</v>
      </c>
      <c r="Z2247" s="354">
        <v>1660</v>
      </c>
      <c r="AA2247" s="354">
        <v>1660</v>
      </c>
      <c r="AB2247" s="354">
        <v>1660</v>
      </c>
      <c r="AC2247" s="354">
        <v>1660</v>
      </c>
      <c r="AD2247" s="354">
        <v>1660</v>
      </c>
    </row>
    <row r="2248" spans="1:30" x14ac:dyDescent="0.35">
      <c r="A2248" t="s">
        <v>182</v>
      </c>
      <c r="B2248" s="354" t="str">
        <f>VLOOKUP(A2248,'Web Based Remittances'!$A$2:$C$70,3,0)</f>
        <v>729u814h</v>
      </c>
      <c r="C2248" s="354" t="s">
        <v>75</v>
      </c>
      <c r="D2248" s="354" t="s">
        <v>76</v>
      </c>
      <c r="E2248" s="354">
        <v>6116610</v>
      </c>
      <c r="F2248" s="354">
        <v>0</v>
      </c>
      <c r="G2248" s="354">
        <v>0</v>
      </c>
      <c r="H2248" s="354">
        <v>0</v>
      </c>
      <c r="I2248" s="354">
        <v>0</v>
      </c>
      <c r="J2248" s="354">
        <v>0</v>
      </c>
      <c r="K2248" s="354">
        <v>0</v>
      </c>
      <c r="L2248" s="354">
        <v>0</v>
      </c>
      <c r="M2248" s="354">
        <v>0</v>
      </c>
      <c r="N2248" s="354">
        <v>0</v>
      </c>
      <c r="O2248" s="354">
        <v>0</v>
      </c>
      <c r="P2248" s="354">
        <v>0</v>
      </c>
      <c r="Q2248" s="354">
        <v>0</v>
      </c>
      <c r="R2248" s="354">
        <v>0</v>
      </c>
      <c r="S2248" s="354">
        <v>0</v>
      </c>
      <c r="T2248" s="354">
        <v>0</v>
      </c>
      <c r="U2248" s="354">
        <v>0</v>
      </c>
      <c r="V2248" s="354">
        <v>0</v>
      </c>
      <c r="W2248" s="354">
        <v>0</v>
      </c>
      <c r="X2248" s="354">
        <v>0</v>
      </c>
      <c r="Y2248" s="354">
        <v>0</v>
      </c>
      <c r="Z2248" s="354">
        <v>0</v>
      </c>
      <c r="AA2248" s="354">
        <v>0</v>
      </c>
      <c r="AB2248" s="354">
        <v>0</v>
      </c>
      <c r="AC2248" s="354">
        <v>0</v>
      </c>
      <c r="AD2248" s="354">
        <v>0</v>
      </c>
    </row>
    <row r="2249" spans="1:30" x14ac:dyDescent="0.35">
      <c r="A2249" t="s">
        <v>182</v>
      </c>
      <c r="B2249" s="354" t="str">
        <f>VLOOKUP(A2249,'Web Based Remittances'!$A$2:$C$70,3,0)</f>
        <v>729u814h</v>
      </c>
      <c r="C2249" s="354" t="s">
        <v>77</v>
      </c>
      <c r="D2249" s="354" t="s">
        <v>78</v>
      </c>
      <c r="E2249" s="354">
        <v>6116600</v>
      </c>
      <c r="F2249" s="354">
        <v>823.21</v>
      </c>
      <c r="G2249" s="354">
        <v>823.21</v>
      </c>
      <c r="H2249" s="354">
        <v>0</v>
      </c>
      <c r="I2249" s="354">
        <v>0</v>
      </c>
      <c r="J2249" s="354">
        <v>0</v>
      </c>
      <c r="K2249" s="354">
        <v>0</v>
      </c>
      <c r="L2249" s="354">
        <v>0</v>
      </c>
      <c r="M2249" s="354">
        <v>0</v>
      </c>
      <c r="N2249" s="354">
        <v>0</v>
      </c>
      <c r="O2249" s="354">
        <v>0</v>
      </c>
      <c r="P2249" s="354">
        <v>0</v>
      </c>
      <c r="Q2249" s="354">
        <v>0</v>
      </c>
      <c r="R2249" s="354">
        <v>0</v>
      </c>
      <c r="S2249" s="354">
        <v>823.21</v>
      </c>
      <c r="T2249" s="354">
        <v>823.21</v>
      </c>
      <c r="U2249" s="354">
        <v>823.21</v>
      </c>
      <c r="V2249" s="354">
        <v>823.21</v>
      </c>
      <c r="W2249" s="354">
        <v>823.21</v>
      </c>
      <c r="X2249" s="354">
        <v>823.21</v>
      </c>
      <c r="Y2249" s="354">
        <v>823.21</v>
      </c>
      <c r="Z2249" s="354">
        <v>823.21</v>
      </c>
      <c r="AA2249" s="354">
        <v>823.21</v>
      </c>
      <c r="AB2249" s="354">
        <v>823.21</v>
      </c>
      <c r="AC2249" s="354">
        <v>823.21</v>
      </c>
      <c r="AD2249" s="354">
        <v>823.21</v>
      </c>
    </row>
    <row r="2250" spans="1:30" x14ac:dyDescent="0.35">
      <c r="A2250" t="s">
        <v>182</v>
      </c>
      <c r="B2250" s="354" t="str">
        <f>VLOOKUP(A2250,'Web Based Remittances'!$A$2:$C$70,3,0)</f>
        <v>729u814h</v>
      </c>
      <c r="C2250" s="354" t="s">
        <v>79</v>
      </c>
      <c r="D2250" s="354" t="s">
        <v>80</v>
      </c>
      <c r="E2250" s="354">
        <v>6121000</v>
      </c>
      <c r="F2250" s="354">
        <v>4000</v>
      </c>
      <c r="G2250" s="354">
        <v>0</v>
      </c>
      <c r="H2250" s="354">
        <v>0</v>
      </c>
      <c r="I2250" s="354">
        <v>500</v>
      </c>
      <c r="J2250" s="354">
        <v>0</v>
      </c>
      <c r="K2250" s="354">
        <v>0</v>
      </c>
      <c r="L2250" s="354">
        <v>1500</v>
      </c>
      <c r="M2250" s="354">
        <v>0</v>
      </c>
      <c r="N2250" s="354">
        <v>0</v>
      </c>
      <c r="O2250" s="354">
        <v>1000</v>
      </c>
      <c r="P2250" s="354">
        <v>0</v>
      </c>
      <c r="Q2250" s="354">
        <v>1000</v>
      </c>
      <c r="R2250" s="354">
        <v>0</v>
      </c>
      <c r="S2250" s="354">
        <v>0</v>
      </c>
      <c r="T2250" s="354">
        <v>0</v>
      </c>
      <c r="U2250" s="354">
        <v>500</v>
      </c>
      <c r="V2250" s="354">
        <v>500</v>
      </c>
      <c r="W2250" s="354">
        <v>500</v>
      </c>
      <c r="X2250" s="354">
        <v>2000</v>
      </c>
      <c r="Y2250" s="354">
        <v>2000</v>
      </c>
      <c r="Z2250" s="354">
        <v>2000</v>
      </c>
      <c r="AA2250" s="354">
        <v>3000</v>
      </c>
      <c r="AB2250" s="354">
        <v>3000</v>
      </c>
      <c r="AC2250" s="354">
        <v>4000</v>
      </c>
      <c r="AD2250" s="354">
        <v>4000</v>
      </c>
    </row>
    <row r="2251" spans="1:30" x14ac:dyDescent="0.35">
      <c r="A2251" t="s">
        <v>182</v>
      </c>
      <c r="B2251" s="354" t="str">
        <f>VLOOKUP(A2251,'Web Based Remittances'!$A$2:$C$70,3,0)</f>
        <v>729u814h</v>
      </c>
      <c r="C2251" s="354" t="s">
        <v>81</v>
      </c>
      <c r="D2251" s="354" t="s">
        <v>82</v>
      </c>
      <c r="E2251" s="354">
        <v>6122310</v>
      </c>
      <c r="F2251" s="354">
        <v>1000</v>
      </c>
      <c r="G2251" s="354">
        <v>0</v>
      </c>
      <c r="H2251" s="354">
        <v>0</v>
      </c>
      <c r="I2251" s="354">
        <v>0</v>
      </c>
      <c r="J2251" s="354">
        <v>0</v>
      </c>
      <c r="K2251" s="354">
        <v>0</v>
      </c>
      <c r="L2251" s="354">
        <v>1000</v>
      </c>
      <c r="M2251" s="354">
        <v>0</v>
      </c>
      <c r="N2251" s="354">
        <v>0</v>
      </c>
      <c r="O2251" s="354">
        <v>0</v>
      </c>
      <c r="P2251" s="354">
        <v>0</v>
      </c>
      <c r="Q2251" s="354">
        <v>0</v>
      </c>
      <c r="R2251" s="354">
        <v>0</v>
      </c>
      <c r="S2251" s="354">
        <v>0</v>
      </c>
      <c r="T2251" s="354">
        <v>0</v>
      </c>
      <c r="U2251" s="354">
        <v>0</v>
      </c>
      <c r="V2251" s="354">
        <v>0</v>
      </c>
      <c r="W2251" s="354">
        <v>0</v>
      </c>
      <c r="X2251" s="354">
        <v>1000</v>
      </c>
      <c r="Y2251" s="354">
        <v>1000</v>
      </c>
      <c r="Z2251" s="354">
        <v>1000</v>
      </c>
      <c r="AA2251" s="354">
        <v>1000</v>
      </c>
      <c r="AB2251" s="354">
        <v>1000</v>
      </c>
      <c r="AC2251" s="354">
        <v>1000</v>
      </c>
      <c r="AD2251" s="354">
        <v>1000</v>
      </c>
    </row>
    <row r="2252" spans="1:30" x14ac:dyDescent="0.35">
      <c r="A2252" t="s">
        <v>182</v>
      </c>
      <c r="B2252" s="354" t="str">
        <f>VLOOKUP(A2252,'Web Based Remittances'!$A$2:$C$70,3,0)</f>
        <v>729u814h</v>
      </c>
      <c r="C2252" s="354" t="s">
        <v>83</v>
      </c>
      <c r="D2252" s="354" t="s">
        <v>84</v>
      </c>
      <c r="E2252" s="354">
        <v>6122110</v>
      </c>
      <c r="F2252" s="354">
        <v>5000</v>
      </c>
      <c r="G2252" s="354">
        <v>417</v>
      </c>
      <c r="H2252" s="354">
        <v>417</v>
      </c>
      <c r="I2252" s="354">
        <v>417</v>
      </c>
      <c r="J2252" s="354">
        <v>417</v>
      </c>
      <c r="K2252" s="354">
        <v>417</v>
      </c>
      <c r="L2252" s="354">
        <v>417</v>
      </c>
      <c r="M2252" s="354">
        <v>417</v>
      </c>
      <c r="N2252" s="354">
        <v>417</v>
      </c>
      <c r="O2252" s="354">
        <v>417</v>
      </c>
      <c r="P2252" s="354">
        <v>417</v>
      </c>
      <c r="Q2252" s="354">
        <v>417</v>
      </c>
      <c r="R2252" s="354">
        <v>413</v>
      </c>
      <c r="S2252" s="354">
        <v>417</v>
      </c>
      <c r="T2252" s="354">
        <v>834</v>
      </c>
      <c r="U2252" s="354">
        <v>1251</v>
      </c>
      <c r="V2252" s="354">
        <v>1668</v>
      </c>
      <c r="W2252" s="354">
        <v>2085</v>
      </c>
      <c r="X2252" s="354">
        <v>2502</v>
      </c>
      <c r="Y2252" s="354">
        <v>2919</v>
      </c>
      <c r="Z2252" s="354">
        <v>3336</v>
      </c>
      <c r="AA2252" s="354">
        <v>3753</v>
      </c>
      <c r="AB2252" s="354">
        <v>4170</v>
      </c>
      <c r="AC2252" s="354">
        <v>4587</v>
      </c>
      <c r="AD2252" s="354">
        <v>5000</v>
      </c>
    </row>
    <row r="2253" spans="1:30" x14ac:dyDescent="0.35">
      <c r="A2253" t="s">
        <v>182</v>
      </c>
      <c r="B2253" s="354" t="str">
        <f>VLOOKUP(A2253,'Web Based Remittances'!$A$2:$C$70,3,0)</f>
        <v>729u814h</v>
      </c>
      <c r="C2253" s="354" t="s">
        <v>85</v>
      </c>
      <c r="D2253" s="354" t="s">
        <v>86</v>
      </c>
      <c r="E2253" s="354">
        <v>6120800</v>
      </c>
      <c r="F2253" s="354">
        <v>5000</v>
      </c>
      <c r="G2253" s="354">
        <v>1250</v>
      </c>
      <c r="H2253" s="354">
        <v>0</v>
      </c>
      <c r="I2253" s="354">
        <v>0</v>
      </c>
      <c r="J2253" s="354">
        <v>0</v>
      </c>
      <c r="K2253" s="354">
        <v>1250</v>
      </c>
      <c r="L2253" s="354">
        <v>0</v>
      </c>
      <c r="M2253" s="354">
        <v>0</v>
      </c>
      <c r="N2253" s="354">
        <v>1250</v>
      </c>
      <c r="O2253" s="354">
        <v>0</v>
      </c>
      <c r="P2253" s="354">
        <v>0</v>
      </c>
      <c r="Q2253" s="354">
        <v>1250</v>
      </c>
      <c r="R2253" s="354">
        <v>0</v>
      </c>
      <c r="S2253" s="354">
        <v>1250</v>
      </c>
      <c r="T2253" s="354">
        <v>1250</v>
      </c>
      <c r="U2253" s="354">
        <v>1250</v>
      </c>
      <c r="V2253" s="354">
        <v>1250</v>
      </c>
      <c r="W2253" s="354">
        <v>2500</v>
      </c>
      <c r="X2253" s="354">
        <v>2500</v>
      </c>
      <c r="Y2253" s="354">
        <v>2500</v>
      </c>
      <c r="Z2253" s="354">
        <v>3750</v>
      </c>
      <c r="AA2253" s="354">
        <v>3750</v>
      </c>
      <c r="AB2253" s="354">
        <v>3750</v>
      </c>
      <c r="AC2253" s="354">
        <v>5000</v>
      </c>
      <c r="AD2253" s="354">
        <v>5000</v>
      </c>
    </row>
    <row r="2254" spans="1:30" x14ac:dyDescent="0.35">
      <c r="A2254" t="s">
        <v>182</v>
      </c>
      <c r="B2254" s="354" t="str">
        <f>VLOOKUP(A2254,'Web Based Remittances'!$A$2:$C$70,3,0)</f>
        <v>729u814h</v>
      </c>
      <c r="C2254" s="354" t="s">
        <v>87</v>
      </c>
      <c r="D2254" s="354" t="s">
        <v>88</v>
      </c>
      <c r="E2254" s="354">
        <v>6120220</v>
      </c>
      <c r="F2254" s="354">
        <v>39800</v>
      </c>
      <c r="G2254" s="354">
        <v>4781</v>
      </c>
      <c r="H2254" s="354">
        <v>3150</v>
      </c>
      <c r="I2254" s="354">
        <v>3150</v>
      </c>
      <c r="J2254" s="354">
        <v>2600</v>
      </c>
      <c r="K2254" s="354">
        <v>1800</v>
      </c>
      <c r="L2254" s="354">
        <v>2550</v>
      </c>
      <c r="M2254" s="354">
        <v>3100</v>
      </c>
      <c r="N2254" s="354">
        <v>4969</v>
      </c>
      <c r="O2254" s="354">
        <v>3300</v>
      </c>
      <c r="P2254" s="354">
        <v>3500</v>
      </c>
      <c r="Q2254" s="354">
        <v>3500</v>
      </c>
      <c r="R2254" s="354">
        <v>3400</v>
      </c>
      <c r="S2254" s="354">
        <v>4781</v>
      </c>
      <c r="T2254" s="354">
        <v>7931</v>
      </c>
      <c r="U2254" s="354">
        <v>11081</v>
      </c>
      <c r="V2254" s="354">
        <v>13681</v>
      </c>
      <c r="W2254" s="354">
        <v>15481</v>
      </c>
      <c r="X2254" s="354">
        <v>18031</v>
      </c>
      <c r="Y2254" s="354">
        <v>21131</v>
      </c>
      <c r="Z2254" s="354">
        <v>26100</v>
      </c>
      <c r="AA2254" s="354">
        <v>29400</v>
      </c>
      <c r="AB2254" s="354">
        <v>32900</v>
      </c>
      <c r="AC2254" s="354">
        <v>36400</v>
      </c>
      <c r="AD2254" s="354">
        <v>39800</v>
      </c>
    </row>
    <row r="2255" spans="1:30" x14ac:dyDescent="0.35">
      <c r="A2255" t="s">
        <v>182</v>
      </c>
      <c r="B2255" s="354" t="str">
        <f>VLOOKUP(A2255,'Web Based Remittances'!$A$2:$C$70,3,0)</f>
        <v>729u814h</v>
      </c>
      <c r="C2255" s="354" t="s">
        <v>89</v>
      </c>
      <c r="D2255" s="354" t="s">
        <v>90</v>
      </c>
      <c r="E2255" s="354">
        <v>6120600</v>
      </c>
      <c r="F2255" s="354">
        <v>5934</v>
      </c>
      <c r="G2255" s="354">
        <v>5934</v>
      </c>
      <c r="H2255" s="354">
        <v>0</v>
      </c>
      <c r="I2255" s="354">
        <v>0</v>
      </c>
      <c r="J2255" s="354">
        <v>0</v>
      </c>
      <c r="K2255" s="354">
        <v>0</v>
      </c>
      <c r="L2255" s="354">
        <v>0</v>
      </c>
      <c r="M2255" s="354">
        <v>0</v>
      </c>
      <c r="N2255" s="354">
        <v>0</v>
      </c>
      <c r="O2255" s="354">
        <v>0</v>
      </c>
      <c r="P2255" s="354">
        <v>0</v>
      </c>
      <c r="Q2255" s="354">
        <v>0</v>
      </c>
      <c r="R2255" s="354">
        <v>0</v>
      </c>
      <c r="S2255" s="354">
        <v>5934</v>
      </c>
      <c r="T2255" s="354">
        <v>5934</v>
      </c>
      <c r="U2255" s="354">
        <v>5934</v>
      </c>
      <c r="V2255" s="354">
        <v>5934</v>
      </c>
      <c r="W2255" s="354">
        <v>5934</v>
      </c>
      <c r="X2255" s="354">
        <v>5934</v>
      </c>
      <c r="Y2255" s="354">
        <v>5934</v>
      </c>
      <c r="Z2255" s="354">
        <v>5934</v>
      </c>
      <c r="AA2255" s="354">
        <v>5934</v>
      </c>
      <c r="AB2255" s="354">
        <v>5934</v>
      </c>
      <c r="AC2255" s="354">
        <v>5934</v>
      </c>
      <c r="AD2255" s="354">
        <v>5934</v>
      </c>
    </row>
    <row r="2256" spans="1:30" x14ac:dyDescent="0.35">
      <c r="A2256" t="s">
        <v>182</v>
      </c>
      <c r="B2256" s="354" t="str">
        <f>VLOOKUP(A2256,'Web Based Remittances'!$A$2:$C$70,3,0)</f>
        <v>729u814h</v>
      </c>
      <c r="C2256" s="354" t="s">
        <v>91</v>
      </c>
      <c r="D2256" s="354" t="s">
        <v>92</v>
      </c>
      <c r="E2256" s="354">
        <v>6120400</v>
      </c>
      <c r="F2256" s="354">
        <v>16818</v>
      </c>
      <c r="G2256" s="354">
        <v>553</v>
      </c>
      <c r="H2256" s="354">
        <v>8020</v>
      </c>
      <c r="I2256" s="354">
        <v>350</v>
      </c>
      <c r="J2256" s="354">
        <v>165</v>
      </c>
      <c r="K2256" s="354">
        <v>1035</v>
      </c>
      <c r="L2256" s="354">
        <v>488</v>
      </c>
      <c r="M2256" s="354">
        <v>165</v>
      </c>
      <c r="N2256" s="354">
        <v>637</v>
      </c>
      <c r="O2256" s="354">
        <v>565</v>
      </c>
      <c r="P2256" s="354">
        <v>865</v>
      </c>
      <c r="Q2256" s="354">
        <v>1829</v>
      </c>
      <c r="R2256" s="354">
        <v>2146</v>
      </c>
      <c r="S2256" s="354">
        <v>553</v>
      </c>
      <c r="T2256" s="354">
        <v>8573</v>
      </c>
      <c r="U2256" s="354">
        <v>8923</v>
      </c>
      <c r="V2256" s="354">
        <v>9088</v>
      </c>
      <c r="W2256" s="354">
        <v>10123</v>
      </c>
      <c r="X2256" s="354">
        <v>10611</v>
      </c>
      <c r="Y2256" s="354">
        <v>10776</v>
      </c>
      <c r="Z2256" s="354">
        <v>11413</v>
      </c>
      <c r="AA2256" s="354">
        <v>11978</v>
      </c>
      <c r="AB2256" s="354">
        <v>12843</v>
      </c>
      <c r="AC2256" s="354">
        <v>14672</v>
      </c>
      <c r="AD2256" s="354">
        <v>16818</v>
      </c>
    </row>
    <row r="2257" spans="1:30" x14ac:dyDescent="0.35">
      <c r="A2257" t="s">
        <v>182</v>
      </c>
      <c r="B2257" s="354" t="str">
        <f>VLOOKUP(A2257,'Web Based Remittances'!$A$2:$C$70,3,0)</f>
        <v>729u814h</v>
      </c>
      <c r="C2257" s="354" t="s">
        <v>93</v>
      </c>
      <c r="D2257" s="354" t="s">
        <v>94</v>
      </c>
      <c r="E2257" s="354">
        <v>6140130</v>
      </c>
      <c r="F2257" s="354">
        <v>19067</v>
      </c>
      <c r="G2257" s="354">
        <v>1575</v>
      </c>
      <c r="H2257" s="354">
        <v>500</v>
      </c>
      <c r="I2257" s="354">
        <v>1575</v>
      </c>
      <c r="J2257" s="354">
        <v>2650</v>
      </c>
      <c r="K2257" s="354">
        <v>1575</v>
      </c>
      <c r="L2257" s="354">
        <v>1575</v>
      </c>
      <c r="M2257" s="354">
        <v>1575</v>
      </c>
      <c r="N2257" s="354">
        <v>1575</v>
      </c>
      <c r="O2257" s="354">
        <v>1740</v>
      </c>
      <c r="P2257" s="354">
        <v>1575</v>
      </c>
      <c r="Q2257" s="354">
        <v>3110</v>
      </c>
      <c r="R2257" s="354">
        <v>42</v>
      </c>
      <c r="S2257" s="354">
        <v>1575</v>
      </c>
      <c r="T2257" s="354">
        <v>2075</v>
      </c>
      <c r="U2257" s="354">
        <v>3650</v>
      </c>
      <c r="V2257" s="354">
        <v>6300</v>
      </c>
      <c r="W2257" s="354">
        <v>7875</v>
      </c>
      <c r="X2257" s="354">
        <v>9450</v>
      </c>
      <c r="Y2257" s="354">
        <v>11025</v>
      </c>
      <c r="Z2257" s="354">
        <v>12600</v>
      </c>
      <c r="AA2257" s="354">
        <v>14340</v>
      </c>
      <c r="AB2257" s="354">
        <v>15915</v>
      </c>
      <c r="AC2257" s="354">
        <v>19025</v>
      </c>
      <c r="AD2257" s="354">
        <v>19067</v>
      </c>
    </row>
    <row r="2258" spans="1:30" x14ac:dyDescent="0.35">
      <c r="A2258" t="s">
        <v>182</v>
      </c>
      <c r="B2258" s="354" t="str">
        <f>VLOOKUP(A2258,'Web Based Remittances'!$A$2:$C$70,3,0)</f>
        <v>729u814h</v>
      </c>
      <c r="C2258" s="354" t="s">
        <v>95</v>
      </c>
      <c r="D2258" s="354" t="s">
        <v>96</v>
      </c>
      <c r="E2258" s="354">
        <v>6142430</v>
      </c>
      <c r="F2258" s="354">
        <v>3584</v>
      </c>
      <c r="G2258" s="354">
        <v>700</v>
      </c>
      <c r="H2258" s="354">
        <v>0</v>
      </c>
      <c r="I2258" s="354">
        <v>100</v>
      </c>
      <c r="J2258" s="354">
        <v>0</v>
      </c>
      <c r="K2258" s="354">
        <v>0</v>
      </c>
      <c r="L2258" s="354">
        <v>120</v>
      </c>
      <c r="M2258" s="354">
        <v>100</v>
      </c>
      <c r="N2258" s="354">
        <v>2414</v>
      </c>
      <c r="O2258" s="354">
        <v>100</v>
      </c>
      <c r="P2258" s="354">
        <v>0</v>
      </c>
      <c r="Q2258" s="354">
        <v>50</v>
      </c>
      <c r="R2258" s="354">
        <v>0</v>
      </c>
      <c r="S2258" s="354">
        <v>700</v>
      </c>
      <c r="T2258" s="354">
        <v>700</v>
      </c>
      <c r="U2258" s="354">
        <v>800</v>
      </c>
      <c r="V2258" s="354">
        <v>800</v>
      </c>
      <c r="W2258" s="354">
        <v>800</v>
      </c>
      <c r="X2258" s="354">
        <v>920</v>
      </c>
      <c r="Y2258" s="354">
        <v>1020</v>
      </c>
      <c r="Z2258" s="354">
        <v>3434</v>
      </c>
      <c r="AA2258" s="354">
        <v>3534</v>
      </c>
      <c r="AB2258" s="354">
        <v>3534</v>
      </c>
      <c r="AC2258" s="354">
        <v>3584</v>
      </c>
      <c r="AD2258" s="354">
        <v>3584</v>
      </c>
    </row>
    <row r="2259" spans="1:30" x14ac:dyDescent="0.35">
      <c r="A2259" t="s">
        <v>182</v>
      </c>
      <c r="B2259" s="354" t="str">
        <f>VLOOKUP(A2259,'Web Based Remittances'!$A$2:$C$70,3,0)</f>
        <v>729u814h</v>
      </c>
      <c r="C2259" s="354" t="s">
        <v>97</v>
      </c>
      <c r="D2259" s="354" t="s">
        <v>98</v>
      </c>
      <c r="E2259" s="354">
        <v>6146100</v>
      </c>
      <c r="F2259" s="354">
        <v>0</v>
      </c>
      <c r="G2259" s="354">
        <v>0</v>
      </c>
      <c r="H2259" s="354">
        <v>0</v>
      </c>
      <c r="I2259" s="354">
        <v>0</v>
      </c>
      <c r="J2259" s="354">
        <v>0</v>
      </c>
      <c r="K2259" s="354">
        <v>0</v>
      </c>
      <c r="L2259" s="354">
        <v>0</v>
      </c>
      <c r="M2259" s="354">
        <v>0</v>
      </c>
      <c r="N2259" s="354">
        <v>0</v>
      </c>
      <c r="O2259" s="354">
        <v>0</v>
      </c>
      <c r="P2259" s="354">
        <v>0</v>
      </c>
      <c r="Q2259" s="354">
        <v>0</v>
      </c>
      <c r="R2259" s="354">
        <v>0</v>
      </c>
      <c r="S2259" s="354">
        <v>0</v>
      </c>
      <c r="T2259" s="354">
        <v>0</v>
      </c>
      <c r="U2259" s="354">
        <v>0</v>
      </c>
      <c r="V2259" s="354">
        <v>0</v>
      </c>
      <c r="W2259" s="354">
        <v>0</v>
      </c>
      <c r="X2259" s="354">
        <v>0</v>
      </c>
      <c r="Y2259" s="354">
        <v>0</v>
      </c>
      <c r="Z2259" s="354">
        <v>0</v>
      </c>
      <c r="AA2259" s="354">
        <v>0</v>
      </c>
      <c r="AB2259" s="354">
        <v>0</v>
      </c>
      <c r="AC2259" s="354">
        <v>0</v>
      </c>
      <c r="AD2259" s="354">
        <v>0</v>
      </c>
    </row>
    <row r="2260" spans="1:30" x14ac:dyDescent="0.35">
      <c r="A2260" t="s">
        <v>182</v>
      </c>
      <c r="B2260" s="354" t="str">
        <f>VLOOKUP(A2260,'Web Based Remittances'!$A$2:$C$70,3,0)</f>
        <v>729u814h</v>
      </c>
      <c r="C2260" s="354" t="s">
        <v>99</v>
      </c>
      <c r="D2260" s="354" t="s">
        <v>100</v>
      </c>
      <c r="E2260" s="354">
        <v>6140000</v>
      </c>
      <c r="F2260" s="354">
        <v>23909</v>
      </c>
      <c r="G2260" s="354">
        <v>4269</v>
      </c>
      <c r="H2260" s="354">
        <v>2223</v>
      </c>
      <c r="I2260" s="354">
        <v>1390</v>
      </c>
      <c r="J2260" s="354">
        <v>2835</v>
      </c>
      <c r="K2260" s="354">
        <v>1417</v>
      </c>
      <c r="L2260" s="354">
        <v>167</v>
      </c>
      <c r="M2260" s="354">
        <v>4019</v>
      </c>
      <c r="N2260" s="354">
        <v>2188</v>
      </c>
      <c r="O2260" s="354">
        <v>1167</v>
      </c>
      <c r="P2260" s="354">
        <v>1935</v>
      </c>
      <c r="Q2260" s="354">
        <v>2132</v>
      </c>
      <c r="R2260" s="354">
        <v>167</v>
      </c>
      <c r="S2260" s="354">
        <v>4269</v>
      </c>
      <c r="T2260" s="354">
        <v>6492</v>
      </c>
      <c r="U2260" s="354">
        <v>7882</v>
      </c>
      <c r="V2260" s="354">
        <v>10717</v>
      </c>
      <c r="W2260" s="354">
        <v>12134</v>
      </c>
      <c r="X2260" s="354">
        <v>12301</v>
      </c>
      <c r="Y2260" s="354">
        <v>16320</v>
      </c>
      <c r="Z2260" s="354">
        <v>18508</v>
      </c>
      <c r="AA2260" s="354">
        <v>19675</v>
      </c>
      <c r="AB2260" s="354">
        <v>21610</v>
      </c>
      <c r="AC2260" s="354">
        <v>23742</v>
      </c>
      <c r="AD2260" s="354">
        <v>23909</v>
      </c>
    </row>
    <row r="2261" spans="1:30" x14ac:dyDescent="0.35">
      <c r="A2261" t="s">
        <v>182</v>
      </c>
      <c r="B2261" s="354" t="str">
        <f>VLOOKUP(A2261,'Web Based Remittances'!$A$2:$C$70,3,0)</f>
        <v>729u814h</v>
      </c>
      <c r="C2261" s="354" t="s">
        <v>101</v>
      </c>
      <c r="D2261" s="354" t="s">
        <v>102</v>
      </c>
      <c r="E2261" s="354">
        <v>6121600</v>
      </c>
      <c r="F2261" s="354">
        <v>4842</v>
      </c>
      <c r="G2261" s="354">
        <v>4842</v>
      </c>
      <c r="H2261" s="354">
        <v>0</v>
      </c>
      <c r="I2261" s="354">
        <v>0</v>
      </c>
      <c r="J2261" s="354">
        <v>0</v>
      </c>
      <c r="K2261" s="354">
        <v>0</v>
      </c>
      <c r="L2261" s="354">
        <v>0</v>
      </c>
      <c r="M2261" s="354">
        <v>0</v>
      </c>
      <c r="N2261" s="354">
        <v>0</v>
      </c>
      <c r="O2261" s="354">
        <v>0</v>
      </c>
      <c r="P2261" s="354">
        <v>0</v>
      </c>
      <c r="Q2261" s="354">
        <v>0</v>
      </c>
      <c r="R2261" s="354">
        <v>0</v>
      </c>
      <c r="S2261" s="354">
        <v>4842</v>
      </c>
      <c r="T2261" s="354">
        <v>4842</v>
      </c>
      <c r="U2261" s="354">
        <v>4842</v>
      </c>
      <c r="V2261" s="354">
        <v>4842</v>
      </c>
      <c r="W2261" s="354">
        <v>4842</v>
      </c>
      <c r="X2261" s="354">
        <v>4842</v>
      </c>
      <c r="Y2261" s="354">
        <v>4842</v>
      </c>
      <c r="Z2261" s="354">
        <v>4842</v>
      </c>
      <c r="AA2261" s="354">
        <v>4842</v>
      </c>
      <c r="AB2261" s="354">
        <v>4842</v>
      </c>
      <c r="AC2261" s="354">
        <v>4842</v>
      </c>
      <c r="AD2261" s="354">
        <v>4842</v>
      </c>
    </row>
    <row r="2262" spans="1:30" x14ac:dyDescent="0.35">
      <c r="A2262" t="s">
        <v>182</v>
      </c>
      <c r="B2262" s="354" t="str">
        <f>VLOOKUP(A2262,'Web Based Remittances'!$A$2:$C$70,3,0)</f>
        <v>729u814h</v>
      </c>
      <c r="C2262" s="354" t="s">
        <v>103</v>
      </c>
      <c r="D2262" s="354" t="s">
        <v>104</v>
      </c>
      <c r="E2262" s="354">
        <v>6151110</v>
      </c>
      <c r="F2262" s="354">
        <v>0</v>
      </c>
      <c r="G2262" s="354">
        <v>0</v>
      </c>
      <c r="H2262" s="354">
        <v>0</v>
      </c>
      <c r="I2262" s="354">
        <v>0</v>
      </c>
      <c r="J2262" s="354">
        <v>0</v>
      </c>
      <c r="K2262" s="354">
        <v>0</v>
      </c>
      <c r="L2262" s="354">
        <v>0</v>
      </c>
      <c r="M2262" s="354">
        <v>0</v>
      </c>
      <c r="N2262" s="354">
        <v>0</v>
      </c>
      <c r="O2262" s="354">
        <v>0</v>
      </c>
      <c r="P2262" s="354">
        <v>0</v>
      </c>
      <c r="Q2262" s="354">
        <v>0</v>
      </c>
      <c r="R2262" s="354">
        <v>0</v>
      </c>
      <c r="S2262" s="354">
        <v>0</v>
      </c>
      <c r="T2262" s="354">
        <v>0</v>
      </c>
      <c r="U2262" s="354">
        <v>0</v>
      </c>
      <c r="V2262" s="354">
        <v>0</v>
      </c>
      <c r="W2262" s="354">
        <v>0</v>
      </c>
      <c r="X2262" s="354">
        <v>0</v>
      </c>
      <c r="Y2262" s="354">
        <v>0</v>
      </c>
      <c r="Z2262" s="354">
        <v>0</v>
      </c>
      <c r="AA2262" s="354">
        <v>0</v>
      </c>
      <c r="AB2262" s="354">
        <v>0</v>
      </c>
      <c r="AC2262" s="354">
        <v>0</v>
      </c>
      <c r="AD2262" s="354">
        <v>0</v>
      </c>
    </row>
    <row r="2263" spans="1:30" x14ac:dyDescent="0.35">
      <c r="A2263" t="s">
        <v>182</v>
      </c>
      <c r="B2263" s="354" t="str">
        <f>VLOOKUP(A2263,'Web Based Remittances'!$A$2:$C$70,3,0)</f>
        <v>729u814h</v>
      </c>
      <c r="C2263" s="354" t="s">
        <v>105</v>
      </c>
      <c r="D2263" s="354" t="s">
        <v>106</v>
      </c>
      <c r="E2263" s="354">
        <v>6140200</v>
      </c>
      <c r="F2263" s="354">
        <v>81690</v>
      </c>
      <c r="G2263" s="354">
        <v>7423</v>
      </c>
      <c r="H2263" s="354">
        <v>7443</v>
      </c>
      <c r="I2263" s="354">
        <v>7393</v>
      </c>
      <c r="J2263" s="354">
        <v>7393</v>
      </c>
      <c r="K2263" s="354">
        <v>0</v>
      </c>
      <c r="L2263" s="354">
        <v>7523</v>
      </c>
      <c r="M2263" s="354">
        <v>7413</v>
      </c>
      <c r="N2263" s="354">
        <v>7393</v>
      </c>
      <c r="O2263" s="354">
        <v>7393</v>
      </c>
      <c r="P2263" s="354">
        <v>7393</v>
      </c>
      <c r="Q2263" s="354">
        <v>7493</v>
      </c>
      <c r="R2263" s="354">
        <v>7430</v>
      </c>
      <c r="S2263" s="354">
        <v>7423</v>
      </c>
      <c r="T2263" s="354">
        <v>14866</v>
      </c>
      <c r="U2263" s="354">
        <v>22259</v>
      </c>
      <c r="V2263" s="354">
        <v>29652</v>
      </c>
      <c r="W2263" s="354">
        <v>29652</v>
      </c>
      <c r="X2263" s="354">
        <v>37175</v>
      </c>
      <c r="Y2263" s="354">
        <v>44588</v>
      </c>
      <c r="Z2263" s="354">
        <v>51981</v>
      </c>
      <c r="AA2263" s="354">
        <v>59374</v>
      </c>
      <c r="AB2263" s="354">
        <v>66767</v>
      </c>
      <c r="AC2263" s="354">
        <v>74260</v>
      </c>
      <c r="AD2263" s="354">
        <v>81690</v>
      </c>
    </row>
    <row r="2264" spans="1:30" x14ac:dyDescent="0.35">
      <c r="A2264" t="s">
        <v>182</v>
      </c>
      <c r="B2264" s="354" t="str">
        <f>VLOOKUP(A2264,'Web Based Remittances'!$A$2:$C$70,3,0)</f>
        <v>729u814h</v>
      </c>
      <c r="C2264" s="354" t="s">
        <v>107</v>
      </c>
      <c r="D2264" s="354" t="s">
        <v>108</v>
      </c>
      <c r="E2264" s="354">
        <v>6111000</v>
      </c>
      <c r="F2264" s="354">
        <v>12210</v>
      </c>
      <c r="G2264" s="354">
        <v>2225</v>
      </c>
      <c r="H2264" s="354">
        <v>2000</v>
      </c>
      <c r="I2264" s="354">
        <v>2000</v>
      </c>
      <c r="J2264" s="354">
        <v>1410</v>
      </c>
      <c r="K2264" s="354">
        <v>0</v>
      </c>
      <c r="L2264" s="354">
        <v>1000</v>
      </c>
      <c r="M2264" s="354">
        <v>1000</v>
      </c>
      <c r="N2264" s="354">
        <v>600</v>
      </c>
      <c r="O2264" s="354">
        <v>525</v>
      </c>
      <c r="P2264" s="354">
        <v>1000</v>
      </c>
      <c r="Q2264" s="354">
        <v>225</v>
      </c>
      <c r="R2264" s="354">
        <v>225</v>
      </c>
      <c r="S2264" s="354">
        <v>2225</v>
      </c>
      <c r="T2264" s="354">
        <v>4225</v>
      </c>
      <c r="U2264" s="354">
        <v>6225</v>
      </c>
      <c r="V2264" s="354">
        <v>7635</v>
      </c>
      <c r="W2264" s="354">
        <v>7635</v>
      </c>
      <c r="X2264" s="354">
        <v>8635</v>
      </c>
      <c r="Y2264" s="354">
        <v>9635</v>
      </c>
      <c r="Z2264" s="354">
        <v>10235</v>
      </c>
      <c r="AA2264" s="354">
        <v>10760</v>
      </c>
      <c r="AB2264" s="354">
        <v>11760</v>
      </c>
      <c r="AC2264" s="354">
        <v>11985</v>
      </c>
      <c r="AD2264" s="354">
        <v>12210</v>
      </c>
    </row>
    <row r="2265" spans="1:30" x14ac:dyDescent="0.35">
      <c r="A2265" t="s">
        <v>182</v>
      </c>
      <c r="B2265" s="354" t="str">
        <f>VLOOKUP(A2265,'Web Based Remittances'!$A$2:$C$70,3,0)</f>
        <v>729u814h</v>
      </c>
      <c r="C2265" s="354" t="s">
        <v>109</v>
      </c>
      <c r="D2265" s="354" t="s">
        <v>110</v>
      </c>
      <c r="E2265" s="354">
        <v>6170100</v>
      </c>
      <c r="F2265" s="354">
        <v>3622</v>
      </c>
      <c r="G2265" s="354">
        <v>410</v>
      </c>
      <c r="H2265" s="354">
        <v>600</v>
      </c>
      <c r="I2265" s="354">
        <v>1150</v>
      </c>
      <c r="J2265" s="354">
        <v>182</v>
      </c>
      <c r="K2265" s="354">
        <v>0</v>
      </c>
      <c r="L2265" s="354">
        <v>182</v>
      </c>
      <c r="M2265" s="354">
        <v>182</v>
      </c>
      <c r="N2265" s="354">
        <v>182</v>
      </c>
      <c r="O2265" s="354">
        <v>182</v>
      </c>
      <c r="P2265" s="354">
        <v>182</v>
      </c>
      <c r="Q2265" s="354">
        <v>182</v>
      </c>
      <c r="R2265" s="354">
        <v>188</v>
      </c>
      <c r="S2265" s="354">
        <v>410</v>
      </c>
      <c r="T2265" s="354">
        <v>1010</v>
      </c>
      <c r="U2265" s="354">
        <v>2160</v>
      </c>
      <c r="V2265" s="354">
        <v>2342</v>
      </c>
      <c r="W2265" s="354">
        <v>2342</v>
      </c>
      <c r="X2265" s="354">
        <v>2524</v>
      </c>
      <c r="Y2265" s="354">
        <v>2706</v>
      </c>
      <c r="Z2265" s="354">
        <v>2888</v>
      </c>
      <c r="AA2265" s="354">
        <v>3070</v>
      </c>
      <c r="AB2265" s="354">
        <v>3252</v>
      </c>
      <c r="AC2265" s="354">
        <v>3434</v>
      </c>
      <c r="AD2265" s="354">
        <v>3622</v>
      </c>
    </row>
    <row r="2266" spans="1:30" x14ac:dyDescent="0.35">
      <c r="A2266" t="s">
        <v>182</v>
      </c>
      <c r="B2266" s="354" t="str">
        <f>VLOOKUP(A2266,'Web Based Remittances'!$A$2:$C$70,3,0)</f>
        <v>729u814h</v>
      </c>
      <c r="C2266" s="354" t="s">
        <v>111</v>
      </c>
      <c r="D2266" s="354" t="s">
        <v>112</v>
      </c>
      <c r="E2266" s="354">
        <v>6170110</v>
      </c>
      <c r="F2266" s="354">
        <v>26677</v>
      </c>
      <c r="G2266" s="354">
        <v>11835</v>
      </c>
      <c r="H2266" s="354">
        <v>10350</v>
      </c>
      <c r="I2266" s="354">
        <v>1000</v>
      </c>
      <c r="J2266" s="354">
        <v>997</v>
      </c>
      <c r="K2266" s="354">
        <v>352</v>
      </c>
      <c r="L2266" s="354">
        <v>502</v>
      </c>
      <c r="M2266" s="354">
        <v>634</v>
      </c>
      <c r="N2266" s="354">
        <v>202</v>
      </c>
      <c r="O2266" s="354">
        <v>202</v>
      </c>
      <c r="P2266" s="354">
        <v>202</v>
      </c>
      <c r="Q2266" s="354">
        <v>202</v>
      </c>
      <c r="R2266" s="354">
        <v>199</v>
      </c>
      <c r="S2266" s="354">
        <v>11835</v>
      </c>
      <c r="T2266" s="354">
        <v>22185</v>
      </c>
      <c r="U2266" s="354">
        <v>23185</v>
      </c>
      <c r="V2266" s="354">
        <v>24182</v>
      </c>
      <c r="W2266" s="354">
        <v>24534</v>
      </c>
      <c r="X2266" s="354">
        <v>25036</v>
      </c>
      <c r="Y2266" s="354">
        <v>25670</v>
      </c>
      <c r="Z2266" s="354">
        <v>25872</v>
      </c>
      <c r="AA2266" s="354">
        <v>26074</v>
      </c>
      <c r="AB2266" s="354">
        <v>26276</v>
      </c>
      <c r="AC2266" s="354">
        <v>26478</v>
      </c>
      <c r="AD2266" s="354">
        <v>26677</v>
      </c>
    </row>
    <row r="2267" spans="1:30" x14ac:dyDescent="0.35">
      <c r="A2267" t="s">
        <v>182</v>
      </c>
      <c r="B2267" s="354" t="str">
        <f>VLOOKUP(A2267,'Web Based Remittances'!$A$2:$C$70,3,0)</f>
        <v>729u814h</v>
      </c>
      <c r="C2267" s="354" t="s">
        <v>121</v>
      </c>
      <c r="D2267" s="354" t="s">
        <v>122</v>
      </c>
      <c r="E2267" s="354">
        <v>4190170</v>
      </c>
      <c r="F2267" s="354">
        <v>-7597</v>
      </c>
      <c r="G2267" s="354">
        <v>0</v>
      </c>
      <c r="H2267" s="354">
        <v>-7597</v>
      </c>
      <c r="S2267" s="354">
        <v>0</v>
      </c>
      <c r="T2267" s="354">
        <v>-7597</v>
      </c>
      <c r="U2267" s="354">
        <v>-7597</v>
      </c>
      <c r="V2267" s="354">
        <v>-7597</v>
      </c>
      <c r="W2267" s="354">
        <v>-7597</v>
      </c>
      <c r="X2267" s="354">
        <v>-7597</v>
      </c>
      <c r="Y2267" s="354">
        <v>-7597</v>
      </c>
      <c r="Z2267" s="354">
        <v>-7597</v>
      </c>
      <c r="AA2267" s="354">
        <v>-7597</v>
      </c>
      <c r="AB2267" s="354">
        <v>-7597</v>
      </c>
      <c r="AC2267" s="354">
        <v>-7597</v>
      </c>
      <c r="AD2267" s="354">
        <v>-7597</v>
      </c>
    </row>
    <row r="2268" spans="1:30" x14ac:dyDescent="0.35">
      <c r="A2268" t="s">
        <v>182</v>
      </c>
      <c r="B2268" s="354" t="str">
        <f>VLOOKUP(A2268,'Web Based Remittances'!$A$2:$C$70,3,0)</f>
        <v>729u814h</v>
      </c>
      <c r="C2268" s="354" t="s">
        <v>127</v>
      </c>
      <c r="D2268" s="354" t="s">
        <v>128</v>
      </c>
      <c r="E2268" s="354">
        <v>6180200</v>
      </c>
      <c r="F2268" s="354">
        <v>7597</v>
      </c>
      <c r="G2268" s="354">
        <v>0</v>
      </c>
      <c r="H2268" s="354">
        <v>0</v>
      </c>
      <c r="I2268" s="354">
        <v>0</v>
      </c>
      <c r="J2268" s="354">
        <v>0</v>
      </c>
      <c r="K2268" s="354">
        <v>0</v>
      </c>
      <c r="L2268" s="354">
        <v>7597</v>
      </c>
      <c r="S2268" s="354">
        <v>0</v>
      </c>
      <c r="T2268" s="354">
        <v>0</v>
      </c>
      <c r="U2268" s="354">
        <v>0</v>
      </c>
      <c r="V2268" s="354">
        <v>0</v>
      </c>
      <c r="W2268" s="354">
        <v>0</v>
      </c>
      <c r="X2268" s="354">
        <v>7597</v>
      </c>
      <c r="Y2268" s="354">
        <v>7597</v>
      </c>
      <c r="Z2268" s="354">
        <v>7597</v>
      </c>
      <c r="AA2268" s="354">
        <v>7597</v>
      </c>
      <c r="AB2268" s="354">
        <v>7597</v>
      </c>
      <c r="AC2268" s="354">
        <v>7597</v>
      </c>
      <c r="AD2268" s="354">
        <v>7597</v>
      </c>
    </row>
    <row r="2269" spans="1:30" x14ac:dyDescent="0.35">
      <c r="A2269" t="s">
        <v>183</v>
      </c>
      <c r="B2269" s="354" t="str">
        <f>VLOOKUP(A2269,'Web Based Remittances'!$A$2:$C$70,3,0)</f>
        <v>843v588r</v>
      </c>
      <c r="C2269" s="354" t="s">
        <v>19</v>
      </c>
      <c r="D2269" s="354" t="s">
        <v>20</v>
      </c>
      <c r="E2269" s="354">
        <v>4190105</v>
      </c>
      <c r="F2269" s="354">
        <v>-9317849</v>
      </c>
      <c r="G2269" s="354">
        <v>-1071740.8799999999</v>
      </c>
      <c r="H2269" s="354">
        <v>-749646.19</v>
      </c>
      <c r="I2269" s="354">
        <v>-749646.19</v>
      </c>
      <c r="J2269" s="354">
        <v>-749646.19</v>
      </c>
      <c r="K2269" s="354">
        <v>-749646.19</v>
      </c>
      <c r="L2269" s="354">
        <v>-749646.19</v>
      </c>
      <c r="M2269" s="354">
        <v>-749646.19</v>
      </c>
      <c r="N2269" s="354">
        <v>-749646.19</v>
      </c>
      <c r="O2269" s="354">
        <v>-749646.19</v>
      </c>
      <c r="P2269" s="354">
        <v>-749646.2</v>
      </c>
      <c r="Q2269" s="354">
        <v>-749646.2</v>
      </c>
      <c r="R2269" s="354">
        <v>-749646.2</v>
      </c>
      <c r="S2269" s="354">
        <v>-1071740.8799999999</v>
      </c>
      <c r="T2269" s="354">
        <v>-1821387.0699999998</v>
      </c>
      <c r="U2269" s="354">
        <v>-2571033.2599999998</v>
      </c>
      <c r="V2269" s="354">
        <v>-3320679.4499999997</v>
      </c>
      <c r="W2269" s="354">
        <v>-4070325.6399999997</v>
      </c>
      <c r="X2269" s="354">
        <v>-4819971.83</v>
      </c>
      <c r="Y2269" s="354">
        <v>-5569618.0199999996</v>
      </c>
      <c r="Z2269" s="354">
        <v>-6319264.209999999</v>
      </c>
      <c r="AA2269" s="354">
        <v>-7068910.3999999985</v>
      </c>
      <c r="AB2269" s="354">
        <v>-7818556.5999999987</v>
      </c>
      <c r="AC2269" s="354">
        <v>-8568202.7999999989</v>
      </c>
      <c r="AD2269" s="354">
        <v>-9317848.9999999981</v>
      </c>
    </row>
    <row r="2270" spans="1:30" x14ac:dyDescent="0.35">
      <c r="A2270" t="s">
        <v>183</v>
      </c>
      <c r="B2270" s="354" t="str">
        <f>VLOOKUP(A2270,'Web Based Remittances'!$A$2:$C$70,3,0)</f>
        <v>843v588r</v>
      </c>
      <c r="C2270" s="354" t="s">
        <v>21</v>
      </c>
      <c r="D2270" s="354" t="s">
        <v>22</v>
      </c>
      <c r="E2270" s="354">
        <v>4190110</v>
      </c>
      <c r="F2270" s="354">
        <v>-2570471</v>
      </c>
      <c r="G2270" s="354">
        <v>-236284.75</v>
      </c>
      <c r="H2270" s="354">
        <v>-212198.75</v>
      </c>
      <c r="I2270" s="354">
        <v>-212198.75</v>
      </c>
      <c r="J2270" s="354">
        <v>-212198.75</v>
      </c>
      <c r="K2270" s="354">
        <v>-212198.75</v>
      </c>
      <c r="L2270" s="354">
        <v>-212198.75</v>
      </c>
      <c r="M2270" s="354">
        <v>-212198.75</v>
      </c>
      <c r="N2270" s="354">
        <v>-212198.75</v>
      </c>
      <c r="O2270" s="354">
        <v>-212198.75</v>
      </c>
      <c r="P2270" s="354">
        <v>-212198.75</v>
      </c>
      <c r="Q2270" s="354">
        <v>-212198.75</v>
      </c>
      <c r="R2270" s="354">
        <v>-212198.75</v>
      </c>
      <c r="S2270" s="354">
        <v>-236284.75</v>
      </c>
      <c r="T2270" s="354">
        <v>-448483.5</v>
      </c>
      <c r="U2270" s="354">
        <v>-660682.25</v>
      </c>
      <c r="V2270" s="354">
        <v>-872881</v>
      </c>
      <c r="W2270" s="354">
        <v>-1085079.75</v>
      </c>
      <c r="X2270" s="354">
        <v>-1297278.5</v>
      </c>
      <c r="Y2270" s="354">
        <v>-1509477.25</v>
      </c>
      <c r="Z2270" s="354">
        <v>-1721676</v>
      </c>
      <c r="AA2270" s="354">
        <v>-1933874.75</v>
      </c>
      <c r="AB2270" s="354">
        <v>-2146073.5</v>
      </c>
      <c r="AC2270" s="354">
        <v>-2358272.25</v>
      </c>
      <c r="AD2270" s="354">
        <v>-2570471</v>
      </c>
    </row>
    <row r="2271" spans="1:30" x14ac:dyDescent="0.35">
      <c r="A2271" t="s">
        <v>183</v>
      </c>
      <c r="B2271" s="354" t="str">
        <f>VLOOKUP(A2271,'Web Based Remittances'!$A$2:$C$70,3,0)</f>
        <v>843v588r</v>
      </c>
      <c r="C2271" s="354" t="s">
        <v>23</v>
      </c>
      <c r="D2271" s="354" t="s">
        <v>24</v>
      </c>
      <c r="E2271" s="354">
        <v>4190120</v>
      </c>
      <c r="F2271" s="354">
        <v>-1402573</v>
      </c>
      <c r="G2271" s="354">
        <v>-55584.86</v>
      </c>
      <c r="H2271" s="354">
        <v>-122453.47</v>
      </c>
      <c r="I2271" s="354">
        <v>-122453.47</v>
      </c>
      <c r="J2271" s="354">
        <v>-122453.47</v>
      </c>
      <c r="K2271" s="354">
        <v>-122453.47</v>
      </c>
      <c r="L2271" s="354">
        <v>-122453.47</v>
      </c>
      <c r="M2271" s="354">
        <v>-122453.47</v>
      </c>
      <c r="N2271" s="354">
        <v>-122453.47</v>
      </c>
      <c r="O2271" s="354">
        <v>-122453.47</v>
      </c>
      <c r="P2271" s="354">
        <v>-122453.47</v>
      </c>
      <c r="Q2271" s="354">
        <v>-122453.47</v>
      </c>
      <c r="R2271" s="354">
        <v>-122453.44</v>
      </c>
      <c r="S2271" s="354">
        <v>-55584.86</v>
      </c>
      <c r="T2271" s="354">
        <v>-178038.33000000002</v>
      </c>
      <c r="U2271" s="354">
        <v>-300491.80000000005</v>
      </c>
      <c r="V2271" s="354">
        <v>-422945.27</v>
      </c>
      <c r="W2271" s="354">
        <v>-545398.74</v>
      </c>
      <c r="X2271" s="354">
        <v>-667852.21</v>
      </c>
      <c r="Y2271" s="354">
        <v>-790305.67999999993</v>
      </c>
      <c r="Z2271" s="354">
        <v>-912759.14999999991</v>
      </c>
      <c r="AA2271" s="354">
        <v>-1035212.6199999999</v>
      </c>
      <c r="AB2271" s="354">
        <v>-1157666.0899999999</v>
      </c>
      <c r="AC2271" s="354">
        <v>-1280119.5599999998</v>
      </c>
      <c r="AD2271" s="354">
        <v>-1402572.9999999998</v>
      </c>
    </row>
    <row r="2272" spans="1:30" x14ac:dyDescent="0.35">
      <c r="A2272" t="s">
        <v>183</v>
      </c>
      <c r="B2272" s="354" t="str">
        <f>VLOOKUP(A2272,'Web Based Remittances'!$A$2:$C$70,3,0)</f>
        <v>843v588r</v>
      </c>
      <c r="C2272" s="354" t="s">
        <v>25</v>
      </c>
      <c r="D2272" s="354" t="s">
        <v>26</v>
      </c>
      <c r="E2272" s="354">
        <v>4190140</v>
      </c>
      <c r="F2272" s="354">
        <v>-423030</v>
      </c>
      <c r="G2272" s="354">
        <v>0</v>
      </c>
      <c r="H2272" s="354">
        <v>0</v>
      </c>
      <c r="I2272" s="354">
        <v>-105757.5</v>
      </c>
      <c r="J2272" s="354">
        <v>0</v>
      </c>
      <c r="K2272" s="354">
        <v>0</v>
      </c>
      <c r="L2272" s="354">
        <v>-105757.5</v>
      </c>
      <c r="M2272" s="354">
        <v>0</v>
      </c>
      <c r="N2272" s="354">
        <v>0</v>
      </c>
      <c r="O2272" s="354">
        <v>-105757.5</v>
      </c>
      <c r="P2272" s="354">
        <v>0</v>
      </c>
      <c r="Q2272" s="354">
        <v>0</v>
      </c>
      <c r="R2272" s="354">
        <v>-105757.5</v>
      </c>
      <c r="S2272" s="354">
        <v>0</v>
      </c>
      <c r="T2272" s="354">
        <v>0</v>
      </c>
      <c r="U2272" s="354">
        <v>-105757.5</v>
      </c>
      <c r="V2272" s="354">
        <v>-105757.5</v>
      </c>
      <c r="W2272" s="354">
        <v>-105757.5</v>
      </c>
      <c r="X2272" s="354">
        <v>-211515</v>
      </c>
      <c r="Y2272" s="354">
        <v>-211515</v>
      </c>
      <c r="Z2272" s="354">
        <v>-211515</v>
      </c>
      <c r="AA2272" s="354">
        <v>-317272.5</v>
      </c>
      <c r="AB2272" s="354">
        <v>-317272.5</v>
      </c>
      <c r="AC2272" s="354">
        <v>-317272.5</v>
      </c>
      <c r="AD2272" s="354">
        <v>-423030</v>
      </c>
    </row>
    <row r="2273" spans="1:30" x14ac:dyDescent="0.35">
      <c r="A2273" t="s">
        <v>183</v>
      </c>
      <c r="B2273" s="354" t="str">
        <f>VLOOKUP(A2273,'Web Based Remittances'!$A$2:$C$70,3,0)</f>
        <v>843v588r</v>
      </c>
      <c r="C2273" s="354" t="s">
        <v>27</v>
      </c>
      <c r="D2273" s="354" t="s">
        <v>28</v>
      </c>
      <c r="E2273" s="354">
        <v>4190160</v>
      </c>
      <c r="F2273" s="354">
        <v>-8625</v>
      </c>
      <c r="G2273" s="354">
        <v>0</v>
      </c>
      <c r="H2273" s="354">
        <v>0</v>
      </c>
      <c r="I2273" s="354">
        <v>-8625</v>
      </c>
      <c r="J2273" s="354">
        <v>0</v>
      </c>
      <c r="K2273" s="354">
        <v>0</v>
      </c>
      <c r="L2273" s="354">
        <v>0</v>
      </c>
      <c r="M2273" s="354">
        <v>0</v>
      </c>
      <c r="N2273" s="354">
        <v>0</v>
      </c>
      <c r="O2273" s="354">
        <v>0</v>
      </c>
      <c r="P2273" s="354">
        <v>0</v>
      </c>
      <c r="Q2273" s="354">
        <v>0</v>
      </c>
      <c r="R2273" s="354">
        <v>0</v>
      </c>
      <c r="S2273" s="354">
        <v>0</v>
      </c>
      <c r="T2273" s="354">
        <v>0</v>
      </c>
      <c r="U2273" s="354">
        <v>-8625</v>
      </c>
      <c r="V2273" s="354">
        <v>-8625</v>
      </c>
      <c r="W2273" s="354">
        <v>-8625</v>
      </c>
      <c r="X2273" s="354">
        <v>-8625</v>
      </c>
      <c r="Y2273" s="354">
        <v>-8625</v>
      </c>
      <c r="Z2273" s="354">
        <v>-8625</v>
      </c>
      <c r="AA2273" s="354">
        <v>-8625</v>
      </c>
      <c r="AB2273" s="354">
        <v>-8625</v>
      </c>
      <c r="AC2273" s="354">
        <v>-8625</v>
      </c>
      <c r="AD2273" s="354">
        <v>-8625</v>
      </c>
    </row>
    <row r="2274" spans="1:30" x14ac:dyDescent="0.35">
      <c r="A2274" t="s">
        <v>183</v>
      </c>
      <c r="B2274" s="354" t="str">
        <f>VLOOKUP(A2274,'Web Based Remittances'!$A$2:$C$70,3,0)</f>
        <v>843v588r</v>
      </c>
      <c r="C2274" s="354" t="s">
        <v>29</v>
      </c>
      <c r="D2274" s="354" t="s">
        <v>30</v>
      </c>
      <c r="E2274" s="354">
        <v>4190390</v>
      </c>
      <c r="F2274" s="354">
        <v>-177618</v>
      </c>
      <c r="G2274" s="354">
        <v>0</v>
      </c>
      <c r="H2274" s="354">
        <v>0</v>
      </c>
      <c r="I2274" s="354">
        <v>0</v>
      </c>
      <c r="J2274" s="354">
        <v>-59206</v>
      </c>
      <c r="K2274" s="354">
        <v>0</v>
      </c>
      <c r="L2274" s="354">
        <v>0</v>
      </c>
      <c r="M2274" s="354">
        <v>0</v>
      </c>
      <c r="N2274" s="354">
        <v>0</v>
      </c>
      <c r="O2274" s="354">
        <v>-59206</v>
      </c>
      <c r="P2274" s="354">
        <v>0</v>
      </c>
      <c r="Q2274" s="354">
        <v>0</v>
      </c>
      <c r="R2274" s="354">
        <v>-59206</v>
      </c>
      <c r="S2274" s="354">
        <v>0</v>
      </c>
      <c r="T2274" s="354">
        <v>0</v>
      </c>
      <c r="U2274" s="354">
        <v>0</v>
      </c>
      <c r="V2274" s="354">
        <v>-59206</v>
      </c>
      <c r="W2274" s="354">
        <v>-59206</v>
      </c>
      <c r="X2274" s="354">
        <v>-59206</v>
      </c>
      <c r="Y2274" s="354">
        <v>-59206</v>
      </c>
      <c r="Z2274" s="354">
        <v>-59206</v>
      </c>
      <c r="AA2274" s="354">
        <v>-118412</v>
      </c>
      <c r="AB2274" s="354">
        <v>-118412</v>
      </c>
      <c r="AC2274" s="354">
        <v>-118412</v>
      </c>
      <c r="AD2274" s="354">
        <v>-177618</v>
      </c>
    </row>
    <row r="2275" spans="1:30" x14ac:dyDescent="0.35">
      <c r="A2275" t="s">
        <v>183</v>
      </c>
      <c r="B2275" s="354" t="str">
        <f>VLOOKUP(A2275,'Web Based Remittances'!$A$2:$C$70,3,0)</f>
        <v>843v588r</v>
      </c>
      <c r="C2275" s="354" t="s">
        <v>31</v>
      </c>
      <c r="D2275" s="354" t="s">
        <v>32</v>
      </c>
      <c r="E2275" s="354">
        <v>4191900</v>
      </c>
      <c r="F2275" s="354">
        <v>-36395</v>
      </c>
      <c r="G2275" s="354">
        <v>0</v>
      </c>
      <c r="H2275" s="354">
        <v>0</v>
      </c>
      <c r="I2275" s="354">
        <v>0</v>
      </c>
      <c r="J2275" s="354">
        <v>0</v>
      </c>
      <c r="K2275" s="354">
        <v>0</v>
      </c>
      <c r="L2275" s="354">
        <v>0</v>
      </c>
      <c r="M2275" s="354">
        <v>0</v>
      </c>
      <c r="N2275" s="354">
        <v>0</v>
      </c>
      <c r="O2275" s="354">
        <v>0</v>
      </c>
      <c r="P2275" s="354">
        <v>0</v>
      </c>
      <c r="Q2275" s="354">
        <v>-36395</v>
      </c>
      <c r="R2275" s="354">
        <v>0</v>
      </c>
      <c r="S2275" s="354">
        <v>0</v>
      </c>
      <c r="T2275" s="354">
        <v>0</v>
      </c>
      <c r="U2275" s="354">
        <v>0</v>
      </c>
      <c r="V2275" s="354">
        <v>0</v>
      </c>
      <c r="W2275" s="354">
        <v>0</v>
      </c>
      <c r="X2275" s="354">
        <v>0</v>
      </c>
      <c r="Y2275" s="354">
        <v>0</v>
      </c>
      <c r="Z2275" s="354">
        <v>0</v>
      </c>
      <c r="AA2275" s="354">
        <v>0</v>
      </c>
      <c r="AB2275" s="354">
        <v>0</v>
      </c>
      <c r="AC2275" s="354">
        <v>-36395</v>
      </c>
      <c r="AD2275" s="354">
        <v>-36395</v>
      </c>
    </row>
    <row r="2276" spans="1:30" x14ac:dyDescent="0.35">
      <c r="A2276" t="s">
        <v>183</v>
      </c>
      <c r="B2276" s="354" t="str">
        <f>VLOOKUP(A2276,'Web Based Remittances'!$A$2:$C$70,3,0)</f>
        <v>843v588r</v>
      </c>
      <c r="C2276" s="354" t="s">
        <v>33</v>
      </c>
      <c r="D2276" s="354" t="s">
        <v>34</v>
      </c>
      <c r="E2276" s="354">
        <v>4191100</v>
      </c>
      <c r="F2276" s="354">
        <v>-151648</v>
      </c>
      <c r="G2276" s="354">
        <v>-4830</v>
      </c>
      <c r="H2276" s="354">
        <v>-4830</v>
      </c>
      <c r="I2276" s="354">
        <v>-4830</v>
      </c>
      <c r="J2276" s="354">
        <v>-29525</v>
      </c>
      <c r="K2276" s="354">
        <v>-4830</v>
      </c>
      <c r="L2276" s="354">
        <v>-4830</v>
      </c>
      <c r="M2276" s="354">
        <v>-4830</v>
      </c>
      <c r="N2276" s="354">
        <v>-4830</v>
      </c>
      <c r="O2276" s="354">
        <v>-29525</v>
      </c>
      <c r="P2276" s="354">
        <v>-4830</v>
      </c>
      <c r="Q2276" s="354">
        <v>-24433</v>
      </c>
      <c r="R2276" s="354">
        <v>-29525</v>
      </c>
      <c r="S2276" s="354">
        <v>-4830</v>
      </c>
      <c r="T2276" s="354">
        <v>-9660</v>
      </c>
      <c r="U2276" s="354">
        <v>-14490</v>
      </c>
      <c r="V2276" s="354">
        <v>-44015</v>
      </c>
      <c r="W2276" s="354">
        <v>-48845</v>
      </c>
      <c r="X2276" s="354">
        <v>-53675</v>
      </c>
      <c r="Y2276" s="354">
        <v>-58505</v>
      </c>
      <c r="Z2276" s="354">
        <v>-63335</v>
      </c>
      <c r="AA2276" s="354">
        <v>-92860</v>
      </c>
      <c r="AB2276" s="354">
        <v>-97690</v>
      </c>
      <c r="AC2276" s="354">
        <v>-122123</v>
      </c>
      <c r="AD2276" s="354">
        <v>-151648</v>
      </c>
    </row>
    <row r="2277" spans="1:30" x14ac:dyDescent="0.35">
      <c r="A2277" t="s">
        <v>183</v>
      </c>
      <c r="B2277" s="354" t="str">
        <f>VLOOKUP(A2277,'Web Based Remittances'!$A$2:$C$70,3,0)</f>
        <v>843v588r</v>
      </c>
      <c r="C2277" s="354" t="s">
        <v>35</v>
      </c>
      <c r="D2277" s="354" t="s">
        <v>36</v>
      </c>
      <c r="E2277" s="354">
        <v>4191110</v>
      </c>
      <c r="F2277" s="354">
        <v>-625897</v>
      </c>
      <c r="G2277" s="354">
        <v>-56899.73</v>
      </c>
      <c r="H2277" s="354">
        <v>-56899.73</v>
      </c>
      <c r="I2277" s="354">
        <v>-56899.73</v>
      </c>
      <c r="J2277" s="354">
        <v>-56899.73</v>
      </c>
      <c r="L2277" s="354">
        <v>-56899.73</v>
      </c>
      <c r="M2277" s="354">
        <v>-56899.73</v>
      </c>
      <c r="N2277" s="354">
        <v>-56899.73</v>
      </c>
      <c r="O2277" s="354">
        <v>-56899.73</v>
      </c>
      <c r="P2277" s="354">
        <v>-56899.73</v>
      </c>
      <c r="Q2277" s="354">
        <v>-56899.7</v>
      </c>
      <c r="R2277" s="354">
        <v>-56899.73</v>
      </c>
      <c r="S2277" s="354">
        <v>-56899.73</v>
      </c>
      <c r="T2277" s="354">
        <v>-113799.46</v>
      </c>
      <c r="U2277" s="354">
        <v>-170699.19</v>
      </c>
      <c r="V2277" s="354">
        <v>-227598.92</v>
      </c>
      <c r="W2277" s="354">
        <v>-227598.92</v>
      </c>
      <c r="X2277" s="354">
        <v>-284498.65000000002</v>
      </c>
      <c r="Y2277" s="354">
        <v>-341398.38</v>
      </c>
      <c r="Z2277" s="354">
        <v>-398298.11</v>
      </c>
      <c r="AA2277" s="354">
        <v>-455197.83999999997</v>
      </c>
      <c r="AB2277" s="354">
        <v>-512097.56999999995</v>
      </c>
      <c r="AC2277" s="354">
        <v>-568997.2699999999</v>
      </c>
      <c r="AD2277" s="354">
        <v>-625896.99999999988</v>
      </c>
    </row>
    <row r="2278" spans="1:30" x14ac:dyDescent="0.35">
      <c r="A2278" t="s">
        <v>183</v>
      </c>
      <c r="B2278" s="354" t="str">
        <f>VLOOKUP(A2278,'Web Based Remittances'!$A$2:$C$70,3,0)</f>
        <v>843v588r</v>
      </c>
      <c r="C2278" s="354" t="s">
        <v>37</v>
      </c>
      <c r="D2278" s="354" t="s">
        <v>38</v>
      </c>
      <c r="E2278" s="354">
        <v>4191600</v>
      </c>
      <c r="F2278" s="354">
        <v>0</v>
      </c>
      <c r="G2278" s="354">
        <v>0</v>
      </c>
      <c r="H2278" s="354">
        <v>0</v>
      </c>
      <c r="I2278" s="354">
        <v>0</v>
      </c>
      <c r="J2278" s="354">
        <v>0</v>
      </c>
      <c r="K2278" s="354">
        <v>0</v>
      </c>
      <c r="L2278" s="354">
        <v>0</v>
      </c>
      <c r="M2278" s="354">
        <v>0</v>
      </c>
      <c r="N2278" s="354">
        <v>0</v>
      </c>
      <c r="O2278" s="354">
        <v>0</v>
      </c>
      <c r="P2278" s="354">
        <v>0</v>
      </c>
      <c r="Q2278" s="354">
        <v>0</v>
      </c>
      <c r="R2278" s="354">
        <v>0</v>
      </c>
      <c r="S2278" s="354">
        <v>0</v>
      </c>
      <c r="T2278" s="354">
        <v>0</v>
      </c>
      <c r="U2278" s="354">
        <v>0</v>
      </c>
      <c r="V2278" s="354">
        <v>0</v>
      </c>
      <c r="W2278" s="354">
        <v>0</v>
      </c>
      <c r="X2278" s="354">
        <v>0</v>
      </c>
      <c r="Y2278" s="354">
        <v>0</v>
      </c>
      <c r="Z2278" s="354">
        <v>0</v>
      </c>
      <c r="AA2278" s="354">
        <v>0</v>
      </c>
      <c r="AB2278" s="354">
        <v>0</v>
      </c>
      <c r="AC2278" s="354">
        <v>0</v>
      </c>
      <c r="AD2278" s="354">
        <v>0</v>
      </c>
    </row>
    <row r="2279" spans="1:30" x14ac:dyDescent="0.35">
      <c r="A2279" t="s">
        <v>183</v>
      </c>
      <c r="B2279" s="354" t="str">
        <f>VLOOKUP(A2279,'Web Based Remittances'!$A$2:$C$70,3,0)</f>
        <v>843v588r</v>
      </c>
      <c r="C2279" s="354" t="s">
        <v>39</v>
      </c>
      <c r="D2279" s="354" t="s">
        <v>40</v>
      </c>
      <c r="E2279" s="354">
        <v>4191610</v>
      </c>
      <c r="F2279" s="354">
        <v>0</v>
      </c>
      <c r="G2279" s="354">
        <v>0</v>
      </c>
      <c r="H2279" s="354">
        <v>0</v>
      </c>
      <c r="I2279" s="354">
        <v>0</v>
      </c>
      <c r="J2279" s="354">
        <v>0</v>
      </c>
      <c r="K2279" s="354">
        <v>0</v>
      </c>
      <c r="L2279" s="354">
        <v>0</v>
      </c>
      <c r="M2279" s="354">
        <v>0</v>
      </c>
      <c r="N2279" s="354">
        <v>0</v>
      </c>
      <c r="O2279" s="354">
        <v>0</v>
      </c>
      <c r="P2279" s="354">
        <v>0</v>
      </c>
      <c r="Q2279" s="354">
        <v>0</v>
      </c>
      <c r="R2279" s="354">
        <v>0</v>
      </c>
      <c r="S2279" s="354">
        <v>0</v>
      </c>
      <c r="T2279" s="354">
        <v>0</v>
      </c>
      <c r="U2279" s="354">
        <v>0</v>
      </c>
      <c r="V2279" s="354">
        <v>0</v>
      </c>
      <c r="W2279" s="354">
        <v>0</v>
      </c>
      <c r="X2279" s="354">
        <v>0</v>
      </c>
      <c r="Y2279" s="354">
        <v>0</v>
      </c>
      <c r="Z2279" s="354">
        <v>0</v>
      </c>
      <c r="AA2279" s="354">
        <v>0</v>
      </c>
      <c r="AB2279" s="354">
        <v>0</v>
      </c>
      <c r="AC2279" s="354">
        <v>0</v>
      </c>
      <c r="AD2279" s="354">
        <v>0</v>
      </c>
    </row>
    <row r="2280" spans="1:30" x14ac:dyDescent="0.35">
      <c r="A2280" t="s">
        <v>183</v>
      </c>
      <c r="B2280" s="354" t="str">
        <f>VLOOKUP(A2280,'Web Based Remittances'!$A$2:$C$70,3,0)</f>
        <v>843v588r</v>
      </c>
      <c r="C2280" s="354" t="s">
        <v>41</v>
      </c>
      <c r="D2280" s="354" t="s">
        <v>42</v>
      </c>
      <c r="E2280" s="354">
        <v>4190410</v>
      </c>
      <c r="F2280" s="354">
        <v>0</v>
      </c>
      <c r="G2280" s="354">
        <v>0</v>
      </c>
      <c r="H2280" s="354">
        <v>0</v>
      </c>
      <c r="I2280" s="354">
        <v>0</v>
      </c>
      <c r="J2280" s="354">
        <v>0</v>
      </c>
      <c r="K2280" s="354">
        <v>0</v>
      </c>
      <c r="L2280" s="354">
        <v>0</v>
      </c>
      <c r="M2280" s="354">
        <v>0</v>
      </c>
      <c r="N2280" s="354">
        <v>0</v>
      </c>
      <c r="O2280" s="354">
        <v>0</v>
      </c>
      <c r="P2280" s="354">
        <v>0</v>
      </c>
      <c r="Q2280" s="354">
        <v>0</v>
      </c>
      <c r="R2280" s="354">
        <v>0</v>
      </c>
      <c r="S2280" s="354">
        <v>0</v>
      </c>
      <c r="T2280" s="354">
        <v>0</v>
      </c>
      <c r="U2280" s="354">
        <v>0</v>
      </c>
      <c r="V2280" s="354">
        <v>0</v>
      </c>
      <c r="W2280" s="354">
        <v>0</v>
      </c>
      <c r="X2280" s="354">
        <v>0</v>
      </c>
      <c r="Y2280" s="354">
        <v>0</v>
      </c>
      <c r="Z2280" s="354">
        <v>0</v>
      </c>
      <c r="AA2280" s="354">
        <v>0</v>
      </c>
      <c r="AB2280" s="354">
        <v>0</v>
      </c>
      <c r="AC2280" s="354">
        <v>0</v>
      </c>
      <c r="AD2280" s="354">
        <v>0</v>
      </c>
    </row>
    <row r="2281" spans="1:30" x14ac:dyDescent="0.35">
      <c r="A2281" t="s">
        <v>183</v>
      </c>
      <c r="B2281" s="354" t="str">
        <f>VLOOKUP(A2281,'Web Based Remittances'!$A$2:$C$70,3,0)</f>
        <v>843v588r</v>
      </c>
      <c r="C2281" s="354" t="s">
        <v>43</v>
      </c>
      <c r="D2281" s="354" t="s">
        <v>44</v>
      </c>
      <c r="E2281" s="354">
        <v>4190420</v>
      </c>
      <c r="F2281" s="354">
        <v>-12961</v>
      </c>
      <c r="G2281" s="354">
        <v>0</v>
      </c>
      <c r="H2281" s="354">
        <v>0</v>
      </c>
      <c r="I2281" s="354">
        <v>-3000</v>
      </c>
      <c r="J2281" s="354">
        <v>0</v>
      </c>
      <c r="K2281" s="354">
        <v>0</v>
      </c>
      <c r="L2281" s="354">
        <v>-3000</v>
      </c>
      <c r="M2281" s="354">
        <v>0</v>
      </c>
      <c r="N2281" s="354">
        <v>0</v>
      </c>
      <c r="O2281" s="354">
        <v>0</v>
      </c>
      <c r="P2281" s="354">
        <v>-3000</v>
      </c>
      <c r="Q2281" s="354">
        <v>0</v>
      </c>
      <c r="R2281" s="354">
        <v>-3961</v>
      </c>
      <c r="S2281" s="354">
        <v>0</v>
      </c>
      <c r="T2281" s="354">
        <v>0</v>
      </c>
      <c r="U2281" s="354">
        <v>-3000</v>
      </c>
      <c r="V2281" s="354">
        <v>-3000</v>
      </c>
      <c r="W2281" s="354">
        <v>-3000</v>
      </c>
      <c r="X2281" s="354">
        <v>-6000</v>
      </c>
      <c r="Y2281" s="354">
        <v>-6000</v>
      </c>
      <c r="Z2281" s="354">
        <v>-6000</v>
      </c>
      <c r="AA2281" s="354">
        <v>-6000</v>
      </c>
      <c r="AB2281" s="354">
        <v>-9000</v>
      </c>
      <c r="AC2281" s="354">
        <v>-9000</v>
      </c>
      <c r="AD2281" s="354">
        <v>-12961</v>
      </c>
    </row>
    <row r="2282" spans="1:30" x14ac:dyDescent="0.35">
      <c r="A2282" t="s">
        <v>183</v>
      </c>
      <c r="B2282" s="354" t="str">
        <f>VLOOKUP(A2282,'Web Based Remittances'!$A$2:$C$70,3,0)</f>
        <v>843v588r</v>
      </c>
      <c r="C2282" s="354" t="s">
        <v>45</v>
      </c>
      <c r="D2282" s="354" t="s">
        <v>46</v>
      </c>
      <c r="E2282" s="354">
        <v>4190200</v>
      </c>
      <c r="F2282" s="354">
        <v>0</v>
      </c>
      <c r="G2282" s="354">
        <v>0</v>
      </c>
      <c r="H2282" s="354">
        <v>0</v>
      </c>
      <c r="I2282" s="354">
        <v>0</v>
      </c>
      <c r="J2282" s="354">
        <v>0</v>
      </c>
      <c r="K2282" s="354">
        <v>0</v>
      </c>
      <c r="L2282" s="354">
        <v>0</v>
      </c>
      <c r="M2282" s="354">
        <v>0</v>
      </c>
      <c r="N2282" s="354">
        <v>0</v>
      </c>
      <c r="O2282" s="354">
        <v>0</v>
      </c>
      <c r="P2282" s="354">
        <v>0</v>
      </c>
      <c r="Q2282" s="354">
        <v>0</v>
      </c>
      <c r="R2282" s="354">
        <v>0</v>
      </c>
      <c r="S2282" s="354">
        <v>0</v>
      </c>
      <c r="T2282" s="354">
        <v>0</v>
      </c>
      <c r="U2282" s="354">
        <v>0</v>
      </c>
      <c r="V2282" s="354">
        <v>0</v>
      </c>
      <c r="W2282" s="354">
        <v>0</v>
      </c>
      <c r="X2282" s="354">
        <v>0</v>
      </c>
      <c r="Y2282" s="354">
        <v>0</v>
      </c>
      <c r="Z2282" s="354">
        <v>0</v>
      </c>
      <c r="AA2282" s="354">
        <v>0</v>
      </c>
      <c r="AB2282" s="354">
        <v>0</v>
      </c>
      <c r="AC2282" s="354">
        <v>0</v>
      </c>
      <c r="AD2282" s="354">
        <v>0</v>
      </c>
    </row>
    <row r="2283" spans="1:30" x14ac:dyDescent="0.35">
      <c r="A2283" t="s">
        <v>183</v>
      </c>
      <c r="B2283" s="354" t="str">
        <f>VLOOKUP(A2283,'Web Based Remittances'!$A$2:$C$70,3,0)</f>
        <v>843v588r</v>
      </c>
      <c r="C2283" s="354" t="s">
        <v>47</v>
      </c>
      <c r="D2283" s="354" t="s">
        <v>48</v>
      </c>
      <c r="E2283" s="354">
        <v>4190386</v>
      </c>
      <c r="F2283" s="354">
        <v>0</v>
      </c>
      <c r="G2283" s="354">
        <v>0</v>
      </c>
      <c r="H2283" s="354">
        <v>0</v>
      </c>
      <c r="I2283" s="354">
        <v>0</v>
      </c>
      <c r="J2283" s="354">
        <v>0</v>
      </c>
      <c r="K2283" s="354">
        <v>0</v>
      </c>
      <c r="L2283" s="354">
        <v>0</v>
      </c>
      <c r="M2283" s="354">
        <v>0</v>
      </c>
      <c r="N2283" s="354">
        <v>0</v>
      </c>
      <c r="O2283" s="354">
        <v>0</v>
      </c>
      <c r="P2283" s="354">
        <v>0</v>
      </c>
      <c r="Q2283" s="354">
        <v>0</v>
      </c>
      <c r="R2283" s="354">
        <v>0</v>
      </c>
      <c r="S2283" s="354">
        <v>0</v>
      </c>
      <c r="T2283" s="354">
        <v>0</v>
      </c>
      <c r="U2283" s="354">
        <v>0</v>
      </c>
      <c r="V2283" s="354">
        <v>0</v>
      </c>
      <c r="W2283" s="354">
        <v>0</v>
      </c>
      <c r="X2283" s="354">
        <v>0</v>
      </c>
      <c r="Y2283" s="354">
        <v>0</v>
      </c>
      <c r="Z2283" s="354">
        <v>0</v>
      </c>
      <c r="AA2283" s="354">
        <v>0</v>
      </c>
      <c r="AB2283" s="354">
        <v>0</v>
      </c>
      <c r="AC2283" s="354">
        <v>0</v>
      </c>
      <c r="AD2283" s="354">
        <v>0</v>
      </c>
    </row>
    <row r="2284" spans="1:30" x14ac:dyDescent="0.35">
      <c r="A2284" t="s">
        <v>183</v>
      </c>
      <c r="B2284" s="354" t="str">
        <f>VLOOKUP(A2284,'Web Based Remittances'!$A$2:$C$70,3,0)</f>
        <v>843v588r</v>
      </c>
      <c r="C2284" s="354" t="s">
        <v>49</v>
      </c>
      <c r="D2284" s="354" t="s">
        <v>50</v>
      </c>
      <c r="E2284" s="354">
        <v>4190387</v>
      </c>
      <c r="F2284" s="354">
        <v>0</v>
      </c>
      <c r="G2284" s="354">
        <v>0</v>
      </c>
      <c r="H2284" s="354">
        <v>0</v>
      </c>
      <c r="I2284" s="354">
        <v>0</v>
      </c>
      <c r="J2284" s="354">
        <v>0</v>
      </c>
      <c r="K2284" s="354">
        <v>0</v>
      </c>
      <c r="L2284" s="354">
        <v>0</v>
      </c>
      <c r="M2284" s="354">
        <v>0</v>
      </c>
      <c r="N2284" s="354">
        <v>0</v>
      </c>
      <c r="O2284" s="354">
        <v>0</v>
      </c>
      <c r="P2284" s="354">
        <v>0</v>
      </c>
      <c r="Q2284" s="354">
        <v>0</v>
      </c>
      <c r="R2284" s="354">
        <v>0</v>
      </c>
      <c r="S2284" s="354">
        <v>0</v>
      </c>
      <c r="T2284" s="354">
        <v>0</v>
      </c>
      <c r="U2284" s="354">
        <v>0</v>
      </c>
      <c r="V2284" s="354">
        <v>0</v>
      </c>
      <c r="W2284" s="354">
        <v>0</v>
      </c>
      <c r="X2284" s="354">
        <v>0</v>
      </c>
      <c r="Y2284" s="354">
        <v>0</v>
      </c>
      <c r="Z2284" s="354">
        <v>0</v>
      </c>
      <c r="AA2284" s="354">
        <v>0</v>
      </c>
      <c r="AB2284" s="354">
        <v>0</v>
      </c>
      <c r="AC2284" s="354">
        <v>0</v>
      </c>
      <c r="AD2284" s="354">
        <v>0</v>
      </c>
    </row>
    <row r="2285" spans="1:30" x14ac:dyDescent="0.35">
      <c r="A2285" t="s">
        <v>183</v>
      </c>
      <c r="B2285" s="354" t="str">
        <f>VLOOKUP(A2285,'Web Based Remittances'!$A$2:$C$70,3,0)</f>
        <v>843v588r</v>
      </c>
      <c r="C2285" s="354" t="s">
        <v>51</v>
      </c>
      <c r="D2285" s="354" t="s">
        <v>52</v>
      </c>
      <c r="E2285" s="354">
        <v>4190388</v>
      </c>
      <c r="F2285" s="354">
        <v>-55653</v>
      </c>
      <c r="G2285" s="354">
        <v>0</v>
      </c>
      <c r="H2285" s="354">
        <v>0</v>
      </c>
      <c r="I2285" s="354">
        <v>-55653</v>
      </c>
      <c r="J2285" s="354">
        <v>0</v>
      </c>
      <c r="K2285" s="354">
        <v>0</v>
      </c>
      <c r="L2285" s="354">
        <v>0</v>
      </c>
      <c r="M2285" s="354">
        <v>0</v>
      </c>
      <c r="N2285" s="354">
        <v>0</v>
      </c>
      <c r="O2285" s="354">
        <v>0</v>
      </c>
      <c r="P2285" s="354">
        <v>0</v>
      </c>
      <c r="Q2285" s="354">
        <v>0</v>
      </c>
      <c r="R2285" s="354">
        <v>0</v>
      </c>
      <c r="S2285" s="354">
        <v>0</v>
      </c>
      <c r="T2285" s="354">
        <v>0</v>
      </c>
      <c r="U2285" s="354">
        <v>-55653</v>
      </c>
      <c r="V2285" s="354">
        <v>-55653</v>
      </c>
      <c r="W2285" s="354">
        <v>-55653</v>
      </c>
      <c r="X2285" s="354">
        <v>-55653</v>
      </c>
      <c r="Y2285" s="354">
        <v>-55653</v>
      </c>
      <c r="Z2285" s="354">
        <v>-55653</v>
      </c>
      <c r="AA2285" s="354">
        <v>-55653</v>
      </c>
      <c r="AB2285" s="354">
        <v>-55653</v>
      </c>
      <c r="AC2285" s="354">
        <v>-55653</v>
      </c>
      <c r="AD2285" s="354">
        <v>-55653</v>
      </c>
    </row>
    <row r="2286" spans="1:30" x14ac:dyDescent="0.35">
      <c r="A2286" t="s">
        <v>183</v>
      </c>
      <c r="B2286" s="354" t="str">
        <f>VLOOKUP(A2286,'Web Based Remittances'!$A$2:$C$70,3,0)</f>
        <v>843v588r</v>
      </c>
      <c r="C2286" s="354" t="s">
        <v>57</v>
      </c>
      <c r="D2286" s="354" t="s">
        <v>58</v>
      </c>
      <c r="E2286" s="354">
        <v>6110000</v>
      </c>
      <c r="F2286" s="354">
        <v>8101058</v>
      </c>
      <c r="G2286" s="354">
        <v>648084.64</v>
      </c>
      <c r="H2286" s="354">
        <v>648084.64</v>
      </c>
      <c r="I2286" s="354">
        <v>648084.64</v>
      </c>
      <c r="J2286" s="354">
        <v>648084.64</v>
      </c>
      <c r="K2286" s="354">
        <v>648084.64</v>
      </c>
      <c r="L2286" s="354">
        <v>694376.4</v>
      </c>
      <c r="M2286" s="354">
        <v>694376.4</v>
      </c>
      <c r="N2286" s="354">
        <v>694376.4</v>
      </c>
      <c r="O2286" s="354">
        <v>694376.4</v>
      </c>
      <c r="P2286" s="354">
        <v>694376.4</v>
      </c>
      <c r="Q2286" s="354">
        <v>694376.4</v>
      </c>
      <c r="R2286" s="354">
        <v>694376.4</v>
      </c>
      <c r="S2286" s="354">
        <v>648084.64</v>
      </c>
      <c r="T2286" s="354">
        <v>1296169.28</v>
      </c>
      <c r="U2286" s="354">
        <v>1944253.92</v>
      </c>
      <c r="V2286" s="354">
        <v>2592338.56</v>
      </c>
      <c r="W2286" s="354">
        <v>3240423.2</v>
      </c>
      <c r="X2286" s="354">
        <v>3934799.6</v>
      </c>
      <c r="Y2286" s="354">
        <v>4629176</v>
      </c>
      <c r="Z2286" s="354">
        <v>5323552.4000000004</v>
      </c>
      <c r="AA2286" s="354">
        <v>6017928.8000000007</v>
      </c>
      <c r="AB2286" s="354">
        <v>6712305.2000000011</v>
      </c>
      <c r="AC2286" s="354">
        <v>7406681.6000000015</v>
      </c>
      <c r="AD2286" s="354">
        <v>8101058.0000000019</v>
      </c>
    </row>
    <row r="2287" spans="1:30" x14ac:dyDescent="0.35">
      <c r="A2287" t="s">
        <v>183</v>
      </c>
      <c r="B2287" s="354" t="str">
        <f>VLOOKUP(A2287,'Web Based Remittances'!$A$2:$C$70,3,0)</f>
        <v>843v588r</v>
      </c>
      <c r="C2287" s="354" t="s">
        <v>59</v>
      </c>
      <c r="D2287" s="354" t="s">
        <v>60</v>
      </c>
      <c r="E2287" s="354">
        <v>6110020</v>
      </c>
      <c r="F2287" s="354">
        <v>0</v>
      </c>
      <c r="G2287" s="354">
        <v>0</v>
      </c>
      <c r="H2287" s="354">
        <v>0</v>
      </c>
      <c r="I2287" s="354">
        <v>0</v>
      </c>
      <c r="J2287" s="354">
        <v>0</v>
      </c>
      <c r="K2287" s="354">
        <v>0</v>
      </c>
      <c r="L2287" s="354">
        <v>0</v>
      </c>
      <c r="M2287" s="354">
        <v>0</v>
      </c>
      <c r="N2287" s="354">
        <v>0</v>
      </c>
      <c r="O2287" s="354">
        <v>0</v>
      </c>
      <c r="P2287" s="354">
        <v>0</v>
      </c>
      <c r="Q2287" s="354">
        <v>0</v>
      </c>
      <c r="R2287" s="354">
        <v>0</v>
      </c>
      <c r="S2287" s="354">
        <v>0</v>
      </c>
      <c r="T2287" s="354">
        <v>0</v>
      </c>
      <c r="U2287" s="354">
        <v>0</v>
      </c>
      <c r="V2287" s="354">
        <v>0</v>
      </c>
      <c r="W2287" s="354">
        <v>0</v>
      </c>
      <c r="X2287" s="354">
        <v>0</v>
      </c>
      <c r="Y2287" s="354">
        <v>0</v>
      </c>
      <c r="Z2287" s="354">
        <v>0</v>
      </c>
      <c r="AA2287" s="354">
        <v>0</v>
      </c>
      <c r="AB2287" s="354">
        <v>0</v>
      </c>
      <c r="AC2287" s="354">
        <v>0</v>
      </c>
      <c r="AD2287" s="354">
        <v>0</v>
      </c>
    </row>
    <row r="2288" spans="1:30" x14ac:dyDescent="0.35">
      <c r="A2288" t="s">
        <v>183</v>
      </c>
      <c r="B2288" s="354" t="str">
        <f>VLOOKUP(A2288,'Web Based Remittances'!$A$2:$C$70,3,0)</f>
        <v>843v588r</v>
      </c>
      <c r="C2288" s="354" t="s">
        <v>61</v>
      </c>
      <c r="D2288" s="354" t="s">
        <v>62</v>
      </c>
      <c r="E2288" s="354">
        <v>6110600</v>
      </c>
      <c r="F2288" s="354">
        <v>1193972</v>
      </c>
      <c r="G2288" s="354">
        <v>99497.67</v>
      </c>
      <c r="H2288" s="354">
        <v>99497.67</v>
      </c>
      <c r="I2288" s="354">
        <v>99497.67</v>
      </c>
      <c r="J2288" s="354">
        <v>99497.67</v>
      </c>
      <c r="K2288" s="354">
        <v>99497.67</v>
      </c>
      <c r="L2288" s="354">
        <v>99497.67</v>
      </c>
      <c r="M2288" s="354">
        <v>99497.67</v>
      </c>
      <c r="N2288" s="354">
        <v>99497.67</v>
      </c>
      <c r="O2288" s="354">
        <v>99497.66</v>
      </c>
      <c r="P2288" s="354">
        <v>99497.66</v>
      </c>
      <c r="Q2288" s="354">
        <v>99497.66</v>
      </c>
      <c r="R2288" s="354">
        <v>99497.66</v>
      </c>
      <c r="S2288" s="354">
        <v>99497.67</v>
      </c>
      <c r="T2288" s="354">
        <v>198995.34</v>
      </c>
      <c r="U2288" s="354">
        <v>298493.01</v>
      </c>
      <c r="V2288" s="354">
        <v>397990.68</v>
      </c>
      <c r="W2288" s="354">
        <v>497488.35</v>
      </c>
      <c r="X2288" s="354">
        <v>596986.02</v>
      </c>
      <c r="Y2288" s="354">
        <v>696483.69000000006</v>
      </c>
      <c r="Z2288" s="354">
        <v>795981.3600000001</v>
      </c>
      <c r="AA2288" s="354">
        <v>895479.02000000014</v>
      </c>
      <c r="AB2288" s="354">
        <v>994976.68000000017</v>
      </c>
      <c r="AC2288" s="354">
        <v>1094474.3400000001</v>
      </c>
      <c r="AD2288" s="354">
        <v>1193972</v>
      </c>
    </row>
    <row r="2289" spans="1:30" x14ac:dyDescent="0.35">
      <c r="A2289" t="s">
        <v>183</v>
      </c>
      <c r="B2289" s="354" t="str">
        <f>VLOOKUP(A2289,'Web Based Remittances'!$A$2:$C$70,3,0)</f>
        <v>843v588r</v>
      </c>
      <c r="C2289" s="354" t="s">
        <v>63</v>
      </c>
      <c r="D2289" s="354" t="s">
        <v>64</v>
      </c>
      <c r="E2289" s="354">
        <v>6110720</v>
      </c>
      <c r="F2289" s="354">
        <v>507173</v>
      </c>
      <c r="G2289" s="354">
        <v>42264.42</v>
      </c>
      <c r="H2289" s="354">
        <v>42264.42</v>
      </c>
      <c r="I2289" s="354">
        <v>42264.42</v>
      </c>
      <c r="J2289" s="354">
        <v>42264.42</v>
      </c>
      <c r="K2289" s="354">
        <v>42264.42</v>
      </c>
      <c r="L2289" s="354">
        <v>42264.42</v>
      </c>
      <c r="M2289" s="354">
        <v>42264.42</v>
      </c>
      <c r="N2289" s="354">
        <v>42264.42</v>
      </c>
      <c r="O2289" s="354">
        <v>42264.41</v>
      </c>
      <c r="P2289" s="354">
        <v>42264.41</v>
      </c>
      <c r="Q2289" s="354">
        <v>42264.41</v>
      </c>
      <c r="R2289" s="354">
        <v>42264.41</v>
      </c>
      <c r="S2289" s="354">
        <v>42264.42</v>
      </c>
      <c r="T2289" s="354">
        <v>84528.84</v>
      </c>
      <c r="U2289" s="354">
        <v>126793.26</v>
      </c>
      <c r="V2289" s="354">
        <v>169057.68</v>
      </c>
      <c r="W2289" s="354">
        <v>211322.09999999998</v>
      </c>
      <c r="X2289" s="354">
        <v>253586.51999999996</v>
      </c>
      <c r="Y2289" s="354">
        <v>295850.93999999994</v>
      </c>
      <c r="Z2289" s="354">
        <v>338115.35999999993</v>
      </c>
      <c r="AA2289" s="354">
        <v>380379.7699999999</v>
      </c>
      <c r="AB2289" s="354">
        <v>422644.17999999993</v>
      </c>
      <c r="AC2289" s="354">
        <v>464908.58999999997</v>
      </c>
      <c r="AD2289" s="354">
        <v>507173</v>
      </c>
    </row>
    <row r="2290" spans="1:30" x14ac:dyDescent="0.35">
      <c r="A2290" t="s">
        <v>183</v>
      </c>
      <c r="B2290" s="354" t="str">
        <f>VLOOKUP(A2290,'Web Based Remittances'!$A$2:$C$70,3,0)</f>
        <v>843v588r</v>
      </c>
      <c r="C2290" s="354" t="s">
        <v>65</v>
      </c>
      <c r="D2290" s="354" t="s">
        <v>66</v>
      </c>
      <c r="E2290" s="354">
        <v>6110860</v>
      </c>
      <c r="F2290" s="354">
        <v>1767256</v>
      </c>
      <c r="G2290" s="354">
        <v>147271.32999999999</v>
      </c>
      <c r="H2290" s="354">
        <v>147271.32999999999</v>
      </c>
      <c r="I2290" s="354">
        <v>147271.32999999999</v>
      </c>
      <c r="J2290" s="354">
        <v>147271.32999999999</v>
      </c>
      <c r="K2290" s="354">
        <v>147271.32999999999</v>
      </c>
      <c r="L2290" s="354">
        <v>147271.32999999999</v>
      </c>
      <c r="M2290" s="354">
        <v>147271.32999999999</v>
      </c>
      <c r="N2290" s="354">
        <v>147271.32999999999</v>
      </c>
      <c r="O2290" s="354">
        <v>147271.34</v>
      </c>
      <c r="P2290" s="354">
        <v>147271.34</v>
      </c>
      <c r="Q2290" s="354">
        <v>147271.34</v>
      </c>
      <c r="R2290" s="354">
        <v>147271.34</v>
      </c>
      <c r="S2290" s="354">
        <v>147271.32999999999</v>
      </c>
      <c r="T2290" s="354">
        <v>294542.65999999997</v>
      </c>
      <c r="U2290" s="354">
        <v>441813.99</v>
      </c>
      <c r="V2290" s="354">
        <v>589085.31999999995</v>
      </c>
      <c r="W2290" s="354">
        <v>736356.64999999991</v>
      </c>
      <c r="X2290" s="354">
        <v>883627.97999999986</v>
      </c>
      <c r="Y2290" s="354">
        <v>1030899.3099999998</v>
      </c>
      <c r="Z2290" s="354">
        <v>1178170.6399999999</v>
      </c>
      <c r="AA2290" s="354">
        <v>1325441.98</v>
      </c>
      <c r="AB2290" s="354">
        <v>1472713.32</v>
      </c>
      <c r="AC2290" s="354">
        <v>1619984.6600000001</v>
      </c>
      <c r="AD2290" s="354">
        <v>1767256.0000000002</v>
      </c>
    </row>
    <row r="2291" spans="1:30" x14ac:dyDescent="0.35">
      <c r="A2291" t="s">
        <v>183</v>
      </c>
      <c r="B2291" s="354" t="str">
        <f>VLOOKUP(A2291,'Web Based Remittances'!$A$2:$C$70,3,0)</f>
        <v>843v588r</v>
      </c>
      <c r="C2291" s="354" t="s">
        <v>67</v>
      </c>
      <c r="D2291" s="354" t="s">
        <v>68</v>
      </c>
      <c r="E2291" s="354">
        <v>6110800</v>
      </c>
      <c r="F2291" s="354">
        <v>301315</v>
      </c>
      <c r="G2291" s="354">
        <v>25109.58</v>
      </c>
      <c r="H2291" s="354">
        <v>25109.58</v>
      </c>
      <c r="I2291" s="354">
        <v>25109.58</v>
      </c>
      <c r="J2291" s="354">
        <v>25109.58</v>
      </c>
      <c r="K2291" s="354">
        <v>25109.58</v>
      </c>
      <c r="L2291" s="354">
        <v>25109.58</v>
      </c>
      <c r="M2291" s="354">
        <v>25109.58</v>
      </c>
      <c r="N2291" s="354">
        <v>25109.58</v>
      </c>
      <c r="O2291" s="354">
        <v>25109.59</v>
      </c>
      <c r="P2291" s="354">
        <v>25109.59</v>
      </c>
      <c r="Q2291" s="354">
        <v>25109.59</v>
      </c>
      <c r="R2291" s="354">
        <v>25109.59</v>
      </c>
      <c r="S2291" s="354">
        <v>25109.58</v>
      </c>
      <c r="T2291" s="354">
        <v>50219.16</v>
      </c>
      <c r="U2291" s="354">
        <v>75328.740000000005</v>
      </c>
      <c r="V2291" s="354">
        <v>100438.32</v>
      </c>
      <c r="W2291" s="354">
        <v>125547.90000000001</v>
      </c>
      <c r="X2291" s="354">
        <v>150657.48000000001</v>
      </c>
      <c r="Y2291" s="354">
        <v>175767.06</v>
      </c>
      <c r="Z2291" s="354">
        <v>200876.64</v>
      </c>
      <c r="AA2291" s="354">
        <v>225986.23</v>
      </c>
      <c r="AB2291" s="354">
        <v>251095.82</v>
      </c>
      <c r="AC2291" s="354">
        <v>276205.41000000003</v>
      </c>
      <c r="AD2291" s="354">
        <v>301315.00000000006</v>
      </c>
    </row>
    <row r="2292" spans="1:30" x14ac:dyDescent="0.35">
      <c r="A2292" t="s">
        <v>183</v>
      </c>
      <c r="B2292" s="354" t="str">
        <f>VLOOKUP(A2292,'Web Based Remittances'!$A$2:$C$70,3,0)</f>
        <v>843v588r</v>
      </c>
      <c r="C2292" s="354" t="s">
        <v>69</v>
      </c>
      <c r="D2292" s="354" t="s">
        <v>70</v>
      </c>
      <c r="E2292" s="354">
        <v>6110640</v>
      </c>
      <c r="F2292" s="354">
        <v>59280</v>
      </c>
      <c r="G2292" s="354">
        <v>5389.09</v>
      </c>
      <c r="H2292" s="354">
        <v>5389.09</v>
      </c>
      <c r="I2292" s="354">
        <v>5389.09</v>
      </c>
      <c r="J2292" s="354">
        <v>5389.09</v>
      </c>
      <c r="K2292" s="354">
        <v>0</v>
      </c>
      <c r="L2292" s="354">
        <v>5389.09</v>
      </c>
      <c r="M2292" s="354">
        <v>5389.09</v>
      </c>
      <c r="N2292" s="354">
        <v>5389.09</v>
      </c>
      <c r="O2292" s="354">
        <v>5389.09</v>
      </c>
      <c r="P2292" s="354">
        <v>5389.09</v>
      </c>
      <c r="Q2292" s="354">
        <v>5389.09</v>
      </c>
      <c r="R2292" s="354">
        <v>5389.1</v>
      </c>
      <c r="S2292" s="354">
        <v>5389.09</v>
      </c>
      <c r="T2292" s="354">
        <v>10778.18</v>
      </c>
      <c r="U2292" s="354">
        <v>16167.27</v>
      </c>
      <c r="V2292" s="354">
        <v>21556.36</v>
      </c>
      <c r="W2292" s="354">
        <v>21556.36</v>
      </c>
      <c r="X2292" s="354">
        <v>26945.45</v>
      </c>
      <c r="Y2292" s="354">
        <v>32334.54</v>
      </c>
      <c r="Z2292" s="354">
        <v>37723.630000000005</v>
      </c>
      <c r="AA2292" s="354">
        <v>43112.72</v>
      </c>
      <c r="AB2292" s="354">
        <v>48501.81</v>
      </c>
      <c r="AC2292" s="354">
        <v>53890.899999999994</v>
      </c>
      <c r="AD2292" s="354">
        <v>59279.999999999993</v>
      </c>
    </row>
    <row r="2293" spans="1:30" x14ac:dyDescent="0.35">
      <c r="A2293" t="s">
        <v>183</v>
      </c>
      <c r="B2293" s="354" t="str">
        <f>VLOOKUP(A2293,'Web Based Remittances'!$A$2:$C$70,3,0)</f>
        <v>843v588r</v>
      </c>
      <c r="C2293" s="354" t="s">
        <v>71</v>
      </c>
      <c r="D2293" s="354" t="s">
        <v>72</v>
      </c>
      <c r="E2293" s="354">
        <v>6116300</v>
      </c>
      <c r="F2293" s="354">
        <v>69198</v>
      </c>
      <c r="G2293" s="354">
        <v>10000</v>
      </c>
      <c r="H2293" s="354">
        <v>5000</v>
      </c>
      <c r="I2293" s="354">
        <v>5000</v>
      </c>
      <c r="J2293" s="354">
        <v>5000</v>
      </c>
      <c r="K2293" s="354">
        <v>5000</v>
      </c>
      <c r="L2293" s="354">
        <v>7198</v>
      </c>
      <c r="M2293" s="354">
        <v>5000</v>
      </c>
      <c r="N2293" s="354">
        <v>7000</v>
      </c>
      <c r="O2293" s="354">
        <v>5000</v>
      </c>
      <c r="P2293" s="354">
        <v>5000</v>
      </c>
      <c r="Q2293" s="354">
        <v>5000</v>
      </c>
      <c r="R2293" s="354">
        <v>5000</v>
      </c>
      <c r="S2293" s="354">
        <v>10000</v>
      </c>
      <c r="T2293" s="354">
        <v>15000</v>
      </c>
      <c r="U2293" s="354">
        <v>20000</v>
      </c>
      <c r="V2293" s="354">
        <v>25000</v>
      </c>
      <c r="W2293" s="354">
        <v>30000</v>
      </c>
      <c r="X2293" s="354">
        <v>37198</v>
      </c>
      <c r="Y2293" s="354">
        <v>42198</v>
      </c>
      <c r="Z2293" s="354">
        <v>49198</v>
      </c>
      <c r="AA2293" s="354">
        <v>54198</v>
      </c>
      <c r="AB2293" s="354">
        <v>59198</v>
      </c>
      <c r="AC2293" s="354">
        <v>64198</v>
      </c>
      <c r="AD2293" s="354">
        <v>69198</v>
      </c>
    </row>
    <row r="2294" spans="1:30" x14ac:dyDescent="0.35">
      <c r="A2294" t="s">
        <v>183</v>
      </c>
      <c r="B2294" s="354" t="str">
        <f>VLOOKUP(A2294,'Web Based Remittances'!$A$2:$C$70,3,0)</f>
        <v>843v588r</v>
      </c>
      <c r="C2294" s="354" t="s">
        <v>73</v>
      </c>
      <c r="D2294" s="354" t="s">
        <v>74</v>
      </c>
      <c r="E2294" s="354">
        <v>6116200</v>
      </c>
      <c r="F2294" s="354">
        <v>57782</v>
      </c>
      <c r="G2294" s="354">
        <v>4815.17</v>
      </c>
      <c r="H2294" s="354">
        <v>4815.17</v>
      </c>
      <c r="I2294" s="354">
        <v>4815.17</v>
      </c>
      <c r="J2294" s="354">
        <v>4815.17</v>
      </c>
      <c r="K2294" s="354">
        <v>4815.17</v>
      </c>
      <c r="L2294" s="354">
        <v>4815.17</v>
      </c>
      <c r="M2294" s="354">
        <v>4815.17</v>
      </c>
      <c r="N2294" s="354">
        <v>4815.17</v>
      </c>
      <c r="O2294" s="354">
        <v>4815.16</v>
      </c>
      <c r="P2294" s="354">
        <v>4815.16</v>
      </c>
      <c r="Q2294" s="354">
        <v>4815.16</v>
      </c>
      <c r="R2294" s="354">
        <v>4815.16</v>
      </c>
      <c r="S2294" s="354">
        <v>4815.17</v>
      </c>
      <c r="T2294" s="354">
        <v>9630.34</v>
      </c>
      <c r="U2294" s="354">
        <v>14445.51</v>
      </c>
      <c r="V2294" s="354">
        <v>19260.68</v>
      </c>
      <c r="W2294" s="354">
        <v>24075.85</v>
      </c>
      <c r="X2294" s="354">
        <v>28891.019999999997</v>
      </c>
      <c r="Y2294" s="354">
        <v>33706.189999999995</v>
      </c>
      <c r="Z2294" s="354">
        <v>38521.359999999993</v>
      </c>
      <c r="AA2294" s="354">
        <v>43336.51999999999</v>
      </c>
      <c r="AB2294" s="354">
        <v>48151.679999999993</v>
      </c>
      <c r="AC2294" s="354">
        <v>52966.84</v>
      </c>
      <c r="AD2294" s="354">
        <v>57782</v>
      </c>
    </row>
    <row r="2295" spans="1:30" x14ac:dyDescent="0.35">
      <c r="A2295" t="s">
        <v>183</v>
      </c>
      <c r="B2295" s="354" t="str">
        <f>VLOOKUP(A2295,'Web Based Remittances'!$A$2:$C$70,3,0)</f>
        <v>843v588r</v>
      </c>
      <c r="C2295" s="354" t="s">
        <v>75</v>
      </c>
      <c r="D2295" s="354" t="s">
        <v>76</v>
      </c>
      <c r="E2295" s="354">
        <v>6116610</v>
      </c>
      <c r="F2295" s="354">
        <v>0</v>
      </c>
      <c r="G2295" s="354">
        <v>0</v>
      </c>
      <c r="H2295" s="354">
        <v>0</v>
      </c>
      <c r="I2295" s="354">
        <v>0</v>
      </c>
      <c r="J2295" s="354">
        <v>0</v>
      </c>
      <c r="K2295" s="354">
        <v>0</v>
      </c>
      <c r="L2295" s="354">
        <v>0</v>
      </c>
      <c r="M2295" s="354">
        <v>0</v>
      </c>
      <c r="N2295" s="354">
        <v>0</v>
      </c>
      <c r="O2295" s="354">
        <v>0</v>
      </c>
      <c r="P2295" s="354">
        <v>0</v>
      </c>
      <c r="Q2295" s="354">
        <v>0</v>
      </c>
      <c r="R2295" s="354">
        <v>0</v>
      </c>
      <c r="S2295" s="354">
        <v>0</v>
      </c>
      <c r="T2295" s="354">
        <v>0</v>
      </c>
      <c r="U2295" s="354">
        <v>0</v>
      </c>
      <c r="V2295" s="354">
        <v>0</v>
      </c>
      <c r="W2295" s="354">
        <v>0</v>
      </c>
      <c r="X2295" s="354">
        <v>0</v>
      </c>
      <c r="Y2295" s="354">
        <v>0</v>
      </c>
      <c r="Z2295" s="354">
        <v>0</v>
      </c>
      <c r="AA2295" s="354">
        <v>0</v>
      </c>
      <c r="AB2295" s="354">
        <v>0</v>
      </c>
      <c r="AC2295" s="354">
        <v>0</v>
      </c>
      <c r="AD2295" s="354">
        <v>0</v>
      </c>
    </row>
    <row r="2296" spans="1:30" x14ac:dyDescent="0.35">
      <c r="A2296" t="s">
        <v>183</v>
      </c>
      <c r="B2296" s="354" t="str">
        <f>VLOOKUP(A2296,'Web Based Remittances'!$A$2:$C$70,3,0)</f>
        <v>843v588r</v>
      </c>
      <c r="C2296" s="354" t="s">
        <v>77</v>
      </c>
      <c r="D2296" s="354" t="s">
        <v>78</v>
      </c>
      <c r="E2296" s="354">
        <v>6116600</v>
      </c>
      <c r="F2296" s="354">
        <v>0</v>
      </c>
      <c r="G2296" s="354">
        <v>0</v>
      </c>
      <c r="H2296" s="354">
        <v>0</v>
      </c>
      <c r="I2296" s="354">
        <v>0</v>
      </c>
      <c r="J2296" s="354">
        <v>0</v>
      </c>
      <c r="K2296" s="354">
        <v>0</v>
      </c>
      <c r="L2296" s="354">
        <v>0</v>
      </c>
      <c r="M2296" s="354">
        <v>0</v>
      </c>
      <c r="N2296" s="354">
        <v>0</v>
      </c>
      <c r="O2296" s="354">
        <v>0</v>
      </c>
      <c r="P2296" s="354">
        <v>0</v>
      </c>
      <c r="Q2296" s="354">
        <v>0</v>
      </c>
      <c r="R2296" s="354">
        <v>0</v>
      </c>
      <c r="S2296" s="354">
        <v>0</v>
      </c>
      <c r="T2296" s="354">
        <v>0</v>
      </c>
      <c r="U2296" s="354">
        <v>0</v>
      </c>
      <c r="V2296" s="354">
        <v>0</v>
      </c>
      <c r="W2296" s="354">
        <v>0</v>
      </c>
      <c r="X2296" s="354">
        <v>0</v>
      </c>
      <c r="Y2296" s="354">
        <v>0</v>
      </c>
      <c r="Z2296" s="354">
        <v>0</v>
      </c>
      <c r="AA2296" s="354">
        <v>0</v>
      </c>
      <c r="AB2296" s="354">
        <v>0</v>
      </c>
      <c r="AC2296" s="354">
        <v>0</v>
      </c>
      <c r="AD2296" s="354">
        <v>0</v>
      </c>
    </row>
    <row r="2297" spans="1:30" x14ac:dyDescent="0.35">
      <c r="A2297" t="s">
        <v>183</v>
      </c>
      <c r="B2297" s="354" t="str">
        <f>VLOOKUP(A2297,'Web Based Remittances'!$A$2:$C$70,3,0)</f>
        <v>843v588r</v>
      </c>
      <c r="C2297" s="354" t="s">
        <v>79</v>
      </c>
      <c r="D2297" s="354" t="s">
        <v>80</v>
      </c>
      <c r="E2297" s="354">
        <v>6121000</v>
      </c>
      <c r="F2297" s="354">
        <v>1077388</v>
      </c>
      <c r="G2297" s="354">
        <v>35000</v>
      </c>
      <c r="H2297" s="354">
        <v>10000</v>
      </c>
      <c r="I2297" s="354">
        <v>215000</v>
      </c>
      <c r="J2297" s="354">
        <v>75000</v>
      </c>
      <c r="K2297" s="354">
        <v>360577</v>
      </c>
      <c r="L2297" s="354">
        <v>70000</v>
      </c>
      <c r="M2297" s="354">
        <v>25000</v>
      </c>
      <c r="N2297" s="354">
        <v>15000</v>
      </c>
      <c r="O2297" s="354">
        <v>20000</v>
      </c>
      <c r="P2297" s="354">
        <v>8000</v>
      </c>
      <c r="Q2297" s="354">
        <v>8000</v>
      </c>
      <c r="R2297" s="354">
        <v>235811</v>
      </c>
      <c r="S2297" s="354">
        <v>35000</v>
      </c>
      <c r="T2297" s="354">
        <v>45000</v>
      </c>
      <c r="U2297" s="354">
        <v>260000</v>
      </c>
      <c r="V2297" s="354">
        <v>335000</v>
      </c>
      <c r="W2297" s="354">
        <v>695577</v>
      </c>
      <c r="X2297" s="354">
        <v>765577</v>
      </c>
      <c r="Y2297" s="354">
        <v>790577</v>
      </c>
      <c r="Z2297" s="354">
        <v>805577</v>
      </c>
      <c r="AA2297" s="354">
        <v>825577</v>
      </c>
      <c r="AB2297" s="354">
        <v>833577</v>
      </c>
      <c r="AC2297" s="354">
        <v>841577</v>
      </c>
      <c r="AD2297" s="354">
        <v>1077388</v>
      </c>
    </row>
    <row r="2298" spans="1:30" x14ac:dyDescent="0.35">
      <c r="A2298" t="s">
        <v>183</v>
      </c>
      <c r="B2298" s="354" t="str">
        <f>VLOOKUP(A2298,'Web Based Remittances'!$A$2:$C$70,3,0)</f>
        <v>843v588r</v>
      </c>
      <c r="C2298" s="354" t="s">
        <v>81</v>
      </c>
      <c r="D2298" s="354" t="s">
        <v>82</v>
      </c>
      <c r="E2298" s="354">
        <v>6122310</v>
      </c>
      <c r="F2298" s="354">
        <v>66140</v>
      </c>
      <c r="G2298" s="354">
        <v>1000</v>
      </c>
      <c r="H2298" s="354">
        <v>5000</v>
      </c>
      <c r="I2298" s="354">
        <v>15000</v>
      </c>
      <c r="J2298" s="354">
        <v>10000</v>
      </c>
      <c r="K2298" s="354">
        <v>2000</v>
      </c>
      <c r="L2298" s="354">
        <v>4000</v>
      </c>
      <c r="M2298" s="354">
        <v>4000</v>
      </c>
      <c r="N2298" s="354">
        <v>3140</v>
      </c>
      <c r="O2298" s="354">
        <v>10000</v>
      </c>
      <c r="P2298" s="354">
        <v>4000</v>
      </c>
      <c r="Q2298" s="354">
        <v>4000</v>
      </c>
      <c r="R2298" s="354">
        <v>4000</v>
      </c>
      <c r="S2298" s="354">
        <v>1000</v>
      </c>
      <c r="T2298" s="354">
        <v>6000</v>
      </c>
      <c r="U2298" s="354">
        <v>21000</v>
      </c>
      <c r="V2298" s="354">
        <v>31000</v>
      </c>
      <c r="W2298" s="354">
        <v>33000</v>
      </c>
      <c r="X2298" s="354">
        <v>37000</v>
      </c>
      <c r="Y2298" s="354">
        <v>41000</v>
      </c>
      <c r="Z2298" s="354">
        <v>44140</v>
      </c>
      <c r="AA2298" s="354">
        <v>54140</v>
      </c>
      <c r="AB2298" s="354">
        <v>58140</v>
      </c>
      <c r="AC2298" s="354">
        <v>62140</v>
      </c>
      <c r="AD2298" s="354">
        <v>66140</v>
      </c>
    </row>
    <row r="2299" spans="1:30" x14ac:dyDescent="0.35">
      <c r="A2299" t="s">
        <v>183</v>
      </c>
      <c r="B2299" s="354" t="str">
        <f>VLOOKUP(A2299,'Web Based Remittances'!$A$2:$C$70,3,0)</f>
        <v>843v588r</v>
      </c>
      <c r="C2299" s="354" t="s">
        <v>83</v>
      </c>
      <c r="D2299" s="354" t="s">
        <v>84</v>
      </c>
      <c r="E2299" s="354">
        <v>6122110</v>
      </c>
      <c r="F2299" s="354">
        <v>13000</v>
      </c>
      <c r="G2299" s="354">
        <v>1083.33</v>
      </c>
      <c r="H2299" s="354">
        <v>1083.33</v>
      </c>
      <c r="I2299" s="354">
        <v>1083.33</v>
      </c>
      <c r="J2299" s="354">
        <v>1083.33</v>
      </c>
      <c r="K2299" s="354">
        <v>1083.33</v>
      </c>
      <c r="L2299" s="354">
        <v>1083.33</v>
      </c>
      <c r="M2299" s="354">
        <v>1083.33</v>
      </c>
      <c r="N2299" s="354">
        <v>1083.33</v>
      </c>
      <c r="O2299" s="354">
        <v>1083.3399999999999</v>
      </c>
      <c r="P2299" s="354">
        <v>1083.3399999999999</v>
      </c>
      <c r="Q2299" s="354">
        <v>1083.3399999999999</v>
      </c>
      <c r="R2299" s="354">
        <v>1083.3399999999999</v>
      </c>
      <c r="S2299" s="354">
        <v>1083.33</v>
      </c>
      <c r="T2299" s="354">
        <v>2166.66</v>
      </c>
      <c r="U2299" s="354">
        <v>3249.99</v>
      </c>
      <c r="V2299" s="354">
        <v>4333.32</v>
      </c>
      <c r="W2299" s="354">
        <v>5416.65</v>
      </c>
      <c r="X2299" s="354">
        <v>6499.98</v>
      </c>
      <c r="Y2299" s="354">
        <v>7583.3099999999995</v>
      </c>
      <c r="Z2299" s="354">
        <v>8666.64</v>
      </c>
      <c r="AA2299" s="354">
        <v>9749.98</v>
      </c>
      <c r="AB2299" s="354">
        <v>10833.32</v>
      </c>
      <c r="AC2299" s="354">
        <v>11916.66</v>
      </c>
      <c r="AD2299" s="354">
        <v>13000</v>
      </c>
    </row>
    <row r="2300" spans="1:30" x14ac:dyDescent="0.35">
      <c r="A2300" t="s">
        <v>183</v>
      </c>
      <c r="B2300" s="354" t="str">
        <f>VLOOKUP(A2300,'Web Based Remittances'!$A$2:$C$70,3,0)</f>
        <v>843v588r</v>
      </c>
      <c r="C2300" s="354" t="s">
        <v>85</v>
      </c>
      <c r="D2300" s="354" t="s">
        <v>86</v>
      </c>
      <c r="E2300" s="354">
        <v>6120800</v>
      </c>
      <c r="F2300" s="354">
        <v>20400</v>
      </c>
      <c r="G2300" s="354">
        <v>1700</v>
      </c>
      <c r="H2300" s="354">
        <v>1700</v>
      </c>
      <c r="I2300" s="354">
        <v>1700</v>
      </c>
      <c r="J2300" s="354">
        <v>1700</v>
      </c>
      <c r="K2300" s="354">
        <v>1700</v>
      </c>
      <c r="L2300" s="354">
        <v>1700</v>
      </c>
      <c r="M2300" s="354">
        <v>1700</v>
      </c>
      <c r="N2300" s="354">
        <v>1700</v>
      </c>
      <c r="O2300" s="354">
        <v>1700</v>
      </c>
      <c r="P2300" s="354">
        <v>1700</v>
      </c>
      <c r="Q2300" s="354">
        <v>1700</v>
      </c>
      <c r="R2300" s="354">
        <v>1700</v>
      </c>
      <c r="S2300" s="354">
        <v>1700</v>
      </c>
      <c r="T2300" s="354">
        <v>3400</v>
      </c>
      <c r="U2300" s="354">
        <v>5100</v>
      </c>
      <c r="V2300" s="354">
        <v>6800</v>
      </c>
      <c r="W2300" s="354">
        <v>8500</v>
      </c>
      <c r="X2300" s="354">
        <v>10200</v>
      </c>
      <c r="Y2300" s="354">
        <v>11900</v>
      </c>
      <c r="Z2300" s="354">
        <v>13600</v>
      </c>
      <c r="AA2300" s="354">
        <v>15300</v>
      </c>
      <c r="AB2300" s="354">
        <v>17000</v>
      </c>
      <c r="AC2300" s="354">
        <v>18700</v>
      </c>
      <c r="AD2300" s="354">
        <v>20400</v>
      </c>
    </row>
    <row r="2301" spans="1:30" x14ac:dyDescent="0.35">
      <c r="A2301" t="s">
        <v>183</v>
      </c>
      <c r="B2301" s="354" t="str">
        <f>VLOOKUP(A2301,'Web Based Remittances'!$A$2:$C$70,3,0)</f>
        <v>843v588r</v>
      </c>
      <c r="C2301" s="354" t="s">
        <v>87</v>
      </c>
      <c r="D2301" s="354" t="s">
        <v>88</v>
      </c>
      <c r="E2301" s="354">
        <v>6120220</v>
      </c>
      <c r="F2301" s="354">
        <v>164428</v>
      </c>
      <c r="G2301" s="354">
        <v>11510</v>
      </c>
      <c r="H2301" s="354">
        <v>11510</v>
      </c>
      <c r="I2301" s="354">
        <v>8221</v>
      </c>
      <c r="J2301" s="354">
        <v>8221</v>
      </c>
      <c r="K2301" s="354">
        <v>8221</v>
      </c>
      <c r="L2301" s="354">
        <v>11510</v>
      </c>
      <c r="M2301" s="354">
        <v>17544</v>
      </c>
      <c r="N2301" s="354">
        <v>17544</v>
      </c>
      <c r="O2301" s="354">
        <v>17544</v>
      </c>
      <c r="P2301" s="354">
        <v>17544</v>
      </c>
      <c r="Q2301" s="354">
        <v>17544</v>
      </c>
      <c r="R2301" s="354">
        <v>17515</v>
      </c>
      <c r="S2301" s="354">
        <v>11510</v>
      </c>
      <c r="T2301" s="354">
        <v>23020</v>
      </c>
      <c r="U2301" s="354">
        <v>31241</v>
      </c>
      <c r="V2301" s="354">
        <v>39462</v>
      </c>
      <c r="W2301" s="354">
        <v>47683</v>
      </c>
      <c r="X2301" s="354">
        <v>59193</v>
      </c>
      <c r="Y2301" s="354">
        <v>76737</v>
      </c>
      <c r="Z2301" s="354">
        <v>94281</v>
      </c>
      <c r="AA2301" s="354">
        <v>111825</v>
      </c>
      <c r="AB2301" s="354">
        <v>129369</v>
      </c>
      <c r="AC2301" s="354">
        <v>146913</v>
      </c>
      <c r="AD2301" s="354">
        <v>164428</v>
      </c>
    </row>
    <row r="2302" spans="1:30" x14ac:dyDescent="0.35">
      <c r="A2302" t="s">
        <v>183</v>
      </c>
      <c r="B2302" s="354" t="str">
        <f>VLOOKUP(A2302,'Web Based Remittances'!$A$2:$C$70,3,0)</f>
        <v>843v588r</v>
      </c>
      <c r="C2302" s="354" t="s">
        <v>89</v>
      </c>
      <c r="D2302" s="354" t="s">
        <v>90</v>
      </c>
      <c r="E2302" s="354">
        <v>6120600</v>
      </c>
      <c r="F2302" s="354">
        <v>52632</v>
      </c>
      <c r="G2302" s="354">
        <v>5263.2</v>
      </c>
      <c r="H2302" s="354">
        <v>5263.2</v>
      </c>
      <c r="I2302" s="354">
        <v>5263.2</v>
      </c>
      <c r="J2302" s="354">
        <v>5263.2</v>
      </c>
      <c r="K2302" s="354">
        <v>5263.2</v>
      </c>
      <c r="L2302" s="354">
        <v>5263.2</v>
      </c>
      <c r="M2302" s="354">
        <v>5263.2</v>
      </c>
      <c r="N2302" s="354">
        <v>5263.2</v>
      </c>
      <c r="O2302" s="354">
        <v>5263.2</v>
      </c>
      <c r="P2302" s="354">
        <v>5263.2</v>
      </c>
      <c r="Q2302" s="354">
        <v>0</v>
      </c>
      <c r="R2302" s="354">
        <v>0</v>
      </c>
      <c r="S2302" s="354">
        <v>5263.2</v>
      </c>
      <c r="T2302" s="354">
        <v>10526.4</v>
      </c>
      <c r="U2302" s="354">
        <v>15789.599999999999</v>
      </c>
      <c r="V2302" s="354">
        <v>21052.799999999999</v>
      </c>
      <c r="W2302" s="354">
        <v>26316</v>
      </c>
      <c r="X2302" s="354">
        <v>31579.200000000001</v>
      </c>
      <c r="Y2302" s="354">
        <v>36842.400000000001</v>
      </c>
      <c r="Z2302" s="354">
        <v>42105.599999999999</v>
      </c>
      <c r="AA2302" s="354">
        <v>47368.799999999996</v>
      </c>
      <c r="AB2302" s="354">
        <v>52631.999999999993</v>
      </c>
      <c r="AC2302" s="354">
        <v>52631.999999999993</v>
      </c>
      <c r="AD2302" s="354">
        <v>52631.999999999993</v>
      </c>
    </row>
    <row r="2303" spans="1:30" x14ac:dyDescent="0.35">
      <c r="A2303" t="s">
        <v>183</v>
      </c>
      <c r="B2303" s="354" t="str">
        <f>VLOOKUP(A2303,'Web Based Remittances'!$A$2:$C$70,3,0)</f>
        <v>843v588r</v>
      </c>
      <c r="C2303" s="354" t="s">
        <v>91</v>
      </c>
      <c r="D2303" s="354" t="s">
        <v>92</v>
      </c>
      <c r="E2303" s="354">
        <v>6120400</v>
      </c>
      <c r="F2303" s="354">
        <v>0</v>
      </c>
      <c r="G2303" s="354">
        <v>0</v>
      </c>
      <c r="H2303" s="354">
        <v>0</v>
      </c>
      <c r="I2303" s="354">
        <v>0</v>
      </c>
      <c r="J2303" s="354">
        <v>0</v>
      </c>
      <c r="K2303" s="354">
        <v>0</v>
      </c>
      <c r="L2303" s="354">
        <v>0</v>
      </c>
      <c r="M2303" s="354">
        <v>0</v>
      </c>
      <c r="N2303" s="354">
        <v>0</v>
      </c>
      <c r="O2303" s="354">
        <v>0</v>
      </c>
      <c r="P2303" s="354">
        <v>0</v>
      </c>
      <c r="Q2303" s="354">
        <v>0</v>
      </c>
      <c r="R2303" s="354">
        <v>0</v>
      </c>
      <c r="S2303" s="354">
        <v>0</v>
      </c>
      <c r="T2303" s="354">
        <v>0</v>
      </c>
      <c r="U2303" s="354">
        <v>0</v>
      </c>
      <c r="V2303" s="354">
        <v>0</v>
      </c>
      <c r="W2303" s="354">
        <v>0</v>
      </c>
      <c r="X2303" s="354">
        <v>0</v>
      </c>
      <c r="Y2303" s="354">
        <v>0</v>
      </c>
      <c r="Z2303" s="354">
        <v>0</v>
      </c>
      <c r="AA2303" s="354">
        <v>0</v>
      </c>
      <c r="AB2303" s="354">
        <v>0</v>
      </c>
      <c r="AC2303" s="354">
        <v>0</v>
      </c>
      <c r="AD2303" s="354">
        <v>0</v>
      </c>
    </row>
    <row r="2304" spans="1:30" x14ac:dyDescent="0.35">
      <c r="A2304" t="s">
        <v>183</v>
      </c>
      <c r="B2304" s="354" t="str">
        <f>VLOOKUP(A2304,'Web Based Remittances'!$A$2:$C$70,3,0)</f>
        <v>843v588r</v>
      </c>
      <c r="C2304" s="354" t="s">
        <v>93</v>
      </c>
      <c r="D2304" s="354" t="s">
        <v>94</v>
      </c>
      <c r="E2304" s="354">
        <v>6140130</v>
      </c>
      <c r="F2304" s="354">
        <v>463021</v>
      </c>
      <c r="G2304" s="354">
        <v>5000</v>
      </c>
      <c r="H2304" s="354">
        <v>36000</v>
      </c>
      <c r="I2304" s="354">
        <v>72000</v>
      </c>
      <c r="J2304" s="354">
        <v>73500</v>
      </c>
      <c r="K2304" s="354">
        <v>16000</v>
      </c>
      <c r="L2304" s="354">
        <v>39350</v>
      </c>
      <c r="M2304" s="354">
        <v>46000</v>
      </c>
      <c r="N2304" s="354">
        <v>27000</v>
      </c>
      <c r="O2304" s="354">
        <v>47800</v>
      </c>
      <c r="P2304" s="354">
        <v>33000</v>
      </c>
      <c r="Q2304" s="354">
        <v>37371</v>
      </c>
      <c r="R2304" s="354">
        <v>30000</v>
      </c>
      <c r="S2304" s="354">
        <v>5000</v>
      </c>
      <c r="T2304" s="354">
        <v>41000</v>
      </c>
      <c r="U2304" s="354">
        <v>113000</v>
      </c>
      <c r="V2304" s="354">
        <v>186500</v>
      </c>
      <c r="W2304" s="354">
        <v>202500</v>
      </c>
      <c r="X2304" s="354">
        <v>241850</v>
      </c>
      <c r="Y2304" s="354">
        <v>287850</v>
      </c>
      <c r="Z2304" s="354">
        <v>314850</v>
      </c>
      <c r="AA2304" s="354">
        <v>362650</v>
      </c>
      <c r="AB2304" s="354">
        <v>395650</v>
      </c>
      <c r="AC2304" s="354">
        <v>433021</v>
      </c>
      <c r="AD2304" s="354">
        <v>463021</v>
      </c>
    </row>
    <row r="2305" spans="1:30" x14ac:dyDescent="0.35">
      <c r="A2305" t="s">
        <v>183</v>
      </c>
      <c r="B2305" s="354" t="str">
        <f>VLOOKUP(A2305,'Web Based Remittances'!$A$2:$C$70,3,0)</f>
        <v>843v588r</v>
      </c>
      <c r="C2305" s="354" t="s">
        <v>95</v>
      </c>
      <c r="D2305" s="354" t="s">
        <v>96</v>
      </c>
      <c r="E2305" s="354">
        <v>6142430</v>
      </c>
      <c r="F2305" s="354">
        <v>530158</v>
      </c>
      <c r="G2305" s="354">
        <v>25000</v>
      </c>
      <c r="H2305" s="354">
        <v>25000</v>
      </c>
      <c r="I2305" s="354">
        <v>15000</v>
      </c>
      <c r="J2305" s="354">
        <v>50000</v>
      </c>
      <c r="K2305" s="354">
        <v>100000</v>
      </c>
      <c r="L2305" s="354">
        <v>45000</v>
      </c>
      <c r="M2305" s="354">
        <v>20000</v>
      </c>
      <c r="N2305" s="354">
        <v>15000</v>
      </c>
      <c r="O2305" s="354">
        <v>15000</v>
      </c>
      <c r="P2305" s="354">
        <v>10158</v>
      </c>
      <c r="Q2305" s="354">
        <v>200000</v>
      </c>
      <c r="R2305" s="354">
        <v>10000</v>
      </c>
      <c r="S2305" s="354">
        <v>25000</v>
      </c>
      <c r="T2305" s="354">
        <v>50000</v>
      </c>
      <c r="U2305" s="354">
        <v>65000</v>
      </c>
      <c r="V2305" s="354">
        <v>115000</v>
      </c>
      <c r="W2305" s="354">
        <v>215000</v>
      </c>
      <c r="X2305" s="354">
        <v>260000</v>
      </c>
      <c r="Y2305" s="354">
        <v>280000</v>
      </c>
      <c r="Z2305" s="354">
        <v>295000</v>
      </c>
      <c r="AA2305" s="354">
        <v>310000</v>
      </c>
      <c r="AB2305" s="354">
        <v>320158</v>
      </c>
      <c r="AC2305" s="354">
        <v>520158</v>
      </c>
      <c r="AD2305" s="354">
        <v>530158</v>
      </c>
    </row>
    <row r="2306" spans="1:30" x14ac:dyDescent="0.35">
      <c r="A2306" t="s">
        <v>183</v>
      </c>
      <c r="B2306" s="354" t="str">
        <f>VLOOKUP(A2306,'Web Based Remittances'!$A$2:$C$70,3,0)</f>
        <v>843v588r</v>
      </c>
      <c r="C2306" s="354" t="s">
        <v>97</v>
      </c>
      <c r="D2306" s="354" t="s">
        <v>98</v>
      </c>
      <c r="E2306" s="354">
        <v>6146100</v>
      </c>
      <c r="F2306" s="354">
        <v>240000</v>
      </c>
      <c r="G2306" s="354">
        <v>0</v>
      </c>
      <c r="H2306" s="354">
        <v>150000</v>
      </c>
      <c r="I2306" s="354">
        <v>40000</v>
      </c>
      <c r="J2306" s="354">
        <v>0</v>
      </c>
      <c r="K2306" s="354">
        <v>0</v>
      </c>
      <c r="L2306" s="354">
        <v>0</v>
      </c>
      <c r="M2306" s="354">
        <v>25000</v>
      </c>
      <c r="N2306" s="354">
        <v>0</v>
      </c>
      <c r="O2306" s="354">
        <v>0</v>
      </c>
      <c r="P2306" s="354">
        <v>25000</v>
      </c>
      <c r="Q2306" s="354">
        <v>0</v>
      </c>
      <c r="R2306" s="354">
        <v>0</v>
      </c>
      <c r="S2306" s="354">
        <v>0</v>
      </c>
      <c r="T2306" s="354">
        <v>150000</v>
      </c>
      <c r="U2306" s="354">
        <v>190000</v>
      </c>
      <c r="V2306" s="354">
        <v>190000</v>
      </c>
      <c r="W2306" s="354">
        <v>190000</v>
      </c>
      <c r="X2306" s="354">
        <v>190000</v>
      </c>
      <c r="Y2306" s="354">
        <v>215000</v>
      </c>
      <c r="Z2306" s="354">
        <v>215000</v>
      </c>
      <c r="AA2306" s="354">
        <v>215000</v>
      </c>
      <c r="AB2306" s="354">
        <v>240000</v>
      </c>
      <c r="AC2306" s="354">
        <v>240000</v>
      </c>
      <c r="AD2306" s="354">
        <v>240000</v>
      </c>
    </row>
    <row r="2307" spans="1:30" x14ac:dyDescent="0.35">
      <c r="A2307" t="s">
        <v>183</v>
      </c>
      <c r="B2307" s="354" t="str">
        <f>VLOOKUP(A2307,'Web Based Remittances'!$A$2:$C$70,3,0)</f>
        <v>843v588r</v>
      </c>
      <c r="C2307" s="354" t="s">
        <v>99</v>
      </c>
      <c r="D2307" s="354" t="s">
        <v>100</v>
      </c>
      <c r="E2307" s="354">
        <v>6140000</v>
      </c>
      <c r="F2307" s="354">
        <v>218562</v>
      </c>
      <c r="G2307" s="354">
        <v>18213.5</v>
      </c>
      <c r="H2307" s="354">
        <v>18213.5</v>
      </c>
      <c r="I2307" s="354">
        <v>18213.5</v>
      </c>
      <c r="J2307" s="354">
        <v>18213.5</v>
      </c>
      <c r="K2307" s="354">
        <v>18213.5</v>
      </c>
      <c r="L2307" s="354">
        <v>18213.5</v>
      </c>
      <c r="M2307" s="354">
        <v>18213.5</v>
      </c>
      <c r="N2307" s="354">
        <v>18213.5</v>
      </c>
      <c r="O2307" s="354">
        <v>18213.5</v>
      </c>
      <c r="P2307" s="354">
        <v>18213.5</v>
      </c>
      <c r="Q2307" s="354">
        <v>18213.5</v>
      </c>
      <c r="R2307" s="354">
        <v>18213.5</v>
      </c>
      <c r="S2307" s="354">
        <v>18213.5</v>
      </c>
      <c r="T2307" s="354">
        <v>36427</v>
      </c>
      <c r="U2307" s="354">
        <v>54640.5</v>
      </c>
      <c r="V2307" s="354">
        <v>72854</v>
      </c>
      <c r="W2307" s="354">
        <v>91067.5</v>
      </c>
      <c r="X2307" s="354">
        <v>109281</v>
      </c>
      <c r="Y2307" s="354">
        <v>127494.5</v>
      </c>
      <c r="Z2307" s="354">
        <v>145708</v>
      </c>
      <c r="AA2307" s="354">
        <v>163921.5</v>
      </c>
      <c r="AB2307" s="354">
        <v>182135</v>
      </c>
      <c r="AC2307" s="354">
        <v>200348.5</v>
      </c>
      <c r="AD2307" s="354">
        <v>218562</v>
      </c>
    </row>
    <row r="2308" spans="1:30" x14ac:dyDescent="0.35">
      <c r="A2308" t="s">
        <v>183</v>
      </c>
      <c r="B2308" s="354" t="str">
        <f>VLOOKUP(A2308,'Web Based Remittances'!$A$2:$C$70,3,0)</f>
        <v>843v588r</v>
      </c>
      <c r="C2308" s="354" t="s">
        <v>101</v>
      </c>
      <c r="D2308" s="354" t="s">
        <v>102</v>
      </c>
      <c r="E2308" s="354">
        <v>6121600</v>
      </c>
      <c r="F2308" s="354">
        <v>72225</v>
      </c>
      <c r="G2308" s="354">
        <v>0</v>
      </c>
      <c r="H2308" s="354">
        <v>72225</v>
      </c>
      <c r="I2308" s="354">
        <v>0</v>
      </c>
      <c r="J2308" s="354">
        <v>0</v>
      </c>
      <c r="K2308" s="354">
        <v>0</v>
      </c>
      <c r="L2308" s="354">
        <v>0</v>
      </c>
      <c r="M2308" s="354">
        <v>0</v>
      </c>
      <c r="N2308" s="354">
        <v>0</v>
      </c>
      <c r="O2308" s="354">
        <v>0</v>
      </c>
      <c r="P2308" s="354">
        <v>0</v>
      </c>
      <c r="Q2308" s="354">
        <v>0</v>
      </c>
      <c r="R2308" s="354">
        <v>0</v>
      </c>
      <c r="S2308" s="354">
        <v>0</v>
      </c>
      <c r="T2308" s="354">
        <v>72225</v>
      </c>
      <c r="U2308" s="354">
        <v>72225</v>
      </c>
      <c r="V2308" s="354">
        <v>72225</v>
      </c>
      <c r="W2308" s="354">
        <v>72225</v>
      </c>
      <c r="X2308" s="354">
        <v>72225</v>
      </c>
      <c r="Y2308" s="354">
        <v>72225</v>
      </c>
      <c r="Z2308" s="354">
        <v>72225</v>
      </c>
      <c r="AA2308" s="354">
        <v>72225</v>
      </c>
      <c r="AB2308" s="354">
        <v>72225</v>
      </c>
      <c r="AC2308" s="354">
        <v>72225</v>
      </c>
      <c r="AD2308" s="354">
        <v>72225</v>
      </c>
    </row>
    <row r="2309" spans="1:30" x14ac:dyDescent="0.35">
      <c r="A2309" t="s">
        <v>183</v>
      </c>
      <c r="B2309" s="354" t="str">
        <f>VLOOKUP(A2309,'Web Based Remittances'!$A$2:$C$70,3,0)</f>
        <v>843v588r</v>
      </c>
      <c r="C2309" s="354" t="s">
        <v>103</v>
      </c>
      <c r="D2309" s="354" t="s">
        <v>104</v>
      </c>
      <c r="E2309" s="354">
        <v>6151110</v>
      </c>
      <c r="F2309" s="354">
        <v>26000</v>
      </c>
      <c r="G2309" s="354">
        <v>0</v>
      </c>
      <c r="H2309" s="354">
        <v>0</v>
      </c>
      <c r="I2309" s="354">
        <v>8666.66</v>
      </c>
      <c r="J2309" s="354">
        <v>0</v>
      </c>
      <c r="K2309" s="354">
        <v>0</v>
      </c>
      <c r="L2309" s="354">
        <v>0</v>
      </c>
      <c r="M2309" s="354">
        <v>0</v>
      </c>
      <c r="N2309" s="354">
        <v>0</v>
      </c>
      <c r="O2309" s="354">
        <v>8666.66</v>
      </c>
      <c r="P2309" s="354">
        <v>0</v>
      </c>
      <c r="Q2309" s="354">
        <v>0</v>
      </c>
      <c r="R2309" s="354">
        <v>8666.68</v>
      </c>
      <c r="S2309" s="354">
        <v>0</v>
      </c>
      <c r="T2309" s="354">
        <v>0</v>
      </c>
      <c r="U2309" s="354">
        <v>8666.66</v>
      </c>
      <c r="V2309" s="354">
        <v>8666.66</v>
      </c>
      <c r="W2309" s="354">
        <v>8666.66</v>
      </c>
      <c r="X2309" s="354">
        <v>8666.66</v>
      </c>
      <c r="Y2309" s="354">
        <v>8666.66</v>
      </c>
      <c r="Z2309" s="354">
        <v>8666.66</v>
      </c>
      <c r="AA2309" s="354">
        <v>17333.32</v>
      </c>
      <c r="AB2309" s="354">
        <v>17333.32</v>
      </c>
      <c r="AC2309" s="354">
        <v>17333.32</v>
      </c>
      <c r="AD2309" s="354">
        <v>26000</v>
      </c>
    </row>
    <row r="2310" spans="1:30" x14ac:dyDescent="0.35">
      <c r="A2310" t="s">
        <v>183</v>
      </c>
      <c r="B2310" s="354" t="str">
        <f>VLOOKUP(A2310,'Web Based Remittances'!$A$2:$C$70,3,0)</f>
        <v>843v588r</v>
      </c>
      <c r="C2310" s="354" t="s">
        <v>105</v>
      </c>
      <c r="D2310" s="354" t="s">
        <v>106</v>
      </c>
      <c r="E2310" s="354">
        <v>6140200</v>
      </c>
      <c r="F2310" s="354">
        <v>381969</v>
      </c>
      <c r="G2310" s="354">
        <v>34724.449999999997</v>
      </c>
      <c r="H2310" s="354">
        <v>34724.449999999997</v>
      </c>
      <c r="I2310" s="354">
        <v>34724.449999999997</v>
      </c>
      <c r="J2310" s="354">
        <v>34724.449999999997</v>
      </c>
      <c r="K2310" s="354">
        <v>0</v>
      </c>
      <c r="L2310" s="354">
        <v>34724.449999999997</v>
      </c>
      <c r="M2310" s="354">
        <v>34724.449999999997</v>
      </c>
      <c r="N2310" s="354">
        <v>34724.46</v>
      </c>
      <c r="O2310" s="354">
        <v>34724.46</v>
      </c>
      <c r="P2310" s="354">
        <v>34724.46</v>
      </c>
      <c r="Q2310" s="354">
        <v>34724.46</v>
      </c>
      <c r="R2310" s="354">
        <v>34724.46</v>
      </c>
      <c r="S2310" s="354">
        <v>34724.449999999997</v>
      </c>
      <c r="T2310" s="354">
        <v>69448.899999999994</v>
      </c>
      <c r="U2310" s="354">
        <v>104173.34999999999</v>
      </c>
      <c r="V2310" s="354">
        <v>138897.79999999999</v>
      </c>
      <c r="W2310" s="354">
        <v>138897.79999999999</v>
      </c>
      <c r="X2310" s="354">
        <v>173622.25</v>
      </c>
      <c r="Y2310" s="354">
        <v>208346.7</v>
      </c>
      <c r="Z2310" s="354">
        <v>243071.16</v>
      </c>
      <c r="AA2310" s="354">
        <v>277795.62</v>
      </c>
      <c r="AB2310" s="354">
        <v>312520.08</v>
      </c>
      <c r="AC2310" s="354">
        <v>347244.54000000004</v>
      </c>
      <c r="AD2310" s="354">
        <v>381969.00000000006</v>
      </c>
    </row>
    <row r="2311" spans="1:30" x14ac:dyDescent="0.35">
      <c r="A2311" t="s">
        <v>183</v>
      </c>
      <c r="B2311" s="354" t="str">
        <f>VLOOKUP(A2311,'Web Based Remittances'!$A$2:$C$70,3,0)</f>
        <v>843v588r</v>
      </c>
      <c r="C2311" s="354" t="s">
        <v>107</v>
      </c>
      <c r="D2311" s="354" t="s">
        <v>108</v>
      </c>
      <c r="E2311" s="354">
        <v>6111000</v>
      </c>
      <c r="F2311" s="354">
        <v>192000</v>
      </c>
      <c r="G2311" s="354">
        <v>17454.55</v>
      </c>
      <c r="H2311" s="354">
        <v>17454.55</v>
      </c>
      <c r="I2311" s="354">
        <v>17454.55</v>
      </c>
      <c r="J2311" s="354">
        <v>17454.55</v>
      </c>
      <c r="K2311" s="354">
        <v>0</v>
      </c>
      <c r="L2311" s="354">
        <v>17454.55</v>
      </c>
      <c r="M2311" s="354">
        <v>17454.55</v>
      </c>
      <c r="N2311" s="354">
        <v>17454.54</v>
      </c>
      <c r="O2311" s="354">
        <v>17454.54</v>
      </c>
      <c r="P2311" s="354">
        <v>17454.54</v>
      </c>
      <c r="Q2311" s="354">
        <v>17454.54</v>
      </c>
      <c r="R2311" s="354">
        <v>17454.54</v>
      </c>
      <c r="S2311" s="354">
        <v>17454.55</v>
      </c>
      <c r="T2311" s="354">
        <v>34909.1</v>
      </c>
      <c r="U2311" s="354">
        <v>52363.649999999994</v>
      </c>
      <c r="V2311" s="354">
        <v>69818.2</v>
      </c>
      <c r="W2311" s="354">
        <v>69818.2</v>
      </c>
      <c r="X2311" s="354">
        <v>87272.75</v>
      </c>
      <c r="Y2311" s="354">
        <v>104727.3</v>
      </c>
      <c r="Z2311" s="354">
        <v>122181.84</v>
      </c>
      <c r="AA2311" s="354">
        <v>139636.38</v>
      </c>
      <c r="AB2311" s="354">
        <v>157090.92000000001</v>
      </c>
      <c r="AC2311" s="354">
        <v>174545.46000000002</v>
      </c>
      <c r="AD2311" s="354">
        <v>192000.00000000003</v>
      </c>
    </row>
    <row r="2312" spans="1:30" x14ac:dyDescent="0.35">
      <c r="A2312" t="s">
        <v>183</v>
      </c>
      <c r="B2312" s="354" t="str">
        <f>VLOOKUP(A2312,'Web Based Remittances'!$A$2:$C$70,3,0)</f>
        <v>843v588r</v>
      </c>
      <c r="C2312" s="354" t="s">
        <v>109</v>
      </c>
      <c r="D2312" s="354" t="s">
        <v>110</v>
      </c>
      <c r="E2312" s="354">
        <v>6170100</v>
      </c>
      <c r="F2312" s="354">
        <v>32045</v>
      </c>
      <c r="G2312" s="354">
        <v>3000</v>
      </c>
      <c r="H2312" s="354">
        <v>6000</v>
      </c>
      <c r="I2312" s="354">
        <v>2000</v>
      </c>
      <c r="J2312" s="354">
        <v>2000</v>
      </c>
      <c r="K2312" s="354">
        <v>0</v>
      </c>
      <c r="L2312" s="354">
        <v>7450</v>
      </c>
      <c r="M2312" s="354">
        <v>2000</v>
      </c>
      <c r="N2312" s="354">
        <v>2000</v>
      </c>
      <c r="O2312" s="354">
        <v>2000</v>
      </c>
      <c r="P2312" s="354">
        <v>3595</v>
      </c>
      <c r="Q2312" s="354">
        <v>1000</v>
      </c>
      <c r="R2312" s="354">
        <v>1000</v>
      </c>
      <c r="S2312" s="354">
        <v>3000</v>
      </c>
      <c r="T2312" s="354">
        <v>9000</v>
      </c>
      <c r="U2312" s="354">
        <v>11000</v>
      </c>
      <c r="V2312" s="354">
        <v>13000</v>
      </c>
      <c r="W2312" s="354">
        <v>13000</v>
      </c>
      <c r="X2312" s="354">
        <v>20450</v>
      </c>
      <c r="Y2312" s="354">
        <v>22450</v>
      </c>
      <c r="Z2312" s="354">
        <v>24450</v>
      </c>
      <c r="AA2312" s="354">
        <v>26450</v>
      </c>
      <c r="AB2312" s="354">
        <v>30045</v>
      </c>
      <c r="AC2312" s="354">
        <v>31045</v>
      </c>
      <c r="AD2312" s="354">
        <v>32045</v>
      </c>
    </row>
    <row r="2313" spans="1:30" x14ac:dyDescent="0.35">
      <c r="A2313" t="s">
        <v>183</v>
      </c>
      <c r="B2313" s="354" t="str">
        <f>VLOOKUP(A2313,'Web Based Remittances'!$A$2:$C$70,3,0)</f>
        <v>843v588r</v>
      </c>
      <c r="C2313" s="354" t="s">
        <v>111</v>
      </c>
      <c r="D2313" s="354" t="s">
        <v>112</v>
      </c>
      <c r="E2313" s="354">
        <v>6170110</v>
      </c>
      <c r="F2313" s="354">
        <v>25680</v>
      </c>
      <c r="G2313" s="354">
        <v>2000</v>
      </c>
      <c r="H2313" s="354">
        <v>4000</v>
      </c>
      <c r="I2313" s="354">
        <v>1000</v>
      </c>
      <c r="J2313" s="354">
        <v>1000</v>
      </c>
      <c r="K2313" s="354">
        <v>0</v>
      </c>
      <c r="L2313" s="354">
        <v>6380</v>
      </c>
      <c r="M2313" s="354">
        <v>1000</v>
      </c>
      <c r="N2313" s="354">
        <v>1000</v>
      </c>
      <c r="O2313" s="354">
        <v>1000</v>
      </c>
      <c r="P2313" s="354">
        <v>6300</v>
      </c>
      <c r="Q2313" s="354">
        <v>1000</v>
      </c>
      <c r="R2313" s="354">
        <v>1000</v>
      </c>
      <c r="S2313" s="354">
        <v>2000</v>
      </c>
      <c r="T2313" s="354">
        <v>6000</v>
      </c>
      <c r="U2313" s="354">
        <v>7000</v>
      </c>
      <c r="V2313" s="354">
        <v>8000</v>
      </c>
      <c r="W2313" s="354">
        <v>8000</v>
      </c>
      <c r="X2313" s="354">
        <v>14380</v>
      </c>
      <c r="Y2313" s="354">
        <v>15380</v>
      </c>
      <c r="Z2313" s="354">
        <v>16380</v>
      </c>
      <c r="AA2313" s="354">
        <v>17380</v>
      </c>
      <c r="AB2313" s="354">
        <v>23680</v>
      </c>
      <c r="AC2313" s="354">
        <v>24680</v>
      </c>
      <c r="AD2313" s="354">
        <v>25680</v>
      </c>
    </row>
    <row r="2314" spans="1:30" x14ac:dyDescent="0.35">
      <c r="A2314" t="s">
        <v>183</v>
      </c>
      <c r="B2314" s="354" t="str">
        <f>VLOOKUP(A2314,'Web Based Remittances'!$A$2:$C$70,3,0)</f>
        <v>843v588r</v>
      </c>
      <c r="C2314" s="354" t="s">
        <v>121</v>
      </c>
      <c r="D2314" s="354" t="s">
        <v>122</v>
      </c>
      <c r="E2314" s="354">
        <v>4190170</v>
      </c>
      <c r="F2314" s="354">
        <v>-40539</v>
      </c>
      <c r="G2314" s="354">
        <v>0</v>
      </c>
      <c r="H2314" s="354">
        <v>0</v>
      </c>
      <c r="I2314" s="354">
        <v>-40539</v>
      </c>
      <c r="S2314" s="354">
        <v>0</v>
      </c>
      <c r="T2314" s="354">
        <v>0</v>
      </c>
      <c r="U2314" s="354">
        <v>-40539</v>
      </c>
      <c r="V2314" s="354">
        <v>-40539</v>
      </c>
      <c r="W2314" s="354">
        <v>-40539</v>
      </c>
      <c r="X2314" s="354">
        <v>-40539</v>
      </c>
      <c r="Y2314" s="354">
        <v>-40539</v>
      </c>
      <c r="Z2314" s="354">
        <v>-40539</v>
      </c>
      <c r="AA2314" s="354">
        <v>-40539</v>
      </c>
      <c r="AB2314" s="354">
        <v>-40539</v>
      </c>
      <c r="AC2314" s="354">
        <v>-40539</v>
      </c>
      <c r="AD2314" s="354">
        <v>-40539</v>
      </c>
    </row>
    <row r="2315" spans="1:30" x14ac:dyDescent="0.35">
      <c r="A2315" t="s">
        <v>183</v>
      </c>
      <c r="B2315" s="354" t="str">
        <f>VLOOKUP(A2315,'Web Based Remittances'!$A$2:$C$70,3,0)</f>
        <v>843v588r</v>
      </c>
      <c r="C2315" s="354" t="s">
        <v>136</v>
      </c>
      <c r="D2315" s="354" t="s">
        <v>137</v>
      </c>
      <c r="E2315" s="354">
        <v>6180260</v>
      </c>
      <c r="F2315" s="354">
        <v>40539</v>
      </c>
      <c r="G2315" s="354">
        <v>0</v>
      </c>
      <c r="H2315" s="354">
        <v>0</v>
      </c>
      <c r="I2315" s="354">
        <v>0</v>
      </c>
      <c r="J2315" s="354">
        <v>0</v>
      </c>
      <c r="K2315" s="354">
        <v>0</v>
      </c>
      <c r="L2315" s="354">
        <v>0</v>
      </c>
      <c r="M2315" s="354">
        <v>0</v>
      </c>
      <c r="N2315" s="354">
        <v>0</v>
      </c>
      <c r="O2315" s="354">
        <v>40539</v>
      </c>
      <c r="S2315" s="354">
        <v>0</v>
      </c>
      <c r="T2315" s="354">
        <v>0</v>
      </c>
      <c r="U2315" s="354">
        <v>0</v>
      </c>
      <c r="V2315" s="354">
        <v>0</v>
      </c>
      <c r="W2315" s="354">
        <v>0</v>
      </c>
      <c r="X2315" s="354">
        <v>0</v>
      </c>
      <c r="Y2315" s="354">
        <v>0</v>
      </c>
      <c r="Z2315" s="354">
        <v>0</v>
      </c>
      <c r="AA2315" s="354">
        <v>40539</v>
      </c>
      <c r="AB2315" s="354">
        <v>40539</v>
      </c>
      <c r="AC2315" s="354">
        <v>40539</v>
      </c>
      <c r="AD2315" s="354">
        <v>40539</v>
      </c>
    </row>
    <row r="2316" spans="1:30" x14ac:dyDescent="0.35">
      <c r="A2316" t="s">
        <v>184</v>
      </c>
      <c r="B2316" s="354" t="str">
        <f>VLOOKUP(A2316,'Web Based Remittances'!$A$2:$C$70,3,0)</f>
        <v>d3camp</v>
      </c>
      <c r="C2316" s="354" t="s">
        <v>19</v>
      </c>
      <c r="D2316" s="354" t="s">
        <v>20</v>
      </c>
      <c r="E2316" s="354">
        <v>4190105</v>
      </c>
      <c r="F2316" s="354">
        <v>-195082</v>
      </c>
      <c r="G2316" s="354">
        <v>-16256.83</v>
      </c>
      <c r="H2316" s="354">
        <v>-16256.83</v>
      </c>
      <c r="I2316" s="354">
        <v>-16256.83</v>
      </c>
      <c r="J2316" s="354">
        <v>-16256.83</v>
      </c>
      <c r="K2316" s="354">
        <v>-16256.83</v>
      </c>
      <c r="L2316" s="354">
        <v>-16256.83</v>
      </c>
      <c r="M2316" s="354">
        <v>-16256.83</v>
      </c>
      <c r="N2316" s="354">
        <v>-16256.83</v>
      </c>
      <c r="O2316" s="354">
        <v>-16256.83</v>
      </c>
      <c r="P2316" s="354">
        <v>-16256.83</v>
      </c>
      <c r="Q2316" s="354">
        <v>-16256.83</v>
      </c>
      <c r="R2316" s="354">
        <v>-16256.87</v>
      </c>
      <c r="S2316" s="354">
        <v>-16256.83</v>
      </c>
      <c r="T2316" s="354">
        <v>-32513.66</v>
      </c>
      <c r="U2316" s="354">
        <v>-48770.49</v>
      </c>
      <c r="V2316" s="354">
        <v>-65027.32</v>
      </c>
      <c r="W2316" s="354">
        <v>-81284.149999999994</v>
      </c>
      <c r="X2316" s="354">
        <v>-97540.98</v>
      </c>
      <c r="Y2316" s="354">
        <v>-113797.81</v>
      </c>
      <c r="Z2316" s="354">
        <v>-130054.64</v>
      </c>
      <c r="AA2316" s="354">
        <v>-146311.47</v>
      </c>
      <c r="AB2316" s="354">
        <v>-162568.29999999999</v>
      </c>
      <c r="AC2316" s="354">
        <v>-178825.12999999998</v>
      </c>
      <c r="AD2316" s="354">
        <v>-195081.99999999997</v>
      </c>
    </row>
    <row r="2317" spans="1:30" x14ac:dyDescent="0.35">
      <c r="A2317" t="s">
        <v>184</v>
      </c>
      <c r="B2317" s="354" t="str">
        <f>VLOOKUP(A2317,'Web Based Remittances'!$A$2:$C$70,3,0)</f>
        <v>d3camp</v>
      </c>
      <c r="C2317" s="354" t="s">
        <v>21</v>
      </c>
      <c r="D2317" s="354" t="s">
        <v>22</v>
      </c>
      <c r="E2317" s="354">
        <v>4190110</v>
      </c>
      <c r="S2317" s="354">
        <v>0</v>
      </c>
      <c r="T2317" s="354">
        <v>0</v>
      </c>
      <c r="U2317" s="354">
        <v>0</v>
      </c>
      <c r="V2317" s="354">
        <v>0</v>
      </c>
      <c r="W2317" s="354">
        <v>0</v>
      </c>
      <c r="X2317" s="354">
        <v>0</v>
      </c>
      <c r="Y2317" s="354">
        <v>0</v>
      </c>
      <c r="Z2317" s="354">
        <v>0</v>
      </c>
      <c r="AA2317" s="354">
        <v>0</v>
      </c>
      <c r="AB2317" s="354">
        <v>0</v>
      </c>
      <c r="AC2317" s="354">
        <v>0</v>
      </c>
      <c r="AD2317" s="354">
        <v>0</v>
      </c>
    </row>
    <row r="2318" spans="1:30" x14ac:dyDescent="0.35">
      <c r="A2318" t="s">
        <v>184</v>
      </c>
      <c r="B2318" s="354" t="str">
        <f>VLOOKUP(A2318,'Web Based Remittances'!$A$2:$C$70,3,0)</f>
        <v>d3camp</v>
      </c>
      <c r="C2318" s="354" t="s">
        <v>23</v>
      </c>
      <c r="D2318" s="354" t="s">
        <v>24</v>
      </c>
      <c r="E2318" s="354">
        <v>4190120</v>
      </c>
      <c r="F2318" s="354">
        <v>-213490</v>
      </c>
      <c r="G2318" s="354">
        <v>-17790</v>
      </c>
      <c r="H2318" s="354">
        <v>-17790</v>
      </c>
      <c r="I2318" s="354">
        <v>-17790</v>
      </c>
      <c r="J2318" s="354">
        <v>-17790</v>
      </c>
      <c r="K2318" s="354">
        <v>-17790</v>
      </c>
      <c r="L2318" s="354">
        <v>-17790</v>
      </c>
      <c r="M2318" s="354">
        <v>-17790</v>
      </c>
      <c r="N2318" s="354">
        <v>-17790</v>
      </c>
      <c r="O2318" s="354">
        <v>-17790</v>
      </c>
      <c r="P2318" s="354">
        <v>-17790</v>
      </c>
      <c r="Q2318" s="354">
        <v>-17790</v>
      </c>
      <c r="R2318" s="354">
        <v>-17800</v>
      </c>
      <c r="S2318" s="354">
        <v>-17790</v>
      </c>
      <c r="T2318" s="354">
        <v>-35580</v>
      </c>
      <c r="U2318" s="354">
        <v>-53370</v>
      </c>
      <c r="V2318" s="354">
        <v>-71160</v>
      </c>
      <c r="W2318" s="354">
        <v>-88950</v>
      </c>
      <c r="X2318" s="354">
        <v>-106740</v>
      </c>
      <c r="Y2318" s="354">
        <v>-124530</v>
      </c>
      <c r="Z2318" s="354">
        <v>-142320</v>
      </c>
      <c r="AA2318" s="354">
        <v>-160110</v>
      </c>
      <c r="AB2318" s="354">
        <v>-177900</v>
      </c>
      <c r="AC2318" s="354">
        <v>-195690</v>
      </c>
      <c r="AD2318" s="354">
        <v>-213490</v>
      </c>
    </row>
    <row r="2319" spans="1:30" x14ac:dyDescent="0.35">
      <c r="A2319" t="s">
        <v>184</v>
      </c>
      <c r="B2319" s="354" t="str">
        <f>VLOOKUP(A2319,'Web Based Remittances'!$A$2:$C$70,3,0)</f>
        <v>d3camp</v>
      </c>
      <c r="C2319" s="354" t="s">
        <v>25</v>
      </c>
      <c r="D2319" s="354" t="s">
        <v>26</v>
      </c>
      <c r="E2319" s="354">
        <v>4190140</v>
      </c>
      <c r="S2319" s="354">
        <v>0</v>
      </c>
      <c r="T2319" s="354">
        <v>0</v>
      </c>
      <c r="U2319" s="354">
        <v>0</v>
      </c>
      <c r="V2319" s="354">
        <v>0</v>
      </c>
      <c r="W2319" s="354">
        <v>0</v>
      </c>
      <c r="X2319" s="354">
        <v>0</v>
      </c>
      <c r="Y2319" s="354">
        <v>0</v>
      </c>
      <c r="Z2319" s="354">
        <v>0</v>
      </c>
      <c r="AA2319" s="354">
        <v>0</v>
      </c>
      <c r="AB2319" s="354">
        <v>0</v>
      </c>
      <c r="AC2319" s="354">
        <v>0</v>
      </c>
      <c r="AD2319" s="354">
        <v>0</v>
      </c>
    </row>
    <row r="2320" spans="1:30" x14ac:dyDescent="0.35">
      <c r="A2320" t="s">
        <v>184</v>
      </c>
      <c r="B2320" s="354" t="str">
        <f>VLOOKUP(A2320,'Web Based Remittances'!$A$2:$C$70,3,0)</f>
        <v>d3camp</v>
      </c>
      <c r="C2320" s="354" t="s">
        <v>27</v>
      </c>
      <c r="D2320" s="354" t="s">
        <v>28</v>
      </c>
      <c r="E2320" s="354">
        <v>4190160</v>
      </c>
      <c r="S2320" s="354">
        <v>0</v>
      </c>
      <c r="T2320" s="354">
        <v>0</v>
      </c>
      <c r="U2320" s="354">
        <v>0</v>
      </c>
      <c r="V2320" s="354">
        <v>0</v>
      </c>
      <c r="W2320" s="354">
        <v>0</v>
      </c>
      <c r="X2320" s="354">
        <v>0</v>
      </c>
      <c r="Y2320" s="354">
        <v>0</v>
      </c>
      <c r="Z2320" s="354">
        <v>0</v>
      </c>
      <c r="AA2320" s="354">
        <v>0</v>
      </c>
      <c r="AB2320" s="354">
        <v>0</v>
      </c>
      <c r="AC2320" s="354">
        <v>0</v>
      </c>
      <c r="AD2320" s="354">
        <v>0</v>
      </c>
    </row>
    <row r="2321" spans="1:30" x14ac:dyDescent="0.35">
      <c r="A2321" t="s">
        <v>184</v>
      </c>
      <c r="B2321" s="354" t="str">
        <f>VLOOKUP(A2321,'Web Based Remittances'!$A$2:$C$70,3,0)</f>
        <v>d3camp</v>
      </c>
      <c r="C2321" s="354" t="s">
        <v>29</v>
      </c>
      <c r="D2321" s="354" t="s">
        <v>30</v>
      </c>
      <c r="E2321" s="354">
        <v>4190390</v>
      </c>
      <c r="S2321" s="354">
        <v>0</v>
      </c>
      <c r="T2321" s="354">
        <v>0</v>
      </c>
      <c r="U2321" s="354">
        <v>0</v>
      </c>
      <c r="V2321" s="354">
        <v>0</v>
      </c>
      <c r="W2321" s="354">
        <v>0</v>
      </c>
      <c r="X2321" s="354">
        <v>0</v>
      </c>
      <c r="Y2321" s="354">
        <v>0</v>
      </c>
      <c r="Z2321" s="354">
        <v>0</v>
      </c>
      <c r="AA2321" s="354">
        <v>0</v>
      </c>
      <c r="AB2321" s="354">
        <v>0</v>
      </c>
      <c r="AC2321" s="354">
        <v>0</v>
      </c>
      <c r="AD2321" s="354">
        <v>0</v>
      </c>
    </row>
    <row r="2322" spans="1:30" x14ac:dyDescent="0.35">
      <c r="A2322" t="s">
        <v>184</v>
      </c>
      <c r="B2322" s="354" t="str">
        <f>VLOOKUP(A2322,'Web Based Remittances'!$A$2:$C$70,3,0)</f>
        <v>d3camp</v>
      </c>
      <c r="C2322" s="354" t="s">
        <v>31</v>
      </c>
      <c r="D2322" s="354" t="s">
        <v>32</v>
      </c>
      <c r="E2322" s="354">
        <v>4191900</v>
      </c>
      <c r="S2322" s="354">
        <v>0</v>
      </c>
      <c r="T2322" s="354">
        <v>0</v>
      </c>
      <c r="U2322" s="354">
        <v>0</v>
      </c>
      <c r="V2322" s="354">
        <v>0</v>
      </c>
      <c r="W2322" s="354">
        <v>0</v>
      </c>
      <c r="X2322" s="354">
        <v>0</v>
      </c>
      <c r="Y2322" s="354">
        <v>0</v>
      </c>
      <c r="Z2322" s="354">
        <v>0</v>
      </c>
      <c r="AA2322" s="354">
        <v>0</v>
      </c>
      <c r="AB2322" s="354">
        <v>0</v>
      </c>
      <c r="AC2322" s="354">
        <v>0</v>
      </c>
      <c r="AD2322" s="354">
        <v>0</v>
      </c>
    </row>
    <row r="2323" spans="1:30" x14ac:dyDescent="0.35">
      <c r="A2323" t="s">
        <v>184</v>
      </c>
      <c r="B2323" s="354" t="str">
        <f>VLOOKUP(A2323,'Web Based Remittances'!$A$2:$C$70,3,0)</f>
        <v>d3camp</v>
      </c>
      <c r="C2323" s="354" t="s">
        <v>33</v>
      </c>
      <c r="D2323" s="354" t="s">
        <v>34</v>
      </c>
      <c r="E2323" s="354">
        <v>4191100</v>
      </c>
      <c r="F2323" s="354">
        <v>-700</v>
      </c>
      <c r="G2323" s="354">
        <v>-175</v>
      </c>
      <c r="J2323" s="354">
        <v>-175</v>
      </c>
      <c r="M2323" s="354">
        <v>-175</v>
      </c>
      <c r="P2323" s="354">
        <v>-175</v>
      </c>
      <c r="S2323" s="354">
        <v>-175</v>
      </c>
      <c r="T2323" s="354">
        <v>-175</v>
      </c>
      <c r="U2323" s="354">
        <v>-175</v>
      </c>
      <c r="V2323" s="354">
        <v>-350</v>
      </c>
      <c r="W2323" s="354">
        <v>-350</v>
      </c>
      <c r="X2323" s="354">
        <v>-350</v>
      </c>
      <c r="Y2323" s="354">
        <v>-525</v>
      </c>
      <c r="Z2323" s="354">
        <v>-525</v>
      </c>
      <c r="AA2323" s="354">
        <v>-525</v>
      </c>
      <c r="AB2323" s="354">
        <v>-700</v>
      </c>
      <c r="AC2323" s="354">
        <v>-700</v>
      </c>
      <c r="AD2323" s="354">
        <v>-700</v>
      </c>
    </row>
    <row r="2324" spans="1:30" x14ac:dyDescent="0.35">
      <c r="A2324" t="s">
        <v>184</v>
      </c>
      <c r="B2324" s="354" t="str">
        <f>VLOOKUP(A2324,'Web Based Remittances'!$A$2:$C$70,3,0)</f>
        <v>d3camp</v>
      </c>
      <c r="C2324" s="354" t="s">
        <v>35</v>
      </c>
      <c r="D2324" s="354" t="s">
        <v>36</v>
      </c>
      <c r="E2324" s="354">
        <v>4191110</v>
      </c>
      <c r="S2324" s="354">
        <v>0</v>
      </c>
      <c r="T2324" s="354">
        <v>0</v>
      </c>
      <c r="U2324" s="354">
        <v>0</v>
      </c>
      <c r="V2324" s="354">
        <v>0</v>
      </c>
      <c r="W2324" s="354">
        <v>0</v>
      </c>
      <c r="X2324" s="354">
        <v>0</v>
      </c>
      <c r="Y2324" s="354">
        <v>0</v>
      </c>
      <c r="Z2324" s="354">
        <v>0</v>
      </c>
      <c r="AA2324" s="354">
        <v>0</v>
      </c>
      <c r="AB2324" s="354">
        <v>0</v>
      </c>
      <c r="AC2324" s="354">
        <v>0</v>
      </c>
      <c r="AD2324" s="354">
        <v>0</v>
      </c>
    </row>
    <row r="2325" spans="1:30" x14ac:dyDescent="0.35">
      <c r="A2325" t="s">
        <v>184</v>
      </c>
      <c r="B2325" s="354" t="str">
        <f>VLOOKUP(A2325,'Web Based Remittances'!$A$2:$C$70,3,0)</f>
        <v>d3camp</v>
      </c>
      <c r="C2325" s="354" t="s">
        <v>37</v>
      </c>
      <c r="D2325" s="354" t="s">
        <v>38</v>
      </c>
      <c r="E2325" s="354">
        <v>4191600</v>
      </c>
      <c r="S2325" s="354">
        <v>0</v>
      </c>
      <c r="T2325" s="354">
        <v>0</v>
      </c>
      <c r="U2325" s="354">
        <v>0</v>
      </c>
      <c r="V2325" s="354">
        <v>0</v>
      </c>
      <c r="W2325" s="354">
        <v>0</v>
      </c>
      <c r="X2325" s="354">
        <v>0</v>
      </c>
      <c r="Y2325" s="354">
        <v>0</v>
      </c>
      <c r="Z2325" s="354">
        <v>0</v>
      </c>
      <c r="AA2325" s="354">
        <v>0</v>
      </c>
      <c r="AB2325" s="354">
        <v>0</v>
      </c>
      <c r="AC2325" s="354">
        <v>0</v>
      </c>
      <c r="AD2325" s="354">
        <v>0</v>
      </c>
    </row>
    <row r="2326" spans="1:30" x14ac:dyDescent="0.35">
      <c r="A2326" t="s">
        <v>184</v>
      </c>
      <c r="B2326" s="354" t="str">
        <f>VLOOKUP(A2326,'Web Based Remittances'!$A$2:$C$70,3,0)</f>
        <v>d3camp</v>
      </c>
      <c r="C2326" s="354" t="s">
        <v>39</v>
      </c>
      <c r="D2326" s="354" t="s">
        <v>40</v>
      </c>
      <c r="E2326" s="354">
        <v>4191610</v>
      </c>
      <c r="S2326" s="354">
        <v>0</v>
      </c>
      <c r="T2326" s="354">
        <v>0</v>
      </c>
      <c r="U2326" s="354">
        <v>0</v>
      </c>
      <c r="V2326" s="354">
        <v>0</v>
      </c>
      <c r="W2326" s="354">
        <v>0</v>
      </c>
      <c r="X2326" s="354">
        <v>0</v>
      </c>
      <c r="Y2326" s="354">
        <v>0</v>
      </c>
      <c r="Z2326" s="354">
        <v>0</v>
      </c>
      <c r="AA2326" s="354">
        <v>0</v>
      </c>
      <c r="AB2326" s="354">
        <v>0</v>
      </c>
      <c r="AC2326" s="354">
        <v>0</v>
      </c>
      <c r="AD2326" s="354">
        <v>0</v>
      </c>
    </row>
    <row r="2327" spans="1:30" x14ac:dyDescent="0.35">
      <c r="A2327" t="s">
        <v>184</v>
      </c>
      <c r="B2327" s="354" t="str">
        <f>VLOOKUP(A2327,'Web Based Remittances'!$A$2:$C$70,3,0)</f>
        <v>d3camp</v>
      </c>
      <c r="C2327" s="354" t="s">
        <v>41</v>
      </c>
      <c r="D2327" s="354" t="s">
        <v>42</v>
      </c>
      <c r="E2327" s="354">
        <v>4190410</v>
      </c>
      <c r="S2327" s="354">
        <v>0</v>
      </c>
      <c r="T2327" s="354">
        <v>0</v>
      </c>
      <c r="U2327" s="354">
        <v>0</v>
      </c>
      <c r="V2327" s="354">
        <v>0</v>
      </c>
      <c r="W2327" s="354">
        <v>0</v>
      </c>
      <c r="X2327" s="354">
        <v>0</v>
      </c>
      <c r="Y2327" s="354">
        <v>0</v>
      </c>
      <c r="Z2327" s="354">
        <v>0</v>
      </c>
      <c r="AA2327" s="354">
        <v>0</v>
      </c>
      <c r="AB2327" s="354">
        <v>0</v>
      </c>
      <c r="AC2327" s="354">
        <v>0</v>
      </c>
      <c r="AD2327" s="354">
        <v>0</v>
      </c>
    </row>
    <row r="2328" spans="1:30" x14ac:dyDescent="0.35">
      <c r="A2328" t="s">
        <v>184</v>
      </c>
      <c r="B2328" s="354" t="str">
        <f>VLOOKUP(A2328,'Web Based Remittances'!$A$2:$C$70,3,0)</f>
        <v>d3camp</v>
      </c>
      <c r="C2328" s="354" t="s">
        <v>43</v>
      </c>
      <c r="D2328" s="354" t="s">
        <v>44</v>
      </c>
      <c r="E2328" s="354">
        <v>4190420</v>
      </c>
      <c r="S2328" s="354">
        <v>0</v>
      </c>
      <c r="T2328" s="354">
        <v>0</v>
      </c>
      <c r="U2328" s="354">
        <v>0</v>
      </c>
      <c r="V2328" s="354">
        <v>0</v>
      </c>
      <c r="W2328" s="354">
        <v>0</v>
      </c>
      <c r="X2328" s="354">
        <v>0</v>
      </c>
      <c r="Y2328" s="354">
        <v>0</v>
      </c>
      <c r="Z2328" s="354">
        <v>0</v>
      </c>
      <c r="AA2328" s="354">
        <v>0</v>
      </c>
      <c r="AB2328" s="354">
        <v>0</v>
      </c>
      <c r="AC2328" s="354">
        <v>0</v>
      </c>
      <c r="AD2328" s="354">
        <v>0</v>
      </c>
    </row>
    <row r="2329" spans="1:30" x14ac:dyDescent="0.35">
      <c r="A2329" t="s">
        <v>184</v>
      </c>
      <c r="B2329" s="354" t="str">
        <f>VLOOKUP(A2329,'Web Based Remittances'!$A$2:$C$70,3,0)</f>
        <v>d3camp</v>
      </c>
      <c r="C2329" s="354" t="s">
        <v>45</v>
      </c>
      <c r="D2329" s="354" t="s">
        <v>46</v>
      </c>
      <c r="E2329" s="354">
        <v>4190200</v>
      </c>
      <c r="S2329" s="354">
        <v>0</v>
      </c>
      <c r="T2329" s="354">
        <v>0</v>
      </c>
      <c r="U2329" s="354">
        <v>0</v>
      </c>
      <c r="V2329" s="354">
        <v>0</v>
      </c>
      <c r="W2329" s="354">
        <v>0</v>
      </c>
      <c r="X2329" s="354">
        <v>0</v>
      </c>
      <c r="Y2329" s="354">
        <v>0</v>
      </c>
      <c r="Z2329" s="354">
        <v>0</v>
      </c>
      <c r="AA2329" s="354">
        <v>0</v>
      </c>
      <c r="AB2329" s="354">
        <v>0</v>
      </c>
      <c r="AC2329" s="354">
        <v>0</v>
      </c>
      <c r="AD2329" s="354">
        <v>0</v>
      </c>
    </row>
    <row r="2330" spans="1:30" x14ac:dyDescent="0.35">
      <c r="A2330" t="s">
        <v>184</v>
      </c>
      <c r="B2330" s="354" t="str">
        <f>VLOOKUP(A2330,'Web Based Remittances'!$A$2:$C$70,3,0)</f>
        <v>d3camp</v>
      </c>
      <c r="C2330" s="354" t="s">
        <v>47</v>
      </c>
      <c r="D2330" s="354" t="s">
        <v>48</v>
      </c>
      <c r="E2330" s="354">
        <v>4190386</v>
      </c>
      <c r="S2330" s="354">
        <v>0</v>
      </c>
      <c r="T2330" s="354">
        <v>0</v>
      </c>
      <c r="U2330" s="354">
        <v>0</v>
      </c>
      <c r="V2330" s="354">
        <v>0</v>
      </c>
      <c r="W2330" s="354">
        <v>0</v>
      </c>
      <c r="X2330" s="354">
        <v>0</v>
      </c>
      <c r="Y2330" s="354">
        <v>0</v>
      </c>
      <c r="Z2330" s="354">
        <v>0</v>
      </c>
      <c r="AA2330" s="354">
        <v>0</v>
      </c>
      <c r="AB2330" s="354">
        <v>0</v>
      </c>
      <c r="AC2330" s="354">
        <v>0</v>
      </c>
      <c r="AD2330" s="354">
        <v>0</v>
      </c>
    </row>
    <row r="2331" spans="1:30" x14ac:dyDescent="0.35">
      <c r="A2331" t="s">
        <v>184</v>
      </c>
      <c r="B2331" s="354" t="str">
        <f>VLOOKUP(A2331,'Web Based Remittances'!$A$2:$C$70,3,0)</f>
        <v>d3camp</v>
      </c>
      <c r="C2331" s="354" t="s">
        <v>49</v>
      </c>
      <c r="D2331" s="354" t="s">
        <v>50</v>
      </c>
      <c r="E2331" s="354">
        <v>4190387</v>
      </c>
      <c r="S2331" s="354">
        <v>0</v>
      </c>
      <c r="T2331" s="354">
        <v>0</v>
      </c>
      <c r="U2331" s="354">
        <v>0</v>
      </c>
      <c r="V2331" s="354">
        <v>0</v>
      </c>
      <c r="W2331" s="354">
        <v>0</v>
      </c>
      <c r="X2331" s="354">
        <v>0</v>
      </c>
      <c r="Y2331" s="354">
        <v>0</v>
      </c>
      <c r="Z2331" s="354">
        <v>0</v>
      </c>
      <c r="AA2331" s="354">
        <v>0</v>
      </c>
      <c r="AB2331" s="354">
        <v>0</v>
      </c>
      <c r="AC2331" s="354">
        <v>0</v>
      </c>
      <c r="AD2331" s="354">
        <v>0</v>
      </c>
    </row>
    <row r="2332" spans="1:30" x14ac:dyDescent="0.35">
      <c r="A2332" t="s">
        <v>184</v>
      </c>
      <c r="B2332" s="354" t="str">
        <f>VLOOKUP(A2332,'Web Based Remittances'!$A$2:$C$70,3,0)</f>
        <v>d3camp</v>
      </c>
      <c r="C2332" s="354" t="s">
        <v>51</v>
      </c>
      <c r="D2332" s="354" t="s">
        <v>52</v>
      </c>
      <c r="E2332" s="354">
        <v>4190388</v>
      </c>
      <c r="S2332" s="354">
        <v>0</v>
      </c>
      <c r="T2332" s="354">
        <v>0</v>
      </c>
      <c r="U2332" s="354">
        <v>0</v>
      </c>
      <c r="V2332" s="354">
        <v>0</v>
      </c>
      <c r="W2332" s="354">
        <v>0</v>
      </c>
      <c r="X2332" s="354">
        <v>0</v>
      </c>
      <c r="Y2332" s="354">
        <v>0</v>
      </c>
      <c r="Z2332" s="354">
        <v>0</v>
      </c>
      <c r="AA2332" s="354">
        <v>0</v>
      </c>
      <c r="AB2332" s="354">
        <v>0</v>
      </c>
      <c r="AC2332" s="354">
        <v>0</v>
      </c>
      <c r="AD2332" s="354">
        <v>0</v>
      </c>
    </row>
    <row r="2333" spans="1:30" x14ac:dyDescent="0.35">
      <c r="A2333" t="s">
        <v>184</v>
      </c>
      <c r="B2333" s="354" t="str">
        <f>VLOOKUP(A2333,'Web Based Remittances'!$A$2:$C$70,3,0)</f>
        <v>d3camp</v>
      </c>
      <c r="C2333" s="354" t="s">
        <v>53</v>
      </c>
      <c r="D2333" s="354" t="s">
        <v>54</v>
      </c>
      <c r="E2333" s="354">
        <v>4190380</v>
      </c>
      <c r="F2333" s="354">
        <v>-3000</v>
      </c>
      <c r="J2333" s="354">
        <v>-1750</v>
      </c>
      <c r="N2333" s="354">
        <v>-1250</v>
      </c>
      <c r="S2333" s="354">
        <v>0</v>
      </c>
      <c r="T2333" s="354">
        <v>0</v>
      </c>
      <c r="U2333" s="354">
        <v>0</v>
      </c>
      <c r="V2333" s="354">
        <v>-1750</v>
      </c>
      <c r="W2333" s="354">
        <v>-1750</v>
      </c>
      <c r="X2333" s="354">
        <v>-1750</v>
      </c>
      <c r="Y2333" s="354">
        <v>-1750</v>
      </c>
      <c r="Z2333" s="354">
        <v>-3000</v>
      </c>
      <c r="AA2333" s="354">
        <v>-3000</v>
      </c>
      <c r="AB2333" s="354">
        <v>-3000</v>
      </c>
      <c r="AC2333" s="354">
        <v>-3000</v>
      </c>
      <c r="AD2333" s="354">
        <v>-3000</v>
      </c>
    </row>
    <row r="2334" spans="1:30" x14ac:dyDescent="0.35">
      <c r="A2334" t="s">
        <v>184</v>
      </c>
      <c r="B2334" s="354" t="str">
        <f>VLOOKUP(A2334,'Web Based Remittances'!$A$2:$C$70,3,0)</f>
        <v>d3camp</v>
      </c>
      <c r="C2334" s="354" t="s">
        <v>57</v>
      </c>
      <c r="D2334" s="354" t="s">
        <v>58</v>
      </c>
      <c r="E2334" s="354">
        <v>6110000</v>
      </c>
      <c r="F2334" s="354">
        <v>55510.68</v>
      </c>
      <c r="G2334" s="354">
        <v>4625</v>
      </c>
      <c r="H2334" s="354">
        <v>4625</v>
      </c>
      <c r="I2334" s="354">
        <v>4625</v>
      </c>
      <c r="J2334" s="354">
        <v>4625</v>
      </c>
      <c r="K2334" s="354">
        <v>4625</v>
      </c>
      <c r="L2334" s="354">
        <v>4625</v>
      </c>
      <c r="M2334" s="354">
        <v>4625</v>
      </c>
      <c r="N2334" s="354">
        <v>4625</v>
      </c>
      <c r="O2334" s="354">
        <v>4625</v>
      </c>
      <c r="P2334" s="354">
        <v>4625</v>
      </c>
      <c r="Q2334" s="354">
        <v>4625</v>
      </c>
      <c r="R2334" s="354">
        <v>4635.68</v>
      </c>
      <c r="S2334" s="354">
        <v>4625</v>
      </c>
      <c r="T2334" s="354">
        <v>9250</v>
      </c>
      <c r="U2334" s="354">
        <v>13875</v>
      </c>
      <c r="V2334" s="354">
        <v>18500</v>
      </c>
      <c r="W2334" s="354">
        <v>23125</v>
      </c>
      <c r="X2334" s="354">
        <v>27750</v>
      </c>
      <c r="Y2334" s="354">
        <v>32375</v>
      </c>
      <c r="Z2334" s="354">
        <v>37000</v>
      </c>
      <c r="AA2334" s="354">
        <v>41625</v>
      </c>
      <c r="AB2334" s="354">
        <v>46250</v>
      </c>
      <c r="AC2334" s="354">
        <v>50875</v>
      </c>
      <c r="AD2334" s="354">
        <v>55510.68</v>
      </c>
    </row>
    <row r="2335" spans="1:30" x14ac:dyDescent="0.35">
      <c r="A2335" t="s">
        <v>184</v>
      </c>
      <c r="B2335" s="354" t="str">
        <f>VLOOKUP(A2335,'Web Based Remittances'!$A$2:$C$70,3,0)</f>
        <v>d3camp</v>
      </c>
      <c r="C2335" s="354" t="s">
        <v>59</v>
      </c>
      <c r="D2335" s="354" t="s">
        <v>60</v>
      </c>
      <c r="E2335" s="354">
        <v>6110020</v>
      </c>
      <c r="S2335" s="354">
        <v>0</v>
      </c>
      <c r="T2335" s="354">
        <v>0</v>
      </c>
      <c r="U2335" s="354">
        <v>0</v>
      </c>
      <c r="V2335" s="354">
        <v>0</v>
      </c>
      <c r="W2335" s="354">
        <v>0</v>
      </c>
      <c r="X2335" s="354">
        <v>0</v>
      </c>
      <c r="Y2335" s="354">
        <v>0</v>
      </c>
      <c r="Z2335" s="354">
        <v>0</v>
      </c>
      <c r="AA2335" s="354">
        <v>0</v>
      </c>
      <c r="AB2335" s="354">
        <v>0</v>
      </c>
      <c r="AC2335" s="354">
        <v>0</v>
      </c>
      <c r="AD2335" s="354">
        <v>0</v>
      </c>
    </row>
    <row r="2336" spans="1:30" x14ac:dyDescent="0.35">
      <c r="A2336" t="s">
        <v>184</v>
      </c>
      <c r="B2336" s="354" t="str">
        <f>VLOOKUP(A2336,'Web Based Remittances'!$A$2:$C$70,3,0)</f>
        <v>d3camp</v>
      </c>
      <c r="C2336" s="354" t="s">
        <v>61</v>
      </c>
      <c r="D2336" s="354" t="s">
        <v>62</v>
      </c>
      <c r="E2336" s="354">
        <v>6110600</v>
      </c>
      <c r="F2336" s="354">
        <v>127069</v>
      </c>
      <c r="G2336" s="354">
        <v>10504</v>
      </c>
      <c r="H2336" s="354">
        <v>10504</v>
      </c>
      <c r="I2336" s="354">
        <v>10504</v>
      </c>
      <c r="J2336" s="354">
        <v>10504</v>
      </c>
      <c r="K2336" s="354">
        <v>10504</v>
      </c>
      <c r="L2336" s="354">
        <v>10504</v>
      </c>
      <c r="M2336" s="354">
        <v>10671</v>
      </c>
      <c r="N2336" s="354">
        <v>10671</v>
      </c>
      <c r="O2336" s="354">
        <v>10671</v>
      </c>
      <c r="P2336" s="354">
        <v>10671</v>
      </c>
      <c r="Q2336" s="354">
        <v>10671</v>
      </c>
      <c r="R2336" s="354">
        <v>10690</v>
      </c>
      <c r="S2336" s="354">
        <v>10504</v>
      </c>
      <c r="T2336" s="354">
        <v>21008</v>
      </c>
      <c r="U2336" s="354">
        <v>31512</v>
      </c>
      <c r="V2336" s="354">
        <v>42016</v>
      </c>
      <c r="W2336" s="354">
        <v>52520</v>
      </c>
      <c r="X2336" s="354">
        <v>63024</v>
      </c>
      <c r="Y2336" s="354">
        <v>73695</v>
      </c>
      <c r="Z2336" s="354">
        <v>84366</v>
      </c>
      <c r="AA2336" s="354">
        <v>95037</v>
      </c>
      <c r="AB2336" s="354">
        <v>105708</v>
      </c>
      <c r="AC2336" s="354">
        <v>116379</v>
      </c>
      <c r="AD2336" s="354">
        <v>127069</v>
      </c>
    </row>
    <row r="2337" spans="1:30" x14ac:dyDescent="0.35">
      <c r="A2337" t="s">
        <v>184</v>
      </c>
      <c r="B2337" s="354" t="str">
        <f>VLOOKUP(A2337,'Web Based Remittances'!$A$2:$C$70,3,0)</f>
        <v>d3camp</v>
      </c>
      <c r="C2337" s="354" t="s">
        <v>63</v>
      </c>
      <c r="D2337" s="354" t="s">
        <v>64</v>
      </c>
      <c r="E2337" s="354">
        <v>6110720</v>
      </c>
      <c r="S2337" s="354">
        <v>0</v>
      </c>
      <c r="T2337" s="354">
        <v>0</v>
      </c>
      <c r="U2337" s="354">
        <v>0</v>
      </c>
      <c r="V2337" s="354">
        <v>0</v>
      </c>
      <c r="W2337" s="354">
        <v>0</v>
      </c>
      <c r="X2337" s="354">
        <v>0</v>
      </c>
      <c r="Y2337" s="354">
        <v>0</v>
      </c>
      <c r="Z2337" s="354">
        <v>0</v>
      </c>
      <c r="AA2337" s="354">
        <v>0</v>
      </c>
      <c r="AB2337" s="354">
        <v>0</v>
      </c>
      <c r="AC2337" s="354">
        <v>0</v>
      </c>
      <c r="AD2337" s="354">
        <v>0</v>
      </c>
    </row>
    <row r="2338" spans="1:30" x14ac:dyDescent="0.35">
      <c r="A2338" t="s">
        <v>184</v>
      </c>
      <c r="B2338" s="354" t="str">
        <f>VLOOKUP(A2338,'Web Based Remittances'!$A$2:$C$70,3,0)</f>
        <v>d3camp</v>
      </c>
      <c r="C2338" s="354" t="s">
        <v>65</v>
      </c>
      <c r="D2338" s="354" t="s">
        <v>66</v>
      </c>
      <c r="E2338" s="354">
        <v>6110860</v>
      </c>
      <c r="F2338" s="354">
        <v>40750</v>
      </c>
      <c r="G2338" s="354">
        <v>3304</v>
      </c>
      <c r="H2338" s="354">
        <v>3304</v>
      </c>
      <c r="I2338" s="354">
        <v>3304</v>
      </c>
      <c r="J2338" s="354">
        <v>3304</v>
      </c>
      <c r="K2338" s="354">
        <v>3304</v>
      </c>
      <c r="L2338" s="354">
        <v>3304</v>
      </c>
      <c r="M2338" s="354">
        <v>3487</v>
      </c>
      <c r="N2338" s="354">
        <v>3487</v>
      </c>
      <c r="O2338" s="354">
        <v>3487</v>
      </c>
      <c r="P2338" s="354">
        <v>3487</v>
      </c>
      <c r="Q2338" s="354">
        <v>3487</v>
      </c>
      <c r="R2338" s="354">
        <v>3491</v>
      </c>
      <c r="S2338" s="354">
        <v>3304</v>
      </c>
      <c r="T2338" s="354">
        <v>6608</v>
      </c>
      <c r="U2338" s="354">
        <v>9912</v>
      </c>
      <c r="V2338" s="354">
        <v>13216</v>
      </c>
      <c r="W2338" s="354">
        <v>16520</v>
      </c>
      <c r="X2338" s="354">
        <v>19824</v>
      </c>
      <c r="Y2338" s="354">
        <v>23311</v>
      </c>
      <c r="Z2338" s="354">
        <v>26798</v>
      </c>
      <c r="AA2338" s="354">
        <v>30285</v>
      </c>
      <c r="AB2338" s="354">
        <v>33772</v>
      </c>
      <c r="AC2338" s="354">
        <v>37259</v>
      </c>
      <c r="AD2338" s="354">
        <v>40750</v>
      </c>
    </row>
    <row r="2339" spans="1:30" x14ac:dyDescent="0.35">
      <c r="A2339" t="s">
        <v>184</v>
      </c>
      <c r="B2339" s="354" t="str">
        <f>VLOOKUP(A2339,'Web Based Remittances'!$A$2:$C$70,3,0)</f>
        <v>d3camp</v>
      </c>
      <c r="C2339" s="354" t="s">
        <v>67</v>
      </c>
      <c r="D2339" s="354" t="s">
        <v>68</v>
      </c>
      <c r="E2339" s="354">
        <v>6110800</v>
      </c>
      <c r="S2339" s="354">
        <v>0</v>
      </c>
      <c r="T2339" s="354">
        <v>0</v>
      </c>
      <c r="U2339" s="354">
        <v>0</v>
      </c>
      <c r="V2339" s="354">
        <v>0</v>
      </c>
      <c r="W2339" s="354">
        <v>0</v>
      </c>
      <c r="X2339" s="354">
        <v>0</v>
      </c>
      <c r="Y2339" s="354">
        <v>0</v>
      </c>
      <c r="Z2339" s="354">
        <v>0</v>
      </c>
      <c r="AA2339" s="354">
        <v>0</v>
      </c>
      <c r="AB2339" s="354">
        <v>0</v>
      </c>
      <c r="AC2339" s="354">
        <v>0</v>
      </c>
      <c r="AD2339" s="354">
        <v>0</v>
      </c>
    </row>
    <row r="2340" spans="1:30" x14ac:dyDescent="0.35">
      <c r="A2340" t="s">
        <v>184</v>
      </c>
      <c r="B2340" s="354" t="str">
        <f>VLOOKUP(A2340,'Web Based Remittances'!$A$2:$C$70,3,0)</f>
        <v>d3camp</v>
      </c>
      <c r="C2340" s="354" t="s">
        <v>69</v>
      </c>
      <c r="D2340" s="354" t="s">
        <v>70</v>
      </c>
      <c r="E2340" s="354">
        <v>6110640</v>
      </c>
      <c r="S2340" s="354">
        <v>0</v>
      </c>
      <c r="T2340" s="354">
        <v>0</v>
      </c>
      <c r="U2340" s="354">
        <v>0</v>
      </c>
      <c r="V2340" s="354">
        <v>0</v>
      </c>
      <c r="W2340" s="354">
        <v>0</v>
      </c>
      <c r="X2340" s="354">
        <v>0</v>
      </c>
      <c r="Y2340" s="354">
        <v>0</v>
      </c>
      <c r="Z2340" s="354">
        <v>0</v>
      </c>
      <c r="AA2340" s="354">
        <v>0</v>
      </c>
      <c r="AB2340" s="354">
        <v>0</v>
      </c>
      <c r="AC2340" s="354">
        <v>0</v>
      </c>
      <c r="AD2340" s="354">
        <v>0</v>
      </c>
    </row>
    <row r="2341" spans="1:30" x14ac:dyDescent="0.35">
      <c r="A2341" t="s">
        <v>184</v>
      </c>
      <c r="B2341" s="354" t="str">
        <f>VLOOKUP(A2341,'Web Based Remittances'!$A$2:$C$70,3,0)</f>
        <v>d3camp</v>
      </c>
      <c r="C2341" s="354" t="s">
        <v>71</v>
      </c>
      <c r="D2341" s="354" t="s">
        <v>72</v>
      </c>
      <c r="E2341" s="354">
        <v>6116300</v>
      </c>
      <c r="F2341" s="354">
        <v>1930</v>
      </c>
      <c r="G2341" s="354">
        <v>160</v>
      </c>
      <c r="H2341" s="354">
        <v>160</v>
      </c>
      <c r="I2341" s="354">
        <v>160</v>
      </c>
      <c r="J2341" s="354">
        <v>160</v>
      </c>
      <c r="K2341" s="354">
        <v>160</v>
      </c>
      <c r="L2341" s="354">
        <v>160</v>
      </c>
      <c r="M2341" s="354">
        <v>160</v>
      </c>
      <c r="N2341" s="354">
        <v>160</v>
      </c>
      <c r="O2341" s="354">
        <v>160</v>
      </c>
      <c r="P2341" s="354">
        <v>160</v>
      </c>
      <c r="Q2341" s="354">
        <v>160</v>
      </c>
      <c r="R2341" s="354">
        <v>170</v>
      </c>
      <c r="S2341" s="354">
        <v>160</v>
      </c>
      <c r="T2341" s="354">
        <v>320</v>
      </c>
      <c r="U2341" s="354">
        <v>480</v>
      </c>
      <c r="V2341" s="354">
        <v>640</v>
      </c>
      <c r="W2341" s="354">
        <v>800</v>
      </c>
      <c r="X2341" s="354">
        <v>960</v>
      </c>
      <c r="Y2341" s="354">
        <v>1120</v>
      </c>
      <c r="Z2341" s="354">
        <v>1280</v>
      </c>
      <c r="AA2341" s="354">
        <v>1440</v>
      </c>
      <c r="AB2341" s="354">
        <v>1600</v>
      </c>
      <c r="AC2341" s="354">
        <v>1760</v>
      </c>
      <c r="AD2341" s="354">
        <v>1930</v>
      </c>
    </row>
    <row r="2342" spans="1:30" x14ac:dyDescent="0.35">
      <c r="A2342" t="s">
        <v>184</v>
      </c>
      <c r="B2342" s="354" t="str">
        <f>VLOOKUP(A2342,'Web Based Remittances'!$A$2:$C$70,3,0)</f>
        <v>d3camp</v>
      </c>
      <c r="C2342" s="354" t="s">
        <v>73</v>
      </c>
      <c r="D2342" s="354" t="s">
        <v>74</v>
      </c>
      <c r="E2342" s="354">
        <v>6116200</v>
      </c>
      <c r="F2342" s="354">
        <v>1225</v>
      </c>
      <c r="H2342" s="354">
        <v>136</v>
      </c>
      <c r="I2342" s="354">
        <v>136</v>
      </c>
      <c r="J2342" s="354">
        <v>136</v>
      </c>
      <c r="M2342" s="354">
        <v>274</v>
      </c>
      <c r="N2342" s="354">
        <v>135</v>
      </c>
      <c r="O2342" s="354">
        <v>136</v>
      </c>
      <c r="P2342" s="354">
        <v>136</v>
      </c>
      <c r="Q2342" s="354">
        <v>136</v>
      </c>
      <c r="S2342" s="354">
        <v>0</v>
      </c>
      <c r="T2342" s="354">
        <v>136</v>
      </c>
      <c r="U2342" s="354">
        <v>272</v>
      </c>
      <c r="V2342" s="354">
        <v>408</v>
      </c>
      <c r="W2342" s="354">
        <v>408</v>
      </c>
      <c r="X2342" s="354">
        <v>408</v>
      </c>
      <c r="Y2342" s="354">
        <v>682</v>
      </c>
      <c r="Z2342" s="354">
        <v>817</v>
      </c>
      <c r="AA2342" s="354">
        <v>953</v>
      </c>
      <c r="AB2342" s="354">
        <v>1089</v>
      </c>
      <c r="AC2342" s="354">
        <v>1225</v>
      </c>
      <c r="AD2342" s="354">
        <v>1225</v>
      </c>
    </row>
    <row r="2343" spans="1:30" x14ac:dyDescent="0.35">
      <c r="A2343" t="s">
        <v>184</v>
      </c>
      <c r="B2343" s="354" t="str">
        <f>VLOOKUP(A2343,'Web Based Remittances'!$A$2:$C$70,3,0)</f>
        <v>d3camp</v>
      </c>
      <c r="C2343" s="354" t="s">
        <v>75</v>
      </c>
      <c r="D2343" s="354" t="s">
        <v>76</v>
      </c>
      <c r="E2343" s="354">
        <v>6116610</v>
      </c>
      <c r="S2343" s="354">
        <v>0</v>
      </c>
      <c r="T2343" s="354">
        <v>0</v>
      </c>
      <c r="U2343" s="354">
        <v>0</v>
      </c>
      <c r="V2343" s="354">
        <v>0</v>
      </c>
      <c r="W2343" s="354">
        <v>0</v>
      </c>
      <c r="X2343" s="354">
        <v>0</v>
      </c>
      <c r="Y2343" s="354">
        <v>0</v>
      </c>
      <c r="Z2343" s="354">
        <v>0</v>
      </c>
      <c r="AA2343" s="354">
        <v>0</v>
      </c>
      <c r="AB2343" s="354">
        <v>0</v>
      </c>
      <c r="AC2343" s="354">
        <v>0</v>
      </c>
      <c r="AD2343" s="354">
        <v>0</v>
      </c>
    </row>
    <row r="2344" spans="1:30" x14ac:dyDescent="0.35">
      <c r="A2344" t="s">
        <v>184</v>
      </c>
      <c r="B2344" s="354" t="str">
        <f>VLOOKUP(A2344,'Web Based Remittances'!$A$2:$C$70,3,0)</f>
        <v>d3camp</v>
      </c>
      <c r="C2344" s="354" t="s">
        <v>77</v>
      </c>
      <c r="D2344" s="354" t="s">
        <v>78</v>
      </c>
      <c r="E2344" s="354">
        <v>6116600</v>
      </c>
      <c r="S2344" s="354">
        <v>0</v>
      </c>
      <c r="T2344" s="354">
        <v>0</v>
      </c>
      <c r="U2344" s="354">
        <v>0</v>
      </c>
      <c r="V2344" s="354">
        <v>0</v>
      </c>
      <c r="W2344" s="354">
        <v>0</v>
      </c>
      <c r="X2344" s="354">
        <v>0</v>
      </c>
      <c r="Y2344" s="354">
        <v>0</v>
      </c>
      <c r="Z2344" s="354">
        <v>0</v>
      </c>
      <c r="AA2344" s="354">
        <v>0</v>
      </c>
      <c r="AB2344" s="354">
        <v>0</v>
      </c>
      <c r="AC2344" s="354">
        <v>0</v>
      </c>
      <c r="AD2344" s="354">
        <v>0</v>
      </c>
    </row>
    <row r="2345" spans="1:30" x14ac:dyDescent="0.35">
      <c r="A2345" t="s">
        <v>184</v>
      </c>
      <c r="B2345" s="354" t="str">
        <f>VLOOKUP(A2345,'Web Based Remittances'!$A$2:$C$70,3,0)</f>
        <v>d3camp</v>
      </c>
      <c r="C2345" s="354" t="s">
        <v>79</v>
      </c>
      <c r="D2345" s="354" t="s">
        <v>80</v>
      </c>
      <c r="E2345" s="354">
        <v>6121000</v>
      </c>
      <c r="F2345" s="354">
        <v>3123.2</v>
      </c>
      <c r="H2345" s="354">
        <v>500</v>
      </c>
      <c r="I2345" s="354">
        <v>1722</v>
      </c>
      <c r="L2345" s="354">
        <v>500</v>
      </c>
      <c r="N2345" s="354">
        <v>251.2</v>
      </c>
      <c r="Q2345" s="354">
        <v>150</v>
      </c>
      <c r="S2345" s="354">
        <v>0</v>
      </c>
      <c r="T2345" s="354">
        <v>500</v>
      </c>
      <c r="U2345" s="354">
        <v>2222</v>
      </c>
      <c r="V2345" s="354">
        <v>2222</v>
      </c>
      <c r="W2345" s="354">
        <v>2222</v>
      </c>
      <c r="X2345" s="354">
        <v>2722</v>
      </c>
      <c r="Y2345" s="354">
        <v>2722</v>
      </c>
      <c r="Z2345" s="354">
        <v>2973.2</v>
      </c>
      <c r="AA2345" s="354">
        <v>2973.2</v>
      </c>
      <c r="AB2345" s="354">
        <v>2973.2</v>
      </c>
      <c r="AC2345" s="354">
        <v>3123.2</v>
      </c>
      <c r="AD2345" s="354">
        <v>3123.2</v>
      </c>
    </row>
    <row r="2346" spans="1:30" x14ac:dyDescent="0.35">
      <c r="A2346" t="s">
        <v>184</v>
      </c>
      <c r="B2346" s="354" t="str">
        <f>VLOOKUP(A2346,'Web Based Remittances'!$A$2:$C$70,3,0)</f>
        <v>d3camp</v>
      </c>
      <c r="C2346" s="354" t="s">
        <v>81</v>
      </c>
      <c r="D2346" s="354" t="s">
        <v>82</v>
      </c>
      <c r="E2346" s="354">
        <v>6122310</v>
      </c>
      <c r="F2346" s="354">
        <v>2323.86</v>
      </c>
      <c r="H2346" s="354">
        <v>211</v>
      </c>
      <c r="I2346" s="354">
        <v>211</v>
      </c>
      <c r="J2346" s="354">
        <v>211</v>
      </c>
      <c r="K2346" s="354">
        <v>211</v>
      </c>
      <c r="L2346" s="354">
        <v>211</v>
      </c>
      <c r="M2346" s="354">
        <v>211</v>
      </c>
      <c r="N2346" s="354">
        <v>211</v>
      </c>
      <c r="O2346" s="354">
        <v>211</v>
      </c>
      <c r="P2346" s="354">
        <v>211</v>
      </c>
      <c r="Q2346" s="354">
        <v>211</v>
      </c>
      <c r="R2346" s="354">
        <v>213.86</v>
      </c>
      <c r="S2346" s="354">
        <v>0</v>
      </c>
      <c r="T2346" s="354">
        <v>211</v>
      </c>
      <c r="U2346" s="354">
        <v>422</v>
      </c>
      <c r="V2346" s="354">
        <v>633</v>
      </c>
      <c r="W2346" s="354">
        <v>844</v>
      </c>
      <c r="X2346" s="354">
        <v>1055</v>
      </c>
      <c r="Y2346" s="354">
        <v>1266</v>
      </c>
      <c r="Z2346" s="354">
        <v>1477</v>
      </c>
      <c r="AA2346" s="354">
        <v>1688</v>
      </c>
      <c r="AB2346" s="354">
        <v>1899</v>
      </c>
      <c r="AC2346" s="354">
        <v>2110</v>
      </c>
      <c r="AD2346" s="354">
        <v>2323.86</v>
      </c>
    </row>
    <row r="2347" spans="1:30" x14ac:dyDescent="0.35">
      <c r="A2347" t="s">
        <v>184</v>
      </c>
      <c r="B2347" s="354" t="str">
        <f>VLOOKUP(A2347,'Web Based Remittances'!$A$2:$C$70,3,0)</f>
        <v>d3camp</v>
      </c>
      <c r="C2347" s="354" t="s">
        <v>83</v>
      </c>
      <c r="D2347" s="354" t="s">
        <v>84</v>
      </c>
      <c r="E2347" s="354">
        <v>6122110</v>
      </c>
      <c r="F2347" s="354">
        <v>8040</v>
      </c>
      <c r="G2347" s="354">
        <v>670</v>
      </c>
      <c r="H2347" s="354">
        <v>670</v>
      </c>
      <c r="I2347" s="354">
        <v>670</v>
      </c>
      <c r="J2347" s="354">
        <v>670</v>
      </c>
      <c r="K2347" s="354">
        <v>670</v>
      </c>
      <c r="L2347" s="354">
        <v>670</v>
      </c>
      <c r="M2347" s="354">
        <v>670</v>
      </c>
      <c r="N2347" s="354">
        <v>670</v>
      </c>
      <c r="O2347" s="354">
        <v>670</v>
      </c>
      <c r="P2347" s="354">
        <v>670</v>
      </c>
      <c r="Q2347" s="354">
        <v>670</v>
      </c>
      <c r="R2347" s="354">
        <v>670</v>
      </c>
      <c r="S2347" s="354">
        <v>670</v>
      </c>
      <c r="T2347" s="354">
        <v>1340</v>
      </c>
      <c r="U2347" s="354">
        <v>2010</v>
      </c>
      <c r="V2347" s="354">
        <v>2680</v>
      </c>
      <c r="W2347" s="354">
        <v>3350</v>
      </c>
      <c r="X2347" s="354">
        <v>4020</v>
      </c>
      <c r="Y2347" s="354">
        <v>4690</v>
      </c>
      <c r="Z2347" s="354">
        <v>5360</v>
      </c>
      <c r="AA2347" s="354">
        <v>6030</v>
      </c>
      <c r="AB2347" s="354">
        <v>6700</v>
      </c>
      <c r="AC2347" s="354">
        <v>7370</v>
      </c>
      <c r="AD2347" s="354">
        <v>8040</v>
      </c>
    </row>
    <row r="2348" spans="1:30" x14ac:dyDescent="0.35">
      <c r="A2348" t="s">
        <v>184</v>
      </c>
      <c r="B2348" s="354" t="str">
        <f>VLOOKUP(A2348,'Web Based Remittances'!$A$2:$C$70,3,0)</f>
        <v>d3camp</v>
      </c>
      <c r="C2348" s="354" t="s">
        <v>85</v>
      </c>
      <c r="D2348" s="354" t="s">
        <v>86</v>
      </c>
      <c r="E2348" s="354">
        <v>6120800</v>
      </c>
      <c r="F2348" s="354">
        <v>1248</v>
      </c>
      <c r="G2348" s="354">
        <v>312</v>
      </c>
      <c r="J2348" s="354">
        <v>312</v>
      </c>
      <c r="M2348" s="354">
        <v>312</v>
      </c>
      <c r="P2348" s="354">
        <v>312</v>
      </c>
      <c r="S2348" s="354">
        <v>312</v>
      </c>
      <c r="T2348" s="354">
        <v>312</v>
      </c>
      <c r="U2348" s="354">
        <v>312</v>
      </c>
      <c r="V2348" s="354">
        <v>624</v>
      </c>
      <c r="W2348" s="354">
        <v>624</v>
      </c>
      <c r="X2348" s="354">
        <v>624</v>
      </c>
      <c r="Y2348" s="354">
        <v>936</v>
      </c>
      <c r="Z2348" s="354">
        <v>936</v>
      </c>
      <c r="AA2348" s="354">
        <v>936</v>
      </c>
      <c r="AB2348" s="354">
        <v>1248</v>
      </c>
      <c r="AC2348" s="354">
        <v>1248</v>
      </c>
      <c r="AD2348" s="354">
        <v>1248</v>
      </c>
    </row>
    <row r="2349" spans="1:30" x14ac:dyDescent="0.35">
      <c r="A2349" t="s">
        <v>184</v>
      </c>
      <c r="B2349" s="354" t="str">
        <f>VLOOKUP(A2349,'Web Based Remittances'!$A$2:$C$70,3,0)</f>
        <v>d3camp</v>
      </c>
      <c r="C2349" s="354" t="s">
        <v>87</v>
      </c>
      <c r="D2349" s="354" t="s">
        <v>88</v>
      </c>
      <c r="E2349" s="354">
        <v>6120220</v>
      </c>
      <c r="F2349" s="354">
        <v>4540</v>
      </c>
      <c r="G2349" s="354">
        <v>635</v>
      </c>
      <c r="H2349" s="354">
        <v>250</v>
      </c>
      <c r="I2349" s="354">
        <v>250</v>
      </c>
      <c r="J2349" s="354">
        <v>635</v>
      </c>
      <c r="K2349" s="354">
        <v>250</v>
      </c>
      <c r="L2349" s="354">
        <v>250</v>
      </c>
      <c r="M2349" s="354">
        <v>635</v>
      </c>
      <c r="N2349" s="354">
        <v>250</v>
      </c>
      <c r="O2349" s="354">
        <v>250</v>
      </c>
      <c r="P2349" s="354">
        <v>635</v>
      </c>
      <c r="Q2349" s="354">
        <v>250</v>
      </c>
      <c r="R2349" s="354">
        <v>250</v>
      </c>
      <c r="S2349" s="354">
        <v>635</v>
      </c>
      <c r="T2349" s="354">
        <v>885</v>
      </c>
      <c r="U2349" s="354">
        <v>1135</v>
      </c>
      <c r="V2349" s="354">
        <v>1770</v>
      </c>
      <c r="W2349" s="354">
        <v>2020</v>
      </c>
      <c r="X2349" s="354">
        <v>2270</v>
      </c>
      <c r="Y2349" s="354">
        <v>2905</v>
      </c>
      <c r="Z2349" s="354">
        <v>3155</v>
      </c>
      <c r="AA2349" s="354">
        <v>3405</v>
      </c>
      <c r="AB2349" s="354">
        <v>4040</v>
      </c>
      <c r="AC2349" s="354">
        <v>4290</v>
      </c>
      <c r="AD2349" s="354">
        <v>4540</v>
      </c>
    </row>
    <row r="2350" spans="1:30" x14ac:dyDescent="0.35">
      <c r="A2350" t="s">
        <v>184</v>
      </c>
      <c r="B2350" s="354" t="str">
        <f>VLOOKUP(A2350,'Web Based Remittances'!$A$2:$C$70,3,0)</f>
        <v>d3camp</v>
      </c>
      <c r="C2350" s="354" t="s">
        <v>89</v>
      </c>
      <c r="D2350" s="354" t="s">
        <v>90</v>
      </c>
      <c r="E2350" s="354">
        <v>6120600</v>
      </c>
      <c r="S2350" s="354">
        <v>0</v>
      </c>
      <c r="T2350" s="354">
        <v>0</v>
      </c>
      <c r="U2350" s="354">
        <v>0</v>
      </c>
      <c r="V2350" s="354">
        <v>0</v>
      </c>
      <c r="W2350" s="354">
        <v>0</v>
      </c>
      <c r="X2350" s="354">
        <v>0</v>
      </c>
      <c r="Y2350" s="354">
        <v>0</v>
      </c>
      <c r="Z2350" s="354">
        <v>0</v>
      </c>
      <c r="AA2350" s="354">
        <v>0</v>
      </c>
      <c r="AB2350" s="354">
        <v>0</v>
      </c>
      <c r="AC2350" s="354">
        <v>0</v>
      </c>
      <c r="AD2350" s="354">
        <v>0</v>
      </c>
    </row>
    <row r="2351" spans="1:30" x14ac:dyDescent="0.35">
      <c r="A2351" t="s">
        <v>184</v>
      </c>
      <c r="B2351" s="354" t="str">
        <f>VLOOKUP(A2351,'Web Based Remittances'!$A$2:$C$70,3,0)</f>
        <v>d3camp</v>
      </c>
      <c r="C2351" s="354" t="s">
        <v>91</v>
      </c>
      <c r="D2351" s="354" t="s">
        <v>92</v>
      </c>
      <c r="E2351" s="354">
        <v>6120400</v>
      </c>
      <c r="F2351" s="354">
        <v>288</v>
      </c>
      <c r="G2351" s="354">
        <v>24</v>
      </c>
      <c r="H2351" s="354">
        <v>24</v>
      </c>
      <c r="I2351" s="354">
        <v>24</v>
      </c>
      <c r="J2351" s="354">
        <v>24</v>
      </c>
      <c r="K2351" s="354">
        <v>24</v>
      </c>
      <c r="L2351" s="354">
        <v>24</v>
      </c>
      <c r="M2351" s="354">
        <v>24</v>
      </c>
      <c r="N2351" s="354">
        <v>24</v>
      </c>
      <c r="O2351" s="354">
        <v>24</v>
      </c>
      <c r="P2351" s="354">
        <v>24</v>
      </c>
      <c r="Q2351" s="354">
        <v>24</v>
      </c>
      <c r="R2351" s="354">
        <v>24</v>
      </c>
      <c r="S2351" s="354">
        <v>24</v>
      </c>
      <c r="T2351" s="354">
        <v>48</v>
      </c>
      <c r="U2351" s="354">
        <v>72</v>
      </c>
      <c r="V2351" s="354">
        <v>96</v>
      </c>
      <c r="W2351" s="354">
        <v>120</v>
      </c>
      <c r="X2351" s="354">
        <v>144</v>
      </c>
      <c r="Y2351" s="354">
        <v>168</v>
      </c>
      <c r="Z2351" s="354">
        <v>192</v>
      </c>
      <c r="AA2351" s="354">
        <v>216</v>
      </c>
      <c r="AB2351" s="354">
        <v>240</v>
      </c>
      <c r="AC2351" s="354">
        <v>264</v>
      </c>
      <c r="AD2351" s="354">
        <v>288</v>
      </c>
    </row>
    <row r="2352" spans="1:30" x14ac:dyDescent="0.35">
      <c r="A2352" t="s">
        <v>184</v>
      </c>
      <c r="B2352" s="354" t="str">
        <f>VLOOKUP(A2352,'Web Based Remittances'!$A$2:$C$70,3,0)</f>
        <v>d3camp</v>
      </c>
      <c r="C2352" s="354" t="s">
        <v>93</v>
      </c>
      <c r="D2352" s="354" t="s">
        <v>94</v>
      </c>
      <c r="E2352" s="354">
        <v>6140130</v>
      </c>
      <c r="F2352" s="354">
        <v>7495</v>
      </c>
      <c r="H2352" s="354">
        <v>749</v>
      </c>
      <c r="I2352" s="354">
        <v>749</v>
      </c>
      <c r="J2352" s="354">
        <v>749</v>
      </c>
      <c r="L2352" s="354">
        <v>749</v>
      </c>
      <c r="M2352" s="354">
        <v>749</v>
      </c>
      <c r="N2352" s="354">
        <v>749</v>
      </c>
      <c r="O2352" s="354">
        <v>749</v>
      </c>
      <c r="P2352" s="354">
        <v>749</v>
      </c>
      <c r="Q2352" s="354">
        <v>749</v>
      </c>
      <c r="R2352" s="354">
        <v>754</v>
      </c>
      <c r="S2352" s="354">
        <v>0</v>
      </c>
      <c r="T2352" s="354">
        <v>749</v>
      </c>
      <c r="U2352" s="354">
        <v>1498</v>
      </c>
      <c r="V2352" s="354">
        <v>2247</v>
      </c>
      <c r="W2352" s="354">
        <v>2247</v>
      </c>
      <c r="X2352" s="354">
        <v>2996</v>
      </c>
      <c r="Y2352" s="354">
        <v>3745</v>
      </c>
      <c r="Z2352" s="354">
        <v>4494</v>
      </c>
      <c r="AA2352" s="354">
        <v>5243</v>
      </c>
      <c r="AB2352" s="354">
        <v>5992</v>
      </c>
      <c r="AC2352" s="354">
        <v>6741</v>
      </c>
      <c r="AD2352" s="354">
        <v>7495</v>
      </c>
    </row>
    <row r="2353" spans="1:30" x14ac:dyDescent="0.35">
      <c r="A2353" t="s">
        <v>184</v>
      </c>
      <c r="B2353" s="354" t="str">
        <f>VLOOKUP(A2353,'Web Based Remittances'!$A$2:$C$70,3,0)</f>
        <v>d3camp</v>
      </c>
      <c r="C2353" s="354" t="s">
        <v>95</v>
      </c>
      <c r="D2353" s="354" t="s">
        <v>96</v>
      </c>
      <c r="E2353" s="354">
        <v>6142430</v>
      </c>
      <c r="F2353" s="354">
        <v>5772.77</v>
      </c>
      <c r="H2353" s="354">
        <v>641</v>
      </c>
      <c r="I2353" s="354">
        <v>641</v>
      </c>
      <c r="J2353" s="354">
        <v>641</v>
      </c>
      <c r="L2353" s="354">
        <v>641</v>
      </c>
      <c r="M2353" s="354">
        <v>641</v>
      </c>
      <c r="N2353" s="354">
        <v>641</v>
      </c>
      <c r="O2353" s="354">
        <v>641</v>
      </c>
      <c r="P2353" s="354">
        <v>641</v>
      </c>
      <c r="Q2353" s="354">
        <v>644.77</v>
      </c>
      <c r="S2353" s="354">
        <v>0</v>
      </c>
      <c r="T2353" s="354">
        <v>641</v>
      </c>
      <c r="U2353" s="354">
        <v>1282</v>
      </c>
      <c r="V2353" s="354">
        <v>1923</v>
      </c>
      <c r="W2353" s="354">
        <v>1923</v>
      </c>
      <c r="X2353" s="354">
        <v>2564</v>
      </c>
      <c r="Y2353" s="354">
        <v>3205</v>
      </c>
      <c r="Z2353" s="354">
        <v>3846</v>
      </c>
      <c r="AA2353" s="354">
        <v>4487</v>
      </c>
      <c r="AB2353" s="354">
        <v>5128</v>
      </c>
      <c r="AC2353" s="354">
        <v>5772.77</v>
      </c>
      <c r="AD2353" s="354">
        <v>5772.77</v>
      </c>
    </row>
    <row r="2354" spans="1:30" x14ac:dyDescent="0.35">
      <c r="A2354" t="s">
        <v>184</v>
      </c>
      <c r="B2354" s="354" t="str">
        <f>VLOOKUP(A2354,'Web Based Remittances'!$A$2:$C$70,3,0)</f>
        <v>d3camp</v>
      </c>
      <c r="C2354" s="354" t="s">
        <v>97</v>
      </c>
      <c r="D2354" s="354" t="s">
        <v>98</v>
      </c>
      <c r="E2354" s="354">
        <v>6146100</v>
      </c>
      <c r="S2354" s="354">
        <v>0</v>
      </c>
      <c r="T2354" s="354">
        <v>0</v>
      </c>
      <c r="U2354" s="354">
        <v>0</v>
      </c>
      <c r="V2354" s="354">
        <v>0</v>
      </c>
      <c r="W2354" s="354">
        <v>0</v>
      </c>
      <c r="X2354" s="354">
        <v>0</v>
      </c>
      <c r="Y2354" s="354">
        <v>0</v>
      </c>
      <c r="Z2354" s="354">
        <v>0</v>
      </c>
      <c r="AA2354" s="354">
        <v>0</v>
      </c>
      <c r="AB2354" s="354">
        <v>0</v>
      </c>
      <c r="AC2354" s="354">
        <v>0</v>
      </c>
      <c r="AD2354" s="354">
        <v>0</v>
      </c>
    </row>
    <row r="2355" spans="1:30" x14ac:dyDescent="0.35">
      <c r="A2355" t="s">
        <v>184</v>
      </c>
      <c r="B2355" s="354" t="str">
        <f>VLOOKUP(A2355,'Web Based Remittances'!$A$2:$C$70,3,0)</f>
        <v>d3camp</v>
      </c>
      <c r="C2355" s="354" t="s">
        <v>99</v>
      </c>
      <c r="D2355" s="354" t="s">
        <v>100</v>
      </c>
      <c r="E2355" s="354">
        <v>6140000</v>
      </c>
      <c r="F2355" s="354">
        <v>3288</v>
      </c>
      <c r="G2355" s="354">
        <v>368</v>
      </c>
      <c r="H2355" s="354">
        <v>365</v>
      </c>
      <c r="I2355" s="354">
        <v>365</v>
      </c>
      <c r="L2355" s="354">
        <v>365</v>
      </c>
      <c r="M2355" s="354">
        <v>365</v>
      </c>
      <c r="N2355" s="354">
        <v>365</v>
      </c>
      <c r="O2355" s="354">
        <v>365</v>
      </c>
      <c r="P2355" s="354">
        <v>365</v>
      </c>
      <c r="Q2355" s="354">
        <v>365</v>
      </c>
      <c r="S2355" s="354">
        <v>368</v>
      </c>
      <c r="T2355" s="354">
        <v>733</v>
      </c>
      <c r="U2355" s="354">
        <v>1098</v>
      </c>
      <c r="V2355" s="354">
        <v>1098</v>
      </c>
      <c r="W2355" s="354">
        <v>1098</v>
      </c>
      <c r="X2355" s="354">
        <v>1463</v>
      </c>
      <c r="Y2355" s="354">
        <v>1828</v>
      </c>
      <c r="Z2355" s="354">
        <v>2193</v>
      </c>
      <c r="AA2355" s="354">
        <v>2558</v>
      </c>
      <c r="AB2355" s="354">
        <v>2923</v>
      </c>
      <c r="AC2355" s="354">
        <v>3288</v>
      </c>
      <c r="AD2355" s="354">
        <v>3288</v>
      </c>
    </row>
    <row r="2356" spans="1:30" x14ac:dyDescent="0.35">
      <c r="A2356" t="s">
        <v>184</v>
      </c>
      <c r="B2356" s="354" t="str">
        <f>VLOOKUP(A2356,'Web Based Remittances'!$A$2:$C$70,3,0)</f>
        <v>d3camp</v>
      </c>
      <c r="C2356" s="354" t="s">
        <v>101</v>
      </c>
      <c r="D2356" s="354" t="s">
        <v>102</v>
      </c>
      <c r="E2356" s="354">
        <v>6121600</v>
      </c>
      <c r="F2356" s="354">
        <v>1989.6</v>
      </c>
      <c r="G2356" s="354">
        <v>755.6</v>
      </c>
      <c r="H2356" s="354">
        <v>284</v>
      </c>
      <c r="N2356" s="354">
        <v>950</v>
      </c>
      <c r="S2356" s="354">
        <v>755.6</v>
      </c>
      <c r="T2356" s="354">
        <v>1039.5999999999999</v>
      </c>
      <c r="U2356" s="354">
        <v>1039.5999999999999</v>
      </c>
      <c r="V2356" s="354">
        <v>1039.5999999999999</v>
      </c>
      <c r="W2356" s="354">
        <v>1039.5999999999999</v>
      </c>
      <c r="X2356" s="354">
        <v>1039.5999999999999</v>
      </c>
      <c r="Y2356" s="354">
        <v>1039.5999999999999</v>
      </c>
      <c r="Z2356" s="354">
        <v>1989.6</v>
      </c>
      <c r="AA2356" s="354">
        <v>1989.6</v>
      </c>
      <c r="AB2356" s="354">
        <v>1989.6</v>
      </c>
      <c r="AC2356" s="354">
        <v>1989.6</v>
      </c>
      <c r="AD2356" s="354">
        <v>1989.6</v>
      </c>
    </row>
    <row r="2357" spans="1:30" x14ac:dyDescent="0.35">
      <c r="A2357" t="s">
        <v>184</v>
      </c>
      <c r="B2357" s="354" t="str">
        <f>VLOOKUP(A2357,'Web Based Remittances'!$A$2:$C$70,3,0)</f>
        <v>d3camp</v>
      </c>
      <c r="C2357" s="354" t="s">
        <v>103</v>
      </c>
      <c r="D2357" s="354" t="s">
        <v>104</v>
      </c>
      <c r="E2357" s="354">
        <v>6151110</v>
      </c>
      <c r="S2357" s="354">
        <v>0</v>
      </c>
      <c r="T2357" s="354">
        <v>0</v>
      </c>
      <c r="U2357" s="354">
        <v>0</v>
      </c>
      <c r="V2357" s="354">
        <v>0</v>
      </c>
      <c r="W2357" s="354">
        <v>0</v>
      </c>
      <c r="X2357" s="354">
        <v>0</v>
      </c>
      <c r="Y2357" s="354">
        <v>0</v>
      </c>
      <c r="Z2357" s="354">
        <v>0</v>
      </c>
      <c r="AA2357" s="354">
        <v>0</v>
      </c>
      <c r="AB2357" s="354">
        <v>0</v>
      </c>
      <c r="AC2357" s="354">
        <v>0</v>
      </c>
      <c r="AD2357" s="354">
        <v>0</v>
      </c>
    </row>
    <row r="2358" spans="1:30" x14ac:dyDescent="0.35">
      <c r="A2358" t="s">
        <v>184</v>
      </c>
      <c r="B2358" s="354" t="str">
        <f>VLOOKUP(A2358,'Web Based Remittances'!$A$2:$C$70,3,0)</f>
        <v>d3camp</v>
      </c>
      <c r="C2358" s="354" t="s">
        <v>105</v>
      </c>
      <c r="D2358" s="354" t="s">
        <v>106</v>
      </c>
      <c r="E2358" s="354">
        <v>6140200</v>
      </c>
      <c r="F2358" s="354">
        <v>17482.8</v>
      </c>
      <c r="G2358" s="354">
        <v>1589</v>
      </c>
      <c r="H2358" s="354">
        <v>1589</v>
      </c>
      <c r="I2358" s="354">
        <v>1589</v>
      </c>
      <c r="J2358" s="354">
        <v>1589</v>
      </c>
      <c r="L2358" s="354">
        <v>1589</v>
      </c>
      <c r="M2358" s="354">
        <v>1589</v>
      </c>
      <c r="N2358" s="354">
        <v>1589</v>
      </c>
      <c r="O2358" s="354">
        <v>1589</v>
      </c>
      <c r="P2358" s="354">
        <v>1589</v>
      </c>
      <c r="Q2358" s="354">
        <v>1589</v>
      </c>
      <c r="R2358" s="354">
        <v>1592.8</v>
      </c>
      <c r="S2358" s="354">
        <v>1589</v>
      </c>
      <c r="T2358" s="354">
        <v>3178</v>
      </c>
      <c r="U2358" s="354">
        <v>4767</v>
      </c>
      <c r="V2358" s="354">
        <v>6356</v>
      </c>
      <c r="W2358" s="354">
        <v>6356</v>
      </c>
      <c r="X2358" s="354">
        <v>7945</v>
      </c>
      <c r="Y2358" s="354">
        <v>9534</v>
      </c>
      <c r="Z2358" s="354">
        <v>11123</v>
      </c>
      <c r="AA2358" s="354">
        <v>12712</v>
      </c>
      <c r="AB2358" s="354">
        <v>14301</v>
      </c>
      <c r="AC2358" s="354">
        <v>15890</v>
      </c>
      <c r="AD2358" s="354">
        <v>17482.8</v>
      </c>
    </row>
    <row r="2359" spans="1:30" x14ac:dyDescent="0.35">
      <c r="A2359" t="s">
        <v>184</v>
      </c>
      <c r="B2359" s="354" t="str">
        <f>VLOOKUP(A2359,'Web Based Remittances'!$A$2:$C$70,3,0)</f>
        <v>d3camp</v>
      </c>
      <c r="C2359" s="354" t="s">
        <v>107</v>
      </c>
      <c r="D2359" s="354" t="s">
        <v>108</v>
      </c>
      <c r="E2359" s="354">
        <v>6111000</v>
      </c>
      <c r="S2359" s="354">
        <v>0</v>
      </c>
      <c r="T2359" s="354">
        <v>0</v>
      </c>
      <c r="U2359" s="354">
        <v>0</v>
      </c>
      <c r="V2359" s="354">
        <v>0</v>
      </c>
      <c r="W2359" s="354">
        <v>0</v>
      </c>
      <c r="X2359" s="354">
        <v>0</v>
      </c>
      <c r="Y2359" s="354">
        <v>0</v>
      </c>
      <c r="Z2359" s="354">
        <v>0</v>
      </c>
      <c r="AA2359" s="354">
        <v>0</v>
      </c>
      <c r="AB2359" s="354">
        <v>0</v>
      </c>
      <c r="AC2359" s="354">
        <v>0</v>
      </c>
      <c r="AD2359" s="354">
        <v>0</v>
      </c>
    </row>
    <row r="2360" spans="1:30" x14ac:dyDescent="0.35">
      <c r="A2360" t="s">
        <v>184</v>
      </c>
      <c r="B2360" s="354" t="str">
        <f>VLOOKUP(A2360,'Web Based Remittances'!$A$2:$C$70,3,0)</f>
        <v>d3camp</v>
      </c>
      <c r="C2360" s="354" t="s">
        <v>109</v>
      </c>
      <c r="D2360" s="354" t="s">
        <v>110</v>
      </c>
      <c r="E2360" s="354">
        <v>6170100</v>
      </c>
      <c r="F2360" s="354">
        <v>112971.26</v>
      </c>
      <c r="G2360" s="354">
        <v>9414</v>
      </c>
      <c r="H2360" s="354">
        <v>9414</v>
      </c>
      <c r="I2360" s="354">
        <v>9414</v>
      </c>
      <c r="J2360" s="354">
        <v>9414</v>
      </c>
      <c r="K2360" s="354">
        <v>9414</v>
      </c>
      <c r="L2360" s="354">
        <v>9414</v>
      </c>
      <c r="M2360" s="354">
        <v>9414</v>
      </c>
      <c r="N2360" s="354">
        <v>9414</v>
      </c>
      <c r="O2360" s="354">
        <v>9414</v>
      </c>
      <c r="P2360" s="354">
        <v>9414</v>
      </c>
      <c r="Q2360" s="354">
        <v>9414</v>
      </c>
      <c r="R2360" s="354">
        <v>9417.26</v>
      </c>
      <c r="S2360" s="354">
        <v>9414</v>
      </c>
      <c r="T2360" s="354">
        <v>18828</v>
      </c>
      <c r="U2360" s="354">
        <v>28242</v>
      </c>
      <c r="V2360" s="354">
        <v>37656</v>
      </c>
      <c r="W2360" s="354">
        <v>47070</v>
      </c>
      <c r="X2360" s="354">
        <v>56484</v>
      </c>
      <c r="Y2360" s="354">
        <v>65898</v>
      </c>
      <c r="Z2360" s="354">
        <v>75312</v>
      </c>
      <c r="AA2360" s="354">
        <v>84726</v>
      </c>
      <c r="AB2360" s="354">
        <v>94140</v>
      </c>
      <c r="AC2360" s="354">
        <v>103554</v>
      </c>
      <c r="AD2360" s="354">
        <v>112971.26</v>
      </c>
    </row>
    <row r="2361" spans="1:30" x14ac:dyDescent="0.35">
      <c r="A2361" t="s">
        <v>184</v>
      </c>
      <c r="B2361" s="354" t="str">
        <f>VLOOKUP(A2361,'Web Based Remittances'!$A$2:$C$70,3,0)</f>
        <v>d3camp</v>
      </c>
      <c r="C2361" s="354" t="s">
        <v>111</v>
      </c>
      <c r="D2361" s="354" t="s">
        <v>112</v>
      </c>
      <c r="E2361" s="354">
        <v>6170110</v>
      </c>
      <c r="F2361" s="354">
        <v>15845</v>
      </c>
      <c r="G2361" s="354">
        <v>1325</v>
      </c>
      <c r="H2361" s="354">
        <v>1320</v>
      </c>
      <c r="I2361" s="354">
        <v>1320</v>
      </c>
      <c r="J2361" s="354">
        <v>1320</v>
      </c>
      <c r="K2361" s="354">
        <v>1320</v>
      </c>
      <c r="L2361" s="354">
        <v>1320</v>
      </c>
      <c r="M2361" s="354">
        <v>1320</v>
      </c>
      <c r="N2361" s="354">
        <v>1320</v>
      </c>
      <c r="O2361" s="354">
        <v>1320</v>
      </c>
      <c r="P2361" s="354">
        <v>1320</v>
      </c>
      <c r="Q2361" s="354">
        <v>1320</v>
      </c>
      <c r="R2361" s="354">
        <v>1320</v>
      </c>
      <c r="S2361" s="354">
        <v>1325</v>
      </c>
      <c r="T2361" s="354">
        <v>2645</v>
      </c>
      <c r="U2361" s="354">
        <v>3965</v>
      </c>
      <c r="V2361" s="354">
        <v>5285</v>
      </c>
      <c r="W2361" s="354">
        <v>6605</v>
      </c>
      <c r="X2361" s="354">
        <v>7925</v>
      </c>
      <c r="Y2361" s="354">
        <v>9245</v>
      </c>
      <c r="Z2361" s="354">
        <v>10565</v>
      </c>
      <c r="AA2361" s="354">
        <v>11885</v>
      </c>
      <c r="AB2361" s="354">
        <v>13205</v>
      </c>
      <c r="AC2361" s="354">
        <v>14525</v>
      </c>
      <c r="AD2361" s="354">
        <v>15845</v>
      </c>
    </row>
    <row r="2362" spans="1:30" x14ac:dyDescent="0.35">
      <c r="A2362" t="s">
        <v>184</v>
      </c>
      <c r="B2362" s="354" t="str">
        <f>VLOOKUP(A2362,'Web Based Remittances'!$A$2:$C$70,3,0)</f>
        <v>d3camp</v>
      </c>
      <c r="C2362" s="354" t="s">
        <v>121</v>
      </c>
      <c r="D2362" s="354" t="s">
        <v>122</v>
      </c>
      <c r="E2362" s="354">
        <v>4190170</v>
      </c>
      <c r="F2362" s="354">
        <v>-4168</v>
      </c>
      <c r="J2362" s="354">
        <v>-4168</v>
      </c>
      <c r="S2362" s="354">
        <v>0</v>
      </c>
      <c r="T2362" s="354">
        <v>0</v>
      </c>
      <c r="U2362" s="354">
        <v>0</v>
      </c>
      <c r="V2362" s="354">
        <v>-4168</v>
      </c>
      <c r="W2362" s="354">
        <v>-4168</v>
      </c>
      <c r="X2362" s="354">
        <v>-4168</v>
      </c>
      <c r="Y2362" s="354">
        <v>-4168</v>
      </c>
      <c r="Z2362" s="354">
        <v>-4168</v>
      </c>
      <c r="AA2362" s="354">
        <v>-4168</v>
      </c>
      <c r="AB2362" s="354">
        <v>-4168</v>
      </c>
      <c r="AC2362" s="354">
        <v>-4168</v>
      </c>
      <c r="AD2362" s="354">
        <v>-4168</v>
      </c>
    </row>
    <row r="2363" spans="1:30" x14ac:dyDescent="0.35">
      <c r="A2363" t="s">
        <v>184</v>
      </c>
      <c r="B2363" s="354" t="str">
        <f>VLOOKUP(A2363,'Web Based Remittances'!$A$2:$C$70,3,0)</f>
        <v>d3camp</v>
      </c>
      <c r="C2363" s="354" t="s">
        <v>136</v>
      </c>
      <c r="D2363" s="354" t="s">
        <v>137</v>
      </c>
      <c r="E2363" s="354">
        <v>6180260</v>
      </c>
      <c r="F2363" s="354">
        <v>4168</v>
      </c>
      <c r="L2363" s="354">
        <v>4168</v>
      </c>
      <c r="S2363" s="354">
        <v>0</v>
      </c>
      <c r="T2363" s="354">
        <v>0</v>
      </c>
      <c r="U2363" s="354">
        <v>0</v>
      </c>
      <c r="V2363" s="354">
        <v>0</v>
      </c>
      <c r="W2363" s="354">
        <v>0</v>
      </c>
      <c r="X2363" s="354">
        <v>4168</v>
      </c>
      <c r="Y2363" s="354">
        <v>4168</v>
      </c>
      <c r="Z2363" s="354">
        <v>4168</v>
      </c>
      <c r="AA2363" s="354">
        <v>4168</v>
      </c>
      <c r="AB2363" s="354">
        <v>4168</v>
      </c>
      <c r="AC2363" s="354">
        <v>4168</v>
      </c>
      <c r="AD2363" s="354">
        <v>4168</v>
      </c>
    </row>
    <row r="2364" spans="1:30" x14ac:dyDescent="0.35">
      <c r="A2364" t="s">
        <v>185</v>
      </c>
      <c r="B2364" s="354" t="str">
        <f>VLOOKUP(A2364,'Web Based Remittances'!$A$2:$C$70,3,0)</f>
        <v>972e667i</v>
      </c>
      <c r="C2364" s="354" t="s">
        <v>19</v>
      </c>
      <c r="D2364" s="354" t="s">
        <v>20</v>
      </c>
      <c r="F2364" s="354">
        <v>-1969583</v>
      </c>
      <c r="G2364" s="354">
        <v>-266200</v>
      </c>
      <c r="H2364" s="354">
        <v>-140800</v>
      </c>
      <c r="I2364" s="354">
        <v>-140800</v>
      </c>
      <c r="J2364" s="354">
        <v>-140800</v>
      </c>
      <c r="K2364" s="354">
        <v>-295383</v>
      </c>
      <c r="L2364" s="354">
        <v>-140800</v>
      </c>
      <c r="M2364" s="354">
        <v>-140800</v>
      </c>
      <c r="N2364" s="354">
        <v>-140800</v>
      </c>
      <c r="O2364" s="354">
        <v>-140800</v>
      </c>
      <c r="P2364" s="354">
        <v>-140800</v>
      </c>
      <c r="Q2364" s="354">
        <v>-140800</v>
      </c>
      <c r="R2364" s="354">
        <v>-140800</v>
      </c>
      <c r="S2364" s="354">
        <v>-266200</v>
      </c>
      <c r="T2364" s="354">
        <v>-407000</v>
      </c>
      <c r="U2364" s="354">
        <v>-547800</v>
      </c>
      <c r="V2364" s="354">
        <v>-688600</v>
      </c>
      <c r="W2364" s="354">
        <v>-983983</v>
      </c>
      <c r="X2364" s="354">
        <v>-1124783</v>
      </c>
      <c r="Y2364" s="354">
        <v>-1265583</v>
      </c>
      <c r="Z2364" s="354">
        <v>-1406383</v>
      </c>
      <c r="AA2364" s="354">
        <v>-1547183</v>
      </c>
      <c r="AB2364" s="354">
        <v>-1687983</v>
      </c>
      <c r="AC2364" s="354">
        <v>-1828783</v>
      </c>
      <c r="AD2364" s="354">
        <v>-1969583</v>
      </c>
    </row>
    <row r="2365" spans="1:30" x14ac:dyDescent="0.35">
      <c r="A2365" t="s">
        <v>185</v>
      </c>
      <c r="B2365" s="354" t="str">
        <f>VLOOKUP(A2365,'Web Based Remittances'!$A$2:$C$70,3,0)</f>
        <v>972e667i</v>
      </c>
      <c r="C2365" s="354" t="s">
        <v>21</v>
      </c>
      <c r="D2365" s="354" t="s">
        <v>22</v>
      </c>
      <c r="F2365" s="354">
        <v>-524987</v>
      </c>
      <c r="G2365" s="354">
        <v>-63900</v>
      </c>
      <c r="H2365" s="354">
        <v>-41600</v>
      </c>
      <c r="I2365" s="354">
        <v>-41600</v>
      </c>
      <c r="J2365" s="354">
        <v>-41600</v>
      </c>
      <c r="K2365" s="354">
        <v>-45087</v>
      </c>
      <c r="L2365" s="354">
        <v>-41600</v>
      </c>
      <c r="M2365" s="354">
        <v>-41600</v>
      </c>
      <c r="N2365" s="354">
        <v>-41600</v>
      </c>
      <c r="O2365" s="354">
        <v>-41600</v>
      </c>
      <c r="P2365" s="354">
        <v>-41600</v>
      </c>
      <c r="Q2365" s="354">
        <v>-41600</v>
      </c>
      <c r="R2365" s="354">
        <v>-41600</v>
      </c>
      <c r="S2365" s="354">
        <v>-63900</v>
      </c>
      <c r="T2365" s="354">
        <v>-105500</v>
      </c>
      <c r="U2365" s="354">
        <v>-147100</v>
      </c>
      <c r="V2365" s="354">
        <v>-188700</v>
      </c>
      <c r="W2365" s="354">
        <v>-233787</v>
      </c>
      <c r="X2365" s="354">
        <v>-275387</v>
      </c>
      <c r="Y2365" s="354">
        <v>-316987</v>
      </c>
      <c r="Z2365" s="354">
        <v>-358587</v>
      </c>
      <c r="AA2365" s="354">
        <v>-400187</v>
      </c>
      <c r="AB2365" s="354">
        <v>-441787</v>
      </c>
      <c r="AC2365" s="354">
        <v>-483387</v>
      </c>
      <c r="AD2365" s="354">
        <v>-524987</v>
      </c>
    </row>
    <row r="2366" spans="1:30" x14ac:dyDescent="0.35">
      <c r="A2366" t="s">
        <v>185</v>
      </c>
      <c r="B2366" s="354" t="str">
        <f>VLOOKUP(A2366,'Web Based Remittances'!$A$2:$C$70,3,0)</f>
        <v>972e667i</v>
      </c>
      <c r="C2366" s="354" t="s">
        <v>23</v>
      </c>
      <c r="D2366" s="354" t="s">
        <v>24</v>
      </c>
      <c r="F2366" s="354">
        <v>-2606362</v>
      </c>
      <c r="G2366" s="354">
        <v>-280474</v>
      </c>
      <c r="H2366" s="354">
        <v>-197684</v>
      </c>
      <c r="I2366" s="354">
        <v>-197684</v>
      </c>
      <c r="J2366" s="354">
        <v>-197684</v>
      </c>
      <c r="K2366" s="354">
        <v>-197682</v>
      </c>
      <c r="L2366" s="354">
        <v>-278443</v>
      </c>
      <c r="M2366" s="354">
        <v>-195653</v>
      </c>
      <c r="N2366" s="354">
        <v>-195653</v>
      </c>
      <c r="O2366" s="354">
        <v>-195653</v>
      </c>
      <c r="P2366" s="354">
        <v>-278443</v>
      </c>
      <c r="Q2366" s="354">
        <v>-195653</v>
      </c>
      <c r="R2366" s="354">
        <v>-195656</v>
      </c>
      <c r="S2366" s="354">
        <v>-280474</v>
      </c>
      <c r="T2366" s="354">
        <v>-478158</v>
      </c>
      <c r="U2366" s="354">
        <v>-675842</v>
      </c>
      <c r="V2366" s="354">
        <v>-873526</v>
      </c>
      <c r="W2366" s="354">
        <v>-1071208</v>
      </c>
      <c r="X2366" s="354">
        <v>-1349651</v>
      </c>
      <c r="Y2366" s="354">
        <v>-1545304</v>
      </c>
      <c r="Z2366" s="354">
        <v>-1740957</v>
      </c>
      <c r="AA2366" s="354">
        <v>-1936610</v>
      </c>
      <c r="AB2366" s="354">
        <v>-2215053</v>
      </c>
      <c r="AC2366" s="354">
        <v>-2410706</v>
      </c>
      <c r="AD2366" s="354">
        <v>-2606362</v>
      </c>
    </row>
    <row r="2367" spans="1:30" x14ac:dyDescent="0.35">
      <c r="A2367" t="s">
        <v>185</v>
      </c>
      <c r="B2367" s="354" t="str">
        <f>VLOOKUP(A2367,'Web Based Remittances'!$A$2:$C$70,3,0)</f>
        <v>972e667i</v>
      </c>
      <c r="C2367" s="354" t="s">
        <v>25</v>
      </c>
      <c r="D2367" s="354" t="s">
        <v>26</v>
      </c>
      <c r="F2367" s="354">
        <v>-102559</v>
      </c>
      <c r="G2367" s="354">
        <v>0</v>
      </c>
      <c r="H2367" s="354">
        <v>0</v>
      </c>
      <c r="I2367" s="354">
        <v>0</v>
      </c>
      <c r="J2367" s="354">
        <v>-25323</v>
      </c>
      <c r="K2367" s="354">
        <v>0</v>
      </c>
      <c r="L2367" s="354">
        <v>-25323</v>
      </c>
      <c r="M2367" s="354">
        <v>0</v>
      </c>
      <c r="N2367" s="354">
        <v>0</v>
      </c>
      <c r="O2367" s="354">
        <v>-25323</v>
      </c>
      <c r="P2367" s="354">
        <v>0</v>
      </c>
      <c r="Q2367" s="354">
        <v>0</v>
      </c>
      <c r="R2367" s="354">
        <v>-26590</v>
      </c>
      <c r="S2367" s="354">
        <v>0</v>
      </c>
      <c r="T2367" s="354">
        <v>0</v>
      </c>
      <c r="U2367" s="354">
        <v>0</v>
      </c>
      <c r="V2367" s="354">
        <v>-25323</v>
      </c>
      <c r="W2367" s="354">
        <v>-25323</v>
      </c>
      <c r="X2367" s="354">
        <v>-50646</v>
      </c>
      <c r="Y2367" s="354">
        <v>-50646</v>
      </c>
      <c r="Z2367" s="354">
        <v>-50646</v>
      </c>
      <c r="AA2367" s="354">
        <v>-75969</v>
      </c>
      <c r="AB2367" s="354">
        <v>-75969</v>
      </c>
      <c r="AC2367" s="354">
        <v>-75969</v>
      </c>
      <c r="AD2367" s="354">
        <v>-102559</v>
      </c>
    </row>
    <row r="2368" spans="1:30" x14ac:dyDescent="0.35">
      <c r="A2368" t="s">
        <v>185</v>
      </c>
      <c r="B2368" s="354" t="str">
        <f>VLOOKUP(A2368,'Web Based Remittances'!$A$2:$C$70,3,0)</f>
        <v>972e667i</v>
      </c>
      <c r="C2368" s="354" t="s">
        <v>27</v>
      </c>
      <c r="D2368" s="354" t="s">
        <v>28</v>
      </c>
      <c r="F2368" s="354">
        <v>0</v>
      </c>
      <c r="G2368" s="354">
        <v>0</v>
      </c>
      <c r="H2368" s="354">
        <v>0</v>
      </c>
      <c r="I2368" s="354">
        <v>0</v>
      </c>
      <c r="J2368" s="354">
        <v>0</v>
      </c>
      <c r="K2368" s="354">
        <v>0</v>
      </c>
      <c r="L2368" s="354">
        <v>0</v>
      </c>
      <c r="M2368" s="354">
        <v>0</v>
      </c>
      <c r="N2368" s="354">
        <v>0</v>
      </c>
      <c r="O2368" s="354">
        <v>0</v>
      </c>
      <c r="P2368" s="354">
        <v>0</v>
      </c>
      <c r="Q2368" s="354">
        <v>0</v>
      </c>
      <c r="R2368" s="354">
        <v>0</v>
      </c>
      <c r="S2368" s="354">
        <v>0</v>
      </c>
      <c r="T2368" s="354">
        <v>0</v>
      </c>
      <c r="U2368" s="354">
        <v>0</v>
      </c>
      <c r="V2368" s="354">
        <v>0</v>
      </c>
      <c r="W2368" s="354">
        <v>0</v>
      </c>
      <c r="X2368" s="354">
        <v>0</v>
      </c>
      <c r="Y2368" s="354">
        <v>0</v>
      </c>
      <c r="Z2368" s="354">
        <v>0</v>
      </c>
      <c r="AA2368" s="354">
        <v>0</v>
      </c>
      <c r="AB2368" s="354">
        <v>0</v>
      </c>
      <c r="AC2368" s="354">
        <v>0</v>
      </c>
      <c r="AD2368" s="354">
        <v>0</v>
      </c>
    </row>
    <row r="2369" spans="1:30" x14ac:dyDescent="0.35">
      <c r="A2369" t="s">
        <v>185</v>
      </c>
      <c r="B2369" s="354" t="str">
        <f>VLOOKUP(A2369,'Web Based Remittances'!$A$2:$C$70,3,0)</f>
        <v>972e667i</v>
      </c>
      <c r="C2369" s="354" t="s">
        <v>29</v>
      </c>
      <c r="D2369" s="354" t="s">
        <v>30</v>
      </c>
      <c r="F2369" s="354">
        <v>0</v>
      </c>
      <c r="G2369" s="354">
        <v>0</v>
      </c>
      <c r="H2369" s="354">
        <v>0</v>
      </c>
      <c r="I2369" s="354">
        <v>0</v>
      </c>
      <c r="J2369" s="354">
        <v>0</v>
      </c>
      <c r="K2369" s="354">
        <v>0</v>
      </c>
      <c r="L2369" s="354">
        <v>0</v>
      </c>
      <c r="M2369" s="354">
        <v>0</v>
      </c>
      <c r="N2369" s="354">
        <v>0</v>
      </c>
      <c r="O2369" s="354">
        <v>0</v>
      </c>
      <c r="P2369" s="354">
        <v>0</v>
      </c>
      <c r="Q2369" s="354">
        <v>0</v>
      </c>
      <c r="R2369" s="354">
        <v>0</v>
      </c>
      <c r="S2369" s="354">
        <v>0</v>
      </c>
      <c r="T2369" s="354">
        <v>0</v>
      </c>
      <c r="U2369" s="354">
        <v>0</v>
      </c>
      <c r="V2369" s="354">
        <v>0</v>
      </c>
      <c r="W2369" s="354">
        <v>0</v>
      </c>
      <c r="X2369" s="354">
        <v>0</v>
      </c>
      <c r="Y2369" s="354">
        <v>0</v>
      </c>
      <c r="Z2369" s="354">
        <v>0</v>
      </c>
      <c r="AA2369" s="354">
        <v>0</v>
      </c>
      <c r="AB2369" s="354">
        <v>0</v>
      </c>
      <c r="AC2369" s="354">
        <v>0</v>
      </c>
      <c r="AD2369" s="354">
        <v>0</v>
      </c>
    </row>
    <row r="2370" spans="1:30" x14ac:dyDescent="0.35">
      <c r="A2370" t="s">
        <v>185</v>
      </c>
      <c r="B2370" s="354" t="str">
        <f>VLOOKUP(A2370,'Web Based Remittances'!$A$2:$C$70,3,0)</f>
        <v>972e667i</v>
      </c>
      <c r="C2370" s="354" t="s">
        <v>31</v>
      </c>
      <c r="D2370" s="354" t="s">
        <v>32</v>
      </c>
      <c r="F2370" s="354">
        <v>0</v>
      </c>
      <c r="G2370" s="354">
        <v>0</v>
      </c>
      <c r="H2370" s="354">
        <v>0</v>
      </c>
      <c r="I2370" s="354">
        <v>0</v>
      </c>
      <c r="J2370" s="354">
        <v>0</v>
      </c>
      <c r="K2370" s="354">
        <v>0</v>
      </c>
      <c r="L2370" s="354">
        <v>0</v>
      </c>
      <c r="M2370" s="354">
        <v>0</v>
      </c>
      <c r="N2370" s="354">
        <v>0</v>
      </c>
      <c r="O2370" s="354">
        <v>0</v>
      </c>
      <c r="P2370" s="354">
        <v>0</v>
      </c>
      <c r="Q2370" s="354">
        <v>0</v>
      </c>
      <c r="R2370" s="354">
        <v>0</v>
      </c>
      <c r="S2370" s="354">
        <v>0</v>
      </c>
      <c r="T2370" s="354">
        <v>0</v>
      </c>
      <c r="U2370" s="354">
        <v>0</v>
      </c>
      <c r="V2370" s="354">
        <v>0</v>
      </c>
      <c r="W2370" s="354">
        <v>0</v>
      </c>
      <c r="X2370" s="354">
        <v>0</v>
      </c>
      <c r="Y2370" s="354">
        <v>0</v>
      </c>
      <c r="Z2370" s="354">
        <v>0</v>
      </c>
      <c r="AA2370" s="354">
        <v>0</v>
      </c>
      <c r="AB2370" s="354">
        <v>0</v>
      </c>
      <c r="AC2370" s="354">
        <v>0</v>
      </c>
      <c r="AD2370" s="354">
        <v>0</v>
      </c>
    </row>
    <row r="2371" spans="1:30" x14ac:dyDescent="0.35">
      <c r="A2371" t="s">
        <v>185</v>
      </c>
      <c r="B2371" s="354" t="str">
        <f>VLOOKUP(A2371,'Web Based Remittances'!$A$2:$C$70,3,0)</f>
        <v>972e667i</v>
      </c>
      <c r="C2371" s="354" t="s">
        <v>33</v>
      </c>
      <c r="D2371" s="354" t="s">
        <v>34</v>
      </c>
      <c r="F2371" s="354">
        <v>-51717</v>
      </c>
      <c r="G2371" s="354">
        <v>-25417</v>
      </c>
      <c r="H2371" s="354">
        <v>-7950</v>
      </c>
      <c r="I2371" s="354">
        <v>-200</v>
      </c>
      <c r="J2371" s="354">
        <v>-550</v>
      </c>
      <c r="K2371" s="354">
        <v>0</v>
      </c>
      <c r="L2371" s="354">
        <v>-200</v>
      </c>
      <c r="M2371" s="354">
        <v>-550</v>
      </c>
      <c r="N2371" s="354">
        <v>-7950</v>
      </c>
      <c r="O2371" s="354">
        <v>-150</v>
      </c>
      <c r="P2371" s="354">
        <v>-600</v>
      </c>
      <c r="Q2371" s="354">
        <v>-150</v>
      </c>
      <c r="R2371" s="354">
        <v>-8000</v>
      </c>
      <c r="S2371" s="354">
        <v>-25417</v>
      </c>
      <c r="T2371" s="354">
        <v>-33367</v>
      </c>
      <c r="U2371" s="354">
        <v>-33567</v>
      </c>
      <c r="V2371" s="354">
        <v>-34117</v>
      </c>
      <c r="W2371" s="354">
        <v>-34117</v>
      </c>
      <c r="X2371" s="354">
        <v>-34317</v>
      </c>
      <c r="Y2371" s="354">
        <v>-34867</v>
      </c>
      <c r="Z2371" s="354">
        <v>-42817</v>
      </c>
      <c r="AA2371" s="354">
        <v>-42967</v>
      </c>
      <c r="AB2371" s="354">
        <v>-43567</v>
      </c>
      <c r="AC2371" s="354">
        <v>-43717</v>
      </c>
      <c r="AD2371" s="354">
        <v>-51717</v>
      </c>
    </row>
    <row r="2372" spans="1:30" x14ac:dyDescent="0.35">
      <c r="A2372" t="s">
        <v>185</v>
      </c>
      <c r="B2372" s="354" t="str">
        <f>VLOOKUP(A2372,'Web Based Remittances'!$A$2:$C$70,3,0)</f>
        <v>972e667i</v>
      </c>
      <c r="C2372" s="354" t="s">
        <v>35</v>
      </c>
      <c r="D2372" s="354" t="s">
        <v>36</v>
      </c>
      <c r="F2372" s="354">
        <v>-18213</v>
      </c>
      <c r="G2372" s="354">
        <v>-934</v>
      </c>
      <c r="H2372" s="354">
        <v>-1868</v>
      </c>
      <c r="I2372" s="354">
        <v>-1868</v>
      </c>
      <c r="J2372" s="354">
        <v>-1401</v>
      </c>
      <c r="K2372" s="354">
        <v>0</v>
      </c>
      <c r="L2372" s="354">
        <v>-1868</v>
      </c>
      <c r="M2372" s="354">
        <v>-1401</v>
      </c>
      <c r="N2372" s="354">
        <v>-1868</v>
      </c>
      <c r="O2372" s="354">
        <v>-1401</v>
      </c>
      <c r="P2372" s="354">
        <v>-1868</v>
      </c>
      <c r="Q2372" s="354">
        <v>-1401</v>
      </c>
      <c r="R2372" s="354">
        <v>-2335</v>
      </c>
      <c r="S2372" s="354">
        <v>-934</v>
      </c>
      <c r="T2372" s="354">
        <v>-2802</v>
      </c>
      <c r="U2372" s="354">
        <v>-4670</v>
      </c>
      <c r="V2372" s="354">
        <v>-6071</v>
      </c>
      <c r="W2372" s="354">
        <v>-6071</v>
      </c>
      <c r="X2372" s="354">
        <v>-7939</v>
      </c>
      <c r="Y2372" s="354">
        <v>-9340</v>
      </c>
      <c r="Z2372" s="354">
        <v>-11208</v>
      </c>
      <c r="AA2372" s="354">
        <v>-12609</v>
      </c>
      <c r="AB2372" s="354">
        <v>-14477</v>
      </c>
      <c r="AC2372" s="354">
        <v>-15878</v>
      </c>
      <c r="AD2372" s="354">
        <v>-18213</v>
      </c>
    </row>
    <row r="2373" spans="1:30" x14ac:dyDescent="0.35">
      <c r="A2373" t="s">
        <v>185</v>
      </c>
      <c r="B2373" s="354" t="str">
        <f>VLOOKUP(A2373,'Web Based Remittances'!$A$2:$C$70,3,0)</f>
        <v>972e667i</v>
      </c>
      <c r="C2373" s="354" t="s">
        <v>37</v>
      </c>
      <c r="D2373" s="354" t="s">
        <v>38</v>
      </c>
      <c r="F2373" s="354">
        <v>0</v>
      </c>
      <c r="G2373" s="354">
        <v>0</v>
      </c>
      <c r="H2373" s="354">
        <v>0</v>
      </c>
      <c r="I2373" s="354">
        <v>0</v>
      </c>
      <c r="J2373" s="354">
        <v>0</v>
      </c>
      <c r="K2373" s="354">
        <v>0</v>
      </c>
      <c r="L2373" s="354">
        <v>0</v>
      </c>
      <c r="M2373" s="354">
        <v>0</v>
      </c>
      <c r="N2373" s="354">
        <v>0</v>
      </c>
      <c r="O2373" s="354">
        <v>0</v>
      </c>
      <c r="P2373" s="354">
        <v>0</v>
      </c>
      <c r="Q2373" s="354">
        <v>0</v>
      </c>
      <c r="R2373" s="354">
        <v>0</v>
      </c>
      <c r="S2373" s="354">
        <v>0</v>
      </c>
      <c r="T2373" s="354">
        <v>0</v>
      </c>
      <c r="U2373" s="354">
        <v>0</v>
      </c>
      <c r="V2373" s="354">
        <v>0</v>
      </c>
      <c r="W2373" s="354">
        <v>0</v>
      </c>
      <c r="X2373" s="354">
        <v>0</v>
      </c>
      <c r="Y2373" s="354">
        <v>0</v>
      </c>
      <c r="Z2373" s="354">
        <v>0</v>
      </c>
      <c r="AA2373" s="354">
        <v>0</v>
      </c>
      <c r="AB2373" s="354">
        <v>0</v>
      </c>
      <c r="AC2373" s="354">
        <v>0</v>
      </c>
      <c r="AD2373" s="354">
        <v>0</v>
      </c>
    </row>
    <row r="2374" spans="1:30" x14ac:dyDescent="0.35">
      <c r="A2374" t="s">
        <v>185</v>
      </c>
      <c r="B2374" s="354" t="str">
        <f>VLOOKUP(A2374,'Web Based Remittances'!$A$2:$C$70,3,0)</f>
        <v>972e667i</v>
      </c>
      <c r="C2374" s="354" t="s">
        <v>39</v>
      </c>
      <c r="D2374" s="354" t="s">
        <v>40</v>
      </c>
      <c r="F2374" s="354">
        <v>0</v>
      </c>
      <c r="G2374" s="354">
        <v>0</v>
      </c>
      <c r="H2374" s="354">
        <v>0</v>
      </c>
      <c r="I2374" s="354">
        <v>0</v>
      </c>
      <c r="J2374" s="354">
        <v>0</v>
      </c>
      <c r="K2374" s="354">
        <v>0</v>
      </c>
      <c r="L2374" s="354">
        <v>0</v>
      </c>
      <c r="M2374" s="354">
        <v>0</v>
      </c>
      <c r="N2374" s="354">
        <v>0</v>
      </c>
      <c r="O2374" s="354">
        <v>0</v>
      </c>
      <c r="P2374" s="354">
        <v>0</v>
      </c>
      <c r="Q2374" s="354">
        <v>0</v>
      </c>
      <c r="R2374" s="354">
        <v>0</v>
      </c>
      <c r="S2374" s="354">
        <v>0</v>
      </c>
      <c r="T2374" s="354">
        <v>0</v>
      </c>
      <c r="U2374" s="354">
        <v>0</v>
      </c>
      <c r="V2374" s="354">
        <v>0</v>
      </c>
      <c r="W2374" s="354">
        <v>0</v>
      </c>
      <c r="X2374" s="354">
        <v>0</v>
      </c>
      <c r="Y2374" s="354">
        <v>0</v>
      </c>
      <c r="Z2374" s="354">
        <v>0</v>
      </c>
      <c r="AA2374" s="354">
        <v>0</v>
      </c>
      <c r="AB2374" s="354">
        <v>0</v>
      </c>
      <c r="AC2374" s="354">
        <v>0</v>
      </c>
      <c r="AD2374" s="354">
        <v>0</v>
      </c>
    </row>
    <row r="2375" spans="1:30" x14ac:dyDescent="0.35">
      <c r="A2375" t="s">
        <v>185</v>
      </c>
      <c r="B2375" s="354" t="str">
        <f>VLOOKUP(A2375,'Web Based Remittances'!$A$2:$C$70,3,0)</f>
        <v>972e667i</v>
      </c>
      <c r="C2375" s="354" t="s">
        <v>41</v>
      </c>
      <c r="D2375" s="354" t="s">
        <v>42</v>
      </c>
      <c r="F2375" s="354">
        <v>-5000</v>
      </c>
      <c r="G2375" s="354">
        <v>-416.66666666666669</v>
      </c>
      <c r="H2375" s="354">
        <v>-416.66666666666669</v>
      </c>
      <c r="I2375" s="354">
        <v>-416.66666666666669</v>
      </c>
      <c r="J2375" s="354">
        <v>-416.66666666666669</v>
      </c>
      <c r="K2375" s="354">
        <v>-416.66666666666669</v>
      </c>
      <c r="L2375" s="354">
        <v>-416.66666666666669</v>
      </c>
      <c r="M2375" s="354">
        <v>-416.66666666666669</v>
      </c>
      <c r="N2375" s="354">
        <v>-416.66666666666669</v>
      </c>
      <c r="O2375" s="354">
        <v>-416.66666666666669</v>
      </c>
      <c r="P2375" s="354">
        <v>-416.66666666666669</v>
      </c>
      <c r="Q2375" s="354">
        <v>-416.66666666666669</v>
      </c>
      <c r="R2375" s="354">
        <v>-416.66666666666669</v>
      </c>
      <c r="S2375" s="354">
        <v>-416.66666666666669</v>
      </c>
      <c r="T2375" s="354">
        <v>-833.33333333333337</v>
      </c>
      <c r="U2375" s="354">
        <v>-1250</v>
      </c>
      <c r="V2375" s="354">
        <v>-1666.6666666666667</v>
      </c>
      <c r="W2375" s="354">
        <v>-2083.3333333333335</v>
      </c>
      <c r="X2375" s="354">
        <v>-2500</v>
      </c>
      <c r="Y2375" s="354">
        <v>-2916.6666666666665</v>
      </c>
      <c r="Z2375" s="354">
        <v>-3333.333333333333</v>
      </c>
      <c r="AA2375" s="354">
        <v>-3749.9999999999995</v>
      </c>
      <c r="AB2375" s="354">
        <v>-4166.6666666666661</v>
      </c>
      <c r="AC2375" s="354">
        <v>-4583.333333333333</v>
      </c>
      <c r="AD2375" s="354">
        <v>-5000</v>
      </c>
    </row>
    <row r="2376" spans="1:30" x14ac:dyDescent="0.35">
      <c r="A2376" t="s">
        <v>185</v>
      </c>
      <c r="B2376" s="354" t="str">
        <f>VLOOKUP(A2376,'Web Based Remittances'!$A$2:$C$70,3,0)</f>
        <v>972e667i</v>
      </c>
      <c r="C2376" s="354" t="s">
        <v>43</v>
      </c>
      <c r="D2376" s="354" t="s">
        <v>44</v>
      </c>
      <c r="F2376" s="354">
        <v>0</v>
      </c>
      <c r="G2376" s="354">
        <v>0</v>
      </c>
      <c r="H2376" s="354">
        <v>0</v>
      </c>
      <c r="I2376" s="354">
        <v>0</v>
      </c>
      <c r="J2376" s="354">
        <v>0</v>
      </c>
      <c r="K2376" s="354">
        <v>0</v>
      </c>
      <c r="L2376" s="354">
        <v>0</v>
      </c>
      <c r="M2376" s="354">
        <v>0</v>
      </c>
      <c r="N2376" s="354">
        <v>0</v>
      </c>
      <c r="O2376" s="354">
        <v>0</v>
      </c>
      <c r="P2376" s="354">
        <v>0</v>
      </c>
      <c r="Q2376" s="354">
        <v>0</v>
      </c>
      <c r="R2376" s="354">
        <v>0</v>
      </c>
      <c r="S2376" s="354">
        <v>0</v>
      </c>
      <c r="T2376" s="354">
        <v>0</v>
      </c>
      <c r="U2376" s="354">
        <v>0</v>
      </c>
      <c r="V2376" s="354">
        <v>0</v>
      </c>
      <c r="W2376" s="354">
        <v>0</v>
      </c>
      <c r="X2376" s="354">
        <v>0</v>
      </c>
      <c r="Y2376" s="354">
        <v>0</v>
      </c>
      <c r="Z2376" s="354">
        <v>0</v>
      </c>
      <c r="AA2376" s="354">
        <v>0</v>
      </c>
      <c r="AB2376" s="354">
        <v>0</v>
      </c>
      <c r="AC2376" s="354">
        <v>0</v>
      </c>
      <c r="AD2376" s="354">
        <v>0</v>
      </c>
    </row>
    <row r="2377" spans="1:30" x14ac:dyDescent="0.35">
      <c r="A2377" t="s">
        <v>185</v>
      </c>
      <c r="B2377" s="354" t="str">
        <f>VLOOKUP(A2377,'Web Based Remittances'!$A$2:$C$70,3,0)</f>
        <v>972e667i</v>
      </c>
      <c r="C2377" s="354" t="s">
        <v>45</v>
      </c>
      <c r="D2377" s="354" t="s">
        <v>46</v>
      </c>
      <c r="F2377" s="354">
        <v>0</v>
      </c>
      <c r="G2377" s="354">
        <v>0</v>
      </c>
      <c r="H2377" s="354">
        <v>0</v>
      </c>
      <c r="I2377" s="354">
        <v>0</v>
      </c>
      <c r="J2377" s="354">
        <v>0</v>
      </c>
      <c r="K2377" s="354">
        <v>0</v>
      </c>
      <c r="L2377" s="354">
        <v>0</v>
      </c>
      <c r="M2377" s="354">
        <v>0</v>
      </c>
      <c r="N2377" s="354">
        <v>0</v>
      </c>
      <c r="O2377" s="354">
        <v>0</v>
      </c>
      <c r="P2377" s="354">
        <v>0</v>
      </c>
      <c r="Q2377" s="354">
        <v>0</v>
      </c>
      <c r="R2377" s="354">
        <v>0</v>
      </c>
      <c r="S2377" s="354">
        <v>0</v>
      </c>
      <c r="T2377" s="354">
        <v>0</v>
      </c>
      <c r="U2377" s="354">
        <v>0</v>
      </c>
      <c r="V2377" s="354">
        <v>0</v>
      </c>
      <c r="W2377" s="354">
        <v>0</v>
      </c>
      <c r="X2377" s="354">
        <v>0</v>
      </c>
      <c r="Y2377" s="354">
        <v>0</v>
      </c>
      <c r="Z2377" s="354">
        <v>0</v>
      </c>
      <c r="AA2377" s="354">
        <v>0</v>
      </c>
      <c r="AB2377" s="354">
        <v>0</v>
      </c>
      <c r="AC2377" s="354">
        <v>0</v>
      </c>
      <c r="AD2377" s="354">
        <v>0</v>
      </c>
    </row>
    <row r="2378" spans="1:30" x14ac:dyDescent="0.35">
      <c r="A2378" t="s">
        <v>185</v>
      </c>
      <c r="B2378" s="354" t="str">
        <f>VLOOKUP(A2378,'Web Based Remittances'!$A$2:$C$70,3,0)</f>
        <v>972e667i</v>
      </c>
      <c r="C2378" s="354" t="s">
        <v>47</v>
      </c>
      <c r="D2378" s="354" t="s">
        <v>48</v>
      </c>
      <c r="F2378" s="354">
        <v>0</v>
      </c>
      <c r="G2378" s="354">
        <v>0</v>
      </c>
      <c r="H2378" s="354">
        <v>0</v>
      </c>
      <c r="I2378" s="354">
        <v>0</v>
      </c>
      <c r="J2378" s="354">
        <v>0</v>
      </c>
      <c r="K2378" s="354">
        <v>0</v>
      </c>
      <c r="L2378" s="354">
        <v>0</v>
      </c>
      <c r="M2378" s="354">
        <v>0</v>
      </c>
      <c r="N2378" s="354">
        <v>0</v>
      </c>
      <c r="O2378" s="354">
        <v>0</v>
      </c>
      <c r="P2378" s="354">
        <v>0</v>
      </c>
      <c r="Q2378" s="354">
        <v>0</v>
      </c>
      <c r="R2378" s="354">
        <v>0</v>
      </c>
      <c r="S2378" s="354">
        <v>0</v>
      </c>
      <c r="T2378" s="354">
        <v>0</v>
      </c>
      <c r="U2378" s="354">
        <v>0</v>
      </c>
      <c r="V2378" s="354">
        <v>0</v>
      </c>
      <c r="W2378" s="354">
        <v>0</v>
      </c>
      <c r="X2378" s="354">
        <v>0</v>
      </c>
      <c r="Y2378" s="354">
        <v>0</v>
      </c>
      <c r="Z2378" s="354">
        <v>0</v>
      </c>
      <c r="AA2378" s="354">
        <v>0</v>
      </c>
      <c r="AB2378" s="354">
        <v>0</v>
      </c>
      <c r="AC2378" s="354">
        <v>0</v>
      </c>
      <c r="AD2378" s="354">
        <v>0</v>
      </c>
    </row>
    <row r="2379" spans="1:30" x14ac:dyDescent="0.35">
      <c r="A2379" t="s">
        <v>185</v>
      </c>
      <c r="B2379" s="354" t="str">
        <f>VLOOKUP(A2379,'Web Based Remittances'!$A$2:$C$70,3,0)</f>
        <v>972e667i</v>
      </c>
      <c r="C2379" s="354" t="s">
        <v>49</v>
      </c>
      <c r="D2379" s="354" t="s">
        <v>50</v>
      </c>
      <c r="F2379" s="354">
        <v>0</v>
      </c>
      <c r="G2379" s="354">
        <v>0</v>
      </c>
      <c r="H2379" s="354">
        <v>0</v>
      </c>
      <c r="I2379" s="354">
        <v>0</v>
      </c>
      <c r="J2379" s="354">
        <v>0</v>
      </c>
      <c r="K2379" s="354">
        <v>0</v>
      </c>
      <c r="L2379" s="354">
        <v>0</v>
      </c>
      <c r="M2379" s="354">
        <v>0</v>
      </c>
      <c r="N2379" s="354">
        <v>0</v>
      </c>
      <c r="O2379" s="354">
        <v>0</v>
      </c>
      <c r="P2379" s="354">
        <v>0</v>
      </c>
      <c r="Q2379" s="354">
        <v>0</v>
      </c>
      <c r="R2379" s="354">
        <v>0</v>
      </c>
      <c r="S2379" s="354">
        <v>0</v>
      </c>
      <c r="T2379" s="354">
        <v>0</v>
      </c>
      <c r="U2379" s="354">
        <v>0</v>
      </c>
      <c r="V2379" s="354">
        <v>0</v>
      </c>
      <c r="W2379" s="354">
        <v>0</v>
      </c>
      <c r="X2379" s="354">
        <v>0</v>
      </c>
      <c r="Y2379" s="354">
        <v>0</v>
      </c>
      <c r="Z2379" s="354">
        <v>0</v>
      </c>
      <c r="AA2379" s="354">
        <v>0</v>
      </c>
      <c r="AB2379" s="354">
        <v>0</v>
      </c>
      <c r="AC2379" s="354">
        <v>0</v>
      </c>
      <c r="AD2379" s="354">
        <v>0</v>
      </c>
    </row>
    <row r="2380" spans="1:30" x14ac:dyDescent="0.35">
      <c r="A2380" t="s">
        <v>185</v>
      </c>
      <c r="B2380" s="354" t="str">
        <f>VLOOKUP(A2380,'Web Based Remittances'!$A$2:$C$70,3,0)</f>
        <v>972e667i</v>
      </c>
      <c r="C2380" s="354" t="s">
        <v>51</v>
      </c>
      <c r="D2380" s="354" t="s">
        <v>52</v>
      </c>
      <c r="F2380" s="354">
        <v>-11746</v>
      </c>
      <c r="G2380" s="354">
        <v>-5873</v>
      </c>
      <c r="H2380" s="354">
        <v>0</v>
      </c>
      <c r="I2380" s="354">
        <v>-5873</v>
      </c>
      <c r="J2380" s="354">
        <v>0</v>
      </c>
      <c r="K2380" s="354">
        <v>0</v>
      </c>
      <c r="L2380" s="354">
        <v>0</v>
      </c>
      <c r="M2380" s="354">
        <v>0</v>
      </c>
      <c r="N2380" s="354">
        <v>0</v>
      </c>
      <c r="O2380" s="354">
        <v>0</v>
      </c>
      <c r="P2380" s="354">
        <v>0</v>
      </c>
      <c r="Q2380" s="354">
        <v>0</v>
      </c>
      <c r="R2380" s="354">
        <v>0</v>
      </c>
      <c r="S2380" s="354">
        <v>-5873</v>
      </c>
      <c r="T2380" s="354">
        <v>-5873</v>
      </c>
      <c r="U2380" s="354">
        <v>-11746</v>
      </c>
      <c r="V2380" s="354">
        <v>-11746</v>
      </c>
      <c r="W2380" s="354">
        <v>-11746</v>
      </c>
      <c r="X2380" s="354">
        <v>-11746</v>
      </c>
      <c r="Y2380" s="354">
        <v>-11746</v>
      </c>
      <c r="Z2380" s="354">
        <v>-11746</v>
      </c>
      <c r="AA2380" s="354">
        <v>-11746</v>
      </c>
      <c r="AB2380" s="354">
        <v>-11746</v>
      </c>
      <c r="AC2380" s="354">
        <v>-11746</v>
      </c>
      <c r="AD2380" s="354">
        <v>-11746</v>
      </c>
    </row>
    <row r="2381" spans="1:30" x14ac:dyDescent="0.35">
      <c r="A2381" t="s">
        <v>185</v>
      </c>
      <c r="B2381" s="354" t="str">
        <f>VLOOKUP(A2381,'Web Based Remittances'!$A$2:$C$70,3,0)</f>
        <v>972e667i</v>
      </c>
      <c r="C2381" s="354" t="s">
        <v>53</v>
      </c>
      <c r="D2381" s="354" t="s">
        <v>54</v>
      </c>
      <c r="F2381" s="354">
        <v>-17944</v>
      </c>
      <c r="G2381" s="354">
        <v>0</v>
      </c>
      <c r="H2381" s="354">
        <v>-6920.8333333333339</v>
      </c>
      <c r="I2381" s="354">
        <v>0</v>
      </c>
      <c r="J2381" s="354">
        <v>-1334</v>
      </c>
      <c r="K2381" s="354">
        <v>0</v>
      </c>
      <c r="L2381" s="354">
        <v>0</v>
      </c>
      <c r="M2381" s="354">
        <v>0</v>
      </c>
      <c r="N2381" s="354">
        <v>-9689.1666666666679</v>
      </c>
      <c r="O2381" s="354">
        <v>0</v>
      </c>
      <c r="P2381" s="354">
        <v>0</v>
      </c>
      <c r="Q2381" s="354">
        <v>0</v>
      </c>
      <c r="R2381" s="354">
        <v>0</v>
      </c>
      <c r="S2381" s="354">
        <v>0</v>
      </c>
      <c r="T2381" s="354">
        <v>-6920.8333333333339</v>
      </c>
      <c r="U2381" s="354">
        <v>-6920.8333333333339</v>
      </c>
      <c r="V2381" s="354">
        <v>-8254.8333333333339</v>
      </c>
      <c r="W2381" s="354">
        <v>-8254.8333333333339</v>
      </c>
      <c r="X2381" s="354">
        <v>-8254.8333333333339</v>
      </c>
      <c r="Y2381" s="354">
        <v>-8254.8333333333339</v>
      </c>
      <c r="Z2381" s="354">
        <v>-17944</v>
      </c>
      <c r="AA2381" s="354">
        <v>-17944</v>
      </c>
      <c r="AB2381" s="354">
        <v>-17944</v>
      </c>
      <c r="AC2381" s="354">
        <v>-17944</v>
      </c>
      <c r="AD2381" s="354">
        <v>-17944</v>
      </c>
    </row>
    <row r="2382" spans="1:30" x14ac:dyDescent="0.35">
      <c r="A2382" t="s">
        <v>185</v>
      </c>
      <c r="B2382" s="354" t="str">
        <f>VLOOKUP(A2382,'Web Based Remittances'!$A$2:$C$70,3,0)</f>
        <v>972e667i</v>
      </c>
      <c r="C2382" s="354" t="s">
        <v>57</v>
      </c>
      <c r="D2382" s="354" t="s">
        <v>58</v>
      </c>
      <c r="F2382" s="354">
        <v>2202019</v>
      </c>
      <c r="G2382" s="354">
        <v>180298</v>
      </c>
      <c r="H2382" s="354">
        <v>175735</v>
      </c>
      <c r="I2382" s="354">
        <v>175735</v>
      </c>
      <c r="J2382" s="354">
        <v>180869</v>
      </c>
      <c r="K2382" s="354">
        <v>180869</v>
      </c>
      <c r="L2382" s="354">
        <v>188271</v>
      </c>
      <c r="M2382" s="354">
        <v>188271</v>
      </c>
      <c r="N2382" s="354">
        <v>188271</v>
      </c>
      <c r="O2382" s="354">
        <v>188271</v>
      </c>
      <c r="P2382" s="354">
        <v>185143</v>
      </c>
      <c r="Q2382" s="354">
        <v>185143</v>
      </c>
      <c r="R2382" s="354">
        <v>185143</v>
      </c>
      <c r="S2382" s="354">
        <v>180298</v>
      </c>
      <c r="T2382" s="354">
        <v>356033</v>
      </c>
      <c r="U2382" s="354">
        <v>531768</v>
      </c>
      <c r="V2382" s="354">
        <v>712637</v>
      </c>
      <c r="W2382" s="354">
        <v>893506</v>
      </c>
      <c r="X2382" s="354">
        <v>1081777</v>
      </c>
      <c r="Y2382" s="354">
        <v>1270048</v>
      </c>
      <c r="Z2382" s="354">
        <v>1458319</v>
      </c>
      <c r="AA2382" s="354">
        <v>1646590</v>
      </c>
      <c r="AB2382" s="354">
        <v>1831733</v>
      </c>
      <c r="AC2382" s="354">
        <v>2016876</v>
      </c>
      <c r="AD2382" s="354">
        <v>2202019</v>
      </c>
    </row>
    <row r="2383" spans="1:30" x14ac:dyDescent="0.35">
      <c r="A2383" t="s">
        <v>185</v>
      </c>
      <c r="B2383" s="354" t="str">
        <f>VLOOKUP(A2383,'Web Based Remittances'!$A$2:$C$70,3,0)</f>
        <v>972e667i</v>
      </c>
      <c r="C2383" s="354" t="s">
        <v>59</v>
      </c>
      <c r="D2383" s="354" t="s">
        <v>60</v>
      </c>
      <c r="F2383" s="354">
        <v>0</v>
      </c>
      <c r="G2383" s="354">
        <v>0</v>
      </c>
      <c r="H2383" s="354">
        <v>0</v>
      </c>
      <c r="I2383" s="354">
        <v>0</v>
      </c>
      <c r="J2383" s="354">
        <v>0</v>
      </c>
      <c r="K2383" s="354">
        <v>0</v>
      </c>
      <c r="L2383" s="354">
        <v>0</v>
      </c>
      <c r="M2383" s="354">
        <v>0</v>
      </c>
      <c r="N2383" s="354">
        <v>0</v>
      </c>
      <c r="O2383" s="354">
        <v>0</v>
      </c>
      <c r="P2383" s="354">
        <v>0</v>
      </c>
      <c r="Q2383" s="354">
        <v>0</v>
      </c>
      <c r="R2383" s="354">
        <v>0</v>
      </c>
      <c r="S2383" s="354">
        <v>0</v>
      </c>
      <c r="T2383" s="354">
        <v>0</v>
      </c>
      <c r="U2383" s="354">
        <v>0</v>
      </c>
      <c r="V2383" s="354">
        <v>0</v>
      </c>
      <c r="W2383" s="354">
        <v>0</v>
      </c>
      <c r="X2383" s="354">
        <v>0</v>
      </c>
      <c r="Y2383" s="354">
        <v>0</v>
      </c>
      <c r="Z2383" s="354">
        <v>0</v>
      </c>
      <c r="AA2383" s="354">
        <v>0</v>
      </c>
      <c r="AB2383" s="354">
        <v>0</v>
      </c>
      <c r="AC2383" s="354">
        <v>0</v>
      </c>
      <c r="AD2383" s="354">
        <v>0</v>
      </c>
    </row>
    <row r="2384" spans="1:30" x14ac:dyDescent="0.35">
      <c r="A2384" t="s">
        <v>185</v>
      </c>
      <c r="B2384" s="354" t="str">
        <f>VLOOKUP(A2384,'Web Based Remittances'!$A$2:$C$70,3,0)</f>
        <v>972e667i</v>
      </c>
      <c r="C2384" s="354" t="s">
        <v>61</v>
      </c>
      <c r="D2384" s="354" t="s">
        <v>62</v>
      </c>
      <c r="F2384" s="354">
        <v>2154655</v>
      </c>
      <c r="G2384" s="354">
        <v>187968</v>
      </c>
      <c r="H2384" s="354">
        <v>178441</v>
      </c>
      <c r="I2384" s="354">
        <v>178272</v>
      </c>
      <c r="J2384" s="354">
        <v>178073</v>
      </c>
      <c r="K2384" s="354">
        <v>177695</v>
      </c>
      <c r="L2384" s="354">
        <v>179473</v>
      </c>
      <c r="M2384" s="354">
        <v>179091</v>
      </c>
      <c r="N2384" s="354">
        <v>178994</v>
      </c>
      <c r="O2384" s="354">
        <v>178855</v>
      </c>
      <c r="P2384" s="354">
        <v>178855</v>
      </c>
      <c r="Q2384" s="354">
        <v>178855</v>
      </c>
      <c r="R2384" s="354">
        <v>180083</v>
      </c>
      <c r="S2384" s="354">
        <v>187968</v>
      </c>
      <c r="T2384" s="354">
        <v>366409</v>
      </c>
      <c r="U2384" s="354">
        <v>544681</v>
      </c>
      <c r="V2384" s="354">
        <v>722754</v>
      </c>
      <c r="W2384" s="354">
        <v>900449</v>
      </c>
      <c r="X2384" s="354">
        <v>1079922</v>
      </c>
      <c r="Y2384" s="354">
        <v>1259013</v>
      </c>
      <c r="Z2384" s="354">
        <v>1438007</v>
      </c>
      <c r="AA2384" s="354">
        <v>1616862</v>
      </c>
      <c r="AB2384" s="354">
        <v>1795717</v>
      </c>
      <c r="AC2384" s="354">
        <v>1974572</v>
      </c>
      <c r="AD2384" s="354">
        <v>2154655</v>
      </c>
    </row>
    <row r="2385" spans="1:30" x14ac:dyDescent="0.35">
      <c r="A2385" t="s">
        <v>185</v>
      </c>
      <c r="B2385" s="354" t="str">
        <f>VLOOKUP(A2385,'Web Based Remittances'!$A$2:$C$70,3,0)</f>
        <v>972e667i</v>
      </c>
      <c r="C2385" s="354" t="s">
        <v>63</v>
      </c>
      <c r="D2385" s="354" t="s">
        <v>64</v>
      </c>
      <c r="F2385" s="354">
        <v>135140</v>
      </c>
      <c r="G2385" s="354">
        <v>9080</v>
      </c>
      <c r="H2385" s="354">
        <v>11460</v>
      </c>
      <c r="I2385" s="354">
        <v>11460</v>
      </c>
      <c r="J2385" s="354">
        <v>11460</v>
      </c>
      <c r="K2385" s="354">
        <v>11460</v>
      </c>
      <c r="L2385" s="354">
        <v>11460</v>
      </c>
      <c r="M2385" s="354">
        <v>11460</v>
      </c>
      <c r="N2385" s="354">
        <v>11460</v>
      </c>
      <c r="O2385" s="354">
        <v>11460</v>
      </c>
      <c r="P2385" s="354">
        <v>11460</v>
      </c>
      <c r="Q2385" s="354">
        <v>11460</v>
      </c>
      <c r="R2385" s="354">
        <v>11460</v>
      </c>
      <c r="S2385" s="354">
        <v>9080</v>
      </c>
      <c r="T2385" s="354">
        <v>20540</v>
      </c>
      <c r="U2385" s="354">
        <v>32000</v>
      </c>
      <c r="V2385" s="354">
        <v>43460</v>
      </c>
      <c r="W2385" s="354">
        <v>54920</v>
      </c>
      <c r="X2385" s="354">
        <v>66380</v>
      </c>
      <c r="Y2385" s="354">
        <v>77840</v>
      </c>
      <c r="Z2385" s="354">
        <v>89300</v>
      </c>
      <c r="AA2385" s="354">
        <v>100760</v>
      </c>
      <c r="AB2385" s="354">
        <v>112220</v>
      </c>
      <c r="AC2385" s="354">
        <v>123680</v>
      </c>
      <c r="AD2385" s="354">
        <v>135140</v>
      </c>
    </row>
    <row r="2386" spans="1:30" x14ac:dyDescent="0.35">
      <c r="A2386" t="s">
        <v>185</v>
      </c>
      <c r="B2386" s="354" t="str">
        <f>VLOOKUP(A2386,'Web Based Remittances'!$A$2:$C$70,3,0)</f>
        <v>972e667i</v>
      </c>
      <c r="C2386" s="354" t="s">
        <v>65</v>
      </c>
      <c r="D2386" s="354" t="s">
        <v>66</v>
      </c>
      <c r="F2386" s="354">
        <v>111276</v>
      </c>
      <c r="G2386" s="354">
        <v>9262</v>
      </c>
      <c r="H2386" s="354">
        <v>9274</v>
      </c>
      <c r="I2386" s="354">
        <v>9274</v>
      </c>
      <c r="J2386" s="354">
        <v>9274</v>
      </c>
      <c r="K2386" s="354">
        <v>9274</v>
      </c>
      <c r="L2386" s="354">
        <v>9274</v>
      </c>
      <c r="M2386" s="354">
        <v>9274</v>
      </c>
      <c r="N2386" s="354">
        <v>9274</v>
      </c>
      <c r="O2386" s="354">
        <v>9274</v>
      </c>
      <c r="P2386" s="354">
        <v>9274</v>
      </c>
      <c r="Q2386" s="354">
        <v>9274</v>
      </c>
      <c r="R2386" s="354">
        <v>9274</v>
      </c>
      <c r="S2386" s="354">
        <v>9262</v>
      </c>
      <c r="T2386" s="354">
        <v>18536</v>
      </c>
      <c r="U2386" s="354">
        <v>27810</v>
      </c>
      <c r="V2386" s="354">
        <v>37084</v>
      </c>
      <c r="W2386" s="354">
        <v>46358</v>
      </c>
      <c r="X2386" s="354">
        <v>55632</v>
      </c>
      <c r="Y2386" s="354">
        <v>64906</v>
      </c>
      <c r="Z2386" s="354">
        <v>74180</v>
      </c>
      <c r="AA2386" s="354">
        <v>83454</v>
      </c>
      <c r="AB2386" s="354">
        <v>92728</v>
      </c>
      <c r="AC2386" s="354">
        <v>102002</v>
      </c>
      <c r="AD2386" s="354">
        <v>111276</v>
      </c>
    </row>
    <row r="2387" spans="1:30" x14ac:dyDescent="0.35">
      <c r="A2387" t="s">
        <v>185</v>
      </c>
      <c r="B2387" s="354" t="str">
        <f>VLOOKUP(A2387,'Web Based Remittances'!$A$2:$C$70,3,0)</f>
        <v>972e667i</v>
      </c>
      <c r="C2387" s="354" t="s">
        <v>67</v>
      </c>
      <c r="D2387" s="354" t="s">
        <v>68</v>
      </c>
      <c r="F2387" s="354">
        <v>79404</v>
      </c>
      <c r="G2387" s="354">
        <v>6617</v>
      </c>
      <c r="H2387" s="354">
        <v>6617</v>
      </c>
      <c r="I2387" s="354">
        <v>6617</v>
      </c>
      <c r="J2387" s="354">
        <v>6617</v>
      </c>
      <c r="K2387" s="354">
        <v>6617</v>
      </c>
      <c r="L2387" s="354">
        <v>6617</v>
      </c>
      <c r="M2387" s="354">
        <v>6617</v>
      </c>
      <c r="N2387" s="354">
        <v>6617</v>
      </c>
      <c r="O2387" s="354">
        <v>6617</v>
      </c>
      <c r="P2387" s="354">
        <v>6617</v>
      </c>
      <c r="Q2387" s="354">
        <v>6617</v>
      </c>
      <c r="R2387" s="354">
        <v>6617</v>
      </c>
      <c r="S2387" s="354">
        <v>6617</v>
      </c>
      <c r="T2387" s="354">
        <v>13234</v>
      </c>
      <c r="U2387" s="354">
        <v>19851</v>
      </c>
      <c r="V2387" s="354">
        <v>26468</v>
      </c>
      <c r="W2387" s="354">
        <v>33085</v>
      </c>
      <c r="X2387" s="354">
        <v>39702</v>
      </c>
      <c r="Y2387" s="354">
        <v>46319</v>
      </c>
      <c r="Z2387" s="354">
        <v>52936</v>
      </c>
      <c r="AA2387" s="354">
        <v>59553</v>
      </c>
      <c r="AB2387" s="354">
        <v>66170</v>
      </c>
      <c r="AC2387" s="354">
        <v>72787</v>
      </c>
      <c r="AD2387" s="354">
        <v>79404</v>
      </c>
    </row>
    <row r="2388" spans="1:30" x14ac:dyDescent="0.35">
      <c r="A2388" t="s">
        <v>185</v>
      </c>
      <c r="B2388" s="354" t="str">
        <f>VLOOKUP(A2388,'Web Based Remittances'!$A$2:$C$70,3,0)</f>
        <v>972e667i</v>
      </c>
      <c r="C2388" s="354" t="s">
        <v>69</v>
      </c>
      <c r="D2388" s="354" t="s">
        <v>70</v>
      </c>
      <c r="F2388" s="354">
        <v>24288</v>
      </c>
      <c r="G2388" s="354">
        <v>2024</v>
      </c>
      <c r="H2388" s="354">
        <v>2024</v>
      </c>
      <c r="I2388" s="354">
        <v>2024</v>
      </c>
      <c r="J2388" s="354">
        <v>2024</v>
      </c>
      <c r="K2388" s="354">
        <v>2024</v>
      </c>
      <c r="L2388" s="354">
        <v>2024</v>
      </c>
      <c r="M2388" s="354">
        <v>2024</v>
      </c>
      <c r="N2388" s="354">
        <v>2024</v>
      </c>
      <c r="O2388" s="354">
        <v>2024</v>
      </c>
      <c r="P2388" s="354">
        <v>2024</v>
      </c>
      <c r="Q2388" s="354">
        <v>2024</v>
      </c>
      <c r="R2388" s="354">
        <v>2024</v>
      </c>
      <c r="S2388" s="354">
        <v>2024</v>
      </c>
      <c r="T2388" s="354">
        <v>4048</v>
      </c>
      <c r="U2388" s="354">
        <v>6072</v>
      </c>
      <c r="V2388" s="354">
        <v>8096</v>
      </c>
      <c r="W2388" s="354">
        <v>10120</v>
      </c>
      <c r="X2388" s="354">
        <v>12144</v>
      </c>
      <c r="Y2388" s="354">
        <v>14168</v>
      </c>
      <c r="Z2388" s="354">
        <v>16192</v>
      </c>
      <c r="AA2388" s="354">
        <v>18216</v>
      </c>
      <c r="AB2388" s="354">
        <v>20240</v>
      </c>
      <c r="AC2388" s="354">
        <v>22264</v>
      </c>
      <c r="AD2388" s="354">
        <v>24288</v>
      </c>
    </row>
    <row r="2389" spans="1:30" x14ac:dyDescent="0.35">
      <c r="A2389" t="s">
        <v>185</v>
      </c>
      <c r="B2389" s="354" t="str">
        <f>VLOOKUP(A2389,'Web Based Remittances'!$A$2:$C$70,3,0)</f>
        <v>972e667i</v>
      </c>
      <c r="C2389" s="354" t="s">
        <v>71</v>
      </c>
      <c r="D2389" s="354" t="s">
        <v>72</v>
      </c>
      <c r="F2389" s="354">
        <v>28705</v>
      </c>
      <c r="G2389" s="354">
        <v>2155</v>
      </c>
      <c r="H2389" s="354">
        <v>2260</v>
      </c>
      <c r="I2389" s="354">
        <v>2060</v>
      </c>
      <c r="J2389" s="354">
        <v>2060</v>
      </c>
      <c r="K2389" s="354">
        <v>1960</v>
      </c>
      <c r="L2389" s="354">
        <v>5875</v>
      </c>
      <c r="M2389" s="354">
        <v>2060</v>
      </c>
      <c r="N2389" s="354">
        <v>2060</v>
      </c>
      <c r="O2389" s="354">
        <v>2035</v>
      </c>
      <c r="P2389" s="354">
        <v>2060</v>
      </c>
      <c r="Q2389" s="354">
        <v>2060</v>
      </c>
      <c r="R2389" s="354">
        <v>2060</v>
      </c>
      <c r="S2389" s="354">
        <v>2155</v>
      </c>
      <c r="T2389" s="354">
        <v>4415</v>
      </c>
      <c r="U2389" s="354">
        <v>6475</v>
      </c>
      <c r="V2389" s="354">
        <v>8535</v>
      </c>
      <c r="W2389" s="354">
        <v>10495</v>
      </c>
      <c r="X2389" s="354">
        <v>16370</v>
      </c>
      <c r="Y2389" s="354">
        <v>18430</v>
      </c>
      <c r="Z2389" s="354">
        <v>20490</v>
      </c>
      <c r="AA2389" s="354">
        <v>22525</v>
      </c>
      <c r="AB2389" s="354">
        <v>24585</v>
      </c>
      <c r="AC2389" s="354">
        <v>26645</v>
      </c>
      <c r="AD2389" s="354">
        <v>28705</v>
      </c>
    </row>
    <row r="2390" spans="1:30" x14ac:dyDescent="0.35">
      <c r="A2390" t="s">
        <v>185</v>
      </c>
      <c r="B2390" s="354" t="str">
        <f>VLOOKUP(A2390,'Web Based Remittances'!$A$2:$C$70,3,0)</f>
        <v>972e667i</v>
      </c>
      <c r="C2390" s="354" t="s">
        <v>73</v>
      </c>
      <c r="D2390" s="354" t="s">
        <v>74</v>
      </c>
      <c r="F2390" s="354">
        <v>16173.4</v>
      </c>
      <c r="G2390" s="354">
        <v>68</v>
      </c>
      <c r="H2390" s="354">
        <v>0</v>
      </c>
      <c r="I2390" s="354">
        <v>0</v>
      </c>
      <c r="J2390" s="354">
        <v>0</v>
      </c>
      <c r="K2390" s="354">
        <v>1000</v>
      </c>
      <c r="L2390" s="354">
        <v>3150</v>
      </c>
      <c r="M2390" s="354">
        <v>0</v>
      </c>
      <c r="N2390" s="354">
        <v>0</v>
      </c>
      <c r="O2390" s="354">
        <v>1100</v>
      </c>
      <c r="P2390" s="354">
        <v>400</v>
      </c>
      <c r="Q2390" s="354">
        <v>1966.4</v>
      </c>
      <c r="R2390" s="354">
        <v>8489</v>
      </c>
      <c r="S2390" s="354">
        <v>68</v>
      </c>
      <c r="T2390" s="354">
        <v>68</v>
      </c>
      <c r="U2390" s="354">
        <v>68</v>
      </c>
      <c r="V2390" s="354">
        <v>68</v>
      </c>
      <c r="W2390" s="354">
        <v>1068</v>
      </c>
      <c r="X2390" s="354">
        <v>4218</v>
      </c>
      <c r="Y2390" s="354">
        <v>4218</v>
      </c>
      <c r="Z2390" s="354">
        <v>4218</v>
      </c>
      <c r="AA2390" s="354">
        <v>5318</v>
      </c>
      <c r="AB2390" s="354">
        <v>5718</v>
      </c>
      <c r="AC2390" s="354">
        <v>7684.4</v>
      </c>
      <c r="AD2390" s="354">
        <v>16173.4</v>
      </c>
    </row>
    <row r="2391" spans="1:30" x14ac:dyDescent="0.35">
      <c r="A2391" t="s">
        <v>185</v>
      </c>
      <c r="B2391" s="354" t="str">
        <f>VLOOKUP(A2391,'Web Based Remittances'!$A$2:$C$70,3,0)</f>
        <v>972e667i</v>
      </c>
      <c r="C2391" s="354" t="s">
        <v>75</v>
      </c>
      <c r="D2391" s="354" t="s">
        <v>76</v>
      </c>
      <c r="F2391" s="354">
        <v>0</v>
      </c>
      <c r="G2391" s="354">
        <v>0</v>
      </c>
      <c r="H2391" s="354">
        <v>0</v>
      </c>
      <c r="I2391" s="354">
        <v>0</v>
      </c>
      <c r="J2391" s="354">
        <v>0</v>
      </c>
      <c r="K2391" s="354">
        <v>0</v>
      </c>
      <c r="L2391" s="354">
        <v>0</v>
      </c>
      <c r="M2391" s="354">
        <v>0</v>
      </c>
      <c r="N2391" s="354">
        <v>0</v>
      </c>
      <c r="O2391" s="354">
        <v>0</v>
      </c>
      <c r="P2391" s="354">
        <v>0</v>
      </c>
      <c r="Q2391" s="354">
        <v>0</v>
      </c>
      <c r="R2391" s="354">
        <v>0</v>
      </c>
      <c r="S2391" s="354">
        <v>0</v>
      </c>
      <c r="T2391" s="354">
        <v>0</v>
      </c>
      <c r="U2391" s="354">
        <v>0</v>
      </c>
      <c r="V2391" s="354">
        <v>0</v>
      </c>
      <c r="W2391" s="354">
        <v>0</v>
      </c>
      <c r="X2391" s="354">
        <v>0</v>
      </c>
      <c r="Y2391" s="354">
        <v>0</v>
      </c>
      <c r="Z2391" s="354">
        <v>0</v>
      </c>
      <c r="AA2391" s="354">
        <v>0</v>
      </c>
      <c r="AB2391" s="354">
        <v>0</v>
      </c>
      <c r="AC2391" s="354">
        <v>0</v>
      </c>
      <c r="AD2391" s="354">
        <v>0</v>
      </c>
    </row>
    <row r="2392" spans="1:30" x14ac:dyDescent="0.35">
      <c r="A2392" t="s">
        <v>185</v>
      </c>
      <c r="B2392" s="354" t="str">
        <f>VLOOKUP(A2392,'Web Based Remittances'!$A$2:$C$70,3,0)</f>
        <v>972e667i</v>
      </c>
      <c r="C2392" s="354" t="s">
        <v>77</v>
      </c>
      <c r="D2392" s="354" t="s">
        <v>78</v>
      </c>
      <c r="F2392" s="354">
        <v>0</v>
      </c>
      <c r="G2392" s="354">
        <v>0</v>
      </c>
      <c r="H2392" s="354">
        <v>0</v>
      </c>
      <c r="I2392" s="354">
        <v>0</v>
      </c>
      <c r="J2392" s="354">
        <v>0</v>
      </c>
      <c r="K2392" s="354">
        <v>0</v>
      </c>
      <c r="L2392" s="354">
        <v>0</v>
      </c>
      <c r="M2392" s="354">
        <v>0</v>
      </c>
      <c r="N2392" s="354">
        <v>0</v>
      </c>
      <c r="O2392" s="354">
        <v>0</v>
      </c>
      <c r="P2392" s="354">
        <v>0</v>
      </c>
      <c r="Q2392" s="354">
        <v>0</v>
      </c>
      <c r="R2392" s="354">
        <v>0</v>
      </c>
      <c r="S2392" s="354">
        <v>0</v>
      </c>
      <c r="T2392" s="354">
        <v>0</v>
      </c>
      <c r="U2392" s="354">
        <v>0</v>
      </c>
      <c r="V2392" s="354">
        <v>0</v>
      </c>
      <c r="W2392" s="354">
        <v>0</v>
      </c>
      <c r="X2392" s="354">
        <v>0</v>
      </c>
      <c r="Y2392" s="354">
        <v>0</v>
      </c>
      <c r="Z2392" s="354">
        <v>0</v>
      </c>
      <c r="AA2392" s="354">
        <v>0</v>
      </c>
      <c r="AB2392" s="354">
        <v>0</v>
      </c>
      <c r="AC2392" s="354">
        <v>0</v>
      </c>
      <c r="AD2392" s="354">
        <v>0</v>
      </c>
    </row>
    <row r="2393" spans="1:30" x14ac:dyDescent="0.35">
      <c r="A2393" t="s">
        <v>185</v>
      </c>
      <c r="B2393" s="354" t="str">
        <f>VLOOKUP(A2393,'Web Based Remittances'!$A$2:$C$70,3,0)</f>
        <v>972e667i</v>
      </c>
      <c r="C2393" s="354" t="s">
        <v>79</v>
      </c>
      <c r="D2393" s="354" t="s">
        <v>80</v>
      </c>
      <c r="F2393" s="354">
        <v>39222.112000000001</v>
      </c>
      <c r="G2393" s="354">
        <v>2406.6530000000002</v>
      </c>
      <c r="H2393" s="354">
        <v>3351</v>
      </c>
      <c r="I2393" s="354">
        <v>1701</v>
      </c>
      <c r="J2393" s="354">
        <v>2277.6530000000002</v>
      </c>
      <c r="K2393" s="354">
        <v>3752</v>
      </c>
      <c r="L2393" s="354">
        <v>3350</v>
      </c>
      <c r="M2393" s="354">
        <v>1777.653</v>
      </c>
      <c r="N2393" s="354">
        <v>2370</v>
      </c>
      <c r="O2393" s="354">
        <v>2301</v>
      </c>
      <c r="P2393" s="354">
        <v>4186.6530000000002</v>
      </c>
      <c r="Q2393" s="354">
        <v>1951</v>
      </c>
      <c r="R2393" s="354">
        <v>9797.5</v>
      </c>
      <c r="S2393" s="354">
        <v>2406.6530000000002</v>
      </c>
      <c r="T2393" s="354">
        <v>5757.6530000000002</v>
      </c>
      <c r="U2393" s="354">
        <v>7458.6530000000002</v>
      </c>
      <c r="V2393" s="354">
        <v>9736.3060000000005</v>
      </c>
      <c r="W2393" s="354">
        <v>13488.306</v>
      </c>
      <c r="X2393" s="354">
        <v>16838.306</v>
      </c>
      <c r="Y2393" s="354">
        <v>18615.958999999999</v>
      </c>
      <c r="Z2393" s="354">
        <v>20985.958999999999</v>
      </c>
      <c r="AA2393" s="354">
        <v>23286.958999999999</v>
      </c>
      <c r="AB2393" s="354">
        <v>27473.612000000001</v>
      </c>
      <c r="AC2393" s="354">
        <v>29424.612000000001</v>
      </c>
      <c r="AD2393" s="354">
        <v>39222.112000000001</v>
      </c>
    </row>
    <row r="2394" spans="1:30" x14ac:dyDescent="0.35">
      <c r="A2394" t="s">
        <v>185</v>
      </c>
      <c r="B2394" s="354" t="str">
        <f>VLOOKUP(A2394,'Web Based Remittances'!$A$2:$C$70,3,0)</f>
        <v>972e667i</v>
      </c>
      <c r="C2394" s="354" t="s">
        <v>81</v>
      </c>
      <c r="D2394" s="354" t="s">
        <v>82</v>
      </c>
      <c r="F2394" s="354">
        <v>6528</v>
      </c>
      <c r="G2394" s="354">
        <v>544</v>
      </c>
      <c r="H2394" s="354">
        <v>544</v>
      </c>
      <c r="I2394" s="354">
        <v>544</v>
      </c>
      <c r="J2394" s="354">
        <v>544</v>
      </c>
      <c r="K2394" s="354">
        <v>544</v>
      </c>
      <c r="L2394" s="354">
        <v>544</v>
      </c>
      <c r="M2394" s="354">
        <v>544</v>
      </c>
      <c r="N2394" s="354">
        <v>544</v>
      </c>
      <c r="O2394" s="354">
        <v>544</v>
      </c>
      <c r="P2394" s="354">
        <v>544</v>
      </c>
      <c r="Q2394" s="354">
        <v>544</v>
      </c>
      <c r="R2394" s="354">
        <v>544</v>
      </c>
      <c r="S2394" s="354">
        <v>544</v>
      </c>
      <c r="T2394" s="354">
        <v>1088</v>
      </c>
      <c r="U2394" s="354">
        <v>1632</v>
      </c>
      <c r="V2394" s="354">
        <v>2176</v>
      </c>
      <c r="W2394" s="354">
        <v>2720</v>
      </c>
      <c r="X2394" s="354">
        <v>3264</v>
      </c>
      <c r="Y2394" s="354">
        <v>3808</v>
      </c>
      <c r="Z2394" s="354">
        <v>4352</v>
      </c>
      <c r="AA2394" s="354">
        <v>4896</v>
      </c>
      <c r="AB2394" s="354">
        <v>5440</v>
      </c>
      <c r="AC2394" s="354">
        <v>5984</v>
      </c>
      <c r="AD2394" s="354">
        <v>6528</v>
      </c>
    </row>
    <row r="2395" spans="1:30" x14ac:dyDescent="0.35">
      <c r="A2395" t="s">
        <v>185</v>
      </c>
      <c r="B2395" s="354" t="str">
        <f>VLOOKUP(A2395,'Web Based Remittances'!$A$2:$C$70,3,0)</f>
        <v>972e667i</v>
      </c>
      <c r="C2395" s="354" t="s">
        <v>83</v>
      </c>
      <c r="D2395" s="354" t="s">
        <v>84</v>
      </c>
      <c r="F2395" s="354">
        <v>28353</v>
      </c>
      <c r="G2395" s="354">
        <v>2495</v>
      </c>
      <c r="H2395" s="354">
        <v>2495</v>
      </c>
      <c r="I2395" s="354">
        <v>2698</v>
      </c>
      <c r="J2395" s="354">
        <v>2495</v>
      </c>
      <c r="K2395" s="354">
        <v>705</v>
      </c>
      <c r="L2395" s="354">
        <v>2495</v>
      </c>
      <c r="M2395" s="354">
        <v>2495</v>
      </c>
      <c r="N2395" s="354">
        <v>2495</v>
      </c>
      <c r="O2395" s="354">
        <v>2495</v>
      </c>
      <c r="P2395" s="354">
        <v>2495</v>
      </c>
      <c r="Q2395" s="354">
        <v>2495</v>
      </c>
      <c r="R2395" s="354">
        <v>2495</v>
      </c>
      <c r="S2395" s="354">
        <v>2495</v>
      </c>
      <c r="T2395" s="354">
        <v>4990</v>
      </c>
      <c r="U2395" s="354">
        <v>7688</v>
      </c>
      <c r="V2395" s="354">
        <v>10183</v>
      </c>
      <c r="W2395" s="354">
        <v>10888</v>
      </c>
      <c r="X2395" s="354">
        <v>13383</v>
      </c>
      <c r="Y2395" s="354">
        <v>15878</v>
      </c>
      <c r="Z2395" s="354">
        <v>18373</v>
      </c>
      <c r="AA2395" s="354">
        <v>20868</v>
      </c>
      <c r="AB2395" s="354">
        <v>23363</v>
      </c>
      <c r="AC2395" s="354">
        <v>25858</v>
      </c>
      <c r="AD2395" s="354">
        <v>28353</v>
      </c>
    </row>
    <row r="2396" spans="1:30" x14ac:dyDescent="0.35">
      <c r="A2396" t="s">
        <v>185</v>
      </c>
      <c r="B2396" s="354" t="str">
        <f>VLOOKUP(A2396,'Web Based Remittances'!$A$2:$C$70,3,0)</f>
        <v>972e667i</v>
      </c>
      <c r="C2396" s="354" t="s">
        <v>85</v>
      </c>
      <c r="D2396" s="354" t="s">
        <v>86</v>
      </c>
      <c r="F2396" s="354">
        <v>5604</v>
      </c>
      <c r="G2396" s="354">
        <v>467</v>
      </c>
      <c r="H2396" s="354">
        <v>467</v>
      </c>
      <c r="I2396" s="354">
        <v>467</v>
      </c>
      <c r="J2396" s="354">
        <v>467</v>
      </c>
      <c r="K2396" s="354">
        <v>467</v>
      </c>
      <c r="L2396" s="354">
        <v>467</v>
      </c>
      <c r="M2396" s="354">
        <v>467</v>
      </c>
      <c r="N2396" s="354">
        <v>467</v>
      </c>
      <c r="O2396" s="354">
        <v>467</v>
      </c>
      <c r="P2396" s="354">
        <v>467</v>
      </c>
      <c r="Q2396" s="354">
        <v>467</v>
      </c>
      <c r="R2396" s="354">
        <v>467</v>
      </c>
      <c r="S2396" s="354">
        <v>467</v>
      </c>
      <c r="T2396" s="354">
        <v>934</v>
      </c>
      <c r="U2396" s="354">
        <v>1401</v>
      </c>
      <c r="V2396" s="354">
        <v>1868</v>
      </c>
      <c r="W2396" s="354">
        <v>2335</v>
      </c>
      <c r="X2396" s="354">
        <v>2802</v>
      </c>
      <c r="Y2396" s="354">
        <v>3269</v>
      </c>
      <c r="Z2396" s="354">
        <v>3736</v>
      </c>
      <c r="AA2396" s="354">
        <v>4203</v>
      </c>
      <c r="AB2396" s="354">
        <v>4670</v>
      </c>
      <c r="AC2396" s="354">
        <v>5137</v>
      </c>
      <c r="AD2396" s="354">
        <v>5604</v>
      </c>
    </row>
    <row r="2397" spans="1:30" x14ac:dyDescent="0.35">
      <c r="A2397" t="s">
        <v>185</v>
      </c>
      <c r="B2397" s="354" t="str">
        <f>VLOOKUP(A2397,'Web Based Remittances'!$A$2:$C$70,3,0)</f>
        <v>972e667i</v>
      </c>
      <c r="C2397" s="354" t="s">
        <v>87</v>
      </c>
      <c r="D2397" s="354" t="s">
        <v>88</v>
      </c>
      <c r="F2397" s="354">
        <v>57516</v>
      </c>
      <c r="G2397" s="354">
        <v>4793</v>
      </c>
      <c r="H2397" s="354">
        <v>4793</v>
      </c>
      <c r="I2397" s="354">
        <v>4793</v>
      </c>
      <c r="J2397" s="354">
        <v>4793</v>
      </c>
      <c r="K2397" s="354">
        <v>4793</v>
      </c>
      <c r="L2397" s="354">
        <v>4793</v>
      </c>
      <c r="M2397" s="354">
        <v>4793</v>
      </c>
      <c r="N2397" s="354">
        <v>4793</v>
      </c>
      <c r="O2397" s="354">
        <v>4793</v>
      </c>
      <c r="P2397" s="354">
        <v>4793</v>
      </c>
      <c r="Q2397" s="354">
        <v>4793</v>
      </c>
      <c r="R2397" s="354">
        <v>4793</v>
      </c>
      <c r="S2397" s="354">
        <v>4793</v>
      </c>
      <c r="T2397" s="354">
        <v>9586</v>
      </c>
      <c r="U2397" s="354">
        <v>14379</v>
      </c>
      <c r="V2397" s="354">
        <v>19172</v>
      </c>
      <c r="W2397" s="354">
        <v>23965</v>
      </c>
      <c r="X2397" s="354">
        <v>28758</v>
      </c>
      <c r="Y2397" s="354">
        <v>33551</v>
      </c>
      <c r="Z2397" s="354">
        <v>38344</v>
      </c>
      <c r="AA2397" s="354">
        <v>43137</v>
      </c>
      <c r="AB2397" s="354">
        <v>47930</v>
      </c>
      <c r="AC2397" s="354">
        <v>52723</v>
      </c>
      <c r="AD2397" s="354">
        <v>57516</v>
      </c>
    </row>
    <row r="2398" spans="1:30" x14ac:dyDescent="0.35">
      <c r="A2398" t="s">
        <v>185</v>
      </c>
      <c r="B2398" s="354" t="str">
        <f>VLOOKUP(A2398,'Web Based Remittances'!$A$2:$C$70,3,0)</f>
        <v>972e667i</v>
      </c>
      <c r="C2398" s="354" t="s">
        <v>89</v>
      </c>
      <c r="D2398" s="354" t="s">
        <v>90</v>
      </c>
      <c r="F2398" s="354">
        <v>0</v>
      </c>
      <c r="G2398" s="354">
        <v>0</v>
      </c>
      <c r="H2398" s="354">
        <v>0</v>
      </c>
      <c r="I2398" s="354">
        <v>0</v>
      </c>
      <c r="J2398" s="354">
        <v>0</v>
      </c>
      <c r="K2398" s="354">
        <v>0</v>
      </c>
      <c r="L2398" s="354">
        <v>0</v>
      </c>
      <c r="M2398" s="354">
        <v>0</v>
      </c>
      <c r="N2398" s="354">
        <v>0</v>
      </c>
      <c r="O2398" s="354">
        <v>0</v>
      </c>
      <c r="P2398" s="354">
        <v>0</v>
      </c>
      <c r="Q2398" s="354">
        <v>0</v>
      </c>
      <c r="R2398" s="354">
        <v>0</v>
      </c>
      <c r="S2398" s="354">
        <v>0</v>
      </c>
      <c r="T2398" s="354">
        <v>0</v>
      </c>
      <c r="U2398" s="354">
        <v>0</v>
      </c>
      <c r="V2398" s="354">
        <v>0</v>
      </c>
      <c r="W2398" s="354">
        <v>0</v>
      </c>
      <c r="X2398" s="354">
        <v>0</v>
      </c>
      <c r="Y2398" s="354">
        <v>0</v>
      </c>
      <c r="Z2398" s="354">
        <v>0</v>
      </c>
      <c r="AA2398" s="354">
        <v>0</v>
      </c>
      <c r="AB2398" s="354">
        <v>0</v>
      </c>
      <c r="AC2398" s="354">
        <v>0</v>
      </c>
      <c r="AD2398" s="354">
        <v>0</v>
      </c>
    </row>
    <row r="2399" spans="1:30" x14ac:dyDescent="0.35">
      <c r="A2399" t="s">
        <v>185</v>
      </c>
      <c r="B2399" s="354" t="str">
        <f>VLOOKUP(A2399,'Web Based Remittances'!$A$2:$C$70,3,0)</f>
        <v>972e667i</v>
      </c>
      <c r="C2399" s="354" t="s">
        <v>91</v>
      </c>
      <c r="D2399" s="354" t="s">
        <v>92</v>
      </c>
      <c r="F2399" s="354">
        <v>24009.200000000001</v>
      </c>
      <c r="G2399" s="354">
        <v>2957.9</v>
      </c>
      <c r="H2399" s="354">
        <v>1437.6</v>
      </c>
      <c r="I2399" s="354">
        <v>1521.6</v>
      </c>
      <c r="J2399" s="354">
        <v>1462.5</v>
      </c>
      <c r="K2399" s="354">
        <v>784</v>
      </c>
      <c r="L2399" s="354">
        <v>1590.4</v>
      </c>
      <c r="M2399" s="354">
        <v>1536.9</v>
      </c>
      <c r="N2399" s="354">
        <v>1540.8</v>
      </c>
      <c r="O2399" s="354">
        <v>1315.2</v>
      </c>
      <c r="P2399" s="354">
        <v>1600.1</v>
      </c>
      <c r="Q2399" s="354">
        <v>2584</v>
      </c>
      <c r="R2399" s="354">
        <v>5678.2</v>
      </c>
      <c r="S2399" s="354">
        <v>2957.9</v>
      </c>
      <c r="T2399" s="354">
        <v>4395.5</v>
      </c>
      <c r="U2399" s="354">
        <v>5917.1</v>
      </c>
      <c r="V2399" s="354">
        <v>7379.6</v>
      </c>
      <c r="W2399" s="354">
        <v>8163.6</v>
      </c>
      <c r="X2399" s="354">
        <v>9754</v>
      </c>
      <c r="Y2399" s="354">
        <v>11290.9</v>
      </c>
      <c r="Z2399" s="354">
        <v>12831.699999999999</v>
      </c>
      <c r="AA2399" s="354">
        <v>14146.9</v>
      </c>
      <c r="AB2399" s="354">
        <v>15747</v>
      </c>
      <c r="AC2399" s="354">
        <v>18331</v>
      </c>
      <c r="AD2399" s="354">
        <v>24009.200000000001</v>
      </c>
    </row>
    <row r="2400" spans="1:30" x14ac:dyDescent="0.35">
      <c r="A2400" t="s">
        <v>185</v>
      </c>
      <c r="B2400" s="354" t="str">
        <f>VLOOKUP(A2400,'Web Based Remittances'!$A$2:$C$70,3,0)</f>
        <v>972e667i</v>
      </c>
      <c r="C2400" s="354" t="s">
        <v>93</v>
      </c>
      <c r="D2400" s="354" t="s">
        <v>94</v>
      </c>
      <c r="F2400" s="354">
        <v>69671</v>
      </c>
      <c r="G2400" s="354">
        <v>8164</v>
      </c>
      <c r="H2400" s="354">
        <v>5474</v>
      </c>
      <c r="I2400" s="354">
        <v>6574</v>
      </c>
      <c r="J2400" s="354">
        <v>5684</v>
      </c>
      <c r="K2400" s="354">
        <v>5040</v>
      </c>
      <c r="L2400" s="354">
        <v>5505</v>
      </c>
      <c r="M2400" s="354">
        <v>5509</v>
      </c>
      <c r="N2400" s="354">
        <v>5474</v>
      </c>
      <c r="O2400" s="354">
        <v>5474</v>
      </c>
      <c r="P2400" s="354">
        <v>5633</v>
      </c>
      <c r="Q2400" s="354">
        <v>5611</v>
      </c>
      <c r="R2400" s="354">
        <v>5529</v>
      </c>
      <c r="S2400" s="354">
        <v>8164</v>
      </c>
      <c r="T2400" s="354">
        <v>13638</v>
      </c>
      <c r="U2400" s="354">
        <v>20212</v>
      </c>
      <c r="V2400" s="354">
        <v>25896</v>
      </c>
      <c r="W2400" s="354">
        <v>30936</v>
      </c>
      <c r="X2400" s="354">
        <v>36441</v>
      </c>
      <c r="Y2400" s="354">
        <v>41950</v>
      </c>
      <c r="Z2400" s="354">
        <v>47424</v>
      </c>
      <c r="AA2400" s="354">
        <v>52898</v>
      </c>
      <c r="AB2400" s="354">
        <v>58531</v>
      </c>
      <c r="AC2400" s="354">
        <v>64142</v>
      </c>
      <c r="AD2400" s="354">
        <v>69671</v>
      </c>
    </row>
    <row r="2401" spans="1:30" x14ac:dyDescent="0.35">
      <c r="A2401" t="s">
        <v>185</v>
      </c>
      <c r="B2401" s="354" t="str">
        <f>VLOOKUP(A2401,'Web Based Remittances'!$A$2:$C$70,3,0)</f>
        <v>972e667i</v>
      </c>
      <c r="C2401" s="354" t="s">
        <v>95</v>
      </c>
      <c r="D2401" s="354" t="s">
        <v>96</v>
      </c>
      <c r="F2401" s="354">
        <v>22802</v>
      </c>
      <c r="G2401" s="354">
        <v>5727</v>
      </c>
      <c r="H2401" s="354">
        <v>1255</v>
      </c>
      <c r="I2401" s="354">
        <v>2234</v>
      </c>
      <c r="J2401" s="354">
        <v>889</v>
      </c>
      <c r="K2401" s="354">
        <v>889</v>
      </c>
      <c r="L2401" s="354">
        <v>1205</v>
      </c>
      <c r="M2401" s="354">
        <v>3648</v>
      </c>
      <c r="N2401" s="354">
        <v>2674</v>
      </c>
      <c r="O2401" s="354">
        <v>889</v>
      </c>
      <c r="P2401" s="354">
        <v>1006</v>
      </c>
      <c r="Q2401" s="354">
        <v>1027</v>
      </c>
      <c r="R2401" s="354">
        <v>1359</v>
      </c>
      <c r="S2401" s="354">
        <v>5727</v>
      </c>
      <c r="T2401" s="354">
        <v>6982</v>
      </c>
      <c r="U2401" s="354">
        <v>9216</v>
      </c>
      <c r="V2401" s="354">
        <v>10105</v>
      </c>
      <c r="W2401" s="354">
        <v>10994</v>
      </c>
      <c r="X2401" s="354">
        <v>12199</v>
      </c>
      <c r="Y2401" s="354">
        <v>15847</v>
      </c>
      <c r="Z2401" s="354">
        <v>18521</v>
      </c>
      <c r="AA2401" s="354">
        <v>19410</v>
      </c>
      <c r="AB2401" s="354">
        <v>20416</v>
      </c>
      <c r="AC2401" s="354">
        <v>21443</v>
      </c>
      <c r="AD2401" s="354">
        <v>22802</v>
      </c>
    </row>
    <row r="2402" spans="1:30" x14ac:dyDescent="0.35">
      <c r="A2402" t="s">
        <v>185</v>
      </c>
      <c r="B2402" s="354" t="str">
        <f>VLOOKUP(A2402,'Web Based Remittances'!$A$2:$C$70,3,0)</f>
        <v>972e667i</v>
      </c>
      <c r="C2402" s="354" t="s">
        <v>97</v>
      </c>
      <c r="D2402" s="354" t="s">
        <v>98</v>
      </c>
      <c r="F2402" s="354">
        <v>8000</v>
      </c>
      <c r="G2402" s="354">
        <v>0</v>
      </c>
      <c r="H2402" s="354">
        <v>0</v>
      </c>
      <c r="I2402" s="354">
        <v>0</v>
      </c>
      <c r="J2402" s="354">
        <v>0</v>
      </c>
      <c r="K2402" s="354">
        <v>0</v>
      </c>
      <c r="L2402" s="354">
        <v>0</v>
      </c>
      <c r="M2402" s="354">
        <v>0</v>
      </c>
      <c r="N2402" s="354">
        <v>0</v>
      </c>
      <c r="O2402" s="354">
        <v>0</v>
      </c>
      <c r="P2402" s="354">
        <v>0</v>
      </c>
      <c r="Q2402" s="354">
        <v>0</v>
      </c>
      <c r="R2402" s="354">
        <v>8000</v>
      </c>
      <c r="S2402" s="354">
        <v>0</v>
      </c>
      <c r="T2402" s="354">
        <v>0</v>
      </c>
      <c r="U2402" s="354">
        <v>0</v>
      </c>
      <c r="V2402" s="354">
        <v>0</v>
      </c>
      <c r="W2402" s="354">
        <v>0</v>
      </c>
      <c r="X2402" s="354">
        <v>0</v>
      </c>
      <c r="Y2402" s="354">
        <v>0</v>
      </c>
      <c r="Z2402" s="354">
        <v>0</v>
      </c>
      <c r="AA2402" s="354">
        <v>0</v>
      </c>
      <c r="AB2402" s="354">
        <v>0</v>
      </c>
      <c r="AC2402" s="354">
        <v>0</v>
      </c>
      <c r="AD2402" s="354">
        <v>8000</v>
      </c>
    </row>
    <row r="2403" spans="1:30" x14ac:dyDescent="0.35">
      <c r="A2403" t="s">
        <v>185</v>
      </c>
      <c r="B2403" s="354" t="str">
        <f>VLOOKUP(A2403,'Web Based Remittances'!$A$2:$C$70,3,0)</f>
        <v>972e667i</v>
      </c>
      <c r="C2403" s="354" t="s">
        <v>99</v>
      </c>
      <c r="D2403" s="354" t="s">
        <v>100</v>
      </c>
      <c r="F2403" s="354">
        <v>60245.88</v>
      </c>
      <c r="G2403" s="354">
        <v>9360</v>
      </c>
      <c r="H2403" s="354">
        <v>3955</v>
      </c>
      <c r="I2403" s="354">
        <v>4640</v>
      </c>
      <c r="J2403" s="354">
        <v>4605</v>
      </c>
      <c r="K2403" s="354">
        <v>3955</v>
      </c>
      <c r="L2403" s="354">
        <v>3955</v>
      </c>
      <c r="M2403" s="354">
        <v>3955</v>
      </c>
      <c r="N2403" s="354">
        <v>5545</v>
      </c>
      <c r="O2403" s="354">
        <v>5842.88</v>
      </c>
      <c r="P2403" s="354">
        <v>4464</v>
      </c>
      <c r="Q2403" s="354">
        <v>3955</v>
      </c>
      <c r="R2403" s="354">
        <v>6014</v>
      </c>
      <c r="S2403" s="354">
        <v>9360</v>
      </c>
      <c r="T2403" s="354">
        <v>13315</v>
      </c>
      <c r="U2403" s="354">
        <v>17955</v>
      </c>
      <c r="V2403" s="354">
        <v>22560</v>
      </c>
      <c r="W2403" s="354">
        <v>26515</v>
      </c>
      <c r="X2403" s="354">
        <v>30470</v>
      </c>
      <c r="Y2403" s="354">
        <v>34425</v>
      </c>
      <c r="Z2403" s="354">
        <v>39970</v>
      </c>
      <c r="AA2403" s="354">
        <v>45812.88</v>
      </c>
      <c r="AB2403" s="354">
        <v>50276.88</v>
      </c>
      <c r="AC2403" s="354">
        <v>54231.88</v>
      </c>
      <c r="AD2403" s="354">
        <v>60245.88</v>
      </c>
    </row>
    <row r="2404" spans="1:30" x14ac:dyDescent="0.35">
      <c r="A2404" t="s">
        <v>185</v>
      </c>
      <c r="B2404" s="354" t="str">
        <f>VLOOKUP(A2404,'Web Based Remittances'!$A$2:$C$70,3,0)</f>
        <v>972e667i</v>
      </c>
      <c r="C2404" s="354" t="s">
        <v>101</v>
      </c>
      <c r="D2404" s="354" t="s">
        <v>102</v>
      </c>
      <c r="F2404" s="354">
        <v>13550</v>
      </c>
      <c r="G2404" s="354">
        <v>0</v>
      </c>
      <c r="H2404" s="354">
        <v>0</v>
      </c>
      <c r="I2404" s="354">
        <v>0</v>
      </c>
      <c r="J2404" s="354">
        <v>0</v>
      </c>
      <c r="K2404" s="354">
        <v>0</v>
      </c>
      <c r="L2404" s="354">
        <v>0</v>
      </c>
      <c r="M2404" s="354">
        <v>0</v>
      </c>
      <c r="N2404" s="354">
        <v>0</v>
      </c>
      <c r="O2404" s="354">
        <v>0</v>
      </c>
      <c r="P2404" s="354">
        <v>116</v>
      </c>
      <c r="Q2404" s="354">
        <v>0</v>
      </c>
      <c r="R2404" s="354">
        <v>13434</v>
      </c>
      <c r="S2404" s="354">
        <v>0</v>
      </c>
      <c r="T2404" s="354">
        <v>0</v>
      </c>
      <c r="U2404" s="354">
        <v>0</v>
      </c>
      <c r="V2404" s="354">
        <v>0</v>
      </c>
      <c r="W2404" s="354">
        <v>0</v>
      </c>
      <c r="X2404" s="354">
        <v>0</v>
      </c>
      <c r="Y2404" s="354">
        <v>0</v>
      </c>
      <c r="Z2404" s="354">
        <v>0</v>
      </c>
      <c r="AA2404" s="354">
        <v>0</v>
      </c>
      <c r="AB2404" s="354">
        <v>116</v>
      </c>
      <c r="AC2404" s="354">
        <v>116</v>
      </c>
      <c r="AD2404" s="354">
        <v>13550</v>
      </c>
    </row>
    <row r="2405" spans="1:30" x14ac:dyDescent="0.35">
      <c r="A2405" t="s">
        <v>185</v>
      </c>
      <c r="B2405" s="354" t="str">
        <f>VLOOKUP(A2405,'Web Based Remittances'!$A$2:$C$70,3,0)</f>
        <v>972e667i</v>
      </c>
      <c r="C2405" s="354" t="s">
        <v>103</v>
      </c>
      <c r="D2405" s="354" t="s">
        <v>104</v>
      </c>
      <c r="F2405" s="354">
        <v>10829</v>
      </c>
      <c r="G2405" s="354">
        <v>5032</v>
      </c>
      <c r="H2405" s="354">
        <v>527</v>
      </c>
      <c r="I2405" s="354">
        <v>527</v>
      </c>
      <c r="J2405" s="354">
        <v>527</v>
      </c>
      <c r="K2405" s="354">
        <v>527</v>
      </c>
      <c r="L2405" s="354">
        <v>527</v>
      </c>
      <c r="M2405" s="354">
        <v>527</v>
      </c>
      <c r="N2405" s="354">
        <v>527</v>
      </c>
      <c r="O2405" s="354">
        <v>527</v>
      </c>
      <c r="P2405" s="354">
        <v>527</v>
      </c>
      <c r="Q2405" s="354">
        <v>527</v>
      </c>
      <c r="R2405" s="354">
        <v>527</v>
      </c>
      <c r="S2405" s="354">
        <v>5032</v>
      </c>
      <c r="T2405" s="354">
        <v>5559</v>
      </c>
      <c r="U2405" s="354">
        <v>6086</v>
      </c>
      <c r="V2405" s="354">
        <v>6613</v>
      </c>
      <c r="W2405" s="354">
        <v>7140</v>
      </c>
      <c r="X2405" s="354">
        <v>7667</v>
      </c>
      <c r="Y2405" s="354">
        <v>8194</v>
      </c>
      <c r="Z2405" s="354">
        <v>8721</v>
      </c>
      <c r="AA2405" s="354">
        <v>9248</v>
      </c>
      <c r="AB2405" s="354">
        <v>9775</v>
      </c>
      <c r="AC2405" s="354">
        <v>10302</v>
      </c>
      <c r="AD2405" s="354">
        <v>10829</v>
      </c>
    </row>
    <row r="2406" spans="1:30" x14ac:dyDescent="0.35">
      <c r="A2406" t="s">
        <v>185</v>
      </c>
      <c r="B2406" s="354" t="str">
        <f>VLOOKUP(A2406,'Web Based Remittances'!$A$2:$C$70,3,0)</f>
        <v>972e667i</v>
      </c>
      <c r="C2406" s="354" t="s">
        <v>105</v>
      </c>
      <c r="D2406" s="354" t="s">
        <v>106</v>
      </c>
      <c r="F2406" s="354">
        <v>32203</v>
      </c>
      <c r="G2406" s="354">
        <v>2405</v>
      </c>
      <c r="H2406" s="354">
        <v>2405</v>
      </c>
      <c r="I2406" s="354">
        <v>2405</v>
      </c>
      <c r="J2406" s="354">
        <v>2405</v>
      </c>
      <c r="K2406" s="354">
        <v>3420</v>
      </c>
      <c r="L2406" s="354">
        <v>2405</v>
      </c>
      <c r="M2406" s="354">
        <v>2405</v>
      </c>
      <c r="N2406" s="354">
        <v>2405</v>
      </c>
      <c r="O2406" s="354">
        <v>2405</v>
      </c>
      <c r="P2406" s="354">
        <v>2405</v>
      </c>
      <c r="Q2406" s="354">
        <v>2405</v>
      </c>
      <c r="R2406" s="354">
        <v>4733</v>
      </c>
      <c r="S2406" s="354">
        <v>2405</v>
      </c>
      <c r="T2406" s="354">
        <v>4810</v>
      </c>
      <c r="U2406" s="354">
        <v>7215</v>
      </c>
      <c r="V2406" s="354">
        <v>9620</v>
      </c>
      <c r="W2406" s="354">
        <v>13040</v>
      </c>
      <c r="X2406" s="354">
        <v>15445</v>
      </c>
      <c r="Y2406" s="354">
        <v>17850</v>
      </c>
      <c r="Z2406" s="354">
        <v>20255</v>
      </c>
      <c r="AA2406" s="354">
        <v>22660</v>
      </c>
      <c r="AB2406" s="354">
        <v>25065</v>
      </c>
      <c r="AC2406" s="354">
        <v>27470</v>
      </c>
      <c r="AD2406" s="354">
        <v>32203</v>
      </c>
    </row>
    <row r="2407" spans="1:30" x14ac:dyDescent="0.35">
      <c r="A2407" t="s">
        <v>185</v>
      </c>
      <c r="B2407" s="354" t="str">
        <f>VLOOKUP(A2407,'Web Based Remittances'!$A$2:$C$70,3,0)</f>
        <v>972e667i</v>
      </c>
      <c r="C2407" s="354" t="s">
        <v>107</v>
      </c>
      <c r="D2407" s="354" t="s">
        <v>108</v>
      </c>
      <c r="F2407" s="354">
        <v>17500</v>
      </c>
      <c r="G2407" s="354">
        <v>1000</v>
      </c>
      <c r="H2407" s="354">
        <v>1000</v>
      </c>
      <c r="I2407" s="354">
        <v>1000</v>
      </c>
      <c r="J2407" s="354">
        <v>1500</v>
      </c>
      <c r="K2407" s="354">
        <v>0</v>
      </c>
      <c r="L2407" s="354">
        <v>1000</v>
      </c>
      <c r="M2407" s="354">
        <v>1000</v>
      </c>
      <c r="N2407" s="354">
        <v>1000</v>
      </c>
      <c r="O2407" s="354">
        <v>1000</v>
      </c>
      <c r="P2407" s="354">
        <v>3000</v>
      </c>
      <c r="Q2407" s="354">
        <v>3000</v>
      </c>
      <c r="R2407" s="354">
        <v>3000</v>
      </c>
      <c r="S2407" s="354">
        <v>1000</v>
      </c>
      <c r="T2407" s="354">
        <v>2000</v>
      </c>
      <c r="U2407" s="354">
        <v>3000</v>
      </c>
      <c r="V2407" s="354">
        <v>4500</v>
      </c>
      <c r="W2407" s="354">
        <v>4500</v>
      </c>
      <c r="X2407" s="354">
        <v>5500</v>
      </c>
      <c r="Y2407" s="354">
        <v>6500</v>
      </c>
      <c r="Z2407" s="354">
        <v>7500</v>
      </c>
      <c r="AA2407" s="354">
        <v>8500</v>
      </c>
      <c r="AB2407" s="354">
        <v>11500</v>
      </c>
      <c r="AC2407" s="354">
        <v>14500</v>
      </c>
      <c r="AD2407" s="354">
        <v>17500</v>
      </c>
    </row>
    <row r="2408" spans="1:30" x14ac:dyDescent="0.35">
      <c r="A2408" t="s">
        <v>185</v>
      </c>
      <c r="B2408" s="354" t="str">
        <f>VLOOKUP(A2408,'Web Based Remittances'!$A$2:$C$70,3,0)</f>
        <v>972e667i</v>
      </c>
      <c r="C2408" s="354" t="s">
        <v>109</v>
      </c>
      <c r="D2408" s="354" t="s">
        <v>110</v>
      </c>
      <c r="F2408" s="354">
        <v>22684.599999999995</v>
      </c>
      <c r="G2408" s="354">
        <v>1621.8</v>
      </c>
      <c r="H2408" s="354">
        <v>2910.3</v>
      </c>
      <c r="I2408" s="354">
        <v>1621.8</v>
      </c>
      <c r="J2408" s="354">
        <v>1621.8</v>
      </c>
      <c r="K2408" s="354">
        <v>1944.8</v>
      </c>
      <c r="L2408" s="354">
        <v>1621.8</v>
      </c>
      <c r="M2408" s="354">
        <v>1621.8</v>
      </c>
      <c r="N2408" s="354">
        <v>1621.8</v>
      </c>
      <c r="O2408" s="354">
        <v>1944.8</v>
      </c>
      <c r="P2408" s="354">
        <v>1621.8</v>
      </c>
      <c r="Q2408" s="354">
        <v>2587.3000000000002</v>
      </c>
      <c r="R2408" s="354">
        <v>1944.8</v>
      </c>
      <c r="S2408" s="354">
        <v>1621.8</v>
      </c>
      <c r="T2408" s="354">
        <v>4532.1000000000004</v>
      </c>
      <c r="U2408" s="354">
        <v>6153.9000000000005</v>
      </c>
      <c r="V2408" s="354">
        <v>7775.7000000000007</v>
      </c>
      <c r="W2408" s="354">
        <v>9720.5</v>
      </c>
      <c r="X2408" s="354">
        <v>11342.3</v>
      </c>
      <c r="Y2408" s="354">
        <v>12964.099999999999</v>
      </c>
      <c r="Z2408" s="354">
        <v>14585.899999999998</v>
      </c>
      <c r="AA2408" s="354">
        <v>16530.699999999997</v>
      </c>
      <c r="AB2408" s="354">
        <v>18152.499999999996</v>
      </c>
      <c r="AC2408" s="354">
        <v>20739.799999999996</v>
      </c>
      <c r="AD2408" s="354">
        <v>22684.599999999995</v>
      </c>
    </row>
    <row r="2409" spans="1:30" x14ac:dyDescent="0.35">
      <c r="A2409" t="s">
        <v>185</v>
      </c>
      <c r="B2409" s="354" t="str">
        <f>VLOOKUP(A2409,'Web Based Remittances'!$A$2:$C$70,3,0)</f>
        <v>972e667i</v>
      </c>
      <c r="C2409" s="354" t="s">
        <v>111</v>
      </c>
      <c r="D2409" s="354" t="s">
        <v>112</v>
      </c>
      <c r="F2409" s="354">
        <v>25753.200000000001</v>
      </c>
      <c r="G2409" s="354">
        <v>17210.2</v>
      </c>
      <c r="H2409" s="354">
        <v>610</v>
      </c>
      <c r="I2409" s="354">
        <v>610</v>
      </c>
      <c r="J2409" s="354">
        <v>610</v>
      </c>
      <c r="K2409" s="354">
        <v>610</v>
      </c>
      <c r="L2409" s="354">
        <v>610</v>
      </c>
      <c r="M2409" s="354">
        <v>610</v>
      </c>
      <c r="N2409" s="354">
        <v>610</v>
      </c>
      <c r="O2409" s="354">
        <v>2443</v>
      </c>
      <c r="P2409" s="354">
        <v>610</v>
      </c>
      <c r="Q2409" s="354">
        <v>610</v>
      </c>
      <c r="R2409" s="354">
        <v>610</v>
      </c>
      <c r="S2409" s="354">
        <v>17210.2</v>
      </c>
      <c r="T2409" s="354">
        <v>17820.2</v>
      </c>
      <c r="U2409" s="354">
        <v>18430.2</v>
      </c>
      <c r="V2409" s="354">
        <v>19040.2</v>
      </c>
      <c r="W2409" s="354">
        <v>19650.2</v>
      </c>
      <c r="X2409" s="354">
        <v>20260.2</v>
      </c>
      <c r="Y2409" s="354">
        <v>20870.2</v>
      </c>
      <c r="Z2409" s="354">
        <v>21480.2</v>
      </c>
      <c r="AA2409" s="354">
        <v>23923.200000000001</v>
      </c>
      <c r="AB2409" s="354">
        <v>24533.200000000001</v>
      </c>
      <c r="AC2409" s="354">
        <v>25143.200000000001</v>
      </c>
      <c r="AD2409" s="354">
        <v>25753.200000000001</v>
      </c>
    </row>
    <row r="2410" spans="1:30" x14ac:dyDescent="0.35">
      <c r="A2410" t="s">
        <v>185</v>
      </c>
      <c r="B2410" s="354" t="str">
        <f>VLOOKUP(A2410,'Web Based Remittances'!$A$2:$C$70,3,0)</f>
        <v>972e667i</v>
      </c>
      <c r="C2410" s="354" t="s">
        <v>113</v>
      </c>
      <c r="D2410" s="354" t="s">
        <v>114</v>
      </c>
      <c r="S2410" s="354">
        <v>0</v>
      </c>
      <c r="T2410" s="354">
        <v>0</v>
      </c>
      <c r="U2410" s="354">
        <v>0</v>
      </c>
      <c r="V2410" s="354">
        <v>0</v>
      </c>
      <c r="W2410" s="354">
        <v>0</v>
      </c>
      <c r="X2410" s="354">
        <v>0</v>
      </c>
      <c r="Y2410" s="354">
        <v>0</v>
      </c>
      <c r="Z2410" s="354">
        <v>0</v>
      </c>
      <c r="AA2410" s="354">
        <v>0</v>
      </c>
      <c r="AB2410" s="354">
        <v>0</v>
      </c>
      <c r="AC2410" s="354">
        <v>0</v>
      </c>
      <c r="AD2410" s="354">
        <v>0</v>
      </c>
    </row>
    <row r="2411" spans="1:30" x14ac:dyDescent="0.35">
      <c r="A2411" t="s">
        <v>185</v>
      </c>
      <c r="B2411" s="354" t="str">
        <f>VLOOKUP(A2411,'Web Based Remittances'!$A$2:$C$70,3,0)</f>
        <v>972e667i</v>
      </c>
      <c r="C2411" s="354" t="s">
        <v>115</v>
      </c>
      <c r="D2411" s="354" t="s">
        <v>116</v>
      </c>
      <c r="F2411" s="354">
        <v>101433.13</v>
      </c>
      <c r="G2411" s="354">
        <v>101433.13</v>
      </c>
      <c r="H2411" s="354">
        <v>0</v>
      </c>
      <c r="I2411" s="354">
        <v>0</v>
      </c>
      <c r="J2411" s="354">
        <v>0</v>
      </c>
      <c r="K2411" s="354">
        <v>0</v>
      </c>
      <c r="L2411" s="354">
        <v>0</v>
      </c>
      <c r="M2411" s="354">
        <v>0</v>
      </c>
      <c r="N2411" s="354">
        <v>0</v>
      </c>
      <c r="O2411" s="354">
        <v>0</v>
      </c>
      <c r="P2411" s="354">
        <v>0</v>
      </c>
      <c r="Q2411" s="354">
        <v>0</v>
      </c>
      <c r="R2411" s="354">
        <v>0</v>
      </c>
      <c r="S2411" s="354">
        <v>101433.13</v>
      </c>
      <c r="T2411" s="354">
        <v>101433.13</v>
      </c>
      <c r="U2411" s="354">
        <v>101433.13</v>
      </c>
      <c r="V2411" s="354">
        <v>101433.13</v>
      </c>
      <c r="W2411" s="354">
        <v>101433.13</v>
      </c>
      <c r="X2411" s="354">
        <v>101433.13</v>
      </c>
      <c r="Y2411" s="354">
        <v>101433.13</v>
      </c>
      <c r="Z2411" s="354">
        <v>101433.13</v>
      </c>
      <c r="AA2411" s="354">
        <v>101433.13</v>
      </c>
      <c r="AB2411" s="354">
        <v>101433.13</v>
      </c>
      <c r="AC2411" s="354">
        <v>101433.13</v>
      </c>
      <c r="AD2411" s="354">
        <v>101433.13</v>
      </c>
    </row>
    <row r="2412" spans="1:30" x14ac:dyDescent="0.35">
      <c r="A2412" t="s">
        <v>185</v>
      </c>
      <c r="B2412" s="354" t="str">
        <f>VLOOKUP(A2412,'Web Based Remittances'!$A$2:$C$70,3,0)</f>
        <v>972e667i</v>
      </c>
      <c r="C2412" s="354" t="s">
        <v>121</v>
      </c>
      <c r="D2412" s="354" t="s">
        <v>186</v>
      </c>
      <c r="F2412" s="354">
        <v>-14733</v>
      </c>
      <c r="G2412" s="354">
        <v>0</v>
      </c>
      <c r="H2412" s="354">
        <v>-14733</v>
      </c>
      <c r="S2412" s="354">
        <v>0</v>
      </c>
      <c r="T2412" s="354">
        <v>-14733</v>
      </c>
      <c r="U2412" s="354">
        <v>-14733</v>
      </c>
      <c r="V2412" s="354">
        <v>-14733</v>
      </c>
      <c r="W2412" s="354">
        <v>-14733</v>
      </c>
      <c r="X2412" s="354">
        <v>-14733</v>
      </c>
      <c r="Y2412" s="354">
        <v>-14733</v>
      </c>
      <c r="Z2412" s="354">
        <v>-14733</v>
      </c>
      <c r="AA2412" s="354">
        <v>-14733</v>
      </c>
      <c r="AB2412" s="354">
        <v>-14733</v>
      </c>
      <c r="AC2412" s="354">
        <v>-14733</v>
      </c>
      <c r="AD2412" s="354">
        <v>-14733</v>
      </c>
    </row>
    <row r="2413" spans="1:30" x14ac:dyDescent="0.35">
      <c r="A2413" t="s">
        <v>185</v>
      </c>
      <c r="B2413" s="354" t="str">
        <f>VLOOKUP(A2413,'Web Based Remittances'!$A$2:$C$70,3,0)</f>
        <v>972e667i</v>
      </c>
      <c r="C2413" s="354" t="s">
        <v>123</v>
      </c>
      <c r="D2413" s="354" t="s">
        <v>124</v>
      </c>
      <c r="F2413" s="354">
        <v>0</v>
      </c>
      <c r="G2413" s="354">
        <v>0</v>
      </c>
      <c r="H2413" s="354">
        <v>0</v>
      </c>
      <c r="S2413" s="354">
        <v>0</v>
      </c>
      <c r="T2413" s="354">
        <v>0</v>
      </c>
      <c r="U2413" s="354">
        <v>0</v>
      </c>
      <c r="V2413" s="354">
        <v>0</v>
      </c>
      <c r="W2413" s="354">
        <v>0</v>
      </c>
      <c r="X2413" s="354">
        <v>0</v>
      </c>
      <c r="Y2413" s="354">
        <v>0</v>
      </c>
      <c r="Z2413" s="354">
        <v>0</v>
      </c>
      <c r="AA2413" s="354">
        <v>0</v>
      </c>
      <c r="AB2413" s="354">
        <v>0</v>
      </c>
      <c r="AC2413" s="354">
        <v>0</v>
      </c>
      <c r="AD2413" s="354">
        <v>0</v>
      </c>
    </row>
    <row r="2414" spans="1:30" x14ac:dyDescent="0.35">
      <c r="A2414" t="s">
        <v>185</v>
      </c>
      <c r="B2414" s="354" t="str">
        <f>VLOOKUP(A2414,'Web Based Remittances'!$A$2:$C$70,3,0)</f>
        <v>972e667i</v>
      </c>
      <c r="C2414" s="354" t="s">
        <v>125</v>
      </c>
      <c r="D2414" s="354" t="s">
        <v>126</v>
      </c>
      <c r="F2414" s="354">
        <v>-101433.13</v>
      </c>
      <c r="G2414" s="354">
        <v>-101433.13</v>
      </c>
      <c r="H2414" s="354">
        <v>0</v>
      </c>
      <c r="S2414" s="354">
        <v>-101433.13</v>
      </c>
      <c r="T2414" s="354">
        <v>-101433.13</v>
      </c>
      <c r="U2414" s="354">
        <v>-101433.13</v>
      </c>
      <c r="V2414" s="354">
        <v>-101433.13</v>
      </c>
      <c r="W2414" s="354">
        <v>-101433.13</v>
      </c>
      <c r="X2414" s="354">
        <v>-101433.13</v>
      </c>
      <c r="Y2414" s="354">
        <v>-101433.13</v>
      </c>
      <c r="Z2414" s="354">
        <v>-101433.13</v>
      </c>
      <c r="AA2414" s="354">
        <v>-101433.13</v>
      </c>
      <c r="AB2414" s="354">
        <v>-101433.13</v>
      </c>
      <c r="AC2414" s="354">
        <v>-101433.13</v>
      </c>
      <c r="AD2414" s="354">
        <v>-101433.13</v>
      </c>
    </row>
    <row r="2415" spans="1:30" x14ac:dyDescent="0.35">
      <c r="A2415" t="s">
        <v>185</v>
      </c>
      <c r="B2415" s="354" t="str">
        <f>VLOOKUP(A2415,'Web Based Remittances'!$A$2:$C$70,3,0)</f>
        <v>972e667i</v>
      </c>
      <c r="C2415" s="354" t="s">
        <v>147</v>
      </c>
      <c r="D2415" s="354" t="s">
        <v>148</v>
      </c>
      <c r="F2415" s="354">
        <v>0</v>
      </c>
      <c r="G2415" s="354">
        <v>0</v>
      </c>
      <c r="H2415" s="354">
        <v>0</v>
      </c>
      <c r="I2415" s="354">
        <v>0</v>
      </c>
      <c r="J2415" s="354">
        <v>0</v>
      </c>
      <c r="K2415" s="354">
        <v>0</v>
      </c>
      <c r="L2415" s="354">
        <v>0</v>
      </c>
      <c r="S2415" s="354">
        <v>0</v>
      </c>
      <c r="T2415" s="354">
        <v>0</v>
      </c>
      <c r="U2415" s="354">
        <v>0</v>
      </c>
      <c r="V2415" s="354">
        <v>0</v>
      </c>
      <c r="W2415" s="354">
        <v>0</v>
      </c>
      <c r="X2415" s="354">
        <v>0</v>
      </c>
      <c r="Y2415" s="354">
        <v>0</v>
      </c>
      <c r="Z2415" s="354">
        <v>0</v>
      </c>
      <c r="AA2415" s="354">
        <v>0</v>
      </c>
      <c r="AB2415" s="354">
        <v>0</v>
      </c>
      <c r="AC2415" s="354">
        <v>0</v>
      </c>
      <c r="AD2415" s="354">
        <v>0</v>
      </c>
    </row>
    <row r="2416" spans="1:30" x14ac:dyDescent="0.35">
      <c r="A2416" t="s">
        <v>185</v>
      </c>
      <c r="B2416" s="354" t="str">
        <f>VLOOKUP(A2416,'Web Based Remittances'!$A$2:$C$70,3,0)</f>
        <v>972e667i</v>
      </c>
      <c r="C2416" s="354" t="s">
        <v>127</v>
      </c>
      <c r="D2416" s="354" t="s">
        <v>128</v>
      </c>
      <c r="F2416" s="354">
        <v>72216</v>
      </c>
      <c r="G2416" s="354">
        <v>0</v>
      </c>
      <c r="H2416" s="354">
        <v>60216</v>
      </c>
      <c r="I2416" s="354">
        <v>0</v>
      </c>
      <c r="J2416" s="354">
        <v>0</v>
      </c>
      <c r="K2416" s="354">
        <v>0</v>
      </c>
      <c r="L2416" s="354">
        <v>12000</v>
      </c>
      <c r="S2416" s="354">
        <v>0</v>
      </c>
      <c r="T2416" s="354">
        <v>60216</v>
      </c>
      <c r="U2416" s="354">
        <v>60216</v>
      </c>
      <c r="V2416" s="354">
        <v>60216</v>
      </c>
      <c r="W2416" s="354">
        <v>60216</v>
      </c>
      <c r="X2416" s="354">
        <v>72216</v>
      </c>
      <c r="Y2416" s="354">
        <v>72216</v>
      </c>
      <c r="Z2416" s="354">
        <v>72216</v>
      </c>
      <c r="AA2416" s="354">
        <v>72216</v>
      </c>
      <c r="AB2416" s="354">
        <v>72216</v>
      </c>
      <c r="AC2416" s="354">
        <v>72216</v>
      </c>
      <c r="AD2416" s="354">
        <v>72216</v>
      </c>
    </row>
    <row r="2417" spans="1:30" x14ac:dyDescent="0.35">
      <c r="A2417" t="s">
        <v>185</v>
      </c>
      <c r="B2417" s="354" t="str">
        <f>VLOOKUP(A2417,'Web Based Remittances'!$A$2:$C$70,3,0)</f>
        <v>972e667i</v>
      </c>
      <c r="C2417" s="354" t="s">
        <v>130</v>
      </c>
      <c r="D2417" s="354" t="s">
        <v>131</v>
      </c>
      <c r="F2417" s="354">
        <v>25000</v>
      </c>
      <c r="G2417" s="354">
        <v>0</v>
      </c>
      <c r="H2417" s="354">
        <v>0</v>
      </c>
      <c r="I2417" s="354">
        <v>0</v>
      </c>
      <c r="J2417" s="354">
        <v>0</v>
      </c>
      <c r="K2417" s="354">
        <v>0</v>
      </c>
      <c r="L2417" s="354">
        <v>25000</v>
      </c>
      <c r="S2417" s="354">
        <v>0</v>
      </c>
      <c r="T2417" s="354">
        <v>0</v>
      </c>
      <c r="U2417" s="354">
        <v>0</v>
      </c>
      <c r="V2417" s="354">
        <v>0</v>
      </c>
      <c r="W2417" s="354">
        <v>0</v>
      </c>
      <c r="X2417" s="354">
        <v>25000</v>
      </c>
      <c r="Y2417" s="354">
        <v>25000</v>
      </c>
      <c r="Z2417" s="354">
        <v>25000</v>
      </c>
      <c r="AA2417" s="354">
        <v>25000</v>
      </c>
      <c r="AB2417" s="354">
        <v>25000</v>
      </c>
      <c r="AC2417" s="354">
        <v>25000</v>
      </c>
      <c r="AD2417" s="354">
        <v>25000</v>
      </c>
    </row>
    <row r="2418" spans="1:30" x14ac:dyDescent="0.35">
      <c r="A2418" t="s">
        <v>185</v>
      </c>
      <c r="B2418" s="354" t="str">
        <f>VLOOKUP(A2418,'Web Based Remittances'!$A$2:$C$70,3,0)</f>
        <v>972e667i</v>
      </c>
      <c r="C2418" s="354" t="s">
        <v>136</v>
      </c>
      <c r="D2418" s="354" t="s">
        <v>137</v>
      </c>
      <c r="F2418" s="354">
        <v>18950</v>
      </c>
      <c r="G2418" s="354">
        <v>0</v>
      </c>
      <c r="H2418" s="354">
        <v>18950</v>
      </c>
      <c r="I2418" s="354">
        <v>0</v>
      </c>
      <c r="J2418" s="354">
        <v>0</v>
      </c>
      <c r="K2418" s="354">
        <v>0</v>
      </c>
      <c r="L2418" s="354">
        <v>0</v>
      </c>
      <c r="S2418" s="354">
        <v>0</v>
      </c>
      <c r="T2418" s="354">
        <v>18950</v>
      </c>
      <c r="U2418" s="354">
        <v>18950</v>
      </c>
      <c r="V2418" s="354">
        <v>18950</v>
      </c>
      <c r="W2418" s="354">
        <v>18950</v>
      </c>
      <c r="X2418" s="354">
        <v>18950</v>
      </c>
      <c r="Y2418" s="354">
        <v>18950</v>
      </c>
      <c r="Z2418" s="354">
        <v>18950</v>
      </c>
      <c r="AA2418" s="354">
        <v>18950</v>
      </c>
      <c r="AB2418" s="354">
        <v>18950</v>
      </c>
      <c r="AC2418" s="354">
        <v>18950</v>
      </c>
      <c r="AD2418" s="354">
        <v>18950</v>
      </c>
    </row>
    <row r="2419" spans="1:30" x14ac:dyDescent="0.35">
      <c r="A2419" t="s">
        <v>187</v>
      </c>
      <c r="B2419" s="354" t="str">
        <f>VLOOKUP(A2419,'Web Based Remittances'!$A$2:$C$70,3,0)</f>
        <v>354x156y</v>
      </c>
      <c r="C2419" s="354" t="s">
        <v>19</v>
      </c>
      <c r="D2419" s="354" t="s">
        <v>20</v>
      </c>
      <c r="E2419" s="354">
        <v>4190105</v>
      </c>
      <c r="F2419" s="354">
        <v>-660000</v>
      </c>
      <c r="G2419" s="354">
        <v>-55000</v>
      </c>
      <c r="H2419" s="354">
        <v>-55000</v>
      </c>
      <c r="I2419" s="354">
        <v>-55000</v>
      </c>
      <c r="J2419" s="354">
        <v>-55000</v>
      </c>
      <c r="K2419" s="354">
        <v>-55000</v>
      </c>
      <c r="L2419" s="354">
        <v>-55000</v>
      </c>
      <c r="M2419" s="354">
        <v>-55000</v>
      </c>
      <c r="N2419" s="354">
        <v>-55000</v>
      </c>
      <c r="O2419" s="354">
        <v>-55000</v>
      </c>
      <c r="P2419" s="354">
        <v>-55000</v>
      </c>
      <c r="Q2419" s="354">
        <v>-55000</v>
      </c>
      <c r="R2419" s="354">
        <v>-55000</v>
      </c>
      <c r="S2419" s="354">
        <v>-55000</v>
      </c>
      <c r="T2419" s="354">
        <v>-110000</v>
      </c>
      <c r="U2419" s="354">
        <v>-165000</v>
      </c>
      <c r="V2419" s="354">
        <v>-220000</v>
      </c>
      <c r="W2419" s="354">
        <v>-275000</v>
      </c>
      <c r="X2419" s="354">
        <v>-330000</v>
      </c>
      <c r="Y2419" s="354">
        <v>-385000</v>
      </c>
      <c r="Z2419" s="354">
        <v>-440000</v>
      </c>
      <c r="AA2419" s="354">
        <v>-495000</v>
      </c>
      <c r="AB2419" s="354">
        <v>-550000</v>
      </c>
      <c r="AC2419" s="354">
        <v>-605000</v>
      </c>
      <c r="AD2419" s="354">
        <v>-660000</v>
      </c>
    </row>
    <row r="2420" spans="1:30" x14ac:dyDescent="0.35">
      <c r="A2420" t="s">
        <v>187</v>
      </c>
      <c r="B2420" s="354" t="str">
        <f>VLOOKUP(A2420,'Web Based Remittances'!$A$2:$C$70,3,0)</f>
        <v>354x156y</v>
      </c>
      <c r="C2420" s="354" t="s">
        <v>21</v>
      </c>
      <c r="D2420" s="354" t="s">
        <v>22</v>
      </c>
      <c r="E2420" s="354">
        <v>4190110</v>
      </c>
      <c r="S2420" s="354">
        <v>0</v>
      </c>
      <c r="T2420" s="354">
        <v>0</v>
      </c>
      <c r="U2420" s="354">
        <v>0</v>
      </c>
      <c r="V2420" s="354">
        <v>0</v>
      </c>
      <c r="W2420" s="354">
        <v>0</v>
      </c>
      <c r="X2420" s="354">
        <v>0</v>
      </c>
      <c r="Y2420" s="354">
        <v>0</v>
      </c>
      <c r="Z2420" s="354">
        <v>0</v>
      </c>
      <c r="AA2420" s="354">
        <v>0</v>
      </c>
      <c r="AB2420" s="354">
        <v>0</v>
      </c>
      <c r="AC2420" s="354">
        <v>0</v>
      </c>
      <c r="AD2420" s="354">
        <v>0</v>
      </c>
    </row>
    <row r="2421" spans="1:30" x14ac:dyDescent="0.35">
      <c r="A2421" t="s">
        <v>187</v>
      </c>
      <c r="B2421" s="354" t="str">
        <f>VLOOKUP(A2421,'Web Based Remittances'!$A$2:$C$70,3,0)</f>
        <v>354x156y</v>
      </c>
      <c r="C2421" s="354" t="s">
        <v>23</v>
      </c>
      <c r="D2421" s="354" t="s">
        <v>24</v>
      </c>
      <c r="E2421" s="354">
        <v>4190120</v>
      </c>
      <c r="F2421" s="354">
        <v>-1255641</v>
      </c>
      <c r="G2421" s="354">
        <v>-104636.75</v>
      </c>
      <c r="H2421" s="354">
        <v>-104636.75</v>
      </c>
      <c r="I2421" s="354">
        <v>-104636.75</v>
      </c>
      <c r="J2421" s="354">
        <v>-104636.75</v>
      </c>
      <c r="K2421" s="354">
        <v>-104636.75</v>
      </c>
      <c r="L2421" s="354">
        <v>-104636.75</v>
      </c>
      <c r="M2421" s="354">
        <v>-104636.75</v>
      </c>
      <c r="N2421" s="354">
        <v>-104636.75</v>
      </c>
      <c r="O2421" s="354">
        <v>-104636.75</v>
      </c>
      <c r="P2421" s="354">
        <v>-104636.75</v>
      </c>
      <c r="Q2421" s="354">
        <v>-104636.75</v>
      </c>
      <c r="R2421" s="354">
        <v>-104636.75</v>
      </c>
      <c r="S2421" s="354">
        <v>-104636.75</v>
      </c>
      <c r="T2421" s="354">
        <v>-209273.5</v>
      </c>
      <c r="U2421" s="354">
        <v>-313910.25</v>
      </c>
      <c r="V2421" s="354">
        <v>-418547</v>
      </c>
      <c r="W2421" s="354">
        <v>-523183.75</v>
      </c>
      <c r="X2421" s="354">
        <v>-627820.5</v>
      </c>
      <c r="Y2421" s="354">
        <v>-732457.25</v>
      </c>
      <c r="Z2421" s="354">
        <v>-837094</v>
      </c>
      <c r="AA2421" s="354">
        <v>-941730.75</v>
      </c>
      <c r="AB2421" s="354">
        <v>-1046367.5</v>
      </c>
      <c r="AC2421" s="354">
        <v>-1151004.25</v>
      </c>
      <c r="AD2421" s="354">
        <v>-1255641</v>
      </c>
    </row>
    <row r="2422" spans="1:30" x14ac:dyDescent="0.35">
      <c r="A2422" t="s">
        <v>187</v>
      </c>
      <c r="B2422" s="354" t="str">
        <f>VLOOKUP(A2422,'Web Based Remittances'!$A$2:$C$70,3,0)</f>
        <v>354x156y</v>
      </c>
      <c r="C2422" s="354" t="s">
        <v>25</v>
      </c>
      <c r="D2422" s="354" t="s">
        <v>26</v>
      </c>
      <c r="E2422" s="354">
        <v>4190140</v>
      </c>
      <c r="F2422" s="354">
        <v>-50420</v>
      </c>
      <c r="I2422" s="354">
        <v>-12605</v>
      </c>
      <c r="L2422" s="354">
        <v>-12605</v>
      </c>
      <c r="O2422" s="354">
        <v>-12605</v>
      </c>
      <c r="R2422" s="354">
        <v>-12605</v>
      </c>
      <c r="S2422" s="354">
        <v>0</v>
      </c>
      <c r="T2422" s="354">
        <v>0</v>
      </c>
      <c r="U2422" s="354">
        <v>-12605</v>
      </c>
      <c r="V2422" s="354">
        <v>-12605</v>
      </c>
      <c r="W2422" s="354">
        <v>-12605</v>
      </c>
      <c r="X2422" s="354">
        <v>-25210</v>
      </c>
      <c r="Y2422" s="354">
        <v>-25210</v>
      </c>
      <c r="Z2422" s="354">
        <v>-25210</v>
      </c>
      <c r="AA2422" s="354">
        <v>-37815</v>
      </c>
      <c r="AB2422" s="354">
        <v>-37815</v>
      </c>
      <c r="AC2422" s="354">
        <v>-37815</v>
      </c>
      <c r="AD2422" s="354">
        <v>-50420</v>
      </c>
    </row>
    <row r="2423" spans="1:30" x14ac:dyDescent="0.35">
      <c r="A2423" t="s">
        <v>187</v>
      </c>
      <c r="B2423" s="354" t="str">
        <f>VLOOKUP(A2423,'Web Based Remittances'!$A$2:$C$70,3,0)</f>
        <v>354x156y</v>
      </c>
      <c r="C2423" s="354" t="s">
        <v>27</v>
      </c>
      <c r="D2423" s="354" t="s">
        <v>28</v>
      </c>
      <c r="E2423" s="354">
        <v>4190160</v>
      </c>
      <c r="S2423" s="354">
        <v>0</v>
      </c>
      <c r="T2423" s="354">
        <v>0</v>
      </c>
      <c r="U2423" s="354">
        <v>0</v>
      </c>
      <c r="V2423" s="354">
        <v>0</v>
      </c>
      <c r="W2423" s="354">
        <v>0</v>
      </c>
      <c r="X2423" s="354">
        <v>0</v>
      </c>
      <c r="Y2423" s="354">
        <v>0</v>
      </c>
      <c r="Z2423" s="354">
        <v>0</v>
      </c>
      <c r="AA2423" s="354">
        <v>0</v>
      </c>
      <c r="AB2423" s="354">
        <v>0</v>
      </c>
      <c r="AC2423" s="354">
        <v>0</v>
      </c>
      <c r="AD2423" s="354">
        <v>0</v>
      </c>
    </row>
    <row r="2424" spans="1:30" x14ac:dyDescent="0.35">
      <c r="A2424" t="s">
        <v>187</v>
      </c>
      <c r="B2424" s="354" t="str">
        <f>VLOOKUP(A2424,'Web Based Remittances'!$A$2:$C$70,3,0)</f>
        <v>354x156y</v>
      </c>
      <c r="C2424" s="354" t="s">
        <v>29</v>
      </c>
      <c r="D2424" s="354" t="s">
        <v>30</v>
      </c>
      <c r="E2424" s="354">
        <v>4190390</v>
      </c>
      <c r="S2424" s="354">
        <v>0</v>
      </c>
      <c r="T2424" s="354">
        <v>0</v>
      </c>
      <c r="U2424" s="354">
        <v>0</v>
      </c>
      <c r="V2424" s="354">
        <v>0</v>
      </c>
      <c r="W2424" s="354">
        <v>0</v>
      </c>
      <c r="X2424" s="354">
        <v>0</v>
      </c>
      <c r="Y2424" s="354">
        <v>0</v>
      </c>
      <c r="Z2424" s="354">
        <v>0</v>
      </c>
      <c r="AA2424" s="354">
        <v>0</v>
      </c>
      <c r="AB2424" s="354">
        <v>0</v>
      </c>
      <c r="AC2424" s="354">
        <v>0</v>
      </c>
      <c r="AD2424" s="354">
        <v>0</v>
      </c>
    </row>
    <row r="2425" spans="1:30" x14ac:dyDescent="0.35">
      <c r="A2425" t="s">
        <v>187</v>
      </c>
      <c r="B2425" s="354" t="str">
        <f>VLOOKUP(A2425,'Web Based Remittances'!$A$2:$C$70,3,0)</f>
        <v>354x156y</v>
      </c>
      <c r="C2425" s="354" t="s">
        <v>31</v>
      </c>
      <c r="D2425" s="354" t="s">
        <v>32</v>
      </c>
      <c r="E2425" s="354">
        <v>4191900</v>
      </c>
      <c r="F2425" s="354">
        <v>-3120</v>
      </c>
      <c r="G2425" s="354">
        <v>-283.63</v>
      </c>
      <c r="H2425" s="354">
        <v>-283.63</v>
      </c>
      <c r="I2425" s="354">
        <v>-283.63</v>
      </c>
      <c r="J2425" s="354">
        <v>-283.63</v>
      </c>
      <c r="L2425" s="354">
        <v>-283.63</v>
      </c>
      <c r="M2425" s="354">
        <v>-283.63</v>
      </c>
      <c r="N2425" s="354">
        <v>-283.63</v>
      </c>
      <c r="O2425" s="354">
        <v>-283.63</v>
      </c>
      <c r="P2425" s="354">
        <v>-283.63</v>
      </c>
      <c r="Q2425" s="354">
        <v>-283.63</v>
      </c>
      <c r="R2425" s="354">
        <v>-283.7</v>
      </c>
      <c r="S2425" s="354">
        <v>-283.63</v>
      </c>
      <c r="T2425" s="354">
        <v>-567.26</v>
      </c>
      <c r="U2425" s="354">
        <v>-850.89</v>
      </c>
      <c r="V2425" s="354">
        <v>-1134.52</v>
      </c>
      <c r="W2425" s="354">
        <v>-1134.52</v>
      </c>
      <c r="X2425" s="354">
        <v>-1418.15</v>
      </c>
      <c r="Y2425" s="354">
        <v>-1701.7800000000002</v>
      </c>
      <c r="Z2425" s="354">
        <v>-1985.4100000000003</v>
      </c>
      <c r="AA2425" s="354">
        <v>-2269.0400000000004</v>
      </c>
      <c r="AB2425" s="354">
        <v>-2552.6700000000005</v>
      </c>
      <c r="AC2425" s="354">
        <v>-2836.3000000000006</v>
      </c>
      <c r="AD2425" s="354">
        <v>-3120.0000000000005</v>
      </c>
    </row>
    <row r="2426" spans="1:30" x14ac:dyDescent="0.35">
      <c r="A2426" t="s">
        <v>187</v>
      </c>
      <c r="B2426" s="354" t="str">
        <f>VLOOKUP(A2426,'Web Based Remittances'!$A$2:$C$70,3,0)</f>
        <v>354x156y</v>
      </c>
      <c r="C2426" s="354" t="s">
        <v>33</v>
      </c>
      <c r="D2426" s="354" t="s">
        <v>34</v>
      </c>
      <c r="E2426" s="354">
        <v>4191100</v>
      </c>
      <c r="F2426" s="354">
        <v>-102972</v>
      </c>
      <c r="G2426" s="354">
        <v>-8581</v>
      </c>
      <c r="H2426" s="354">
        <v>-8581</v>
      </c>
      <c r="I2426" s="354">
        <v>-8581</v>
      </c>
      <c r="J2426" s="354">
        <v>-8581</v>
      </c>
      <c r="K2426" s="354">
        <v>-8581</v>
      </c>
      <c r="L2426" s="354">
        <v>-8581</v>
      </c>
      <c r="M2426" s="354">
        <v>-8581</v>
      </c>
      <c r="N2426" s="354">
        <v>-8581</v>
      </c>
      <c r="O2426" s="354">
        <v>-8581</v>
      </c>
      <c r="P2426" s="354">
        <v>-8581</v>
      </c>
      <c r="Q2426" s="354">
        <v>-8581</v>
      </c>
      <c r="R2426" s="354">
        <v>-8581</v>
      </c>
      <c r="S2426" s="354">
        <v>-8581</v>
      </c>
      <c r="T2426" s="354">
        <v>-17162</v>
      </c>
      <c r="U2426" s="354">
        <v>-25743</v>
      </c>
      <c r="V2426" s="354">
        <v>-34324</v>
      </c>
      <c r="W2426" s="354">
        <v>-42905</v>
      </c>
      <c r="X2426" s="354">
        <v>-51486</v>
      </c>
      <c r="Y2426" s="354">
        <v>-60067</v>
      </c>
      <c r="Z2426" s="354">
        <v>-68648</v>
      </c>
      <c r="AA2426" s="354">
        <v>-77229</v>
      </c>
      <c r="AB2426" s="354">
        <v>-85810</v>
      </c>
      <c r="AC2426" s="354">
        <v>-94391</v>
      </c>
      <c r="AD2426" s="354">
        <v>-102972</v>
      </c>
    </row>
    <row r="2427" spans="1:30" x14ac:dyDescent="0.35">
      <c r="A2427" t="s">
        <v>187</v>
      </c>
      <c r="B2427" s="354" t="str">
        <f>VLOOKUP(A2427,'Web Based Remittances'!$A$2:$C$70,3,0)</f>
        <v>354x156y</v>
      </c>
      <c r="C2427" s="354" t="s">
        <v>35</v>
      </c>
      <c r="D2427" s="354" t="s">
        <v>36</v>
      </c>
      <c r="E2427" s="354">
        <v>4191110</v>
      </c>
      <c r="F2427" s="354">
        <v>-71500</v>
      </c>
      <c r="G2427" s="354">
        <v>-5958</v>
      </c>
      <c r="H2427" s="354">
        <v>-5958</v>
      </c>
      <c r="I2427" s="354">
        <v>-5958</v>
      </c>
      <c r="J2427" s="354">
        <v>-5958</v>
      </c>
      <c r="K2427" s="354">
        <v>-5958</v>
      </c>
      <c r="L2427" s="354">
        <v>-5958</v>
      </c>
      <c r="M2427" s="354">
        <v>-5958</v>
      </c>
      <c r="N2427" s="354">
        <v>-5958</v>
      </c>
      <c r="O2427" s="354">
        <v>-5958</v>
      </c>
      <c r="P2427" s="354">
        <v>-5958</v>
      </c>
      <c r="Q2427" s="354">
        <v>-5958</v>
      </c>
      <c r="R2427" s="354">
        <v>-5962</v>
      </c>
      <c r="S2427" s="354">
        <v>-5958</v>
      </c>
      <c r="T2427" s="354">
        <v>-11916</v>
      </c>
      <c r="U2427" s="354">
        <v>-17874</v>
      </c>
      <c r="V2427" s="354">
        <v>-23832</v>
      </c>
      <c r="W2427" s="354">
        <v>-29790</v>
      </c>
      <c r="X2427" s="354">
        <v>-35748</v>
      </c>
      <c r="Y2427" s="354">
        <v>-41706</v>
      </c>
      <c r="Z2427" s="354">
        <v>-47664</v>
      </c>
      <c r="AA2427" s="354">
        <v>-53622</v>
      </c>
      <c r="AB2427" s="354">
        <v>-59580</v>
      </c>
      <c r="AC2427" s="354">
        <v>-65538</v>
      </c>
      <c r="AD2427" s="354">
        <v>-71500</v>
      </c>
    </row>
    <row r="2428" spans="1:30" x14ac:dyDescent="0.35">
      <c r="A2428" t="s">
        <v>187</v>
      </c>
      <c r="B2428" s="354" t="str">
        <f>VLOOKUP(A2428,'Web Based Remittances'!$A$2:$C$70,3,0)</f>
        <v>354x156y</v>
      </c>
      <c r="C2428" s="354" t="s">
        <v>37</v>
      </c>
      <c r="D2428" s="354" t="s">
        <v>38</v>
      </c>
      <c r="E2428" s="354">
        <v>4191600</v>
      </c>
      <c r="S2428" s="354">
        <v>0</v>
      </c>
      <c r="T2428" s="354">
        <v>0</v>
      </c>
      <c r="U2428" s="354">
        <v>0</v>
      </c>
      <c r="V2428" s="354">
        <v>0</v>
      </c>
      <c r="W2428" s="354">
        <v>0</v>
      </c>
      <c r="X2428" s="354">
        <v>0</v>
      </c>
      <c r="Y2428" s="354">
        <v>0</v>
      </c>
      <c r="Z2428" s="354">
        <v>0</v>
      </c>
      <c r="AA2428" s="354">
        <v>0</v>
      </c>
      <c r="AB2428" s="354">
        <v>0</v>
      </c>
      <c r="AC2428" s="354">
        <v>0</v>
      </c>
      <c r="AD2428" s="354">
        <v>0</v>
      </c>
    </row>
    <row r="2429" spans="1:30" x14ac:dyDescent="0.35">
      <c r="A2429" t="s">
        <v>187</v>
      </c>
      <c r="B2429" s="354" t="str">
        <f>VLOOKUP(A2429,'Web Based Remittances'!$A$2:$C$70,3,0)</f>
        <v>354x156y</v>
      </c>
      <c r="C2429" s="354" t="s">
        <v>39</v>
      </c>
      <c r="D2429" s="354" t="s">
        <v>40</v>
      </c>
      <c r="E2429" s="354">
        <v>4191610</v>
      </c>
      <c r="S2429" s="354">
        <v>0</v>
      </c>
      <c r="T2429" s="354">
        <v>0</v>
      </c>
      <c r="U2429" s="354">
        <v>0</v>
      </c>
      <c r="V2429" s="354">
        <v>0</v>
      </c>
      <c r="W2429" s="354">
        <v>0</v>
      </c>
      <c r="X2429" s="354">
        <v>0</v>
      </c>
      <c r="Y2429" s="354">
        <v>0</v>
      </c>
      <c r="Z2429" s="354">
        <v>0</v>
      </c>
      <c r="AA2429" s="354">
        <v>0</v>
      </c>
      <c r="AB2429" s="354">
        <v>0</v>
      </c>
      <c r="AC2429" s="354">
        <v>0</v>
      </c>
      <c r="AD2429" s="354">
        <v>0</v>
      </c>
    </row>
    <row r="2430" spans="1:30" x14ac:dyDescent="0.35">
      <c r="A2430" t="s">
        <v>187</v>
      </c>
      <c r="B2430" s="354" t="str">
        <f>VLOOKUP(A2430,'Web Based Remittances'!$A$2:$C$70,3,0)</f>
        <v>354x156y</v>
      </c>
      <c r="C2430" s="354" t="s">
        <v>41</v>
      </c>
      <c r="D2430" s="354" t="s">
        <v>42</v>
      </c>
      <c r="E2430" s="354">
        <v>4190410</v>
      </c>
      <c r="F2430" s="354">
        <v>-3000</v>
      </c>
      <c r="G2430" s="354">
        <v>-272</v>
      </c>
      <c r="H2430" s="354">
        <v>-272</v>
      </c>
      <c r="I2430" s="354">
        <v>-272</v>
      </c>
      <c r="J2430" s="354">
        <v>-272</v>
      </c>
      <c r="L2430" s="354">
        <v>-272</v>
      </c>
      <c r="M2430" s="354">
        <v>-272</v>
      </c>
      <c r="N2430" s="354">
        <v>-272</v>
      </c>
      <c r="O2430" s="354">
        <v>-272</v>
      </c>
      <c r="P2430" s="354">
        <v>-272</v>
      </c>
      <c r="Q2430" s="354">
        <v>-272</v>
      </c>
      <c r="R2430" s="354">
        <v>-280</v>
      </c>
      <c r="S2430" s="354">
        <v>-272</v>
      </c>
      <c r="T2430" s="354">
        <v>-544</v>
      </c>
      <c r="U2430" s="354">
        <v>-816</v>
      </c>
      <c r="V2430" s="354">
        <v>-1088</v>
      </c>
      <c r="W2430" s="354">
        <v>-1088</v>
      </c>
      <c r="X2430" s="354">
        <v>-1360</v>
      </c>
      <c r="Y2430" s="354">
        <v>-1632</v>
      </c>
      <c r="Z2430" s="354">
        <v>-1904</v>
      </c>
      <c r="AA2430" s="354">
        <v>-2176</v>
      </c>
      <c r="AB2430" s="354">
        <v>-2448</v>
      </c>
      <c r="AC2430" s="354">
        <v>-2720</v>
      </c>
      <c r="AD2430" s="354">
        <v>-3000</v>
      </c>
    </row>
    <row r="2431" spans="1:30" x14ac:dyDescent="0.35">
      <c r="A2431" t="s">
        <v>187</v>
      </c>
      <c r="B2431" s="354" t="str">
        <f>VLOOKUP(A2431,'Web Based Remittances'!$A$2:$C$70,3,0)</f>
        <v>354x156y</v>
      </c>
      <c r="C2431" s="354" t="s">
        <v>43</v>
      </c>
      <c r="D2431" s="354" t="s">
        <v>44</v>
      </c>
      <c r="E2431" s="354">
        <v>4190420</v>
      </c>
      <c r="S2431" s="354">
        <v>0</v>
      </c>
      <c r="T2431" s="354">
        <v>0</v>
      </c>
      <c r="U2431" s="354">
        <v>0</v>
      </c>
      <c r="V2431" s="354">
        <v>0</v>
      </c>
      <c r="W2431" s="354">
        <v>0</v>
      </c>
      <c r="X2431" s="354">
        <v>0</v>
      </c>
      <c r="Y2431" s="354">
        <v>0</v>
      </c>
      <c r="Z2431" s="354">
        <v>0</v>
      </c>
      <c r="AA2431" s="354">
        <v>0</v>
      </c>
      <c r="AB2431" s="354">
        <v>0</v>
      </c>
      <c r="AC2431" s="354">
        <v>0</v>
      </c>
      <c r="AD2431" s="354">
        <v>0</v>
      </c>
    </row>
    <row r="2432" spans="1:30" x14ac:dyDescent="0.35">
      <c r="A2432" t="s">
        <v>187</v>
      </c>
      <c r="B2432" s="354" t="str">
        <f>VLOOKUP(A2432,'Web Based Remittances'!$A$2:$C$70,3,0)</f>
        <v>354x156y</v>
      </c>
      <c r="C2432" s="354" t="s">
        <v>45</v>
      </c>
      <c r="D2432" s="354" t="s">
        <v>46</v>
      </c>
      <c r="E2432" s="354">
        <v>4190200</v>
      </c>
      <c r="S2432" s="354">
        <v>0</v>
      </c>
      <c r="T2432" s="354">
        <v>0</v>
      </c>
      <c r="U2432" s="354">
        <v>0</v>
      </c>
      <c r="V2432" s="354">
        <v>0</v>
      </c>
      <c r="W2432" s="354">
        <v>0</v>
      </c>
      <c r="X2432" s="354">
        <v>0</v>
      </c>
      <c r="Y2432" s="354">
        <v>0</v>
      </c>
      <c r="Z2432" s="354">
        <v>0</v>
      </c>
      <c r="AA2432" s="354">
        <v>0</v>
      </c>
      <c r="AB2432" s="354">
        <v>0</v>
      </c>
      <c r="AC2432" s="354">
        <v>0</v>
      </c>
      <c r="AD2432" s="354">
        <v>0</v>
      </c>
    </row>
    <row r="2433" spans="1:30" x14ac:dyDescent="0.35">
      <c r="A2433" t="s">
        <v>187</v>
      </c>
      <c r="B2433" s="354" t="str">
        <f>VLOOKUP(A2433,'Web Based Remittances'!$A$2:$C$70,3,0)</f>
        <v>354x156y</v>
      </c>
      <c r="C2433" s="354" t="s">
        <v>47</v>
      </c>
      <c r="D2433" s="354" t="s">
        <v>48</v>
      </c>
      <c r="E2433" s="354">
        <v>4190386</v>
      </c>
      <c r="S2433" s="354">
        <v>0</v>
      </c>
      <c r="T2433" s="354">
        <v>0</v>
      </c>
      <c r="U2433" s="354">
        <v>0</v>
      </c>
      <c r="V2433" s="354">
        <v>0</v>
      </c>
      <c r="W2433" s="354">
        <v>0</v>
      </c>
      <c r="X2433" s="354">
        <v>0</v>
      </c>
      <c r="Y2433" s="354">
        <v>0</v>
      </c>
      <c r="Z2433" s="354">
        <v>0</v>
      </c>
      <c r="AA2433" s="354">
        <v>0</v>
      </c>
      <c r="AB2433" s="354">
        <v>0</v>
      </c>
      <c r="AC2433" s="354">
        <v>0</v>
      </c>
      <c r="AD2433" s="354">
        <v>0</v>
      </c>
    </row>
    <row r="2434" spans="1:30" x14ac:dyDescent="0.35">
      <c r="A2434" t="s">
        <v>187</v>
      </c>
      <c r="B2434" s="354" t="str">
        <f>VLOOKUP(A2434,'Web Based Remittances'!$A$2:$C$70,3,0)</f>
        <v>354x156y</v>
      </c>
      <c r="C2434" s="354" t="s">
        <v>49</v>
      </c>
      <c r="D2434" s="354" t="s">
        <v>50</v>
      </c>
      <c r="E2434" s="354">
        <v>4190387</v>
      </c>
      <c r="S2434" s="354">
        <v>0</v>
      </c>
      <c r="T2434" s="354">
        <v>0</v>
      </c>
      <c r="U2434" s="354">
        <v>0</v>
      </c>
      <c r="V2434" s="354">
        <v>0</v>
      </c>
      <c r="W2434" s="354">
        <v>0</v>
      </c>
      <c r="X2434" s="354">
        <v>0</v>
      </c>
      <c r="Y2434" s="354">
        <v>0</v>
      </c>
      <c r="Z2434" s="354">
        <v>0</v>
      </c>
      <c r="AA2434" s="354">
        <v>0</v>
      </c>
      <c r="AB2434" s="354">
        <v>0</v>
      </c>
      <c r="AC2434" s="354">
        <v>0</v>
      </c>
      <c r="AD2434" s="354">
        <v>0</v>
      </c>
    </row>
    <row r="2435" spans="1:30" x14ac:dyDescent="0.35">
      <c r="A2435" t="s">
        <v>187</v>
      </c>
      <c r="B2435" s="354" t="str">
        <f>VLOOKUP(A2435,'Web Based Remittances'!$A$2:$C$70,3,0)</f>
        <v>354x156y</v>
      </c>
      <c r="C2435" s="354" t="s">
        <v>51</v>
      </c>
      <c r="D2435" s="354" t="s">
        <v>52</v>
      </c>
      <c r="E2435" s="354">
        <v>4190388</v>
      </c>
      <c r="F2435" s="354">
        <v>-10046.880000000001</v>
      </c>
      <c r="H2435" s="354">
        <v>-10046.880000000001</v>
      </c>
      <c r="S2435" s="354">
        <v>0</v>
      </c>
      <c r="T2435" s="354">
        <v>-10046.880000000001</v>
      </c>
      <c r="U2435" s="354">
        <v>-10046.880000000001</v>
      </c>
      <c r="V2435" s="354">
        <v>-10046.880000000001</v>
      </c>
      <c r="W2435" s="354">
        <v>-10046.880000000001</v>
      </c>
      <c r="X2435" s="354">
        <v>-10046.880000000001</v>
      </c>
      <c r="Y2435" s="354">
        <v>-10046.880000000001</v>
      </c>
      <c r="Z2435" s="354">
        <v>-10046.880000000001</v>
      </c>
      <c r="AA2435" s="354">
        <v>-10046.880000000001</v>
      </c>
      <c r="AB2435" s="354">
        <v>-10046.880000000001</v>
      </c>
      <c r="AC2435" s="354">
        <v>-10046.880000000001</v>
      </c>
      <c r="AD2435" s="354">
        <v>-10046.880000000001</v>
      </c>
    </row>
    <row r="2436" spans="1:30" x14ac:dyDescent="0.35">
      <c r="A2436" t="s">
        <v>187</v>
      </c>
      <c r="B2436" s="354" t="str">
        <f>VLOOKUP(A2436,'Web Based Remittances'!$A$2:$C$70,3,0)</f>
        <v>354x156y</v>
      </c>
      <c r="C2436" s="354" t="s">
        <v>53</v>
      </c>
      <c r="D2436" s="354" t="s">
        <v>54</v>
      </c>
      <c r="E2436" s="354">
        <v>4190380</v>
      </c>
      <c r="F2436" s="354">
        <v>-9848</v>
      </c>
      <c r="G2436" s="354">
        <v>-9626</v>
      </c>
      <c r="J2436" s="354">
        <v>-222</v>
      </c>
      <c r="S2436" s="354">
        <v>-9626</v>
      </c>
      <c r="T2436" s="354">
        <v>-9626</v>
      </c>
      <c r="U2436" s="354">
        <v>-9626</v>
      </c>
      <c r="V2436" s="354">
        <v>-9848</v>
      </c>
      <c r="W2436" s="354">
        <v>-9848</v>
      </c>
      <c r="X2436" s="354">
        <v>-9848</v>
      </c>
      <c r="Y2436" s="354">
        <v>-9848</v>
      </c>
      <c r="Z2436" s="354">
        <v>-9848</v>
      </c>
      <c r="AA2436" s="354">
        <v>-9848</v>
      </c>
      <c r="AB2436" s="354">
        <v>-9848</v>
      </c>
      <c r="AC2436" s="354">
        <v>-9848</v>
      </c>
      <c r="AD2436" s="354">
        <v>-9848</v>
      </c>
    </row>
    <row r="2437" spans="1:30" x14ac:dyDescent="0.35">
      <c r="A2437" t="s">
        <v>187</v>
      </c>
      <c r="B2437" s="354" t="str">
        <f>VLOOKUP(A2437,'Web Based Remittances'!$A$2:$C$70,3,0)</f>
        <v>354x156y</v>
      </c>
      <c r="C2437" s="354" t="s">
        <v>57</v>
      </c>
      <c r="D2437" s="354" t="s">
        <v>58</v>
      </c>
      <c r="E2437" s="354">
        <v>6110000</v>
      </c>
      <c r="F2437" s="354">
        <v>1017555</v>
      </c>
      <c r="G2437" s="354">
        <v>84796.25</v>
      </c>
      <c r="H2437" s="354">
        <v>84796.25</v>
      </c>
      <c r="I2437" s="354">
        <v>84796.25</v>
      </c>
      <c r="J2437" s="354">
        <v>84796.25</v>
      </c>
      <c r="K2437" s="354">
        <v>84796.25</v>
      </c>
      <c r="L2437" s="354">
        <v>84796.25</v>
      </c>
      <c r="M2437" s="354">
        <v>84796.25</v>
      </c>
      <c r="N2437" s="354">
        <v>84796.25</v>
      </c>
      <c r="O2437" s="354">
        <v>84796.25</v>
      </c>
      <c r="P2437" s="354">
        <v>84796.25</v>
      </c>
      <c r="Q2437" s="354">
        <v>84796.25</v>
      </c>
      <c r="R2437" s="354">
        <v>84796.25</v>
      </c>
      <c r="S2437" s="354">
        <v>84796.25</v>
      </c>
      <c r="T2437" s="354">
        <v>169592.5</v>
      </c>
      <c r="U2437" s="354">
        <v>254388.75</v>
      </c>
      <c r="V2437" s="354">
        <v>339185</v>
      </c>
      <c r="W2437" s="354">
        <v>423981.25</v>
      </c>
      <c r="X2437" s="354">
        <v>508777.5</v>
      </c>
      <c r="Y2437" s="354">
        <v>593573.75</v>
      </c>
      <c r="Z2437" s="354">
        <v>678370</v>
      </c>
      <c r="AA2437" s="354">
        <v>763166.25</v>
      </c>
      <c r="AB2437" s="354">
        <v>847962.5</v>
      </c>
      <c r="AC2437" s="354">
        <v>932758.75</v>
      </c>
      <c r="AD2437" s="354">
        <v>1017555</v>
      </c>
    </row>
    <row r="2438" spans="1:30" x14ac:dyDescent="0.35">
      <c r="A2438" t="s">
        <v>187</v>
      </c>
      <c r="B2438" s="354" t="str">
        <f>VLOOKUP(A2438,'Web Based Remittances'!$A$2:$C$70,3,0)</f>
        <v>354x156y</v>
      </c>
      <c r="C2438" s="354" t="s">
        <v>59</v>
      </c>
      <c r="D2438" s="354" t="s">
        <v>60</v>
      </c>
      <c r="E2438" s="354">
        <v>6110020</v>
      </c>
      <c r="S2438" s="354">
        <v>0</v>
      </c>
      <c r="T2438" s="354">
        <v>0</v>
      </c>
      <c r="U2438" s="354">
        <v>0</v>
      </c>
      <c r="V2438" s="354">
        <v>0</v>
      </c>
      <c r="W2438" s="354">
        <v>0</v>
      </c>
      <c r="X2438" s="354">
        <v>0</v>
      </c>
      <c r="Y2438" s="354">
        <v>0</v>
      </c>
      <c r="Z2438" s="354">
        <v>0</v>
      </c>
      <c r="AA2438" s="354">
        <v>0</v>
      </c>
      <c r="AB2438" s="354">
        <v>0</v>
      </c>
      <c r="AC2438" s="354">
        <v>0</v>
      </c>
      <c r="AD2438" s="354">
        <v>0</v>
      </c>
    </row>
    <row r="2439" spans="1:30" x14ac:dyDescent="0.35">
      <c r="A2439" t="s">
        <v>187</v>
      </c>
      <c r="B2439" s="354" t="str">
        <f>VLOOKUP(A2439,'Web Based Remittances'!$A$2:$C$70,3,0)</f>
        <v>354x156y</v>
      </c>
      <c r="C2439" s="354" t="s">
        <v>61</v>
      </c>
      <c r="D2439" s="354" t="s">
        <v>62</v>
      </c>
      <c r="E2439" s="354">
        <v>6110600</v>
      </c>
      <c r="F2439" s="354">
        <v>595398</v>
      </c>
      <c r="G2439" s="354">
        <v>47815.5</v>
      </c>
      <c r="H2439" s="354">
        <v>47815.5</v>
      </c>
      <c r="I2439" s="354">
        <v>47815.5</v>
      </c>
      <c r="J2439" s="354">
        <v>47815.5</v>
      </c>
      <c r="K2439" s="354">
        <v>47815.5</v>
      </c>
      <c r="L2439" s="354">
        <v>50903</v>
      </c>
      <c r="M2439" s="354">
        <v>50903</v>
      </c>
      <c r="N2439" s="354">
        <v>50903</v>
      </c>
      <c r="O2439" s="354">
        <v>50903</v>
      </c>
      <c r="P2439" s="354">
        <v>50903</v>
      </c>
      <c r="Q2439" s="354">
        <v>50903</v>
      </c>
      <c r="R2439" s="354">
        <v>50902.5</v>
      </c>
      <c r="S2439" s="354">
        <v>47815.5</v>
      </c>
      <c r="T2439" s="354">
        <v>95631</v>
      </c>
      <c r="U2439" s="354">
        <v>143446.5</v>
      </c>
      <c r="V2439" s="354">
        <v>191262</v>
      </c>
      <c r="W2439" s="354">
        <v>239077.5</v>
      </c>
      <c r="X2439" s="354">
        <v>289980.5</v>
      </c>
      <c r="Y2439" s="354">
        <v>340883.5</v>
      </c>
      <c r="Z2439" s="354">
        <v>391786.5</v>
      </c>
      <c r="AA2439" s="354">
        <v>442689.5</v>
      </c>
      <c r="AB2439" s="354">
        <v>493592.5</v>
      </c>
      <c r="AC2439" s="354">
        <v>544495.5</v>
      </c>
      <c r="AD2439" s="354">
        <v>595398</v>
      </c>
    </row>
    <row r="2440" spans="1:30" x14ac:dyDescent="0.35">
      <c r="A2440" t="s">
        <v>187</v>
      </c>
      <c r="B2440" s="354" t="str">
        <f>VLOOKUP(A2440,'Web Based Remittances'!$A$2:$C$70,3,0)</f>
        <v>354x156y</v>
      </c>
      <c r="C2440" s="354" t="s">
        <v>63</v>
      </c>
      <c r="D2440" s="354" t="s">
        <v>64</v>
      </c>
      <c r="E2440" s="354">
        <v>6110720</v>
      </c>
      <c r="F2440" s="354">
        <v>76758</v>
      </c>
      <c r="G2440" s="354">
        <v>6396.5</v>
      </c>
      <c r="H2440" s="354">
        <v>6396.5</v>
      </c>
      <c r="I2440" s="354">
        <v>6396.5</v>
      </c>
      <c r="J2440" s="354">
        <v>6396.5</v>
      </c>
      <c r="K2440" s="354">
        <v>6396.5</v>
      </c>
      <c r="L2440" s="354">
        <v>6396.5</v>
      </c>
      <c r="M2440" s="354">
        <v>6396.5</v>
      </c>
      <c r="N2440" s="354">
        <v>6396.5</v>
      </c>
      <c r="O2440" s="354">
        <v>6396.5</v>
      </c>
      <c r="P2440" s="354">
        <v>6396.5</v>
      </c>
      <c r="Q2440" s="354">
        <v>6396.5</v>
      </c>
      <c r="R2440" s="354">
        <v>6396.5</v>
      </c>
      <c r="S2440" s="354">
        <v>6396.5</v>
      </c>
      <c r="T2440" s="354">
        <v>12793</v>
      </c>
      <c r="U2440" s="354">
        <v>19189.5</v>
      </c>
      <c r="V2440" s="354">
        <v>25586</v>
      </c>
      <c r="W2440" s="354">
        <v>31982.5</v>
      </c>
      <c r="X2440" s="354">
        <v>38379</v>
      </c>
      <c r="Y2440" s="354">
        <v>44775.5</v>
      </c>
      <c r="Z2440" s="354">
        <v>51172</v>
      </c>
      <c r="AA2440" s="354">
        <v>57568.5</v>
      </c>
      <c r="AB2440" s="354">
        <v>63965</v>
      </c>
      <c r="AC2440" s="354">
        <v>70361.5</v>
      </c>
      <c r="AD2440" s="354">
        <v>76758</v>
      </c>
    </row>
    <row r="2441" spans="1:30" x14ac:dyDescent="0.35">
      <c r="A2441" t="s">
        <v>187</v>
      </c>
      <c r="B2441" s="354" t="str">
        <f>VLOOKUP(A2441,'Web Based Remittances'!$A$2:$C$70,3,0)</f>
        <v>354x156y</v>
      </c>
      <c r="C2441" s="354" t="s">
        <v>65</v>
      </c>
      <c r="D2441" s="354" t="s">
        <v>66</v>
      </c>
      <c r="E2441" s="354">
        <v>6110860</v>
      </c>
      <c r="F2441" s="354">
        <v>93089</v>
      </c>
      <c r="G2441" s="354">
        <v>7757</v>
      </c>
      <c r="H2441" s="354">
        <v>7757</v>
      </c>
      <c r="I2441" s="354">
        <v>7757</v>
      </c>
      <c r="J2441" s="354">
        <v>7757</v>
      </c>
      <c r="K2441" s="354">
        <v>7757</v>
      </c>
      <c r="L2441" s="354">
        <v>7757</v>
      </c>
      <c r="M2441" s="354">
        <v>7757</v>
      </c>
      <c r="N2441" s="354">
        <v>7757</v>
      </c>
      <c r="O2441" s="354">
        <v>7757</v>
      </c>
      <c r="P2441" s="354">
        <v>7757</v>
      </c>
      <c r="Q2441" s="354">
        <v>7757</v>
      </c>
      <c r="R2441" s="354">
        <v>7762</v>
      </c>
      <c r="S2441" s="354">
        <v>7757</v>
      </c>
      <c r="T2441" s="354">
        <v>15514</v>
      </c>
      <c r="U2441" s="354">
        <v>23271</v>
      </c>
      <c r="V2441" s="354">
        <v>31028</v>
      </c>
      <c r="W2441" s="354">
        <v>38785</v>
      </c>
      <c r="X2441" s="354">
        <v>46542</v>
      </c>
      <c r="Y2441" s="354">
        <v>54299</v>
      </c>
      <c r="Z2441" s="354">
        <v>62056</v>
      </c>
      <c r="AA2441" s="354">
        <v>69813</v>
      </c>
      <c r="AB2441" s="354">
        <v>77570</v>
      </c>
      <c r="AC2441" s="354">
        <v>85327</v>
      </c>
      <c r="AD2441" s="354">
        <v>93089</v>
      </c>
    </row>
    <row r="2442" spans="1:30" x14ac:dyDescent="0.35">
      <c r="A2442" t="s">
        <v>187</v>
      </c>
      <c r="B2442" s="354" t="str">
        <f>VLOOKUP(A2442,'Web Based Remittances'!$A$2:$C$70,3,0)</f>
        <v>354x156y</v>
      </c>
      <c r="C2442" s="354" t="s">
        <v>67</v>
      </c>
      <c r="D2442" s="354" t="s">
        <v>68</v>
      </c>
      <c r="E2442" s="354">
        <v>6110800</v>
      </c>
      <c r="F2442" s="354">
        <v>128866</v>
      </c>
      <c r="G2442" s="354">
        <v>10738.83</v>
      </c>
      <c r="H2442" s="354">
        <v>10738.83</v>
      </c>
      <c r="I2442" s="354">
        <v>10738.83</v>
      </c>
      <c r="J2442" s="354">
        <v>10738.83</v>
      </c>
      <c r="K2442" s="354">
        <v>10738.83</v>
      </c>
      <c r="L2442" s="354">
        <v>10738.83</v>
      </c>
      <c r="M2442" s="354">
        <v>10738.83</v>
      </c>
      <c r="N2442" s="354">
        <v>10738.83</v>
      </c>
      <c r="O2442" s="354">
        <v>10738.83</v>
      </c>
      <c r="P2442" s="354">
        <v>10738.83</v>
      </c>
      <c r="Q2442" s="354">
        <v>10738.83</v>
      </c>
      <c r="R2442" s="354">
        <v>10738.87</v>
      </c>
      <c r="S2442" s="354">
        <v>10738.83</v>
      </c>
      <c r="T2442" s="354">
        <v>21477.66</v>
      </c>
      <c r="U2442" s="354">
        <v>32216.489999999998</v>
      </c>
      <c r="V2442" s="354">
        <v>42955.32</v>
      </c>
      <c r="W2442" s="354">
        <v>53694.15</v>
      </c>
      <c r="X2442" s="354">
        <v>64432.98</v>
      </c>
      <c r="Y2442" s="354">
        <v>75171.81</v>
      </c>
      <c r="Z2442" s="354">
        <v>85910.64</v>
      </c>
      <c r="AA2442" s="354">
        <v>96649.47</v>
      </c>
      <c r="AB2442" s="354">
        <v>107388.3</v>
      </c>
      <c r="AC2442" s="354">
        <v>118127.13</v>
      </c>
      <c r="AD2442" s="354">
        <v>128866</v>
      </c>
    </row>
    <row r="2443" spans="1:30" x14ac:dyDescent="0.35">
      <c r="A2443" t="s">
        <v>187</v>
      </c>
      <c r="B2443" s="354" t="str">
        <f>VLOOKUP(A2443,'Web Based Remittances'!$A$2:$C$70,3,0)</f>
        <v>354x156y</v>
      </c>
      <c r="C2443" s="354" t="s">
        <v>69</v>
      </c>
      <c r="D2443" s="354" t="s">
        <v>70</v>
      </c>
      <c r="E2443" s="354">
        <v>6110640</v>
      </c>
      <c r="S2443" s="354">
        <v>0</v>
      </c>
      <c r="T2443" s="354">
        <v>0</v>
      </c>
      <c r="U2443" s="354">
        <v>0</v>
      </c>
      <c r="V2443" s="354">
        <v>0</v>
      </c>
      <c r="W2443" s="354">
        <v>0</v>
      </c>
      <c r="X2443" s="354">
        <v>0</v>
      </c>
      <c r="Y2443" s="354">
        <v>0</v>
      </c>
      <c r="Z2443" s="354">
        <v>0</v>
      </c>
      <c r="AA2443" s="354">
        <v>0</v>
      </c>
      <c r="AB2443" s="354">
        <v>0</v>
      </c>
      <c r="AC2443" s="354">
        <v>0</v>
      </c>
      <c r="AD2443" s="354">
        <v>0</v>
      </c>
    </row>
    <row r="2444" spans="1:30" x14ac:dyDescent="0.35">
      <c r="A2444" t="s">
        <v>187</v>
      </c>
      <c r="B2444" s="354" t="str">
        <f>VLOOKUP(A2444,'Web Based Remittances'!$A$2:$C$70,3,0)</f>
        <v>354x156y</v>
      </c>
      <c r="C2444" s="354" t="s">
        <v>71</v>
      </c>
      <c r="D2444" s="354" t="s">
        <v>72</v>
      </c>
      <c r="E2444" s="354">
        <v>6116300</v>
      </c>
      <c r="F2444" s="354">
        <v>15000</v>
      </c>
      <c r="G2444" s="354">
        <v>1363</v>
      </c>
      <c r="H2444" s="354">
        <v>1363</v>
      </c>
      <c r="I2444" s="354">
        <v>1363</v>
      </c>
      <c r="J2444" s="354">
        <v>1363</v>
      </c>
      <c r="L2444" s="354">
        <v>1363</v>
      </c>
      <c r="M2444" s="354">
        <v>1363</v>
      </c>
      <c r="N2444" s="354">
        <v>1363</v>
      </c>
      <c r="O2444" s="354">
        <v>1363</v>
      </c>
      <c r="P2444" s="354">
        <v>1363</v>
      </c>
      <c r="Q2444" s="354">
        <v>1363</v>
      </c>
      <c r="R2444" s="354">
        <v>1370</v>
      </c>
      <c r="S2444" s="354">
        <v>1363</v>
      </c>
      <c r="T2444" s="354">
        <v>2726</v>
      </c>
      <c r="U2444" s="354">
        <v>4089</v>
      </c>
      <c r="V2444" s="354">
        <v>5452</v>
      </c>
      <c r="W2444" s="354">
        <v>5452</v>
      </c>
      <c r="X2444" s="354">
        <v>6815</v>
      </c>
      <c r="Y2444" s="354">
        <v>8178</v>
      </c>
      <c r="Z2444" s="354">
        <v>9541</v>
      </c>
      <c r="AA2444" s="354">
        <v>10904</v>
      </c>
      <c r="AB2444" s="354">
        <v>12267</v>
      </c>
      <c r="AC2444" s="354">
        <v>13630</v>
      </c>
      <c r="AD2444" s="354">
        <v>15000</v>
      </c>
    </row>
    <row r="2445" spans="1:30" x14ac:dyDescent="0.35">
      <c r="A2445" t="s">
        <v>187</v>
      </c>
      <c r="B2445" s="354" t="str">
        <f>VLOOKUP(A2445,'Web Based Remittances'!$A$2:$C$70,3,0)</f>
        <v>354x156y</v>
      </c>
      <c r="C2445" s="354" t="s">
        <v>73</v>
      </c>
      <c r="D2445" s="354" t="s">
        <v>74</v>
      </c>
      <c r="E2445" s="354">
        <v>6116200</v>
      </c>
      <c r="F2445" s="354">
        <v>20000</v>
      </c>
      <c r="G2445" s="354">
        <v>5000</v>
      </c>
      <c r="H2445" s="354">
        <v>1000</v>
      </c>
      <c r="I2445" s="354">
        <v>1000</v>
      </c>
      <c r="J2445" s="354">
        <v>1000</v>
      </c>
      <c r="L2445" s="354">
        <v>5000</v>
      </c>
      <c r="M2445" s="354">
        <v>1000</v>
      </c>
      <c r="N2445" s="354">
        <v>1000</v>
      </c>
      <c r="O2445" s="354">
        <v>1000</v>
      </c>
      <c r="P2445" s="354">
        <v>3000</v>
      </c>
      <c r="Q2445" s="354">
        <v>500</v>
      </c>
      <c r="R2445" s="354">
        <v>500</v>
      </c>
      <c r="S2445" s="354">
        <v>5000</v>
      </c>
      <c r="T2445" s="354">
        <v>6000</v>
      </c>
      <c r="U2445" s="354">
        <v>7000</v>
      </c>
      <c r="V2445" s="354">
        <v>8000</v>
      </c>
      <c r="W2445" s="354">
        <v>8000</v>
      </c>
      <c r="X2445" s="354">
        <v>13000</v>
      </c>
      <c r="Y2445" s="354">
        <v>14000</v>
      </c>
      <c r="Z2445" s="354">
        <v>15000</v>
      </c>
      <c r="AA2445" s="354">
        <v>16000</v>
      </c>
      <c r="AB2445" s="354">
        <v>19000</v>
      </c>
      <c r="AC2445" s="354">
        <v>19500</v>
      </c>
      <c r="AD2445" s="354">
        <v>20000</v>
      </c>
    </row>
    <row r="2446" spans="1:30" x14ac:dyDescent="0.35">
      <c r="A2446" t="s">
        <v>187</v>
      </c>
      <c r="B2446" s="354" t="str">
        <f>VLOOKUP(A2446,'Web Based Remittances'!$A$2:$C$70,3,0)</f>
        <v>354x156y</v>
      </c>
      <c r="C2446" s="354" t="s">
        <v>75</v>
      </c>
      <c r="D2446" s="354" t="s">
        <v>76</v>
      </c>
      <c r="E2446" s="354">
        <v>6116610</v>
      </c>
      <c r="S2446" s="354">
        <v>0</v>
      </c>
      <c r="T2446" s="354">
        <v>0</v>
      </c>
      <c r="U2446" s="354">
        <v>0</v>
      </c>
      <c r="V2446" s="354">
        <v>0</v>
      </c>
      <c r="W2446" s="354">
        <v>0</v>
      </c>
      <c r="X2446" s="354">
        <v>0</v>
      </c>
      <c r="Y2446" s="354">
        <v>0</v>
      </c>
      <c r="Z2446" s="354">
        <v>0</v>
      </c>
      <c r="AA2446" s="354">
        <v>0</v>
      </c>
      <c r="AB2446" s="354">
        <v>0</v>
      </c>
      <c r="AC2446" s="354">
        <v>0</v>
      </c>
      <c r="AD2446" s="354">
        <v>0</v>
      </c>
    </row>
    <row r="2447" spans="1:30" x14ac:dyDescent="0.35">
      <c r="A2447" t="s">
        <v>187</v>
      </c>
      <c r="B2447" s="354" t="str">
        <f>VLOOKUP(A2447,'Web Based Remittances'!$A$2:$C$70,3,0)</f>
        <v>354x156y</v>
      </c>
      <c r="C2447" s="354" t="s">
        <v>77</v>
      </c>
      <c r="D2447" s="354" t="s">
        <v>78</v>
      </c>
      <c r="E2447" s="354">
        <v>6116600</v>
      </c>
      <c r="S2447" s="354">
        <v>0</v>
      </c>
      <c r="T2447" s="354">
        <v>0</v>
      </c>
      <c r="U2447" s="354">
        <v>0</v>
      </c>
      <c r="V2447" s="354">
        <v>0</v>
      </c>
      <c r="W2447" s="354">
        <v>0</v>
      </c>
      <c r="X2447" s="354">
        <v>0</v>
      </c>
      <c r="Y2447" s="354">
        <v>0</v>
      </c>
      <c r="Z2447" s="354">
        <v>0</v>
      </c>
      <c r="AA2447" s="354">
        <v>0</v>
      </c>
      <c r="AB2447" s="354">
        <v>0</v>
      </c>
      <c r="AC2447" s="354">
        <v>0</v>
      </c>
      <c r="AD2447" s="354">
        <v>0</v>
      </c>
    </row>
    <row r="2448" spans="1:30" x14ac:dyDescent="0.35">
      <c r="A2448" t="s">
        <v>187</v>
      </c>
      <c r="B2448" s="354" t="str">
        <f>VLOOKUP(A2448,'Web Based Remittances'!$A$2:$C$70,3,0)</f>
        <v>354x156y</v>
      </c>
      <c r="C2448" s="354" t="s">
        <v>79</v>
      </c>
      <c r="D2448" s="354" t="s">
        <v>80</v>
      </c>
      <c r="E2448" s="354">
        <v>6121000</v>
      </c>
      <c r="F2448" s="354">
        <v>46000</v>
      </c>
      <c r="G2448" s="354">
        <v>3833</v>
      </c>
      <c r="H2448" s="354">
        <v>3833</v>
      </c>
      <c r="I2448" s="354">
        <v>3833</v>
      </c>
      <c r="J2448" s="354">
        <v>3833</v>
      </c>
      <c r="K2448" s="354">
        <v>3833</v>
      </c>
      <c r="L2448" s="354">
        <v>3833</v>
      </c>
      <c r="M2448" s="354">
        <v>3833</v>
      </c>
      <c r="N2448" s="354">
        <v>3833</v>
      </c>
      <c r="O2448" s="354">
        <v>3833</v>
      </c>
      <c r="P2448" s="354">
        <v>3833</v>
      </c>
      <c r="Q2448" s="354">
        <v>3833</v>
      </c>
      <c r="R2448" s="354">
        <v>3837</v>
      </c>
      <c r="S2448" s="354">
        <v>3833</v>
      </c>
      <c r="T2448" s="354">
        <v>7666</v>
      </c>
      <c r="U2448" s="354">
        <v>11499</v>
      </c>
      <c r="V2448" s="354">
        <v>15332</v>
      </c>
      <c r="W2448" s="354">
        <v>19165</v>
      </c>
      <c r="X2448" s="354">
        <v>22998</v>
      </c>
      <c r="Y2448" s="354">
        <v>26831</v>
      </c>
      <c r="Z2448" s="354">
        <v>30664</v>
      </c>
      <c r="AA2448" s="354">
        <v>34497</v>
      </c>
      <c r="AB2448" s="354">
        <v>38330</v>
      </c>
      <c r="AC2448" s="354">
        <v>42163</v>
      </c>
      <c r="AD2448" s="354">
        <v>46000</v>
      </c>
    </row>
    <row r="2449" spans="1:30" x14ac:dyDescent="0.35">
      <c r="A2449" t="s">
        <v>187</v>
      </c>
      <c r="B2449" s="354" t="str">
        <f>VLOOKUP(A2449,'Web Based Remittances'!$A$2:$C$70,3,0)</f>
        <v>354x156y</v>
      </c>
      <c r="C2449" s="354" t="s">
        <v>81</v>
      </c>
      <c r="D2449" s="354" t="s">
        <v>82</v>
      </c>
      <c r="E2449" s="354">
        <v>6122310</v>
      </c>
      <c r="F2449" s="354">
        <v>20000</v>
      </c>
      <c r="G2449" s="354">
        <v>2467.33</v>
      </c>
      <c r="H2449" s="354">
        <v>467.33</v>
      </c>
      <c r="I2449" s="354">
        <v>3467.33</v>
      </c>
      <c r="J2449" s="354">
        <v>1467.33</v>
      </c>
      <c r="K2449" s="354">
        <v>1467.33</v>
      </c>
      <c r="L2449" s="354">
        <v>3467.33</v>
      </c>
      <c r="M2449" s="354">
        <v>467.33</v>
      </c>
      <c r="N2449" s="354">
        <v>1467.33</v>
      </c>
      <c r="O2449" s="354">
        <v>859.37</v>
      </c>
      <c r="P2449" s="354">
        <v>3467.33</v>
      </c>
      <c r="Q2449" s="354">
        <v>467.33</v>
      </c>
      <c r="R2449" s="354">
        <v>467.33</v>
      </c>
      <c r="S2449" s="354">
        <v>2467.33</v>
      </c>
      <c r="T2449" s="354">
        <v>2934.66</v>
      </c>
      <c r="U2449" s="354">
        <v>6401.99</v>
      </c>
      <c r="V2449" s="354">
        <v>7869.32</v>
      </c>
      <c r="W2449" s="354">
        <v>9336.65</v>
      </c>
      <c r="X2449" s="354">
        <v>12803.98</v>
      </c>
      <c r="Y2449" s="354">
        <v>13271.31</v>
      </c>
      <c r="Z2449" s="354">
        <v>14738.64</v>
      </c>
      <c r="AA2449" s="354">
        <v>15598.01</v>
      </c>
      <c r="AB2449" s="354">
        <v>19065.34</v>
      </c>
      <c r="AC2449" s="354">
        <v>19532.670000000002</v>
      </c>
      <c r="AD2449" s="354">
        <v>20000.000000000004</v>
      </c>
    </row>
    <row r="2450" spans="1:30" x14ac:dyDescent="0.35">
      <c r="A2450" t="s">
        <v>187</v>
      </c>
      <c r="B2450" s="354" t="str">
        <f>VLOOKUP(A2450,'Web Based Remittances'!$A$2:$C$70,3,0)</f>
        <v>354x156y</v>
      </c>
      <c r="C2450" s="354" t="s">
        <v>83</v>
      </c>
      <c r="D2450" s="354" t="s">
        <v>84</v>
      </c>
      <c r="E2450" s="354">
        <v>6122110</v>
      </c>
      <c r="F2450" s="354">
        <v>20000</v>
      </c>
      <c r="G2450" s="354">
        <v>1818</v>
      </c>
      <c r="H2450" s="354">
        <v>1818</v>
      </c>
      <c r="I2450" s="354">
        <v>1818</v>
      </c>
      <c r="J2450" s="354">
        <v>1818</v>
      </c>
      <c r="L2450" s="354">
        <v>1818</v>
      </c>
      <c r="M2450" s="354">
        <v>1818</v>
      </c>
      <c r="N2450" s="354">
        <v>1818</v>
      </c>
      <c r="O2450" s="354">
        <v>1818</v>
      </c>
      <c r="P2450" s="354">
        <v>1818</v>
      </c>
      <c r="Q2450" s="354">
        <v>1818</v>
      </c>
      <c r="R2450" s="354">
        <v>1820</v>
      </c>
      <c r="S2450" s="354">
        <v>1818</v>
      </c>
      <c r="T2450" s="354">
        <v>3636</v>
      </c>
      <c r="U2450" s="354">
        <v>5454</v>
      </c>
      <c r="V2450" s="354">
        <v>7272</v>
      </c>
      <c r="W2450" s="354">
        <v>7272</v>
      </c>
      <c r="X2450" s="354">
        <v>9090</v>
      </c>
      <c r="Y2450" s="354">
        <v>10908</v>
      </c>
      <c r="Z2450" s="354">
        <v>12726</v>
      </c>
      <c r="AA2450" s="354">
        <v>14544</v>
      </c>
      <c r="AB2450" s="354">
        <v>16362</v>
      </c>
      <c r="AC2450" s="354">
        <v>18180</v>
      </c>
      <c r="AD2450" s="354">
        <v>20000</v>
      </c>
    </row>
    <row r="2451" spans="1:30" x14ac:dyDescent="0.35">
      <c r="A2451" t="s">
        <v>187</v>
      </c>
      <c r="B2451" s="354" t="str">
        <f>VLOOKUP(A2451,'Web Based Remittances'!$A$2:$C$70,3,0)</f>
        <v>354x156y</v>
      </c>
      <c r="C2451" s="354" t="s">
        <v>85</v>
      </c>
      <c r="D2451" s="354" t="s">
        <v>86</v>
      </c>
      <c r="E2451" s="354">
        <v>6120800</v>
      </c>
      <c r="F2451" s="354">
        <v>3120</v>
      </c>
      <c r="H2451" s="354">
        <v>780</v>
      </c>
      <c r="K2451" s="354">
        <v>780</v>
      </c>
      <c r="N2451" s="354">
        <v>780</v>
      </c>
      <c r="R2451" s="354">
        <v>780</v>
      </c>
      <c r="S2451" s="354">
        <v>0</v>
      </c>
      <c r="T2451" s="354">
        <v>780</v>
      </c>
      <c r="U2451" s="354">
        <v>780</v>
      </c>
      <c r="V2451" s="354">
        <v>780</v>
      </c>
      <c r="W2451" s="354">
        <v>1560</v>
      </c>
      <c r="X2451" s="354">
        <v>1560</v>
      </c>
      <c r="Y2451" s="354">
        <v>1560</v>
      </c>
      <c r="Z2451" s="354">
        <v>2340</v>
      </c>
      <c r="AA2451" s="354">
        <v>2340</v>
      </c>
      <c r="AB2451" s="354">
        <v>2340</v>
      </c>
      <c r="AC2451" s="354">
        <v>2340</v>
      </c>
      <c r="AD2451" s="354">
        <v>3120</v>
      </c>
    </row>
    <row r="2452" spans="1:30" x14ac:dyDescent="0.35">
      <c r="A2452" t="s">
        <v>187</v>
      </c>
      <c r="B2452" s="354" t="str">
        <f>VLOOKUP(A2452,'Web Based Remittances'!$A$2:$C$70,3,0)</f>
        <v>354x156y</v>
      </c>
      <c r="C2452" s="354" t="s">
        <v>87</v>
      </c>
      <c r="D2452" s="354" t="s">
        <v>88</v>
      </c>
      <c r="E2452" s="354">
        <v>6120220</v>
      </c>
      <c r="F2452" s="354">
        <v>35000</v>
      </c>
      <c r="G2452" s="354">
        <v>2916</v>
      </c>
      <c r="H2452" s="354">
        <v>2916</v>
      </c>
      <c r="I2452" s="354">
        <v>2916</v>
      </c>
      <c r="J2452" s="354">
        <v>2916</v>
      </c>
      <c r="K2452" s="354">
        <v>2916</v>
      </c>
      <c r="L2452" s="354">
        <v>2916</v>
      </c>
      <c r="M2452" s="354">
        <v>2916</v>
      </c>
      <c r="N2452" s="354">
        <v>2916</v>
      </c>
      <c r="O2452" s="354">
        <v>2916</v>
      </c>
      <c r="P2452" s="354">
        <v>2916</v>
      </c>
      <c r="Q2452" s="354">
        <v>2916</v>
      </c>
      <c r="R2452" s="354">
        <v>2924</v>
      </c>
      <c r="S2452" s="354">
        <v>2916</v>
      </c>
      <c r="T2452" s="354">
        <v>5832</v>
      </c>
      <c r="U2452" s="354">
        <v>8748</v>
      </c>
      <c r="V2452" s="354">
        <v>11664</v>
      </c>
      <c r="W2452" s="354">
        <v>14580</v>
      </c>
      <c r="X2452" s="354">
        <v>17496</v>
      </c>
      <c r="Y2452" s="354">
        <v>20412</v>
      </c>
      <c r="Z2452" s="354">
        <v>23328</v>
      </c>
      <c r="AA2452" s="354">
        <v>26244</v>
      </c>
      <c r="AB2452" s="354">
        <v>29160</v>
      </c>
      <c r="AC2452" s="354">
        <v>32076</v>
      </c>
      <c r="AD2452" s="354">
        <v>35000</v>
      </c>
    </row>
    <row r="2453" spans="1:30" x14ac:dyDescent="0.35">
      <c r="A2453" t="s">
        <v>187</v>
      </c>
      <c r="B2453" s="354" t="str">
        <f>VLOOKUP(A2453,'Web Based Remittances'!$A$2:$C$70,3,0)</f>
        <v>354x156y</v>
      </c>
      <c r="C2453" s="354" t="s">
        <v>89</v>
      </c>
      <c r="D2453" s="354" t="s">
        <v>90</v>
      </c>
      <c r="E2453" s="354">
        <v>6120600</v>
      </c>
      <c r="S2453" s="354">
        <v>0</v>
      </c>
      <c r="T2453" s="354">
        <v>0</v>
      </c>
      <c r="U2453" s="354">
        <v>0</v>
      </c>
      <c r="V2453" s="354">
        <v>0</v>
      </c>
      <c r="W2453" s="354">
        <v>0</v>
      </c>
      <c r="X2453" s="354">
        <v>0</v>
      </c>
      <c r="Y2453" s="354">
        <v>0</v>
      </c>
      <c r="Z2453" s="354">
        <v>0</v>
      </c>
      <c r="AA2453" s="354">
        <v>0</v>
      </c>
      <c r="AB2453" s="354">
        <v>0</v>
      </c>
      <c r="AC2453" s="354">
        <v>0</v>
      </c>
      <c r="AD2453" s="354">
        <v>0</v>
      </c>
    </row>
    <row r="2454" spans="1:30" x14ac:dyDescent="0.35">
      <c r="A2454" t="s">
        <v>187</v>
      </c>
      <c r="B2454" s="354" t="str">
        <f>VLOOKUP(A2454,'Web Based Remittances'!$A$2:$C$70,3,0)</f>
        <v>354x156y</v>
      </c>
      <c r="C2454" s="354" t="s">
        <v>91</v>
      </c>
      <c r="D2454" s="354" t="s">
        <v>92</v>
      </c>
      <c r="E2454" s="354">
        <v>6120400</v>
      </c>
      <c r="F2454" s="354">
        <v>20000</v>
      </c>
      <c r="G2454" s="354">
        <v>1666</v>
      </c>
      <c r="H2454" s="354">
        <v>1666</v>
      </c>
      <c r="I2454" s="354">
        <v>1666</v>
      </c>
      <c r="J2454" s="354">
        <v>1666</v>
      </c>
      <c r="K2454" s="354">
        <v>1666</v>
      </c>
      <c r="L2454" s="354">
        <v>1666</v>
      </c>
      <c r="M2454" s="354">
        <v>1666</v>
      </c>
      <c r="N2454" s="354">
        <v>1666</v>
      </c>
      <c r="O2454" s="354">
        <v>1666</v>
      </c>
      <c r="P2454" s="354">
        <v>1666</v>
      </c>
      <c r="Q2454" s="354">
        <v>1666</v>
      </c>
      <c r="R2454" s="354">
        <v>1674</v>
      </c>
      <c r="S2454" s="354">
        <v>1666</v>
      </c>
      <c r="T2454" s="354">
        <v>3332</v>
      </c>
      <c r="U2454" s="354">
        <v>4998</v>
      </c>
      <c r="V2454" s="354">
        <v>6664</v>
      </c>
      <c r="W2454" s="354">
        <v>8330</v>
      </c>
      <c r="X2454" s="354">
        <v>9996</v>
      </c>
      <c r="Y2454" s="354">
        <v>11662</v>
      </c>
      <c r="Z2454" s="354">
        <v>13328</v>
      </c>
      <c r="AA2454" s="354">
        <v>14994</v>
      </c>
      <c r="AB2454" s="354">
        <v>16660</v>
      </c>
      <c r="AC2454" s="354">
        <v>18326</v>
      </c>
      <c r="AD2454" s="354">
        <v>20000</v>
      </c>
    </row>
    <row r="2455" spans="1:30" x14ac:dyDescent="0.35">
      <c r="A2455" t="s">
        <v>187</v>
      </c>
      <c r="B2455" s="354" t="str">
        <f>VLOOKUP(A2455,'Web Based Remittances'!$A$2:$C$70,3,0)</f>
        <v>354x156y</v>
      </c>
      <c r="C2455" s="354" t="s">
        <v>93</v>
      </c>
      <c r="D2455" s="354" t="s">
        <v>94</v>
      </c>
      <c r="E2455" s="354">
        <v>6140130</v>
      </c>
      <c r="F2455" s="354">
        <v>65000</v>
      </c>
      <c r="G2455" s="354">
        <v>5909</v>
      </c>
      <c r="H2455" s="354">
        <v>5909</v>
      </c>
      <c r="I2455" s="354">
        <v>5909</v>
      </c>
      <c r="J2455" s="354">
        <v>5909</v>
      </c>
      <c r="L2455" s="354">
        <v>5909</v>
      </c>
      <c r="M2455" s="354">
        <v>5909</v>
      </c>
      <c r="N2455" s="354">
        <v>5909</v>
      </c>
      <c r="O2455" s="354">
        <v>5909</v>
      </c>
      <c r="P2455" s="354">
        <v>5909</v>
      </c>
      <c r="Q2455" s="354">
        <v>5909</v>
      </c>
      <c r="R2455" s="354">
        <v>5910</v>
      </c>
      <c r="S2455" s="354">
        <v>5909</v>
      </c>
      <c r="T2455" s="354">
        <v>11818</v>
      </c>
      <c r="U2455" s="354">
        <v>17727</v>
      </c>
      <c r="V2455" s="354">
        <v>23636</v>
      </c>
      <c r="W2455" s="354">
        <v>23636</v>
      </c>
      <c r="X2455" s="354">
        <v>29545</v>
      </c>
      <c r="Y2455" s="354">
        <v>35454</v>
      </c>
      <c r="Z2455" s="354">
        <v>41363</v>
      </c>
      <c r="AA2455" s="354">
        <v>47272</v>
      </c>
      <c r="AB2455" s="354">
        <v>53181</v>
      </c>
      <c r="AC2455" s="354">
        <v>59090</v>
      </c>
      <c r="AD2455" s="354">
        <v>65000</v>
      </c>
    </row>
    <row r="2456" spans="1:30" x14ac:dyDescent="0.35">
      <c r="A2456" t="s">
        <v>187</v>
      </c>
      <c r="B2456" s="354" t="str">
        <f>VLOOKUP(A2456,'Web Based Remittances'!$A$2:$C$70,3,0)</f>
        <v>354x156y</v>
      </c>
      <c r="C2456" s="354" t="s">
        <v>95</v>
      </c>
      <c r="D2456" s="354" t="s">
        <v>96</v>
      </c>
      <c r="E2456" s="354">
        <v>6142430</v>
      </c>
      <c r="F2456" s="354">
        <v>64000</v>
      </c>
      <c r="G2456" s="354">
        <v>2444</v>
      </c>
      <c r="H2456" s="354">
        <v>2444</v>
      </c>
      <c r="I2456" s="354">
        <v>21000</v>
      </c>
      <c r="J2456" s="354">
        <v>2444</v>
      </c>
      <c r="L2456" s="354">
        <v>21000</v>
      </c>
      <c r="M2456" s="354">
        <v>2444</v>
      </c>
      <c r="N2456" s="354">
        <v>2444</v>
      </c>
      <c r="O2456" s="354">
        <v>2444</v>
      </c>
      <c r="P2456" s="354">
        <v>2444</v>
      </c>
      <c r="Q2456" s="354">
        <v>2444</v>
      </c>
      <c r="R2456" s="354">
        <v>2448</v>
      </c>
      <c r="S2456" s="354">
        <v>2444</v>
      </c>
      <c r="T2456" s="354">
        <v>4888</v>
      </c>
      <c r="U2456" s="354">
        <v>25888</v>
      </c>
      <c r="V2456" s="354">
        <v>28332</v>
      </c>
      <c r="W2456" s="354">
        <v>28332</v>
      </c>
      <c r="X2456" s="354">
        <v>49332</v>
      </c>
      <c r="Y2456" s="354">
        <v>51776</v>
      </c>
      <c r="Z2456" s="354">
        <v>54220</v>
      </c>
      <c r="AA2456" s="354">
        <v>56664</v>
      </c>
      <c r="AB2456" s="354">
        <v>59108</v>
      </c>
      <c r="AC2456" s="354">
        <v>61552</v>
      </c>
      <c r="AD2456" s="354">
        <v>64000</v>
      </c>
    </row>
    <row r="2457" spans="1:30" x14ac:dyDescent="0.35">
      <c r="A2457" t="s">
        <v>187</v>
      </c>
      <c r="B2457" s="354" t="str">
        <f>VLOOKUP(A2457,'Web Based Remittances'!$A$2:$C$70,3,0)</f>
        <v>354x156y</v>
      </c>
      <c r="C2457" s="354" t="s">
        <v>97</v>
      </c>
      <c r="D2457" s="354" t="s">
        <v>98</v>
      </c>
      <c r="E2457" s="354">
        <v>6146100</v>
      </c>
      <c r="S2457" s="354">
        <v>0</v>
      </c>
      <c r="T2457" s="354">
        <v>0</v>
      </c>
      <c r="U2457" s="354">
        <v>0</v>
      </c>
      <c r="V2457" s="354">
        <v>0</v>
      </c>
      <c r="W2457" s="354">
        <v>0</v>
      </c>
      <c r="X2457" s="354">
        <v>0</v>
      </c>
      <c r="Y2457" s="354">
        <v>0</v>
      </c>
      <c r="Z2457" s="354">
        <v>0</v>
      </c>
      <c r="AA2457" s="354">
        <v>0</v>
      </c>
      <c r="AB2457" s="354">
        <v>0</v>
      </c>
      <c r="AC2457" s="354">
        <v>0</v>
      </c>
      <c r="AD2457" s="354">
        <v>0</v>
      </c>
    </row>
    <row r="2458" spans="1:30" x14ac:dyDescent="0.35">
      <c r="A2458" t="s">
        <v>187</v>
      </c>
      <c r="B2458" s="354" t="str">
        <f>VLOOKUP(A2458,'Web Based Remittances'!$A$2:$C$70,3,0)</f>
        <v>354x156y</v>
      </c>
      <c r="C2458" s="354" t="s">
        <v>99</v>
      </c>
      <c r="D2458" s="354" t="s">
        <v>100</v>
      </c>
      <c r="E2458" s="354">
        <v>6140000</v>
      </c>
      <c r="F2458" s="354">
        <v>9000</v>
      </c>
      <c r="G2458" s="354">
        <v>818.18</v>
      </c>
      <c r="H2458" s="354">
        <v>818.18</v>
      </c>
      <c r="I2458" s="354">
        <v>818.18</v>
      </c>
      <c r="J2458" s="354">
        <v>818.18</v>
      </c>
      <c r="L2458" s="354">
        <v>818.18</v>
      </c>
      <c r="M2458" s="354">
        <v>818.18</v>
      </c>
      <c r="N2458" s="354">
        <v>818.18</v>
      </c>
      <c r="O2458" s="354">
        <v>818.18</v>
      </c>
      <c r="P2458" s="354">
        <v>818.18</v>
      </c>
      <c r="Q2458" s="354">
        <v>818.18</v>
      </c>
      <c r="R2458" s="354">
        <v>818.2</v>
      </c>
      <c r="S2458" s="354">
        <v>818.18</v>
      </c>
      <c r="T2458" s="354">
        <v>1636.36</v>
      </c>
      <c r="U2458" s="354">
        <v>2454.54</v>
      </c>
      <c r="V2458" s="354">
        <v>3272.72</v>
      </c>
      <c r="W2458" s="354">
        <v>3272.72</v>
      </c>
      <c r="X2458" s="354">
        <v>4090.8999999999996</v>
      </c>
      <c r="Y2458" s="354">
        <v>4909.08</v>
      </c>
      <c r="Z2458" s="354">
        <v>5727.26</v>
      </c>
      <c r="AA2458" s="354">
        <v>6545.4400000000005</v>
      </c>
      <c r="AB2458" s="354">
        <v>7363.6200000000008</v>
      </c>
      <c r="AC2458" s="354">
        <v>8181.8000000000011</v>
      </c>
      <c r="AD2458" s="354">
        <v>9000.0000000000018</v>
      </c>
    </row>
    <row r="2459" spans="1:30" x14ac:dyDescent="0.35">
      <c r="A2459" t="s">
        <v>187</v>
      </c>
      <c r="B2459" s="354" t="str">
        <f>VLOOKUP(A2459,'Web Based Remittances'!$A$2:$C$70,3,0)</f>
        <v>354x156y</v>
      </c>
      <c r="C2459" s="354" t="s">
        <v>101</v>
      </c>
      <c r="D2459" s="354" t="s">
        <v>102</v>
      </c>
      <c r="E2459" s="354">
        <v>6121600</v>
      </c>
      <c r="F2459" s="354">
        <v>3538.4</v>
      </c>
      <c r="R2459" s="354">
        <v>3538.4</v>
      </c>
      <c r="S2459" s="354">
        <v>0</v>
      </c>
      <c r="T2459" s="354">
        <v>0</v>
      </c>
      <c r="U2459" s="354">
        <v>0</v>
      </c>
      <c r="V2459" s="354">
        <v>0</v>
      </c>
      <c r="W2459" s="354">
        <v>0</v>
      </c>
      <c r="X2459" s="354">
        <v>0</v>
      </c>
      <c r="Y2459" s="354">
        <v>0</v>
      </c>
      <c r="Z2459" s="354">
        <v>0</v>
      </c>
      <c r="AA2459" s="354">
        <v>0</v>
      </c>
      <c r="AB2459" s="354">
        <v>0</v>
      </c>
      <c r="AC2459" s="354">
        <v>0</v>
      </c>
      <c r="AD2459" s="354">
        <v>3538.4</v>
      </c>
    </row>
    <row r="2460" spans="1:30" x14ac:dyDescent="0.35">
      <c r="A2460" t="s">
        <v>187</v>
      </c>
      <c r="B2460" s="354" t="str">
        <f>VLOOKUP(A2460,'Web Based Remittances'!$A$2:$C$70,3,0)</f>
        <v>354x156y</v>
      </c>
      <c r="C2460" s="354" t="s">
        <v>103</v>
      </c>
      <c r="D2460" s="354" t="s">
        <v>104</v>
      </c>
      <c r="E2460" s="354">
        <v>6151110</v>
      </c>
      <c r="S2460" s="354">
        <v>0</v>
      </c>
      <c r="T2460" s="354">
        <v>0</v>
      </c>
      <c r="U2460" s="354">
        <v>0</v>
      </c>
      <c r="V2460" s="354">
        <v>0</v>
      </c>
      <c r="W2460" s="354">
        <v>0</v>
      </c>
      <c r="X2460" s="354">
        <v>0</v>
      </c>
      <c r="Y2460" s="354">
        <v>0</v>
      </c>
      <c r="Z2460" s="354">
        <v>0</v>
      </c>
      <c r="AA2460" s="354">
        <v>0</v>
      </c>
      <c r="AB2460" s="354">
        <v>0</v>
      </c>
      <c r="AC2460" s="354">
        <v>0</v>
      </c>
      <c r="AD2460" s="354">
        <v>0</v>
      </c>
    </row>
    <row r="2461" spans="1:30" x14ac:dyDescent="0.35">
      <c r="A2461" t="s">
        <v>187</v>
      </c>
      <c r="B2461" s="354" t="str">
        <f>VLOOKUP(A2461,'Web Based Remittances'!$A$2:$C$70,3,0)</f>
        <v>354x156y</v>
      </c>
      <c r="C2461" s="354" t="s">
        <v>105</v>
      </c>
      <c r="D2461" s="354" t="s">
        <v>106</v>
      </c>
      <c r="E2461" s="354">
        <v>6140200</v>
      </c>
      <c r="F2461" s="354">
        <v>65000</v>
      </c>
      <c r="G2461" s="354">
        <v>5909.09</v>
      </c>
      <c r="H2461" s="354">
        <v>5909.09</v>
      </c>
      <c r="I2461" s="354">
        <v>5909.09</v>
      </c>
      <c r="J2461" s="354">
        <v>5909.09</v>
      </c>
      <c r="L2461" s="354">
        <v>5909.09</v>
      </c>
      <c r="M2461" s="354">
        <v>5909.09</v>
      </c>
      <c r="N2461" s="354">
        <v>5909.09</v>
      </c>
      <c r="O2461" s="354">
        <v>5909.09</v>
      </c>
      <c r="P2461" s="354">
        <v>5909.09</v>
      </c>
      <c r="Q2461" s="354">
        <v>5909.09</v>
      </c>
      <c r="R2461" s="354">
        <v>5909.1</v>
      </c>
      <c r="S2461" s="354">
        <v>5909.09</v>
      </c>
      <c r="T2461" s="354">
        <v>11818.18</v>
      </c>
      <c r="U2461" s="354">
        <v>17727.27</v>
      </c>
      <c r="V2461" s="354">
        <v>23636.36</v>
      </c>
      <c r="W2461" s="354">
        <v>23636.36</v>
      </c>
      <c r="X2461" s="354">
        <v>29545.45</v>
      </c>
      <c r="Y2461" s="354">
        <v>35454.54</v>
      </c>
      <c r="Z2461" s="354">
        <v>41363.630000000005</v>
      </c>
      <c r="AA2461" s="354">
        <v>47272.72</v>
      </c>
      <c r="AB2461" s="354">
        <v>53181.81</v>
      </c>
      <c r="AC2461" s="354">
        <v>59090.899999999994</v>
      </c>
      <c r="AD2461" s="354">
        <v>64999.999999999993</v>
      </c>
    </row>
    <row r="2462" spans="1:30" x14ac:dyDescent="0.35">
      <c r="A2462" t="s">
        <v>187</v>
      </c>
      <c r="B2462" s="354" t="str">
        <f>VLOOKUP(A2462,'Web Based Remittances'!$A$2:$C$70,3,0)</f>
        <v>354x156y</v>
      </c>
      <c r="C2462" s="354" t="s">
        <v>107</v>
      </c>
      <c r="D2462" s="354" t="s">
        <v>108</v>
      </c>
      <c r="E2462" s="354">
        <v>6111000</v>
      </c>
      <c r="S2462" s="354">
        <v>0</v>
      </c>
      <c r="T2462" s="354">
        <v>0</v>
      </c>
      <c r="U2462" s="354">
        <v>0</v>
      </c>
      <c r="V2462" s="354">
        <v>0</v>
      </c>
      <c r="W2462" s="354">
        <v>0</v>
      </c>
      <c r="X2462" s="354">
        <v>0</v>
      </c>
      <c r="Y2462" s="354">
        <v>0</v>
      </c>
      <c r="Z2462" s="354">
        <v>0</v>
      </c>
      <c r="AA2462" s="354">
        <v>0</v>
      </c>
      <c r="AB2462" s="354">
        <v>0</v>
      </c>
      <c r="AC2462" s="354">
        <v>0</v>
      </c>
      <c r="AD2462" s="354">
        <v>0</v>
      </c>
    </row>
    <row r="2463" spans="1:30" x14ac:dyDescent="0.35">
      <c r="A2463" t="s">
        <v>187</v>
      </c>
      <c r="B2463" s="354" t="str">
        <f>VLOOKUP(A2463,'Web Based Remittances'!$A$2:$C$70,3,0)</f>
        <v>354x156y</v>
      </c>
      <c r="C2463" s="354" t="s">
        <v>109</v>
      </c>
      <c r="D2463" s="354" t="s">
        <v>110</v>
      </c>
      <c r="E2463" s="354">
        <v>6170100</v>
      </c>
      <c r="S2463" s="354">
        <v>0</v>
      </c>
      <c r="T2463" s="354">
        <v>0</v>
      </c>
      <c r="U2463" s="354">
        <v>0</v>
      </c>
      <c r="V2463" s="354">
        <v>0</v>
      </c>
      <c r="W2463" s="354">
        <v>0</v>
      </c>
      <c r="X2463" s="354">
        <v>0</v>
      </c>
      <c r="Y2463" s="354">
        <v>0</v>
      </c>
      <c r="Z2463" s="354">
        <v>0</v>
      </c>
      <c r="AA2463" s="354">
        <v>0</v>
      </c>
      <c r="AB2463" s="354">
        <v>0</v>
      </c>
      <c r="AC2463" s="354">
        <v>0</v>
      </c>
      <c r="AD2463" s="354">
        <v>0</v>
      </c>
    </row>
    <row r="2464" spans="1:30" x14ac:dyDescent="0.35">
      <c r="A2464" t="s">
        <v>187</v>
      </c>
      <c r="B2464" s="354" t="str">
        <f>VLOOKUP(A2464,'Web Based Remittances'!$A$2:$C$70,3,0)</f>
        <v>354x156y</v>
      </c>
      <c r="C2464" s="354" t="s">
        <v>111</v>
      </c>
      <c r="D2464" s="354" t="s">
        <v>112</v>
      </c>
      <c r="E2464" s="354">
        <v>6170110</v>
      </c>
      <c r="F2464" s="354">
        <v>64920</v>
      </c>
      <c r="G2464" s="354">
        <v>5410</v>
      </c>
      <c r="H2464" s="354">
        <v>5410</v>
      </c>
      <c r="I2464" s="354">
        <v>5410</v>
      </c>
      <c r="J2464" s="354">
        <v>5410</v>
      </c>
      <c r="K2464" s="354">
        <v>5410</v>
      </c>
      <c r="L2464" s="354">
        <v>5410</v>
      </c>
      <c r="M2464" s="354">
        <v>5410</v>
      </c>
      <c r="N2464" s="354">
        <v>5410</v>
      </c>
      <c r="O2464" s="354">
        <v>5410</v>
      </c>
      <c r="P2464" s="354">
        <v>5410</v>
      </c>
      <c r="Q2464" s="354">
        <v>5410</v>
      </c>
      <c r="R2464" s="354">
        <v>5410</v>
      </c>
      <c r="S2464" s="354">
        <v>5410</v>
      </c>
      <c r="T2464" s="354">
        <v>10820</v>
      </c>
      <c r="U2464" s="354">
        <v>16230</v>
      </c>
      <c r="V2464" s="354">
        <v>21640</v>
      </c>
      <c r="W2464" s="354">
        <v>27050</v>
      </c>
      <c r="X2464" s="354">
        <v>32460</v>
      </c>
      <c r="Y2464" s="354">
        <v>37870</v>
      </c>
      <c r="Z2464" s="354">
        <v>43280</v>
      </c>
      <c r="AA2464" s="354">
        <v>48690</v>
      </c>
      <c r="AB2464" s="354">
        <v>54100</v>
      </c>
      <c r="AC2464" s="354">
        <v>59510</v>
      </c>
      <c r="AD2464" s="354">
        <v>64920</v>
      </c>
    </row>
    <row r="2465" spans="1:30" x14ac:dyDescent="0.35">
      <c r="A2465" t="s">
        <v>187</v>
      </c>
      <c r="B2465" s="354" t="str">
        <f>VLOOKUP(A2465,'Web Based Remittances'!$A$2:$C$70,3,0)</f>
        <v>354x156y</v>
      </c>
      <c r="C2465" s="354" t="s">
        <v>113</v>
      </c>
      <c r="D2465" s="354" t="s">
        <v>114</v>
      </c>
      <c r="E2465" s="354">
        <v>6181400</v>
      </c>
      <c r="S2465" s="354">
        <v>0</v>
      </c>
      <c r="T2465" s="354">
        <v>0</v>
      </c>
      <c r="U2465" s="354">
        <v>0</v>
      </c>
      <c r="V2465" s="354">
        <v>0</v>
      </c>
      <c r="W2465" s="354">
        <v>0</v>
      </c>
      <c r="X2465" s="354">
        <v>0</v>
      </c>
      <c r="Y2465" s="354">
        <v>0</v>
      </c>
      <c r="Z2465" s="354">
        <v>0</v>
      </c>
      <c r="AA2465" s="354">
        <v>0</v>
      </c>
      <c r="AB2465" s="354">
        <v>0</v>
      </c>
      <c r="AC2465" s="354">
        <v>0</v>
      </c>
      <c r="AD2465" s="354">
        <v>0</v>
      </c>
    </row>
    <row r="2466" spans="1:30" x14ac:dyDescent="0.35">
      <c r="A2466" t="s">
        <v>187</v>
      </c>
      <c r="B2466" s="354" t="str">
        <f>VLOOKUP(A2466,'Web Based Remittances'!$A$2:$C$70,3,0)</f>
        <v>354x156y</v>
      </c>
      <c r="C2466" s="354" t="s">
        <v>115</v>
      </c>
      <c r="D2466" s="354" t="s">
        <v>116</v>
      </c>
      <c r="E2466" s="354">
        <v>6181500</v>
      </c>
      <c r="F2466" s="354">
        <v>70000</v>
      </c>
      <c r="J2466" s="354">
        <v>10000</v>
      </c>
      <c r="K2466" s="354">
        <v>25000</v>
      </c>
      <c r="L2466" s="354">
        <v>35000</v>
      </c>
      <c r="S2466" s="354">
        <v>0</v>
      </c>
      <c r="T2466" s="354">
        <v>0</v>
      </c>
      <c r="U2466" s="354">
        <v>0</v>
      </c>
      <c r="V2466" s="354">
        <v>10000</v>
      </c>
      <c r="W2466" s="354">
        <v>35000</v>
      </c>
      <c r="X2466" s="354">
        <v>70000</v>
      </c>
      <c r="Y2466" s="354">
        <v>70000</v>
      </c>
      <c r="Z2466" s="354">
        <v>70000</v>
      </c>
      <c r="AA2466" s="354">
        <v>70000</v>
      </c>
      <c r="AB2466" s="354">
        <v>70000</v>
      </c>
      <c r="AC2466" s="354">
        <v>70000</v>
      </c>
      <c r="AD2466" s="354">
        <v>70000</v>
      </c>
    </row>
    <row r="2467" spans="1:30" x14ac:dyDescent="0.35">
      <c r="A2467" t="s">
        <v>187</v>
      </c>
      <c r="B2467" s="354" t="str">
        <f>VLOOKUP(A2467,'Web Based Remittances'!$A$2:$C$70,3,0)</f>
        <v>354x156y</v>
      </c>
      <c r="C2467" s="354" t="s">
        <v>121</v>
      </c>
      <c r="D2467" s="354" t="s">
        <v>122</v>
      </c>
      <c r="E2467" s="354">
        <v>4190170</v>
      </c>
      <c r="F2467" s="354">
        <v>-6885</v>
      </c>
      <c r="H2467" s="354">
        <v>-6885</v>
      </c>
      <c r="S2467" s="354">
        <v>0</v>
      </c>
      <c r="T2467" s="354">
        <v>-6885</v>
      </c>
      <c r="U2467" s="354">
        <v>-6885</v>
      </c>
      <c r="V2467" s="354">
        <v>-6885</v>
      </c>
      <c r="W2467" s="354">
        <v>-6885</v>
      </c>
      <c r="X2467" s="354">
        <v>-6885</v>
      </c>
      <c r="Y2467" s="354">
        <v>-6885</v>
      </c>
      <c r="Z2467" s="354">
        <v>-6885</v>
      </c>
      <c r="AA2467" s="354">
        <v>-6885</v>
      </c>
      <c r="AB2467" s="354">
        <v>-6885</v>
      </c>
      <c r="AC2467" s="354">
        <v>-6885</v>
      </c>
      <c r="AD2467" s="354">
        <v>-6885</v>
      </c>
    </row>
    <row r="2468" spans="1:30" x14ac:dyDescent="0.35">
      <c r="A2468" t="s">
        <v>187</v>
      </c>
      <c r="B2468" s="354" t="str">
        <f>VLOOKUP(A2468,'Web Based Remittances'!$A$2:$C$70,3,0)</f>
        <v>354x156y</v>
      </c>
      <c r="C2468" s="354" t="s">
        <v>123</v>
      </c>
      <c r="D2468" s="354" t="s">
        <v>124</v>
      </c>
      <c r="E2468" s="354">
        <v>4190430</v>
      </c>
      <c r="S2468" s="354">
        <v>0</v>
      </c>
      <c r="T2468" s="354">
        <v>0</v>
      </c>
      <c r="U2468" s="354">
        <v>0</v>
      </c>
      <c r="V2468" s="354">
        <v>0</v>
      </c>
      <c r="W2468" s="354">
        <v>0</v>
      </c>
      <c r="X2468" s="354">
        <v>0</v>
      </c>
      <c r="Y2468" s="354">
        <v>0</v>
      </c>
      <c r="Z2468" s="354">
        <v>0</v>
      </c>
      <c r="AA2468" s="354">
        <v>0</v>
      </c>
      <c r="AB2468" s="354">
        <v>0</v>
      </c>
      <c r="AC2468" s="354">
        <v>0</v>
      </c>
      <c r="AD2468" s="354">
        <v>0</v>
      </c>
    </row>
    <row r="2469" spans="1:30" x14ac:dyDescent="0.35">
      <c r="A2469" t="s">
        <v>187</v>
      </c>
      <c r="B2469" s="354" t="str">
        <f>VLOOKUP(A2469,'Web Based Remittances'!$A$2:$C$70,3,0)</f>
        <v>354x156y</v>
      </c>
      <c r="C2469" s="354" t="s">
        <v>125</v>
      </c>
      <c r="D2469" s="354" t="s">
        <v>126</v>
      </c>
      <c r="E2469" s="354">
        <v>6181510</v>
      </c>
      <c r="F2469" s="354">
        <v>-70000</v>
      </c>
      <c r="J2469" s="354">
        <v>-10000</v>
      </c>
      <c r="K2469" s="354">
        <v>-25000</v>
      </c>
      <c r="L2469" s="354">
        <v>-35000</v>
      </c>
      <c r="S2469" s="354">
        <v>0</v>
      </c>
      <c r="T2469" s="354">
        <v>0</v>
      </c>
      <c r="U2469" s="354">
        <v>0</v>
      </c>
      <c r="V2469" s="354">
        <v>-10000</v>
      </c>
      <c r="W2469" s="354">
        <v>-35000</v>
      </c>
      <c r="X2469" s="354">
        <v>-70000</v>
      </c>
      <c r="Y2469" s="354">
        <v>-70000</v>
      </c>
      <c r="Z2469" s="354">
        <v>-70000</v>
      </c>
      <c r="AA2469" s="354">
        <v>-70000</v>
      </c>
      <c r="AB2469" s="354">
        <v>-70000</v>
      </c>
      <c r="AC2469" s="354">
        <v>-70000</v>
      </c>
      <c r="AD2469" s="354">
        <v>-70000</v>
      </c>
    </row>
    <row r="2470" spans="1:30" x14ac:dyDescent="0.35">
      <c r="A2470" t="s">
        <v>187</v>
      </c>
      <c r="B2470" s="354" t="str">
        <f>VLOOKUP(A2470,'Web Based Remittances'!$A$2:$C$70,3,0)</f>
        <v>354x156y</v>
      </c>
      <c r="C2470" s="354" t="s">
        <v>127</v>
      </c>
      <c r="D2470" s="354" t="s">
        <v>128</v>
      </c>
      <c r="E2470" s="354">
        <v>6180200</v>
      </c>
      <c r="F2470" s="354">
        <v>76885</v>
      </c>
      <c r="J2470" s="354">
        <v>10000</v>
      </c>
      <c r="K2470" s="354">
        <v>25000</v>
      </c>
      <c r="L2470" s="354">
        <v>41885</v>
      </c>
      <c r="S2470" s="354">
        <v>0</v>
      </c>
      <c r="T2470" s="354">
        <v>0</v>
      </c>
      <c r="U2470" s="354">
        <v>0</v>
      </c>
      <c r="V2470" s="354">
        <v>10000</v>
      </c>
      <c r="W2470" s="354">
        <v>35000</v>
      </c>
      <c r="X2470" s="354">
        <v>76885</v>
      </c>
      <c r="Y2470" s="354">
        <v>76885</v>
      </c>
      <c r="Z2470" s="354">
        <v>76885</v>
      </c>
      <c r="AA2470" s="354">
        <v>76885</v>
      </c>
      <c r="AB2470" s="354">
        <v>76885</v>
      </c>
      <c r="AC2470" s="354">
        <v>76885</v>
      </c>
      <c r="AD2470" s="354">
        <v>76885</v>
      </c>
    </row>
    <row r="2471" spans="1:30" x14ac:dyDescent="0.35">
      <c r="A2471" t="s">
        <v>188</v>
      </c>
      <c r="B2471" s="354" t="str">
        <f>VLOOKUP(A2471,'Web Based Remittances'!$A$2:$C$70,3,0)</f>
        <v>890o873b</v>
      </c>
      <c r="C2471" s="354" t="s">
        <v>19</v>
      </c>
      <c r="D2471" s="354" t="s">
        <v>20</v>
      </c>
      <c r="E2471" s="354">
        <v>4190105</v>
      </c>
      <c r="F2471" s="354">
        <v>-1428990</v>
      </c>
      <c r="G2471" s="354">
        <v>-159600</v>
      </c>
      <c r="H2471" s="354">
        <v>-106400</v>
      </c>
      <c r="I2471" s="354">
        <v>-106400</v>
      </c>
      <c r="J2471" s="354">
        <v>-106400</v>
      </c>
      <c r="K2471" s="354">
        <v>-205390</v>
      </c>
      <c r="L2471" s="354">
        <v>-106400</v>
      </c>
      <c r="M2471" s="354">
        <v>-106400</v>
      </c>
      <c r="N2471" s="354">
        <v>-106400</v>
      </c>
      <c r="O2471" s="354">
        <v>-106400</v>
      </c>
      <c r="P2471" s="354">
        <v>-106400</v>
      </c>
      <c r="Q2471" s="354">
        <v>-106400</v>
      </c>
      <c r="R2471" s="354">
        <v>-106400</v>
      </c>
      <c r="S2471" s="354">
        <v>-159600</v>
      </c>
      <c r="T2471" s="354">
        <v>-266000</v>
      </c>
      <c r="U2471" s="354">
        <v>-372400</v>
      </c>
      <c r="V2471" s="354">
        <v>-478800</v>
      </c>
      <c r="W2471" s="354">
        <v>-684190</v>
      </c>
      <c r="X2471" s="354">
        <v>-790590</v>
      </c>
      <c r="Y2471" s="354">
        <v>-896990</v>
      </c>
      <c r="Z2471" s="354">
        <v>-1003390</v>
      </c>
      <c r="AA2471" s="354">
        <v>-1109790</v>
      </c>
      <c r="AB2471" s="354">
        <v>-1216190</v>
      </c>
      <c r="AC2471" s="354">
        <v>-1322590</v>
      </c>
      <c r="AD2471" s="354">
        <v>-1428990</v>
      </c>
    </row>
    <row r="2472" spans="1:30" x14ac:dyDescent="0.35">
      <c r="A2472" t="s">
        <v>188</v>
      </c>
      <c r="B2472" s="354" t="str">
        <f>VLOOKUP(A2472,'Web Based Remittances'!$A$2:$C$70,3,0)</f>
        <v>890o873b</v>
      </c>
      <c r="C2472" s="354" t="s">
        <v>21</v>
      </c>
      <c r="D2472" s="354" t="s">
        <v>22</v>
      </c>
      <c r="E2472" s="354">
        <v>4190110</v>
      </c>
      <c r="F2472" s="354">
        <v>-323000</v>
      </c>
      <c r="G2472" s="354">
        <v>-38400</v>
      </c>
      <c r="H2472" s="354">
        <v>-25600</v>
      </c>
      <c r="I2472" s="354">
        <v>-25600</v>
      </c>
      <c r="J2472" s="354">
        <v>-25600</v>
      </c>
      <c r="K2472" s="354">
        <v>-25600</v>
      </c>
      <c r="L2472" s="354">
        <v>-28000</v>
      </c>
      <c r="M2472" s="354">
        <v>-25600</v>
      </c>
      <c r="N2472" s="354">
        <v>-25600</v>
      </c>
      <c r="O2472" s="354">
        <v>-25600</v>
      </c>
      <c r="P2472" s="354">
        <v>-25600</v>
      </c>
      <c r="Q2472" s="354">
        <v>-25600</v>
      </c>
      <c r="R2472" s="354">
        <v>-26200</v>
      </c>
      <c r="S2472" s="354">
        <v>-38400</v>
      </c>
      <c r="T2472" s="354">
        <v>-64000</v>
      </c>
      <c r="U2472" s="354">
        <v>-89600</v>
      </c>
      <c r="V2472" s="354">
        <v>-115200</v>
      </c>
      <c r="W2472" s="354">
        <v>-140800</v>
      </c>
      <c r="X2472" s="354">
        <v>-168800</v>
      </c>
      <c r="Y2472" s="354">
        <v>-194400</v>
      </c>
      <c r="Z2472" s="354">
        <v>-220000</v>
      </c>
      <c r="AA2472" s="354">
        <v>-245600</v>
      </c>
      <c r="AB2472" s="354">
        <v>-271200</v>
      </c>
      <c r="AC2472" s="354">
        <v>-296800</v>
      </c>
      <c r="AD2472" s="354">
        <v>-323000</v>
      </c>
    </row>
    <row r="2473" spans="1:30" x14ac:dyDescent="0.35">
      <c r="A2473" t="s">
        <v>188</v>
      </c>
      <c r="B2473" s="354" t="str">
        <f>VLOOKUP(A2473,'Web Based Remittances'!$A$2:$C$70,3,0)</f>
        <v>890o873b</v>
      </c>
      <c r="C2473" s="354" t="s">
        <v>23</v>
      </c>
      <c r="D2473" s="354" t="s">
        <v>24</v>
      </c>
      <c r="E2473" s="354">
        <v>4190120</v>
      </c>
      <c r="F2473" s="354">
        <v>-1651106</v>
      </c>
      <c r="G2473" s="354">
        <v>-137592</v>
      </c>
      <c r="H2473" s="354">
        <v>-137592</v>
      </c>
      <c r="I2473" s="354">
        <v>-137592</v>
      </c>
      <c r="J2473" s="354">
        <v>-137592</v>
      </c>
      <c r="K2473" s="354">
        <v>-137592</v>
      </c>
      <c r="L2473" s="354">
        <v>-137592</v>
      </c>
      <c r="M2473" s="354">
        <v>-137592</v>
      </c>
      <c r="N2473" s="354">
        <v>-137592</v>
      </c>
      <c r="O2473" s="354">
        <v>-137592</v>
      </c>
      <c r="P2473" s="354">
        <v>-137592</v>
      </c>
      <c r="Q2473" s="354">
        <v>-137593</v>
      </c>
      <c r="R2473" s="354">
        <v>-137593</v>
      </c>
      <c r="S2473" s="354">
        <v>-137592</v>
      </c>
      <c r="T2473" s="354">
        <v>-275184</v>
      </c>
      <c r="U2473" s="354">
        <v>-412776</v>
      </c>
      <c r="V2473" s="354">
        <v>-550368</v>
      </c>
      <c r="W2473" s="354">
        <v>-687960</v>
      </c>
      <c r="X2473" s="354">
        <v>-825552</v>
      </c>
      <c r="Y2473" s="354">
        <v>-963144</v>
      </c>
      <c r="Z2473" s="354">
        <v>-1100736</v>
      </c>
      <c r="AA2473" s="354">
        <v>-1238328</v>
      </c>
      <c r="AB2473" s="354">
        <v>-1375920</v>
      </c>
      <c r="AC2473" s="354">
        <v>-1513513</v>
      </c>
      <c r="AD2473" s="354">
        <v>-1651106</v>
      </c>
    </row>
    <row r="2474" spans="1:30" x14ac:dyDescent="0.35">
      <c r="A2474" t="s">
        <v>188</v>
      </c>
      <c r="B2474" s="354" t="str">
        <f>VLOOKUP(A2474,'Web Based Remittances'!$A$2:$C$70,3,0)</f>
        <v>890o873b</v>
      </c>
      <c r="C2474" s="354" t="s">
        <v>25</v>
      </c>
      <c r="D2474" s="354" t="s">
        <v>26</v>
      </c>
      <c r="E2474" s="354">
        <v>4190140</v>
      </c>
      <c r="F2474" s="354">
        <v>-53165</v>
      </c>
      <c r="I2474" s="354">
        <v>-13291</v>
      </c>
      <c r="L2474" s="354">
        <v>-13291</v>
      </c>
      <c r="O2474" s="354">
        <v>-13291</v>
      </c>
      <c r="R2474" s="354">
        <v>-13292</v>
      </c>
      <c r="S2474" s="354">
        <v>0</v>
      </c>
      <c r="T2474" s="354">
        <v>0</v>
      </c>
      <c r="U2474" s="354">
        <v>-13291</v>
      </c>
      <c r="V2474" s="354">
        <v>-13291</v>
      </c>
      <c r="W2474" s="354">
        <v>-13291</v>
      </c>
      <c r="X2474" s="354">
        <v>-26582</v>
      </c>
      <c r="Y2474" s="354">
        <v>-26582</v>
      </c>
      <c r="Z2474" s="354">
        <v>-26582</v>
      </c>
      <c r="AA2474" s="354">
        <v>-39873</v>
      </c>
      <c r="AB2474" s="354">
        <v>-39873</v>
      </c>
      <c r="AC2474" s="354">
        <v>-39873</v>
      </c>
      <c r="AD2474" s="354">
        <v>-53165</v>
      </c>
    </row>
    <row r="2475" spans="1:30" x14ac:dyDescent="0.35">
      <c r="A2475" t="s">
        <v>188</v>
      </c>
      <c r="B2475" s="354" t="str">
        <f>VLOOKUP(A2475,'Web Based Remittances'!$A$2:$C$70,3,0)</f>
        <v>890o873b</v>
      </c>
      <c r="C2475" s="354" t="s">
        <v>27</v>
      </c>
      <c r="D2475" s="354" t="s">
        <v>28</v>
      </c>
      <c r="E2475" s="354">
        <v>4190160</v>
      </c>
      <c r="S2475" s="354">
        <v>0</v>
      </c>
      <c r="T2475" s="354">
        <v>0</v>
      </c>
      <c r="U2475" s="354">
        <v>0</v>
      </c>
      <c r="V2475" s="354">
        <v>0</v>
      </c>
      <c r="W2475" s="354">
        <v>0</v>
      </c>
      <c r="X2475" s="354">
        <v>0</v>
      </c>
      <c r="Y2475" s="354">
        <v>0</v>
      </c>
      <c r="Z2475" s="354">
        <v>0</v>
      </c>
      <c r="AA2475" s="354">
        <v>0</v>
      </c>
      <c r="AB2475" s="354">
        <v>0</v>
      </c>
      <c r="AC2475" s="354">
        <v>0</v>
      </c>
      <c r="AD2475" s="354">
        <v>0</v>
      </c>
    </row>
    <row r="2476" spans="1:30" x14ac:dyDescent="0.35">
      <c r="A2476" t="s">
        <v>188</v>
      </c>
      <c r="B2476" s="354" t="str">
        <f>VLOOKUP(A2476,'Web Based Remittances'!$A$2:$C$70,3,0)</f>
        <v>890o873b</v>
      </c>
      <c r="C2476" s="354" t="s">
        <v>29</v>
      </c>
      <c r="D2476" s="354" t="s">
        <v>30</v>
      </c>
      <c r="E2476" s="354">
        <v>4190390</v>
      </c>
      <c r="S2476" s="354">
        <v>0</v>
      </c>
      <c r="T2476" s="354">
        <v>0</v>
      </c>
      <c r="U2476" s="354">
        <v>0</v>
      </c>
      <c r="V2476" s="354">
        <v>0</v>
      </c>
      <c r="W2476" s="354">
        <v>0</v>
      </c>
      <c r="X2476" s="354">
        <v>0</v>
      </c>
      <c r="Y2476" s="354">
        <v>0</v>
      </c>
      <c r="Z2476" s="354">
        <v>0</v>
      </c>
      <c r="AA2476" s="354">
        <v>0</v>
      </c>
      <c r="AB2476" s="354">
        <v>0</v>
      </c>
      <c r="AC2476" s="354">
        <v>0</v>
      </c>
      <c r="AD2476" s="354">
        <v>0</v>
      </c>
    </row>
    <row r="2477" spans="1:30" x14ac:dyDescent="0.35">
      <c r="A2477" t="s">
        <v>188</v>
      </c>
      <c r="B2477" s="354" t="str">
        <f>VLOOKUP(A2477,'Web Based Remittances'!$A$2:$C$70,3,0)</f>
        <v>890o873b</v>
      </c>
      <c r="C2477" s="354" t="s">
        <v>31</v>
      </c>
      <c r="D2477" s="354" t="s">
        <v>32</v>
      </c>
      <c r="E2477" s="354">
        <v>4191900</v>
      </c>
      <c r="S2477" s="354">
        <v>0</v>
      </c>
      <c r="T2477" s="354">
        <v>0</v>
      </c>
      <c r="U2477" s="354">
        <v>0</v>
      </c>
      <c r="V2477" s="354">
        <v>0</v>
      </c>
      <c r="W2477" s="354">
        <v>0</v>
      </c>
      <c r="X2477" s="354">
        <v>0</v>
      </c>
      <c r="Y2477" s="354">
        <v>0</v>
      </c>
      <c r="Z2477" s="354">
        <v>0</v>
      </c>
      <c r="AA2477" s="354">
        <v>0</v>
      </c>
      <c r="AB2477" s="354">
        <v>0</v>
      </c>
      <c r="AC2477" s="354">
        <v>0</v>
      </c>
      <c r="AD2477" s="354">
        <v>0</v>
      </c>
    </row>
    <row r="2478" spans="1:30" x14ac:dyDescent="0.35">
      <c r="A2478" t="s">
        <v>188</v>
      </c>
      <c r="B2478" s="354" t="str">
        <f>VLOOKUP(A2478,'Web Based Remittances'!$A$2:$C$70,3,0)</f>
        <v>890o873b</v>
      </c>
      <c r="C2478" s="354" t="s">
        <v>33</v>
      </c>
      <c r="D2478" s="354" t="s">
        <v>34</v>
      </c>
      <c r="E2478" s="354">
        <v>4191100</v>
      </c>
      <c r="F2478" s="354">
        <v>-3000</v>
      </c>
      <c r="G2478" s="354">
        <v>-750</v>
      </c>
      <c r="J2478" s="354">
        <v>-750</v>
      </c>
      <c r="M2478" s="354">
        <v>-750</v>
      </c>
      <c r="P2478" s="354">
        <v>-750</v>
      </c>
      <c r="S2478" s="354">
        <v>-750</v>
      </c>
      <c r="T2478" s="354">
        <v>-750</v>
      </c>
      <c r="U2478" s="354">
        <v>-750</v>
      </c>
      <c r="V2478" s="354">
        <v>-1500</v>
      </c>
      <c r="W2478" s="354">
        <v>-1500</v>
      </c>
      <c r="X2478" s="354">
        <v>-1500</v>
      </c>
      <c r="Y2478" s="354">
        <v>-2250</v>
      </c>
      <c r="Z2478" s="354">
        <v>-2250</v>
      </c>
      <c r="AA2478" s="354">
        <v>-2250</v>
      </c>
      <c r="AB2478" s="354">
        <v>-3000</v>
      </c>
      <c r="AC2478" s="354">
        <v>-3000</v>
      </c>
      <c r="AD2478" s="354">
        <v>-3000</v>
      </c>
    </row>
    <row r="2479" spans="1:30" x14ac:dyDescent="0.35">
      <c r="A2479" t="s">
        <v>188</v>
      </c>
      <c r="B2479" s="354" t="str">
        <f>VLOOKUP(A2479,'Web Based Remittances'!$A$2:$C$70,3,0)</f>
        <v>890o873b</v>
      </c>
      <c r="C2479" s="354" t="s">
        <v>35</v>
      </c>
      <c r="D2479" s="354" t="s">
        <v>36</v>
      </c>
      <c r="E2479" s="354">
        <v>4191110</v>
      </c>
      <c r="F2479" s="354">
        <v>-14800</v>
      </c>
      <c r="G2479" s="354">
        <v>-1345</v>
      </c>
      <c r="H2479" s="354">
        <v>-1345</v>
      </c>
      <c r="I2479" s="354">
        <v>-1345</v>
      </c>
      <c r="J2479" s="354">
        <v>-1345</v>
      </c>
      <c r="L2479" s="354">
        <v>-1345</v>
      </c>
      <c r="M2479" s="354">
        <v>-1345</v>
      </c>
      <c r="N2479" s="354">
        <v>-1345</v>
      </c>
      <c r="O2479" s="354">
        <v>-1345</v>
      </c>
      <c r="P2479" s="354">
        <v>-1350</v>
      </c>
      <c r="Q2479" s="354">
        <v>-1345</v>
      </c>
      <c r="R2479" s="354">
        <v>-1345</v>
      </c>
      <c r="S2479" s="354">
        <v>-1345</v>
      </c>
      <c r="T2479" s="354">
        <v>-2690</v>
      </c>
      <c r="U2479" s="354">
        <v>-4035</v>
      </c>
      <c r="V2479" s="354">
        <v>-5380</v>
      </c>
      <c r="W2479" s="354">
        <v>-5380</v>
      </c>
      <c r="X2479" s="354">
        <v>-6725</v>
      </c>
      <c r="Y2479" s="354">
        <v>-8070</v>
      </c>
      <c r="Z2479" s="354">
        <v>-9415</v>
      </c>
      <c r="AA2479" s="354">
        <v>-10760</v>
      </c>
      <c r="AB2479" s="354">
        <v>-12110</v>
      </c>
      <c r="AC2479" s="354">
        <v>-13455</v>
      </c>
      <c r="AD2479" s="354">
        <v>-14800</v>
      </c>
    </row>
    <row r="2480" spans="1:30" x14ac:dyDescent="0.35">
      <c r="A2480" t="s">
        <v>188</v>
      </c>
      <c r="B2480" s="354" t="str">
        <f>VLOOKUP(A2480,'Web Based Remittances'!$A$2:$C$70,3,0)</f>
        <v>890o873b</v>
      </c>
      <c r="C2480" s="354" t="s">
        <v>37</v>
      </c>
      <c r="D2480" s="354" t="s">
        <v>38</v>
      </c>
      <c r="E2480" s="354">
        <v>4191600</v>
      </c>
      <c r="S2480" s="354">
        <v>0</v>
      </c>
      <c r="T2480" s="354">
        <v>0</v>
      </c>
      <c r="U2480" s="354">
        <v>0</v>
      </c>
      <c r="V2480" s="354">
        <v>0</v>
      </c>
      <c r="W2480" s="354">
        <v>0</v>
      </c>
      <c r="X2480" s="354">
        <v>0</v>
      </c>
      <c r="Y2480" s="354">
        <v>0</v>
      </c>
      <c r="Z2480" s="354">
        <v>0</v>
      </c>
      <c r="AA2480" s="354">
        <v>0</v>
      </c>
      <c r="AB2480" s="354">
        <v>0</v>
      </c>
      <c r="AC2480" s="354">
        <v>0</v>
      </c>
      <c r="AD2480" s="354">
        <v>0</v>
      </c>
    </row>
    <row r="2481" spans="1:30" x14ac:dyDescent="0.35">
      <c r="A2481" t="s">
        <v>188</v>
      </c>
      <c r="B2481" s="354" t="str">
        <f>VLOOKUP(A2481,'Web Based Remittances'!$A$2:$C$70,3,0)</f>
        <v>890o873b</v>
      </c>
      <c r="C2481" s="354" t="s">
        <v>39</v>
      </c>
      <c r="D2481" s="354" t="s">
        <v>40</v>
      </c>
      <c r="E2481" s="354">
        <v>4191610</v>
      </c>
      <c r="S2481" s="354">
        <v>0</v>
      </c>
      <c r="T2481" s="354">
        <v>0</v>
      </c>
      <c r="U2481" s="354">
        <v>0</v>
      </c>
      <c r="V2481" s="354">
        <v>0</v>
      </c>
      <c r="W2481" s="354">
        <v>0</v>
      </c>
      <c r="X2481" s="354">
        <v>0</v>
      </c>
      <c r="Y2481" s="354">
        <v>0</v>
      </c>
      <c r="Z2481" s="354">
        <v>0</v>
      </c>
      <c r="AA2481" s="354">
        <v>0</v>
      </c>
      <c r="AB2481" s="354">
        <v>0</v>
      </c>
      <c r="AC2481" s="354">
        <v>0</v>
      </c>
      <c r="AD2481" s="354">
        <v>0</v>
      </c>
    </row>
    <row r="2482" spans="1:30" x14ac:dyDescent="0.35">
      <c r="A2482" t="s">
        <v>188</v>
      </c>
      <c r="B2482" s="354" t="str">
        <f>VLOOKUP(A2482,'Web Based Remittances'!$A$2:$C$70,3,0)</f>
        <v>890o873b</v>
      </c>
      <c r="C2482" s="354" t="s">
        <v>41</v>
      </c>
      <c r="D2482" s="354" t="s">
        <v>42</v>
      </c>
      <c r="E2482" s="354">
        <v>4190410</v>
      </c>
      <c r="S2482" s="354">
        <v>0</v>
      </c>
      <c r="T2482" s="354">
        <v>0</v>
      </c>
      <c r="U2482" s="354">
        <v>0</v>
      </c>
      <c r="V2482" s="354">
        <v>0</v>
      </c>
      <c r="W2482" s="354">
        <v>0</v>
      </c>
      <c r="X2482" s="354">
        <v>0</v>
      </c>
      <c r="Y2482" s="354">
        <v>0</v>
      </c>
      <c r="Z2482" s="354">
        <v>0</v>
      </c>
      <c r="AA2482" s="354">
        <v>0</v>
      </c>
      <c r="AB2482" s="354">
        <v>0</v>
      </c>
      <c r="AC2482" s="354">
        <v>0</v>
      </c>
      <c r="AD2482" s="354">
        <v>0</v>
      </c>
    </row>
    <row r="2483" spans="1:30" x14ac:dyDescent="0.35">
      <c r="A2483" t="s">
        <v>188</v>
      </c>
      <c r="B2483" s="354" t="str">
        <f>VLOOKUP(A2483,'Web Based Remittances'!$A$2:$C$70,3,0)</f>
        <v>890o873b</v>
      </c>
      <c r="C2483" s="354" t="s">
        <v>43</v>
      </c>
      <c r="D2483" s="354" t="s">
        <v>44</v>
      </c>
      <c r="E2483" s="354">
        <v>4190420</v>
      </c>
      <c r="S2483" s="354">
        <v>0</v>
      </c>
      <c r="T2483" s="354">
        <v>0</v>
      </c>
      <c r="U2483" s="354">
        <v>0</v>
      </c>
      <c r="V2483" s="354">
        <v>0</v>
      </c>
      <c r="W2483" s="354">
        <v>0</v>
      </c>
      <c r="X2483" s="354">
        <v>0</v>
      </c>
      <c r="Y2483" s="354">
        <v>0</v>
      </c>
      <c r="Z2483" s="354">
        <v>0</v>
      </c>
      <c r="AA2483" s="354">
        <v>0</v>
      </c>
      <c r="AB2483" s="354">
        <v>0</v>
      </c>
      <c r="AC2483" s="354">
        <v>0</v>
      </c>
      <c r="AD2483" s="354">
        <v>0</v>
      </c>
    </row>
    <row r="2484" spans="1:30" x14ac:dyDescent="0.35">
      <c r="A2484" t="s">
        <v>188</v>
      </c>
      <c r="B2484" s="354" t="str">
        <f>VLOOKUP(A2484,'Web Based Remittances'!$A$2:$C$70,3,0)</f>
        <v>890o873b</v>
      </c>
      <c r="C2484" s="354" t="s">
        <v>45</v>
      </c>
      <c r="D2484" s="354" t="s">
        <v>46</v>
      </c>
      <c r="E2484" s="354">
        <v>4190200</v>
      </c>
      <c r="S2484" s="354">
        <v>0</v>
      </c>
      <c r="T2484" s="354">
        <v>0</v>
      </c>
      <c r="U2484" s="354">
        <v>0</v>
      </c>
      <c r="V2484" s="354">
        <v>0</v>
      </c>
      <c r="W2484" s="354">
        <v>0</v>
      </c>
      <c r="X2484" s="354">
        <v>0</v>
      </c>
      <c r="Y2484" s="354">
        <v>0</v>
      </c>
      <c r="Z2484" s="354">
        <v>0</v>
      </c>
      <c r="AA2484" s="354">
        <v>0</v>
      </c>
      <c r="AB2484" s="354">
        <v>0</v>
      </c>
      <c r="AC2484" s="354">
        <v>0</v>
      </c>
      <c r="AD2484" s="354">
        <v>0</v>
      </c>
    </row>
    <row r="2485" spans="1:30" x14ac:dyDescent="0.35">
      <c r="A2485" t="s">
        <v>188</v>
      </c>
      <c r="B2485" s="354" t="str">
        <f>VLOOKUP(A2485,'Web Based Remittances'!$A$2:$C$70,3,0)</f>
        <v>890o873b</v>
      </c>
      <c r="C2485" s="354" t="s">
        <v>47</v>
      </c>
      <c r="D2485" s="354" t="s">
        <v>48</v>
      </c>
      <c r="E2485" s="354">
        <v>4190386</v>
      </c>
      <c r="S2485" s="354">
        <v>0</v>
      </c>
      <c r="T2485" s="354">
        <v>0</v>
      </c>
      <c r="U2485" s="354">
        <v>0</v>
      </c>
      <c r="V2485" s="354">
        <v>0</v>
      </c>
      <c r="W2485" s="354">
        <v>0</v>
      </c>
      <c r="X2485" s="354">
        <v>0</v>
      </c>
      <c r="Y2485" s="354">
        <v>0</v>
      </c>
      <c r="Z2485" s="354">
        <v>0</v>
      </c>
      <c r="AA2485" s="354">
        <v>0</v>
      </c>
      <c r="AB2485" s="354">
        <v>0</v>
      </c>
      <c r="AC2485" s="354">
        <v>0</v>
      </c>
      <c r="AD2485" s="354">
        <v>0</v>
      </c>
    </row>
    <row r="2486" spans="1:30" x14ac:dyDescent="0.35">
      <c r="A2486" t="s">
        <v>188</v>
      </c>
      <c r="B2486" s="354" t="str">
        <f>VLOOKUP(A2486,'Web Based Remittances'!$A$2:$C$70,3,0)</f>
        <v>890o873b</v>
      </c>
      <c r="C2486" s="354" t="s">
        <v>49</v>
      </c>
      <c r="D2486" s="354" t="s">
        <v>50</v>
      </c>
      <c r="E2486" s="354">
        <v>4190387</v>
      </c>
      <c r="S2486" s="354">
        <v>0</v>
      </c>
      <c r="T2486" s="354">
        <v>0</v>
      </c>
      <c r="U2486" s="354">
        <v>0</v>
      </c>
      <c r="V2486" s="354">
        <v>0</v>
      </c>
      <c r="W2486" s="354">
        <v>0</v>
      </c>
      <c r="X2486" s="354">
        <v>0</v>
      </c>
      <c r="Y2486" s="354">
        <v>0</v>
      </c>
      <c r="Z2486" s="354">
        <v>0</v>
      </c>
      <c r="AA2486" s="354">
        <v>0</v>
      </c>
      <c r="AB2486" s="354">
        <v>0</v>
      </c>
      <c r="AC2486" s="354">
        <v>0</v>
      </c>
      <c r="AD2486" s="354">
        <v>0</v>
      </c>
    </row>
    <row r="2487" spans="1:30" x14ac:dyDescent="0.35">
      <c r="A2487" t="s">
        <v>188</v>
      </c>
      <c r="B2487" s="354" t="str">
        <f>VLOOKUP(A2487,'Web Based Remittances'!$A$2:$C$70,3,0)</f>
        <v>890o873b</v>
      </c>
      <c r="C2487" s="354" t="s">
        <v>51</v>
      </c>
      <c r="D2487" s="354" t="s">
        <v>52</v>
      </c>
      <c r="E2487" s="354">
        <v>4190388</v>
      </c>
      <c r="F2487" s="354">
        <v>-6235</v>
      </c>
      <c r="I2487" s="354">
        <v>-3741</v>
      </c>
      <c r="L2487" s="354">
        <v>-2494</v>
      </c>
      <c r="S2487" s="354">
        <v>0</v>
      </c>
      <c r="T2487" s="354">
        <v>0</v>
      </c>
      <c r="U2487" s="354">
        <v>-3741</v>
      </c>
      <c r="V2487" s="354">
        <v>-3741</v>
      </c>
      <c r="W2487" s="354">
        <v>-3741</v>
      </c>
      <c r="X2487" s="354">
        <v>-6235</v>
      </c>
      <c r="Y2487" s="354">
        <v>-6235</v>
      </c>
      <c r="Z2487" s="354">
        <v>-6235</v>
      </c>
      <c r="AA2487" s="354">
        <v>-6235</v>
      </c>
      <c r="AB2487" s="354">
        <v>-6235</v>
      </c>
      <c r="AC2487" s="354">
        <v>-6235</v>
      </c>
      <c r="AD2487" s="354">
        <v>-6235</v>
      </c>
    </row>
    <row r="2488" spans="1:30" x14ac:dyDescent="0.35">
      <c r="A2488" t="s">
        <v>188</v>
      </c>
      <c r="B2488" s="354" t="str">
        <f>VLOOKUP(A2488,'Web Based Remittances'!$A$2:$C$70,3,0)</f>
        <v>890o873b</v>
      </c>
      <c r="C2488" s="354" t="s">
        <v>53</v>
      </c>
      <c r="D2488" s="354" t="s">
        <v>54</v>
      </c>
      <c r="E2488" s="354">
        <v>4190380</v>
      </c>
      <c r="F2488" s="354">
        <v>-16800</v>
      </c>
      <c r="H2488" s="354">
        <v>-6829</v>
      </c>
      <c r="N2488" s="354">
        <v>-9971</v>
      </c>
      <c r="S2488" s="354">
        <v>0</v>
      </c>
      <c r="T2488" s="354">
        <v>-6829</v>
      </c>
      <c r="U2488" s="354">
        <v>-6829</v>
      </c>
      <c r="V2488" s="354">
        <v>-6829</v>
      </c>
      <c r="W2488" s="354">
        <v>-6829</v>
      </c>
      <c r="X2488" s="354">
        <v>-6829</v>
      </c>
      <c r="Y2488" s="354">
        <v>-6829</v>
      </c>
      <c r="Z2488" s="354">
        <v>-16800</v>
      </c>
      <c r="AA2488" s="354">
        <v>-16800</v>
      </c>
      <c r="AB2488" s="354">
        <v>-16800</v>
      </c>
      <c r="AC2488" s="354">
        <v>-16800</v>
      </c>
      <c r="AD2488" s="354">
        <v>-16800</v>
      </c>
    </row>
    <row r="2489" spans="1:30" x14ac:dyDescent="0.35">
      <c r="A2489" t="s">
        <v>188</v>
      </c>
      <c r="B2489" s="354" t="str">
        <f>VLOOKUP(A2489,'Web Based Remittances'!$A$2:$C$70,3,0)</f>
        <v>890o873b</v>
      </c>
      <c r="C2489" s="354" t="s">
        <v>57</v>
      </c>
      <c r="D2489" s="354" t="s">
        <v>58</v>
      </c>
      <c r="E2489" s="354">
        <v>6110000</v>
      </c>
      <c r="F2489" s="354">
        <v>1768748</v>
      </c>
      <c r="G2489" s="354">
        <v>136048</v>
      </c>
      <c r="H2489" s="354">
        <v>136048</v>
      </c>
      <c r="I2489" s="354">
        <v>136048</v>
      </c>
      <c r="J2489" s="354">
        <v>136048</v>
      </c>
      <c r="K2489" s="354">
        <v>136048</v>
      </c>
      <c r="L2489" s="354">
        <v>155501</v>
      </c>
      <c r="M2489" s="354">
        <v>155501</v>
      </c>
      <c r="N2489" s="354">
        <v>155501</v>
      </c>
      <c r="O2489" s="354">
        <v>155501</v>
      </c>
      <c r="P2489" s="354">
        <v>155501</v>
      </c>
      <c r="Q2489" s="354">
        <v>155501</v>
      </c>
      <c r="R2489" s="354">
        <v>155502</v>
      </c>
      <c r="S2489" s="354">
        <v>136048</v>
      </c>
      <c r="T2489" s="354">
        <v>272096</v>
      </c>
      <c r="U2489" s="354">
        <v>408144</v>
      </c>
      <c r="V2489" s="354">
        <v>544192</v>
      </c>
      <c r="W2489" s="354">
        <v>680240</v>
      </c>
      <c r="X2489" s="354">
        <v>835741</v>
      </c>
      <c r="Y2489" s="354">
        <v>991242</v>
      </c>
      <c r="Z2489" s="354">
        <v>1146743</v>
      </c>
      <c r="AA2489" s="354">
        <v>1302244</v>
      </c>
      <c r="AB2489" s="354">
        <v>1457745</v>
      </c>
      <c r="AC2489" s="354">
        <v>1613246</v>
      </c>
      <c r="AD2489" s="354">
        <v>1768748</v>
      </c>
    </row>
    <row r="2490" spans="1:30" x14ac:dyDescent="0.35">
      <c r="A2490" t="s">
        <v>188</v>
      </c>
      <c r="B2490" s="354" t="str">
        <f>VLOOKUP(A2490,'Web Based Remittances'!$A$2:$C$70,3,0)</f>
        <v>890o873b</v>
      </c>
      <c r="C2490" s="354" t="s">
        <v>59</v>
      </c>
      <c r="D2490" s="354" t="s">
        <v>60</v>
      </c>
      <c r="E2490" s="354">
        <v>6110020</v>
      </c>
      <c r="S2490" s="354">
        <v>0</v>
      </c>
      <c r="T2490" s="354">
        <v>0</v>
      </c>
      <c r="U2490" s="354">
        <v>0</v>
      </c>
      <c r="V2490" s="354">
        <v>0</v>
      </c>
      <c r="W2490" s="354">
        <v>0</v>
      </c>
      <c r="X2490" s="354">
        <v>0</v>
      </c>
      <c r="Y2490" s="354">
        <v>0</v>
      </c>
      <c r="Z2490" s="354">
        <v>0</v>
      </c>
      <c r="AA2490" s="354">
        <v>0</v>
      </c>
      <c r="AB2490" s="354">
        <v>0</v>
      </c>
      <c r="AC2490" s="354">
        <v>0</v>
      </c>
      <c r="AD2490" s="354">
        <v>0</v>
      </c>
    </row>
    <row r="2491" spans="1:30" x14ac:dyDescent="0.35">
      <c r="A2491" t="s">
        <v>188</v>
      </c>
      <c r="B2491" s="354" t="str">
        <f>VLOOKUP(A2491,'Web Based Remittances'!$A$2:$C$70,3,0)</f>
        <v>890o873b</v>
      </c>
      <c r="C2491" s="354" t="s">
        <v>61</v>
      </c>
      <c r="D2491" s="354" t="s">
        <v>62</v>
      </c>
      <c r="E2491" s="354">
        <v>6110600</v>
      </c>
      <c r="F2491" s="354">
        <v>933384</v>
      </c>
      <c r="G2491" s="354">
        <v>77464</v>
      </c>
      <c r="H2491" s="354">
        <v>77464</v>
      </c>
      <c r="I2491" s="354">
        <v>77464</v>
      </c>
      <c r="J2491" s="354">
        <v>77464</v>
      </c>
      <c r="K2491" s="354">
        <v>77464</v>
      </c>
      <c r="L2491" s="354">
        <v>77464</v>
      </c>
      <c r="M2491" s="354">
        <v>78100</v>
      </c>
      <c r="N2491" s="354">
        <v>78100</v>
      </c>
      <c r="O2491" s="354">
        <v>78100</v>
      </c>
      <c r="P2491" s="354">
        <v>78100</v>
      </c>
      <c r="Q2491" s="354">
        <v>78100</v>
      </c>
      <c r="R2491" s="354">
        <v>78100</v>
      </c>
      <c r="S2491" s="354">
        <v>77464</v>
      </c>
      <c r="T2491" s="354">
        <v>154928</v>
      </c>
      <c r="U2491" s="354">
        <v>232392</v>
      </c>
      <c r="V2491" s="354">
        <v>309856</v>
      </c>
      <c r="W2491" s="354">
        <v>387320</v>
      </c>
      <c r="X2491" s="354">
        <v>464784</v>
      </c>
      <c r="Y2491" s="354">
        <v>542884</v>
      </c>
      <c r="Z2491" s="354">
        <v>620984</v>
      </c>
      <c r="AA2491" s="354">
        <v>699084</v>
      </c>
      <c r="AB2491" s="354">
        <v>777184</v>
      </c>
      <c r="AC2491" s="354">
        <v>855284</v>
      </c>
      <c r="AD2491" s="354">
        <v>933384</v>
      </c>
    </row>
    <row r="2492" spans="1:30" x14ac:dyDescent="0.35">
      <c r="A2492" t="s">
        <v>188</v>
      </c>
      <c r="B2492" s="354" t="str">
        <f>VLOOKUP(A2492,'Web Based Remittances'!$A$2:$C$70,3,0)</f>
        <v>890o873b</v>
      </c>
      <c r="C2492" s="354" t="s">
        <v>63</v>
      </c>
      <c r="D2492" s="354" t="s">
        <v>64</v>
      </c>
      <c r="E2492" s="354">
        <v>6110720</v>
      </c>
      <c r="F2492" s="354">
        <v>84802</v>
      </c>
      <c r="G2492" s="354">
        <v>7067</v>
      </c>
      <c r="H2492" s="354">
        <v>7067</v>
      </c>
      <c r="I2492" s="354">
        <v>7067</v>
      </c>
      <c r="J2492" s="354">
        <v>7067</v>
      </c>
      <c r="K2492" s="354">
        <v>7067</v>
      </c>
      <c r="L2492" s="354">
        <v>7067</v>
      </c>
      <c r="M2492" s="354">
        <v>7067</v>
      </c>
      <c r="N2492" s="354">
        <v>7067</v>
      </c>
      <c r="O2492" s="354">
        <v>7067</v>
      </c>
      <c r="P2492" s="354">
        <v>7067</v>
      </c>
      <c r="Q2492" s="354">
        <v>7066</v>
      </c>
      <c r="R2492" s="354">
        <v>7066</v>
      </c>
      <c r="S2492" s="354">
        <v>7067</v>
      </c>
      <c r="T2492" s="354">
        <v>14134</v>
      </c>
      <c r="U2492" s="354">
        <v>21201</v>
      </c>
      <c r="V2492" s="354">
        <v>28268</v>
      </c>
      <c r="W2492" s="354">
        <v>35335</v>
      </c>
      <c r="X2492" s="354">
        <v>42402</v>
      </c>
      <c r="Y2492" s="354">
        <v>49469</v>
      </c>
      <c r="Z2492" s="354">
        <v>56536</v>
      </c>
      <c r="AA2492" s="354">
        <v>63603</v>
      </c>
      <c r="AB2492" s="354">
        <v>70670</v>
      </c>
      <c r="AC2492" s="354">
        <v>77736</v>
      </c>
      <c r="AD2492" s="354">
        <v>84802</v>
      </c>
    </row>
    <row r="2493" spans="1:30" x14ac:dyDescent="0.35">
      <c r="A2493" t="s">
        <v>188</v>
      </c>
      <c r="B2493" s="354" t="str">
        <f>VLOOKUP(A2493,'Web Based Remittances'!$A$2:$C$70,3,0)</f>
        <v>890o873b</v>
      </c>
      <c r="C2493" s="354" t="s">
        <v>65</v>
      </c>
      <c r="D2493" s="354" t="s">
        <v>66</v>
      </c>
      <c r="E2493" s="354">
        <v>6110860</v>
      </c>
      <c r="F2493" s="354">
        <v>155192</v>
      </c>
      <c r="G2493" s="354">
        <v>12837</v>
      </c>
      <c r="H2493" s="354">
        <v>12837</v>
      </c>
      <c r="I2493" s="354">
        <v>12837</v>
      </c>
      <c r="J2493" s="354">
        <v>12837</v>
      </c>
      <c r="K2493" s="354">
        <v>12837</v>
      </c>
      <c r="L2493" s="354">
        <v>12837</v>
      </c>
      <c r="M2493" s="354">
        <v>13028</v>
      </c>
      <c r="N2493" s="354">
        <v>13028</v>
      </c>
      <c r="O2493" s="354">
        <v>13028</v>
      </c>
      <c r="P2493" s="354">
        <v>13028</v>
      </c>
      <c r="Q2493" s="354">
        <v>13029</v>
      </c>
      <c r="R2493" s="354">
        <v>13029</v>
      </c>
      <c r="S2493" s="354">
        <v>12837</v>
      </c>
      <c r="T2493" s="354">
        <v>25674</v>
      </c>
      <c r="U2493" s="354">
        <v>38511</v>
      </c>
      <c r="V2493" s="354">
        <v>51348</v>
      </c>
      <c r="W2493" s="354">
        <v>64185</v>
      </c>
      <c r="X2493" s="354">
        <v>77022</v>
      </c>
      <c r="Y2493" s="354">
        <v>90050</v>
      </c>
      <c r="Z2493" s="354">
        <v>103078</v>
      </c>
      <c r="AA2493" s="354">
        <v>116106</v>
      </c>
      <c r="AB2493" s="354">
        <v>129134</v>
      </c>
      <c r="AC2493" s="354">
        <v>142163</v>
      </c>
      <c r="AD2493" s="354">
        <v>155192</v>
      </c>
    </row>
    <row r="2494" spans="1:30" x14ac:dyDescent="0.35">
      <c r="A2494" t="s">
        <v>188</v>
      </c>
      <c r="B2494" s="354" t="str">
        <f>VLOOKUP(A2494,'Web Based Remittances'!$A$2:$C$70,3,0)</f>
        <v>890o873b</v>
      </c>
      <c r="C2494" s="354" t="s">
        <v>67</v>
      </c>
      <c r="D2494" s="354" t="s">
        <v>68</v>
      </c>
      <c r="E2494" s="354">
        <v>6110800</v>
      </c>
      <c r="F2494" s="354">
        <v>61466</v>
      </c>
      <c r="G2494" s="354">
        <v>5110</v>
      </c>
      <c r="H2494" s="354">
        <v>5110</v>
      </c>
      <c r="I2494" s="354">
        <v>5110</v>
      </c>
      <c r="J2494" s="354">
        <v>5110</v>
      </c>
      <c r="K2494" s="354">
        <v>5111</v>
      </c>
      <c r="L2494" s="354">
        <v>5111</v>
      </c>
      <c r="M2494" s="354">
        <v>5134</v>
      </c>
      <c r="N2494" s="354">
        <v>5134</v>
      </c>
      <c r="O2494" s="354">
        <v>5134</v>
      </c>
      <c r="P2494" s="354">
        <v>5134</v>
      </c>
      <c r="Q2494" s="354">
        <v>5134</v>
      </c>
      <c r="R2494" s="354">
        <v>5134</v>
      </c>
      <c r="S2494" s="354">
        <v>5110</v>
      </c>
      <c r="T2494" s="354">
        <v>10220</v>
      </c>
      <c r="U2494" s="354">
        <v>15330</v>
      </c>
      <c r="V2494" s="354">
        <v>20440</v>
      </c>
      <c r="W2494" s="354">
        <v>25551</v>
      </c>
      <c r="X2494" s="354">
        <v>30662</v>
      </c>
      <c r="Y2494" s="354">
        <v>35796</v>
      </c>
      <c r="Z2494" s="354">
        <v>40930</v>
      </c>
      <c r="AA2494" s="354">
        <v>46064</v>
      </c>
      <c r="AB2494" s="354">
        <v>51198</v>
      </c>
      <c r="AC2494" s="354">
        <v>56332</v>
      </c>
      <c r="AD2494" s="354">
        <v>61466</v>
      </c>
    </row>
    <row r="2495" spans="1:30" x14ac:dyDescent="0.35">
      <c r="A2495" t="s">
        <v>188</v>
      </c>
      <c r="B2495" s="354" t="str">
        <f>VLOOKUP(A2495,'Web Based Remittances'!$A$2:$C$70,3,0)</f>
        <v>890o873b</v>
      </c>
      <c r="C2495" s="354" t="s">
        <v>69</v>
      </c>
      <c r="D2495" s="354" t="s">
        <v>70</v>
      </c>
      <c r="E2495" s="354">
        <v>6110640</v>
      </c>
      <c r="S2495" s="354">
        <v>0</v>
      </c>
      <c r="T2495" s="354">
        <v>0</v>
      </c>
      <c r="U2495" s="354">
        <v>0</v>
      </c>
      <c r="V2495" s="354">
        <v>0</v>
      </c>
      <c r="W2495" s="354">
        <v>0</v>
      </c>
      <c r="X2495" s="354">
        <v>0</v>
      </c>
      <c r="Y2495" s="354">
        <v>0</v>
      </c>
      <c r="Z2495" s="354">
        <v>0</v>
      </c>
      <c r="AA2495" s="354">
        <v>0</v>
      </c>
      <c r="AB2495" s="354">
        <v>0</v>
      </c>
      <c r="AC2495" s="354">
        <v>0</v>
      </c>
      <c r="AD2495" s="354">
        <v>0</v>
      </c>
    </row>
    <row r="2496" spans="1:30" x14ac:dyDescent="0.35">
      <c r="A2496" t="s">
        <v>188</v>
      </c>
      <c r="B2496" s="354" t="str">
        <f>VLOOKUP(A2496,'Web Based Remittances'!$A$2:$C$70,3,0)</f>
        <v>890o873b</v>
      </c>
      <c r="C2496" s="354" t="s">
        <v>71</v>
      </c>
      <c r="D2496" s="354" t="s">
        <v>72</v>
      </c>
      <c r="E2496" s="354">
        <v>6116300</v>
      </c>
      <c r="F2496" s="354">
        <v>64996</v>
      </c>
      <c r="G2496" s="354">
        <v>1083</v>
      </c>
      <c r="H2496" s="354">
        <v>1083</v>
      </c>
      <c r="I2496" s="354">
        <v>1083</v>
      </c>
      <c r="J2496" s="354">
        <v>1083</v>
      </c>
      <c r="K2496" s="354">
        <v>1083</v>
      </c>
      <c r="L2496" s="354">
        <v>1083</v>
      </c>
      <c r="M2496" s="354">
        <v>1083</v>
      </c>
      <c r="N2496" s="354">
        <v>1084</v>
      </c>
      <c r="O2496" s="354">
        <v>1084</v>
      </c>
      <c r="P2496" s="354">
        <v>1084</v>
      </c>
      <c r="Q2496" s="354">
        <v>1084</v>
      </c>
      <c r="R2496" s="354">
        <v>53079</v>
      </c>
      <c r="S2496" s="354">
        <v>1083</v>
      </c>
      <c r="T2496" s="354">
        <v>2166</v>
      </c>
      <c r="U2496" s="354">
        <v>3249</v>
      </c>
      <c r="V2496" s="354">
        <v>4332</v>
      </c>
      <c r="W2496" s="354">
        <v>5415</v>
      </c>
      <c r="X2496" s="354">
        <v>6498</v>
      </c>
      <c r="Y2496" s="354">
        <v>7581</v>
      </c>
      <c r="Z2496" s="354">
        <v>8665</v>
      </c>
      <c r="AA2496" s="354">
        <v>9749</v>
      </c>
      <c r="AB2496" s="354">
        <v>10833</v>
      </c>
      <c r="AC2496" s="354">
        <v>11917</v>
      </c>
      <c r="AD2496" s="354">
        <v>64996</v>
      </c>
    </row>
    <row r="2497" spans="1:30" x14ac:dyDescent="0.35">
      <c r="A2497" t="s">
        <v>188</v>
      </c>
      <c r="B2497" s="354" t="str">
        <f>VLOOKUP(A2497,'Web Based Remittances'!$A$2:$C$70,3,0)</f>
        <v>890o873b</v>
      </c>
      <c r="C2497" s="354" t="s">
        <v>73</v>
      </c>
      <c r="D2497" s="354" t="s">
        <v>74</v>
      </c>
      <c r="E2497" s="354">
        <v>6116200</v>
      </c>
      <c r="F2497" s="354">
        <v>10000</v>
      </c>
      <c r="G2497" s="354">
        <v>909</v>
      </c>
      <c r="H2497" s="354">
        <v>909</v>
      </c>
      <c r="I2497" s="354">
        <v>909</v>
      </c>
      <c r="J2497" s="354">
        <v>909</v>
      </c>
      <c r="L2497" s="354">
        <v>910</v>
      </c>
      <c r="M2497" s="354">
        <v>909</v>
      </c>
      <c r="N2497" s="354">
        <v>909</v>
      </c>
      <c r="O2497" s="354">
        <v>909</v>
      </c>
      <c r="P2497" s="354">
        <v>909</v>
      </c>
      <c r="Q2497" s="354">
        <v>909</v>
      </c>
      <c r="R2497" s="354">
        <v>909</v>
      </c>
      <c r="S2497" s="354">
        <v>909</v>
      </c>
      <c r="T2497" s="354">
        <v>1818</v>
      </c>
      <c r="U2497" s="354">
        <v>2727</v>
      </c>
      <c r="V2497" s="354">
        <v>3636</v>
      </c>
      <c r="W2497" s="354">
        <v>3636</v>
      </c>
      <c r="X2497" s="354">
        <v>4546</v>
      </c>
      <c r="Y2497" s="354">
        <v>5455</v>
      </c>
      <c r="Z2497" s="354">
        <v>6364</v>
      </c>
      <c r="AA2497" s="354">
        <v>7273</v>
      </c>
      <c r="AB2497" s="354">
        <v>8182</v>
      </c>
      <c r="AC2497" s="354">
        <v>9091</v>
      </c>
      <c r="AD2497" s="354">
        <v>10000</v>
      </c>
    </row>
    <row r="2498" spans="1:30" x14ac:dyDescent="0.35">
      <c r="A2498" t="s">
        <v>188</v>
      </c>
      <c r="B2498" s="354" t="str">
        <f>VLOOKUP(A2498,'Web Based Remittances'!$A$2:$C$70,3,0)</f>
        <v>890o873b</v>
      </c>
      <c r="C2498" s="354" t="s">
        <v>75</v>
      </c>
      <c r="D2498" s="354" t="s">
        <v>76</v>
      </c>
      <c r="E2498" s="354">
        <v>6116610</v>
      </c>
      <c r="S2498" s="354">
        <v>0</v>
      </c>
      <c r="T2498" s="354">
        <v>0</v>
      </c>
      <c r="U2498" s="354">
        <v>0</v>
      </c>
      <c r="V2498" s="354">
        <v>0</v>
      </c>
      <c r="W2498" s="354">
        <v>0</v>
      </c>
      <c r="X2498" s="354">
        <v>0</v>
      </c>
      <c r="Y2498" s="354">
        <v>0</v>
      </c>
      <c r="Z2498" s="354">
        <v>0</v>
      </c>
      <c r="AA2498" s="354">
        <v>0</v>
      </c>
      <c r="AB2498" s="354">
        <v>0</v>
      </c>
      <c r="AC2498" s="354">
        <v>0</v>
      </c>
      <c r="AD2498" s="354">
        <v>0</v>
      </c>
    </row>
    <row r="2499" spans="1:30" x14ac:dyDescent="0.35">
      <c r="A2499" t="s">
        <v>188</v>
      </c>
      <c r="B2499" s="354" t="str">
        <f>VLOOKUP(A2499,'Web Based Remittances'!$A$2:$C$70,3,0)</f>
        <v>890o873b</v>
      </c>
      <c r="C2499" s="354" t="s">
        <v>77</v>
      </c>
      <c r="D2499" s="354" t="s">
        <v>78</v>
      </c>
      <c r="E2499" s="354">
        <v>6116600</v>
      </c>
      <c r="S2499" s="354">
        <v>0</v>
      </c>
      <c r="T2499" s="354">
        <v>0</v>
      </c>
      <c r="U2499" s="354">
        <v>0</v>
      </c>
      <c r="V2499" s="354">
        <v>0</v>
      </c>
      <c r="W2499" s="354">
        <v>0</v>
      </c>
      <c r="X2499" s="354">
        <v>0</v>
      </c>
      <c r="Y2499" s="354">
        <v>0</v>
      </c>
      <c r="Z2499" s="354">
        <v>0</v>
      </c>
      <c r="AA2499" s="354">
        <v>0</v>
      </c>
      <c r="AB2499" s="354">
        <v>0</v>
      </c>
      <c r="AC2499" s="354">
        <v>0</v>
      </c>
      <c r="AD2499" s="354">
        <v>0</v>
      </c>
    </row>
    <row r="2500" spans="1:30" x14ac:dyDescent="0.35">
      <c r="A2500" t="s">
        <v>188</v>
      </c>
      <c r="B2500" s="354" t="str">
        <f>VLOOKUP(A2500,'Web Based Remittances'!$A$2:$C$70,3,0)</f>
        <v>890o873b</v>
      </c>
      <c r="C2500" s="354" t="s">
        <v>79</v>
      </c>
      <c r="D2500" s="354" t="s">
        <v>80</v>
      </c>
      <c r="E2500" s="354">
        <v>6121000</v>
      </c>
      <c r="F2500" s="354">
        <v>60000</v>
      </c>
      <c r="G2500" s="354">
        <v>1818</v>
      </c>
      <c r="H2500" s="354">
        <v>1818</v>
      </c>
      <c r="I2500" s="354">
        <v>1818</v>
      </c>
      <c r="J2500" s="354">
        <v>1818</v>
      </c>
      <c r="L2500" s="354">
        <v>41820</v>
      </c>
      <c r="M2500" s="354">
        <v>1818</v>
      </c>
      <c r="N2500" s="354">
        <v>1818</v>
      </c>
      <c r="O2500" s="354">
        <v>1818</v>
      </c>
      <c r="P2500" s="354">
        <v>1818</v>
      </c>
      <c r="Q2500" s="354">
        <v>1818</v>
      </c>
      <c r="R2500" s="354">
        <v>1818</v>
      </c>
      <c r="S2500" s="354">
        <v>1818</v>
      </c>
      <c r="T2500" s="354">
        <v>3636</v>
      </c>
      <c r="U2500" s="354">
        <v>5454</v>
      </c>
      <c r="V2500" s="354">
        <v>7272</v>
      </c>
      <c r="W2500" s="354">
        <v>7272</v>
      </c>
      <c r="X2500" s="354">
        <v>49092</v>
      </c>
      <c r="Y2500" s="354">
        <v>50910</v>
      </c>
      <c r="Z2500" s="354">
        <v>52728</v>
      </c>
      <c r="AA2500" s="354">
        <v>54546</v>
      </c>
      <c r="AB2500" s="354">
        <v>56364</v>
      </c>
      <c r="AC2500" s="354">
        <v>58182</v>
      </c>
      <c r="AD2500" s="354">
        <v>60000</v>
      </c>
    </row>
    <row r="2501" spans="1:30" x14ac:dyDescent="0.35">
      <c r="A2501" t="s">
        <v>188</v>
      </c>
      <c r="B2501" s="354" t="str">
        <f>VLOOKUP(A2501,'Web Based Remittances'!$A$2:$C$70,3,0)</f>
        <v>890o873b</v>
      </c>
      <c r="C2501" s="354" t="s">
        <v>81</v>
      </c>
      <c r="D2501" s="354" t="s">
        <v>82</v>
      </c>
      <c r="E2501" s="354">
        <v>6122310</v>
      </c>
      <c r="F2501" s="354">
        <v>6000</v>
      </c>
      <c r="G2501" s="354">
        <v>500</v>
      </c>
      <c r="H2501" s="354">
        <v>500</v>
      </c>
      <c r="I2501" s="354">
        <v>500</v>
      </c>
      <c r="J2501" s="354">
        <v>500</v>
      </c>
      <c r="K2501" s="354">
        <v>500</v>
      </c>
      <c r="L2501" s="354">
        <v>500</v>
      </c>
      <c r="M2501" s="354">
        <v>500</v>
      </c>
      <c r="N2501" s="354">
        <v>500</v>
      </c>
      <c r="O2501" s="354">
        <v>500</v>
      </c>
      <c r="P2501" s="354">
        <v>500</v>
      </c>
      <c r="Q2501" s="354">
        <v>500</v>
      </c>
      <c r="R2501" s="354">
        <v>500</v>
      </c>
      <c r="S2501" s="354">
        <v>500</v>
      </c>
      <c r="T2501" s="354">
        <v>1000</v>
      </c>
      <c r="U2501" s="354">
        <v>1500</v>
      </c>
      <c r="V2501" s="354">
        <v>2000</v>
      </c>
      <c r="W2501" s="354">
        <v>2500</v>
      </c>
      <c r="X2501" s="354">
        <v>3000</v>
      </c>
      <c r="Y2501" s="354">
        <v>3500</v>
      </c>
      <c r="Z2501" s="354">
        <v>4000</v>
      </c>
      <c r="AA2501" s="354">
        <v>4500</v>
      </c>
      <c r="AB2501" s="354">
        <v>5000</v>
      </c>
      <c r="AC2501" s="354">
        <v>5500</v>
      </c>
      <c r="AD2501" s="354">
        <v>6000</v>
      </c>
    </row>
    <row r="2502" spans="1:30" x14ac:dyDescent="0.35">
      <c r="A2502" t="s">
        <v>188</v>
      </c>
      <c r="B2502" s="354" t="str">
        <f>VLOOKUP(A2502,'Web Based Remittances'!$A$2:$C$70,3,0)</f>
        <v>890o873b</v>
      </c>
      <c r="C2502" s="354" t="s">
        <v>83</v>
      </c>
      <c r="D2502" s="354" t="s">
        <v>84</v>
      </c>
      <c r="E2502" s="354">
        <v>6122110</v>
      </c>
      <c r="F2502" s="354">
        <v>7000</v>
      </c>
      <c r="G2502" s="354">
        <v>636</v>
      </c>
      <c r="H2502" s="354">
        <v>636</v>
      </c>
      <c r="I2502" s="354">
        <v>636</v>
      </c>
      <c r="J2502" s="354">
        <v>636</v>
      </c>
      <c r="L2502" s="354">
        <v>636</v>
      </c>
      <c r="M2502" s="354">
        <v>636</v>
      </c>
      <c r="N2502" s="354">
        <v>636</v>
      </c>
      <c r="O2502" s="354">
        <v>637</v>
      </c>
      <c r="P2502" s="354">
        <v>637</v>
      </c>
      <c r="Q2502" s="354">
        <v>637</v>
      </c>
      <c r="R2502" s="354">
        <v>637</v>
      </c>
      <c r="S2502" s="354">
        <v>636</v>
      </c>
      <c r="T2502" s="354">
        <v>1272</v>
      </c>
      <c r="U2502" s="354">
        <v>1908</v>
      </c>
      <c r="V2502" s="354">
        <v>2544</v>
      </c>
      <c r="W2502" s="354">
        <v>2544</v>
      </c>
      <c r="X2502" s="354">
        <v>3180</v>
      </c>
      <c r="Y2502" s="354">
        <v>3816</v>
      </c>
      <c r="Z2502" s="354">
        <v>4452</v>
      </c>
      <c r="AA2502" s="354">
        <v>5089</v>
      </c>
      <c r="AB2502" s="354">
        <v>5726</v>
      </c>
      <c r="AC2502" s="354">
        <v>6363</v>
      </c>
      <c r="AD2502" s="354">
        <v>7000</v>
      </c>
    </row>
    <row r="2503" spans="1:30" x14ac:dyDescent="0.35">
      <c r="A2503" t="s">
        <v>188</v>
      </c>
      <c r="B2503" s="354" t="str">
        <f>VLOOKUP(A2503,'Web Based Remittances'!$A$2:$C$70,3,0)</f>
        <v>890o873b</v>
      </c>
      <c r="C2503" s="354" t="s">
        <v>85</v>
      </c>
      <c r="D2503" s="354" t="s">
        <v>86</v>
      </c>
      <c r="E2503" s="354">
        <v>6120800</v>
      </c>
      <c r="F2503" s="354">
        <v>5300</v>
      </c>
      <c r="H2503" s="354">
        <v>1325</v>
      </c>
      <c r="L2503" s="354">
        <v>1325</v>
      </c>
      <c r="N2503" s="354">
        <v>1325</v>
      </c>
      <c r="Q2503" s="354">
        <v>1325</v>
      </c>
      <c r="S2503" s="354">
        <v>0</v>
      </c>
      <c r="T2503" s="354">
        <v>1325</v>
      </c>
      <c r="U2503" s="354">
        <v>1325</v>
      </c>
      <c r="V2503" s="354">
        <v>1325</v>
      </c>
      <c r="W2503" s="354">
        <v>1325</v>
      </c>
      <c r="X2503" s="354">
        <v>2650</v>
      </c>
      <c r="Y2503" s="354">
        <v>2650</v>
      </c>
      <c r="Z2503" s="354">
        <v>3975</v>
      </c>
      <c r="AA2503" s="354">
        <v>3975</v>
      </c>
      <c r="AB2503" s="354">
        <v>3975</v>
      </c>
      <c r="AC2503" s="354">
        <v>5300</v>
      </c>
      <c r="AD2503" s="354">
        <v>5300</v>
      </c>
    </row>
    <row r="2504" spans="1:30" x14ac:dyDescent="0.35">
      <c r="A2504" t="s">
        <v>188</v>
      </c>
      <c r="B2504" s="354" t="str">
        <f>VLOOKUP(A2504,'Web Based Remittances'!$A$2:$C$70,3,0)</f>
        <v>890o873b</v>
      </c>
      <c r="C2504" s="354" t="s">
        <v>87</v>
      </c>
      <c r="D2504" s="354" t="s">
        <v>88</v>
      </c>
      <c r="E2504" s="354">
        <v>6120220</v>
      </c>
      <c r="F2504" s="354">
        <v>36580</v>
      </c>
      <c r="G2504" s="354">
        <v>3048</v>
      </c>
      <c r="H2504" s="354">
        <v>3048</v>
      </c>
      <c r="I2504" s="354">
        <v>3048</v>
      </c>
      <c r="J2504" s="354">
        <v>3048</v>
      </c>
      <c r="K2504" s="354">
        <v>3048</v>
      </c>
      <c r="L2504" s="354">
        <v>3048</v>
      </c>
      <c r="M2504" s="354">
        <v>3048</v>
      </c>
      <c r="N2504" s="354">
        <v>3048</v>
      </c>
      <c r="O2504" s="354">
        <v>3049</v>
      </c>
      <c r="P2504" s="354">
        <v>3049</v>
      </c>
      <c r="Q2504" s="354">
        <v>3049</v>
      </c>
      <c r="R2504" s="354">
        <v>3049</v>
      </c>
      <c r="S2504" s="354">
        <v>3048</v>
      </c>
      <c r="T2504" s="354">
        <v>6096</v>
      </c>
      <c r="U2504" s="354">
        <v>9144</v>
      </c>
      <c r="V2504" s="354">
        <v>12192</v>
      </c>
      <c r="W2504" s="354">
        <v>15240</v>
      </c>
      <c r="X2504" s="354">
        <v>18288</v>
      </c>
      <c r="Y2504" s="354">
        <v>21336</v>
      </c>
      <c r="Z2504" s="354">
        <v>24384</v>
      </c>
      <c r="AA2504" s="354">
        <v>27433</v>
      </c>
      <c r="AB2504" s="354">
        <v>30482</v>
      </c>
      <c r="AC2504" s="354">
        <v>33531</v>
      </c>
      <c r="AD2504" s="354">
        <v>36580</v>
      </c>
    </row>
    <row r="2505" spans="1:30" x14ac:dyDescent="0.35">
      <c r="A2505" t="s">
        <v>188</v>
      </c>
      <c r="B2505" s="354" t="str">
        <f>VLOOKUP(A2505,'Web Based Remittances'!$A$2:$C$70,3,0)</f>
        <v>890o873b</v>
      </c>
      <c r="C2505" s="354" t="s">
        <v>89</v>
      </c>
      <c r="D2505" s="354" t="s">
        <v>90</v>
      </c>
      <c r="E2505" s="354">
        <v>6120600</v>
      </c>
      <c r="S2505" s="354">
        <v>0</v>
      </c>
      <c r="T2505" s="354">
        <v>0</v>
      </c>
      <c r="U2505" s="354">
        <v>0</v>
      </c>
      <c r="V2505" s="354">
        <v>0</v>
      </c>
      <c r="W2505" s="354">
        <v>0</v>
      </c>
      <c r="X2505" s="354">
        <v>0</v>
      </c>
      <c r="Y2505" s="354">
        <v>0</v>
      </c>
      <c r="Z2505" s="354">
        <v>0</v>
      </c>
      <c r="AA2505" s="354">
        <v>0</v>
      </c>
      <c r="AB2505" s="354">
        <v>0</v>
      </c>
      <c r="AC2505" s="354">
        <v>0</v>
      </c>
      <c r="AD2505" s="354">
        <v>0</v>
      </c>
    </row>
    <row r="2506" spans="1:30" x14ac:dyDescent="0.35">
      <c r="A2506" t="s">
        <v>188</v>
      </c>
      <c r="B2506" s="354" t="str">
        <f>VLOOKUP(A2506,'Web Based Remittances'!$A$2:$C$70,3,0)</f>
        <v>890o873b</v>
      </c>
      <c r="C2506" s="354" t="s">
        <v>91</v>
      </c>
      <c r="D2506" s="354" t="s">
        <v>92</v>
      </c>
      <c r="E2506" s="354">
        <v>6120400</v>
      </c>
      <c r="F2506" s="354">
        <v>9200</v>
      </c>
      <c r="G2506" s="354">
        <v>767</v>
      </c>
      <c r="H2506" s="354">
        <v>767</v>
      </c>
      <c r="I2506" s="354">
        <v>767</v>
      </c>
      <c r="J2506" s="354">
        <v>767</v>
      </c>
      <c r="K2506" s="354">
        <v>767</v>
      </c>
      <c r="L2506" s="354">
        <v>767</v>
      </c>
      <c r="M2506" s="354">
        <v>767</v>
      </c>
      <c r="N2506" s="354">
        <v>767</v>
      </c>
      <c r="O2506" s="354">
        <v>766</v>
      </c>
      <c r="P2506" s="354">
        <v>766</v>
      </c>
      <c r="Q2506" s="354">
        <v>766</v>
      </c>
      <c r="R2506" s="354">
        <v>766</v>
      </c>
      <c r="S2506" s="354">
        <v>767</v>
      </c>
      <c r="T2506" s="354">
        <v>1534</v>
      </c>
      <c r="U2506" s="354">
        <v>2301</v>
      </c>
      <c r="V2506" s="354">
        <v>3068</v>
      </c>
      <c r="W2506" s="354">
        <v>3835</v>
      </c>
      <c r="X2506" s="354">
        <v>4602</v>
      </c>
      <c r="Y2506" s="354">
        <v>5369</v>
      </c>
      <c r="Z2506" s="354">
        <v>6136</v>
      </c>
      <c r="AA2506" s="354">
        <v>6902</v>
      </c>
      <c r="AB2506" s="354">
        <v>7668</v>
      </c>
      <c r="AC2506" s="354">
        <v>8434</v>
      </c>
      <c r="AD2506" s="354">
        <v>9200</v>
      </c>
    </row>
    <row r="2507" spans="1:30" x14ac:dyDescent="0.35">
      <c r="A2507" t="s">
        <v>188</v>
      </c>
      <c r="B2507" s="354" t="str">
        <f>VLOOKUP(A2507,'Web Based Remittances'!$A$2:$C$70,3,0)</f>
        <v>890o873b</v>
      </c>
      <c r="C2507" s="354" t="s">
        <v>93</v>
      </c>
      <c r="D2507" s="354" t="s">
        <v>94</v>
      </c>
      <c r="E2507" s="354">
        <v>6140130</v>
      </c>
      <c r="F2507" s="354">
        <v>114802</v>
      </c>
      <c r="G2507" s="354">
        <v>8891</v>
      </c>
      <c r="H2507" s="354">
        <v>8891</v>
      </c>
      <c r="I2507" s="354">
        <v>8891</v>
      </c>
      <c r="J2507" s="354">
        <v>8891</v>
      </c>
      <c r="L2507" s="354">
        <v>8891</v>
      </c>
      <c r="M2507" s="354">
        <v>8891</v>
      </c>
      <c r="N2507" s="354">
        <v>8892</v>
      </c>
      <c r="O2507" s="354">
        <v>8892</v>
      </c>
      <c r="P2507" s="354">
        <v>8892</v>
      </c>
      <c r="Q2507" s="354">
        <v>8892</v>
      </c>
      <c r="R2507" s="354">
        <v>25888</v>
      </c>
      <c r="S2507" s="354">
        <v>8891</v>
      </c>
      <c r="T2507" s="354">
        <v>17782</v>
      </c>
      <c r="U2507" s="354">
        <v>26673</v>
      </c>
      <c r="V2507" s="354">
        <v>35564</v>
      </c>
      <c r="W2507" s="354">
        <v>35564</v>
      </c>
      <c r="X2507" s="354">
        <v>44455</v>
      </c>
      <c r="Y2507" s="354">
        <v>53346</v>
      </c>
      <c r="Z2507" s="354">
        <v>62238</v>
      </c>
      <c r="AA2507" s="354">
        <v>71130</v>
      </c>
      <c r="AB2507" s="354">
        <v>80022</v>
      </c>
      <c r="AC2507" s="354">
        <v>88914</v>
      </c>
      <c r="AD2507" s="354">
        <v>114802</v>
      </c>
    </row>
    <row r="2508" spans="1:30" x14ac:dyDescent="0.35">
      <c r="A2508" t="s">
        <v>188</v>
      </c>
      <c r="B2508" s="354" t="str">
        <f>VLOOKUP(A2508,'Web Based Remittances'!$A$2:$C$70,3,0)</f>
        <v>890o873b</v>
      </c>
      <c r="C2508" s="354" t="s">
        <v>95</v>
      </c>
      <c r="D2508" s="354" t="s">
        <v>96</v>
      </c>
      <c r="E2508" s="354">
        <v>6142430</v>
      </c>
      <c r="F2508" s="354">
        <v>40000</v>
      </c>
      <c r="G2508" s="354">
        <v>21818</v>
      </c>
      <c r="H2508" s="354">
        <v>1818</v>
      </c>
      <c r="I2508" s="354">
        <v>1818</v>
      </c>
      <c r="J2508" s="354">
        <v>1818</v>
      </c>
      <c r="L2508" s="354">
        <v>1818</v>
      </c>
      <c r="M2508" s="354">
        <v>1818</v>
      </c>
      <c r="N2508" s="354">
        <v>1818</v>
      </c>
      <c r="O2508" s="354">
        <v>1818</v>
      </c>
      <c r="P2508" s="354">
        <v>1818</v>
      </c>
      <c r="Q2508" s="354">
        <v>1819</v>
      </c>
      <c r="R2508" s="354">
        <v>1819</v>
      </c>
      <c r="S2508" s="354">
        <v>21818</v>
      </c>
      <c r="T2508" s="354">
        <v>23636</v>
      </c>
      <c r="U2508" s="354">
        <v>25454</v>
      </c>
      <c r="V2508" s="354">
        <v>27272</v>
      </c>
      <c r="W2508" s="354">
        <v>27272</v>
      </c>
      <c r="X2508" s="354">
        <v>29090</v>
      </c>
      <c r="Y2508" s="354">
        <v>30908</v>
      </c>
      <c r="Z2508" s="354">
        <v>32726</v>
      </c>
      <c r="AA2508" s="354">
        <v>34544</v>
      </c>
      <c r="AB2508" s="354">
        <v>36362</v>
      </c>
      <c r="AC2508" s="354">
        <v>38181</v>
      </c>
      <c r="AD2508" s="354">
        <v>40000</v>
      </c>
    </row>
    <row r="2509" spans="1:30" x14ac:dyDescent="0.35">
      <c r="A2509" t="s">
        <v>188</v>
      </c>
      <c r="B2509" s="354" t="str">
        <f>VLOOKUP(A2509,'Web Based Remittances'!$A$2:$C$70,3,0)</f>
        <v>890o873b</v>
      </c>
      <c r="C2509" s="354" t="s">
        <v>97</v>
      </c>
      <c r="D2509" s="354" t="s">
        <v>98</v>
      </c>
      <c r="E2509" s="354">
        <v>6146100</v>
      </c>
      <c r="F2509" s="354">
        <v>7500</v>
      </c>
      <c r="L2509" s="354">
        <v>2000</v>
      </c>
      <c r="M2509" s="354">
        <v>1000</v>
      </c>
      <c r="N2509" s="354">
        <v>1000</v>
      </c>
      <c r="O2509" s="354">
        <v>1000</v>
      </c>
      <c r="P2509" s="354">
        <v>1000</v>
      </c>
      <c r="Q2509" s="354">
        <v>1000</v>
      </c>
      <c r="R2509" s="354">
        <v>500</v>
      </c>
      <c r="S2509" s="354">
        <v>0</v>
      </c>
      <c r="T2509" s="354">
        <v>0</v>
      </c>
      <c r="U2509" s="354">
        <v>0</v>
      </c>
      <c r="V2509" s="354">
        <v>0</v>
      </c>
      <c r="W2509" s="354">
        <v>0</v>
      </c>
      <c r="X2509" s="354">
        <v>2000</v>
      </c>
      <c r="Y2509" s="354">
        <v>3000</v>
      </c>
      <c r="Z2509" s="354">
        <v>4000</v>
      </c>
      <c r="AA2509" s="354">
        <v>5000</v>
      </c>
      <c r="AB2509" s="354">
        <v>6000</v>
      </c>
      <c r="AC2509" s="354">
        <v>7000</v>
      </c>
      <c r="AD2509" s="354">
        <v>7500</v>
      </c>
    </row>
    <row r="2510" spans="1:30" x14ac:dyDescent="0.35">
      <c r="A2510" t="s">
        <v>188</v>
      </c>
      <c r="B2510" s="354" t="str">
        <f>VLOOKUP(A2510,'Web Based Remittances'!$A$2:$C$70,3,0)</f>
        <v>890o873b</v>
      </c>
      <c r="C2510" s="354" t="s">
        <v>99</v>
      </c>
      <c r="D2510" s="354" t="s">
        <v>100</v>
      </c>
      <c r="E2510" s="354">
        <v>6140000</v>
      </c>
      <c r="F2510" s="354">
        <v>27030</v>
      </c>
      <c r="G2510" s="354">
        <v>2457</v>
      </c>
      <c r="H2510" s="354">
        <v>2457</v>
      </c>
      <c r="I2510" s="354">
        <v>2457</v>
      </c>
      <c r="J2510" s="354">
        <v>2457</v>
      </c>
      <c r="L2510" s="354">
        <v>2457</v>
      </c>
      <c r="M2510" s="354">
        <v>2457</v>
      </c>
      <c r="N2510" s="354">
        <v>2457</v>
      </c>
      <c r="O2510" s="354">
        <v>2457</v>
      </c>
      <c r="P2510" s="354">
        <v>2458</v>
      </c>
      <c r="Q2510" s="354">
        <v>2458</v>
      </c>
      <c r="R2510" s="354">
        <v>2458</v>
      </c>
      <c r="S2510" s="354">
        <v>2457</v>
      </c>
      <c r="T2510" s="354">
        <v>4914</v>
      </c>
      <c r="U2510" s="354">
        <v>7371</v>
      </c>
      <c r="V2510" s="354">
        <v>9828</v>
      </c>
      <c r="W2510" s="354">
        <v>9828</v>
      </c>
      <c r="X2510" s="354">
        <v>12285</v>
      </c>
      <c r="Y2510" s="354">
        <v>14742</v>
      </c>
      <c r="Z2510" s="354">
        <v>17199</v>
      </c>
      <c r="AA2510" s="354">
        <v>19656</v>
      </c>
      <c r="AB2510" s="354">
        <v>22114</v>
      </c>
      <c r="AC2510" s="354">
        <v>24572</v>
      </c>
      <c r="AD2510" s="354">
        <v>27030</v>
      </c>
    </row>
    <row r="2511" spans="1:30" x14ac:dyDescent="0.35">
      <c r="A2511" t="s">
        <v>188</v>
      </c>
      <c r="B2511" s="354" t="str">
        <f>VLOOKUP(A2511,'Web Based Remittances'!$A$2:$C$70,3,0)</f>
        <v>890o873b</v>
      </c>
      <c r="C2511" s="354" t="s">
        <v>101</v>
      </c>
      <c r="D2511" s="354" t="s">
        <v>102</v>
      </c>
      <c r="E2511" s="354">
        <v>6121600</v>
      </c>
      <c r="F2511" s="354">
        <v>6050</v>
      </c>
      <c r="R2511" s="354">
        <v>6050</v>
      </c>
      <c r="S2511" s="354">
        <v>0</v>
      </c>
      <c r="T2511" s="354">
        <v>0</v>
      </c>
      <c r="U2511" s="354">
        <v>0</v>
      </c>
      <c r="V2511" s="354">
        <v>0</v>
      </c>
      <c r="W2511" s="354">
        <v>0</v>
      </c>
      <c r="X2511" s="354">
        <v>0</v>
      </c>
      <c r="Y2511" s="354">
        <v>0</v>
      </c>
      <c r="Z2511" s="354">
        <v>0</v>
      </c>
      <c r="AA2511" s="354">
        <v>0</v>
      </c>
      <c r="AB2511" s="354">
        <v>0</v>
      </c>
      <c r="AC2511" s="354">
        <v>0</v>
      </c>
      <c r="AD2511" s="354">
        <v>6050</v>
      </c>
    </row>
    <row r="2512" spans="1:30" x14ac:dyDescent="0.35">
      <c r="A2512" t="s">
        <v>188</v>
      </c>
      <c r="B2512" s="354" t="str">
        <f>VLOOKUP(A2512,'Web Based Remittances'!$A$2:$C$70,3,0)</f>
        <v>890o873b</v>
      </c>
      <c r="C2512" s="354" t="s">
        <v>103</v>
      </c>
      <c r="D2512" s="354" t="s">
        <v>104</v>
      </c>
      <c r="E2512" s="354">
        <v>6151110</v>
      </c>
      <c r="S2512" s="354">
        <v>0</v>
      </c>
      <c r="T2512" s="354">
        <v>0</v>
      </c>
      <c r="U2512" s="354">
        <v>0</v>
      </c>
      <c r="V2512" s="354">
        <v>0</v>
      </c>
      <c r="W2512" s="354">
        <v>0</v>
      </c>
      <c r="X2512" s="354">
        <v>0</v>
      </c>
      <c r="Y2512" s="354">
        <v>0</v>
      </c>
      <c r="Z2512" s="354">
        <v>0</v>
      </c>
      <c r="AA2512" s="354">
        <v>0</v>
      </c>
      <c r="AB2512" s="354">
        <v>0</v>
      </c>
      <c r="AC2512" s="354">
        <v>0</v>
      </c>
      <c r="AD2512" s="354">
        <v>0</v>
      </c>
    </row>
    <row r="2513" spans="1:30" x14ac:dyDescent="0.35">
      <c r="A2513" t="s">
        <v>188</v>
      </c>
      <c r="B2513" s="354" t="str">
        <f>VLOOKUP(A2513,'Web Based Remittances'!$A$2:$C$70,3,0)</f>
        <v>890o873b</v>
      </c>
      <c r="C2513" s="354" t="s">
        <v>105</v>
      </c>
      <c r="D2513" s="354" t="s">
        <v>106</v>
      </c>
      <c r="E2513" s="354">
        <v>6140200</v>
      </c>
      <c r="F2513" s="354">
        <v>46200</v>
      </c>
      <c r="G2513" s="354">
        <v>4200</v>
      </c>
      <c r="H2513" s="354">
        <v>4200</v>
      </c>
      <c r="I2513" s="354">
        <v>4200</v>
      </c>
      <c r="J2513" s="354">
        <v>4200</v>
      </c>
      <c r="L2513" s="354">
        <v>4200</v>
      </c>
      <c r="M2513" s="354">
        <v>4200</v>
      </c>
      <c r="N2513" s="354">
        <v>4200</v>
      </c>
      <c r="O2513" s="354">
        <v>4200</v>
      </c>
      <c r="P2513" s="354">
        <v>4200</v>
      </c>
      <c r="Q2513" s="354">
        <v>4200</v>
      </c>
      <c r="R2513" s="354">
        <v>4200</v>
      </c>
      <c r="S2513" s="354">
        <v>4200</v>
      </c>
      <c r="T2513" s="354">
        <v>8400</v>
      </c>
      <c r="U2513" s="354">
        <v>12600</v>
      </c>
      <c r="V2513" s="354">
        <v>16800</v>
      </c>
      <c r="W2513" s="354">
        <v>16800</v>
      </c>
      <c r="X2513" s="354">
        <v>21000</v>
      </c>
      <c r="Y2513" s="354">
        <v>25200</v>
      </c>
      <c r="Z2513" s="354">
        <v>29400</v>
      </c>
      <c r="AA2513" s="354">
        <v>33600</v>
      </c>
      <c r="AB2513" s="354">
        <v>37800</v>
      </c>
      <c r="AC2513" s="354">
        <v>42000</v>
      </c>
      <c r="AD2513" s="354">
        <v>46200</v>
      </c>
    </row>
    <row r="2514" spans="1:30" x14ac:dyDescent="0.35">
      <c r="A2514" t="s">
        <v>188</v>
      </c>
      <c r="B2514" s="354" t="str">
        <f>VLOOKUP(A2514,'Web Based Remittances'!$A$2:$C$70,3,0)</f>
        <v>890o873b</v>
      </c>
      <c r="C2514" s="354" t="s">
        <v>107</v>
      </c>
      <c r="D2514" s="354" t="s">
        <v>108</v>
      </c>
      <c r="E2514" s="354">
        <v>6111000</v>
      </c>
      <c r="F2514" s="354">
        <v>13050</v>
      </c>
      <c r="G2514" s="354">
        <v>3262</v>
      </c>
      <c r="H2514" s="354">
        <v>3262</v>
      </c>
      <c r="I2514" s="354">
        <v>3263</v>
      </c>
      <c r="J2514" s="354">
        <v>3263</v>
      </c>
      <c r="S2514" s="354">
        <v>3262</v>
      </c>
      <c r="T2514" s="354">
        <v>6524</v>
      </c>
      <c r="U2514" s="354">
        <v>9787</v>
      </c>
      <c r="V2514" s="354">
        <v>13050</v>
      </c>
      <c r="W2514" s="354">
        <v>13050</v>
      </c>
      <c r="X2514" s="354">
        <v>13050</v>
      </c>
      <c r="Y2514" s="354">
        <v>13050</v>
      </c>
      <c r="Z2514" s="354">
        <v>13050</v>
      </c>
      <c r="AA2514" s="354">
        <v>13050</v>
      </c>
      <c r="AB2514" s="354">
        <v>13050</v>
      </c>
      <c r="AC2514" s="354">
        <v>13050</v>
      </c>
      <c r="AD2514" s="354">
        <v>13050</v>
      </c>
    </row>
    <row r="2515" spans="1:30" x14ac:dyDescent="0.35">
      <c r="A2515" t="s">
        <v>188</v>
      </c>
      <c r="B2515" s="354" t="str">
        <f>VLOOKUP(A2515,'Web Based Remittances'!$A$2:$C$70,3,0)</f>
        <v>890o873b</v>
      </c>
      <c r="C2515" s="354" t="s">
        <v>109</v>
      </c>
      <c r="D2515" s="354" t="s">
        <v>110</v>
      </c>
      <c r="E2515" s="354">
        <v>6170100</v>
      </c>
      <c r="F2515" s="354">
        <v>8226</v>
      </c>
      <c r="I2515" s="354">
        <v>5226</v>
      </c>
      <c r="O2515" s="354">
        <v>1000</v>
      </c>
      <c r="P2515" s="354">
        <v>1000</v>
      </c>
      <c r="R2515" s="354">
        <v>1000</v>
      </c>
      <c r="S2515" s="354">
        <v>0</v>
      </c>
      <c r="T2515" s="354">
        <v>0</v>
      </c>
      <c r="U2515" s="354">
        <v>5226</v>
      </c>
      <c r="V2515" s="354">
        <v>5226</v>
      </c>
      <c r="W2515" s="354">
        <v>5226</v>
      </c>
      <c r="X2515" s="354">
        <v>5226</v>
      </c>
      <c r="Y2515" s="354">
        <v>5226</v>
      </c>
      <c r="Z2515" s="354">
        <v>5226</v>
      </c>
      <c r="AA2515" s="354">
        <v>6226</v>
      </c>
      <c r="AB2515" s="354">
        <v>7226</v>
      </c>
      <c r="AC2515" s="354">
        <v>7226</v>
      </c>
      <c r="AD2515" s="354">
        <v>8226</v>
      </c>
    </row>
    <row r="2516" spans="1:30" x14ac:dyDescent="0.35">
      <c r="A2516" t="s">
        <v>188</v>
      </c>
      <c r="B2516" s="354" t="str">
        <f>VLOOKUP(A2516,'Web Based Remittances'!$A$2:$C$70,3,0)</f>
        <v>890o873b</v>
      </c>
      <c r="C2516" s="354" t="s">
        <v>111</v>
      </c>
      <c r="D2516" s="354" t="s">
        <v>112</v>
      </c>
      <c r="E2516" s="354">
        <v>6170110</v>
      </c>
      <c r="F2516" s="354">
        <v>31421</v>
      </c>
      <c r="G2516" s="354">
        <v>11301</v>
      </c>
      <c r="H2516" s="354">
        <v>1200</v>
      </c>
      <c r="I2516" s="354">
        <v>2500</v>
      </c>
      <c r="J2516" s="354">
        <v>2500</v>
      </c>
      <c r="K2516" s="354">
        <v>4550</v>
      </c>
      <c r="L2516" s="354">
        <v>1500</v>
      </c>
      <c r="M2516" s="354">
        <v>1500</v>
      </c>
      <c r="N2516" s="354">
        <v>1500</v>
      </c>
      <c r="O2516" s="354">
        <v>1270</v>
      </c>
      <c r="P2516" s="354">
        <v>1200</v>
      </c>
      <c r="Q2516" s="354">
        <v>1200</v>
      </c>
      <c r="R2516" s="354">
        <v>1200</v>
      </c>
      <c r="S2516" s="354">
        <v>11301</v>
      </c>
      <c r="T2516" s="354">
        <v>12501</v>
      </c>
      <c r="U2516" s="354">
        <v>15001</v>
      </c>
      <c r="V2516" s="354">
        <v>17501</v>
      </c>
      <c r="W2516" s="354">
        <v>22051</v>
      </c>
      <c r="X2516" s="354">
        <v>23551</v>
      </c>
      <c r="Y2516" s="354">
        <v>25051</v>
      </c>
      <c r="Z2516" s="354">
        <v>26551</v>
      </c>
      <c r="AA2516" s="354">
        <v>27821</v>
      </c>
      <c r="AB2516" s="354">
        <v>29021</v>
      </c>
      <c r="AC2516" s="354">
        <v>30221</v>
      </c>
      <c r="AD2516" s="354">
        <v>31421</v>
      </c>
    </row>
    <row r="2517" spans="1:30" x14ac:dyDescent="0.35">
      <c r="A2517" t="s">
        <v>188</v>
      </c>
      <c r="B2517" s="354" t="str">
        <f>VLOOKUP(A2517,'Web Based Remittances'!$A$2:$C$70,3,0)</f>
        <v>890o873b</v>
      </c>
      <c r="C2517" s="354" t="s">
        <v>121</v>
      </c>
      <c r="D2517" s="354" t="s">
        <v>122</v>
      </c>
      <c r="E2517" s="354">
        <v>4190170</v>
      </c>
      <c r="F2517" s="354">
        <v>-85465</v>
      </c>
      <c r="L2517" s="354">
        <v>-85465</v>
      </c>
      <c r="S2517" s="354">
        <v>0</v>
      </c>
      <c r="T2517" s="354">
        <v>0</v>
      </c>
      <c r="U2517" s="354">
        <v>0</v>
      </c>
      <c r="V2517" s="354">
        <v>0</v>
      </c>
      <c r="W2517" s="354">
        <v>0</v>
      </c>
      <c r="X2517" s="354">
        <v>-85465</v>
      </c>
      <c r="Y2517" s="354">
        <v>-85465</v>
      </c>
      <c r="Z2517" s="354">
        <v>-85465</v>
      </c>
      <c r="AA2517" s="354">
        <v>-85465</v>
      </c>
      <c r="AB2517" s="354">
        <v>-85465</v>
      </c>
      <c r="AC2517" s="354">
        <v>-85465</v>
      </c>
      <c r="AD2517" s="354">
        <v>-85465</v>
      </c>
    </row>
    <row r="2518" spans="1:30" x14ac:dyDescent="0.35">
      <c r="A2518" t="s">
        <v>188</v>
      </c>
      <c r="B2518" s="354" t="str">
        <f>VLOOKUP(A2518,'Web Based Remittances'!$A$2:$C$70,3,0)</f>
        <v>890o873b</v>
      </c>
      <c r="C2518" s="354" t="s">
        <v>127</v>
      </c>
      <c r="D2518" s="354" t="s">
        <v>128</v>
      </c>
      <c r="E2518" s="354">
        <v>6180200</v>
      </c>
      <c r="F2518" s="354">
        <v>95313.46</v>
      </c>
      <c r="H2518" s="354">
        <v>2000</v>
      </c>
      <c r="L2518" s="354">
        <v>89313.46</v>
      </c>
      <c r="O2518" s="354">
        <v>2000</v>
      </c>
      <c r="R2518" s="354">
        <v>2000</v>
      </c>
      <c r="S2518" s="354">
        <v>0</v>
      </c>
      <c r="T2518" s="354">
        <v>2000</v>
      </c>
      <c r="U2518" s="354">
        <v>2000</v>
      </c>
      <c r="V2518" s="354">
        <v>2000</v>
      </c>
      <c r="W2518" s="354">
        <v>2000</v>
      </c>
      <c r="X2518" s="354">
        <v>91313.46</v>
      </c>
      <c r="Y2518" s="354">
        <v>91313.46</v>
      </c>
      <c r="Z2518" s="354">
        <v>91313.46</v>
      </c>
      <c r="AA2518" s="354">
        <v>93313.46</v>
      </c>
      <c r="AB2518" s="354">
        <v>93313.46</v>
      </c>
      <c r="AC2518" s="354">
        <v>93313.46</v>
      </c>
      <c r="AD2518" s="354">
        <v>95313.46</v>
      </c>
    </row>
    <row r="2519" spans="1:30" x14ac:dyDescent="0.35">
      <c r="A2519" t="s">
        <v>189</v>
      </c>
      <c r="B2519" s="354" t="str">
        <f>VLOOKUP(A2519,'Web Based Remittances'!$A$2:$C$70,3,0)</f>
        <v>35s874q</v>
      </c>
      <c r="C2519" s="354" t="s">
        <v>19</v>
      </c>
      <c r="D2519" s="354" t="s">
        <v>20</v>
      </c>
      <c r="E2519" s="354">
        <v>4190105</v>
      </c>
      <c r="F2519" s="354">
        <v>-531646</v>
      </c>
      <c r="G2519" s="354">
        <v>-62346</v>
      </c>
      <c r="H2519" s="354">
        <v>-53652</v>
      </c>
      <c r="I2519" s="354">
        <v>-41564</v>
      </c>
      <c r="J2519" s="354">
        <v>-41564</v>
      </c>
      <c r="K2519" s="354">
        <v>-41564</v>
      </c>
      <c r="L2519" s="354">
        <v>-41564</v>
      </c>
      <c r="M2519" s="354">
        <v>-41564</v>
      </c>
      <c r="N2519" s="354">
        <v>-41564</v>
      </c>
      <c r="O2519" s="354">
        <v>-41564</v>
      </c>
      <c r="P2519" s="354">
        <v>-41564</v>
      </c>
      <c r="Q2519" s="354">
        <v>-41564</v>
      </c>
      <c r="R2519" s="354">
        <v>-41572</v>
      </c>
      <c r="S2519" s="354">
        <v>-62346</v>
      </c>
      <c r="T2519" s="354">
        <v>-115998</v>
      </c>
      <c r="U2519" s="354">
        <v>-157562</v>
      </c>
      <c r="V2519" s="354">
        <v>-199126</v>
      </c>
      <c r="W2519" s="354">
        <v>-240690</v>
      </c>
      <c r="X2519" s="354">
        <v>-282254</v>
      </c>
      <c r="Y2519" s="354">
        <v>-323818</v>
      </c>
      <c r="Z2519" s="354">
        <v>-365382</v>
      </c>
      <c r="AA2519" s="354">
        <v>-406946</v>
      </c>
      <c r="AB2519" s="354">
        <v>-448510</v>
      </c>
      <c r="AC2519" s="354">
        <v>-490074</v>
      </c>
      <c r="AD2519" s="354">
        <v>-531646</v>
      </c>
    </row>
    <row r="2520" spans="1:30" x14ac:dyDescent="0.35">
      <c r="A2520" t="s">
        <v>189</v>
      </c>
      <c r="B2520" s="354" t="str">
        <f>VLOOKUP(A2520,'Web Based Remittances'!$A$2:$C$70,3,0)</f>
        <v>35s874q</v>
      </c>
      <c r="C2520" s="354" t="s">
        <v>21</v>
      </c>
      <c r="D2520" s="354" t="s">
        <v>22</v>
      </c>
      <c r="E2520" s="354">
        <v>4190110</v>
      </c>
      <c r="S2520" s="354">
        <v>0</v>
      </c>
      <c r="T2520" s="354">
        <v>0</v>
      </c>
      <c r="U2520" s="354">
        <v>0</v>
      </c>
      <c r="V2520" s="354">
        <v>0</v>
      </c>
      <c r="W2520" s="354">
        <v>0</v>
      </c>
      <c r="X2520" s="354">
        <v>0</v>
      </c>
      <c r="Y2520" s="354">
        <v>0</v>
      </c>
      <c r="Z2520" s="354">
        <v>0</v>
      </c>
      <c r="AA2520" s="354">
        <v>0</v>
      </c>
      <c r="AB2520" s="354">
        <v>0</v>
      </c>
      <c r="AC2520" s="354">
        <v>0</v>
      </c>
      <c r="AD2520" s="354">
        <v>0</v>
      </c>
    </row>
    <row r="2521" spans="1:30" x14ac:dyDescent="0.35">
      <c r="A2521" t="s">
        <v>189</v>
      </c>
      <c r="B2521" s="354" t="str">
        <f>VLOOKUP(A2521,'Web Based Remittances'!$A$2:$C$70,3,0)</f>
        <v>35s874q</v>
      </c>
      <c r="C2521" s="354" t="s">
        <v>23</v>
      </c>
      <c r="D2521" s="354" t="s">
        <v>24</v>
      </c>
      <c r="E2521" s="354">
        <v>4190120</v>
      </c>
      <c r="F2521" s="354">
        <v>-21872.68</v>
      </c>
      <c r="G2521" s="354">
        <v>-1823</v>
      </c>
      <c r="H2521" s="354">
        <v>-1823</v>
      </c>
      <c r="I2521" s="354">
        <v>-1823</v>
      </c>
      <c r="J2521" s="354">
        <v>-1823</v>
      </c>
      <c r="K2521" s="354">
        <v>-1823</v>
      </c>
      <c r="L2521" s="354">
        <v>-1823</v>
      </c>
      <c r="M2521" s="354">
        <v>-1823</v>
      </c>
      <c r="N2521" s="354">
        <v>-1823</v>
      </c>
      <c r="O2521" s="354">
        <v>-1823</v>
      </c>
      <c r="P2521" s="354">
        <v>-1823</v>
      </c>
      <c r="Q2521" s="354">
        <v>-1823</v>
      </c>
      <c r="R2521" s="354">
        <v>-1819.68</v>
      </c>
      <c r="S2521" s="354">
        <v>-1823</v>
      </c>
      <c r="T2521" s="354">
        <v>-3646</v>
      </c>
      <c r="U2521" s="354">
        <v>-5469</v>
      </c>
      <c r="V2521" s="354">
        <v>-7292</v>
      </c>
      <c r="W2521" s="354">
        <v>-9115</v>
      </c>
      <c r="X2521" s="354">
        <v>-10938</v>
      </c>
      <c r="Y2521" s="354">
        <v>-12761</v>
      </c>
      <c r="Z2521" s="354">
        <v>-14584</v>
      </c>
      <c r="AA2521" s="354">
        <v>-16407</v>
      </c>
      <c r="AB2521" s="354">
        <v>-18230</v>
      </c>
      <c r="AC2521" s="354">
        <v>-20053</v>
      </c>
      <c r="AD2521" s="354">
        <v>-21872.68</v>
      </c>
    </row>
    <row r="2522" spans="1:30" x14ac:dyDescent="0.35">
      <c r="A2522" t="s">
        <v>189</v>
      </c>
      <c r="B2522" s="354" t="str">
        <f>VLOOKUP(A2522,'Web Based Remittances'!$A$2:$C$70,3,0)</f>
        <v>35s874q</v>
      </c>
      <c r="C2522" s="354" t="s">
        <v>25</v>
      </c>
      <c r="D2522" s="354" t="s">
        <v>26</v>
      </c>
      <c r="E2522" s="354">
        <v>4190140</v>
      </c>
      <c r="F2522" s="354">
        <v>-13850</v>
      </c>
      <c r="I2522" s="354">
        <v>-3462.5</v>
      </c>
      <c r="L2522" s="354">
        <v>-3462.5</v>
      </c>
      <c r="O2522" s="354">
        <v>-3462.5</v>
      </c>
      <c r="R2522" s="354">
        <v>-3462.5</v>
      </c>
      <c r="S2522" s="354">
        <v>0</v>
      </c>
      <c r="T2522" s="354">
        <v>0</v>
      </c>
      <c r="U2522" s="354">
        <v>-3462.5</v>
      </c>
      <c r="V2522" s="354">
        <v>-3462.5</v>
      </c>
      <c r="W2522" s="354">
        <v>-3462.5</v>
      </c>
      <c r="X2522" s="354">
        <v>-6925</v>
      </c>
      <c r="Y2522" s="354">
        <v>-6925</v>
      </c>
      <c r="Z2522" s="354">
        <v>-6925</v>
      </c>
      <c r="AA2522" s="354">
        <v>-10387.5</v>
      </c>
      <c r="AB2522" s="354">
        <v>-10387.5</v>
      </c>
      <c r="AC2522" s="354">
        <v>-10387.5</v>
      </c>
      <c r="AD2522" s="354">
        <v>-13850</v>
      </c>
    </row>
    <row r="2523" spans="1:30" x14ac:dyDescent="0.35">
      <c r="A2523" t="s">
        <v>189</v>
      </c>
      <c r="B2523" s="354" t="str">
        <f>VLOOKUP(A2523,'Web Based Remittances'!$A$2:$C$70,3,0)</f>
        <v>35s874q</v>
      </c>
      <c r="C2523" s="354" t="s">
        <v>27</v>
      </c>
      <c r="D2523" s="354" t="s">
        <v>28</v>
      </c>
      <c r="E2523" s="354">
        <v>4190160</v>
      </c>
      <c r="S2523" s="354">
        <v>0</v>
      </c>
      <c r="T2523" s="354">
        <v>0</v>
      </c>
      <c r="U2523" s="354">
        <v>0</v>
      </c>
      <c r="V2523" s="354">
        <v>0</v>
      </c>
      <c r="W2523" s="354">
        <v>0</v>
      </c>
      <c r="X2523" s="354">
        <v>0</v>
      </c>
      <c r="Y2523" s="354">
        <v>0</v>
      </c>
      <c r="Z2523" s="354">
        <v>0</v>
      </c>
      <c r="AA2523" s="354">
        <v>0</v>
      </c>
      <c r="AB2523" s="354">
        <v>0</v>
      </c>
      <c r="AC2523" s="354">
        <v>0</v>
      </c>
      <c r="AD2523" s="354">
        <v>0</v>
      </c>
    </row>
    <row r="2524" spans="1:30" x14ac:dyDescent="0.35">
      <c r="A2524" t="s">
        <v>189</v>
      </c>
      <c r="B2524" s="354" t="str">
        <f>VLOOKUP(A2524,'Web Based Remittances'!$A$2:$C$70,3,0)</f>
        <v>35s874q</v>
      </c>
      <c r="C2524" s="354" t="s">
        <v>29</v>
      </c>
      <c r="D2524" s="354" t="s">
        <v>30</v>
      </c>
      <c r="E2524" s="354">
        <v>4190390</v>
      </c>
      <c r="S2524" s="354">
        <v>0</v>
      </c>
      <c r="T2524" s="354">
        <v>0</v>
      </c>
      <c r="U2524" s="354">
        <v>0</v>
      </c>
      <c r="V2524" s="354">
        <v>0</v>
      </c>
      <c r="W2524" s="354">
        <v>0</v>
      </c>
      <c r="X2524" s="354">
        <v>0</v>
      </c>
      <c r="Y2524" s="354">
        <v>0</v>
      </c>
      <c r="Z2524" s="354">
        <v>0</v>
      </c>
      <c r="AA2524" s="354">
        <v>0</v>
      </c>
      <c r="AB2524" s="354">
        <v>0</v>
      </c>
      <c r="AC2524" s="354">
        <v>0</v>
      </c>
      <c r="AD2524" s="354">
        <v>0</v>
      </c>
    </row>
    <row r="2525" spans="1:30" x14ac:dyDescent="0.35">
      <c r="A2525" t="s">
        <v>189</v>
      </c>
      <c r="B2525" s="354" t="str">
        <f>VLOOKUP(A2525,'Web Based Remittances'!$A$2:$C$70,3,0)</f>
        <v>35s874q</v>
      </c>
      <c r="C2525" s="354" t="s">
        <v>31</v>
      </c>
      <c r="D2525" s="354" t="s">
        <v>32</v>
      </c>
      <c r="E2525" s="354">
        <v>4191900</v>
      </c>
      <c r="F2525" s="354">
        <v>-3500</v>
      </c>
      <c r="H2525" s="354">
        <v>-583</v>
      </c>
      <c r="J2525" s="354">
        <v>-583</v>
      </c>
      <c r="L2525" s="354">
        <v>-583</v>
      </c>
      <c r="N2525" s="354">
        <v>-583</v>
      </c>
      <c r="P2525" s="354">
        <v>-583</v>
      </c>
      <c r="R2525" s="354">
        <v>-585</v>
      </c>
      <c r="S2525" s="354">
        <v>0</v>
      </c>
      <c r="T2525" s="354">
        <v>-583</v>
      </c>
      <c r="U2525" s="354">
        <v>-583</v>
      </c>
      <c r="V2525" s="354">
        <v>-1166</v>
      </c>
      <c r="W2525" s="354">
        <v>-1166</v>
      </c>
      <c r="X2525" s="354">
        <v>-1749</v>
      </c>
      <c r="Y2525" s="354">
        <v>-1749</v>
      </c>
      <c r="Z2525" s="354">
        <v>-2332</v>
      </c>
      <c r="AA2525" s="354">
        <v>-2332</v>
      </c>
      <c r="AB2525" s="354">
        <v>-2915</v>
      </c>
      <c r="AC2525" s="354">
        <v>-2915</v>
      </c>
      <c r="AD2525" s="354">
        <v>-3500</v>
      </c>
    </row>
    <row r="2526" spans="1:30" x14ac:dyDescent="0.35">
      <c r="A2526" t="s">
        <v>189</v>
      </c>
      <c r="B2526" s="354" t="str">
        <f>VLOOKUP(A2526,'Web Based Remittances'!$A$2:$C$70,3,0)</f>
        <v>35s874q</v>
      </c>
      <c r="C2526" s="354" t="s">
        <v>33</v>
      </c>
      <c r="D2526" s="354" t="s">
        <v>34</v>
      </c>
      <c r="E2526" s="354">
        <v>4191100</v>
      </c>
      <c r="F2526" s="354">
        <v>-200</v>
      </c>
      <c r="G2526" s="354">
        <v>-50</v>
      </c>
      <c r="J2526" s="354">
        <v>-50</v>
      </c>
      <c r="N2526" s="354">
        <v>-50</v>
      </c>
      <c r="R2526" s="354">
        <v>-50</v>
      </c>
      <c r="S2526" s="354">
        <v>-50</v>
      </c>
      <c r="T2526" s="354">
        <v>-50</v>
      </c>
      <c r="U2526" s="354">
        <v>-50</v>
      </c>
      <c r="V2526" s="354">
        <v>-100</v>
      </c>
      <c r="W2526" s="354">
        <v>-100</v>
      </c>
      <c r="X2526" s="354">
        <v>-100</v>
      </c>
      <c r="Y2526" s="354">
        <v>-100</v>
      </c>
      <c r="Z2526" s="354">
        <v>-150</v>
      </c>
      <c r="AA2526" s="354">
        <v>-150</v>
      </c>
      <c r="AB2526" s="354">
        <v>-150</v>
      </c>
      <c r="AC2526" s="354">
        <v>-150</v>
      </c>
      <c r="AD2526" s="354">
        <v>-200</v>
      </c>
    </row>
    <row r="2527" spans="1:30" x14ac:dyDescent="0.35">
      <c r="A2527" t="s">
        <v>189</v>
      </c>
      <c r="B2527" s="354" t="str">
        <f>VLOOKUP(A2527,'Web Based Remittances'!$A$2:$C$70,3,0)</f>
        <v>35s874q</v>
      </c>
      <c r="C2527" s="354" t="s">
        <v>35</v>
      </c>
      <c r="D2527" s="354" t="s">
        <v>36</v>
      </c>
      <c r="E2527" s="354">
        <v>4191110</v>
      </c>
      <c r="S2527" s="354">
        <v>0</v>
      </c>
      <c r="T2527" s="354">
        <v>0</v>
      </c>
      <c r="U2527" s="354">
        <v>0</v>
      </c>
      <c r="V2527" s="354">
        <v>0</v>
      </c>
      <c r="W2527" s="354">
        <v>0</v>
      </c>
      <c r="X2527" s="354">
        <v>0</v>
      </c>
      <c r="Y2527" s="354">
        <v>0</v>
      </c>
      <c r="Z2527" s="354">
        <v>0</v>
      </c>
      <c r="AA2527" s="354">
        <v>0</v>
      </c>
      <c r="AB2527" s="354">
        <v>0</v>
      </c>
      <c r="AC2527" s="354">
        <v>0</v>
      </c>
      <c r="AD2527" s="354">
        <v>0</v>
      </c>
    </row>
    <row r="2528" spans="1:30" x14ac:dyDescent="0.35">
      <c r="A2528" t="s">
        <v>189</v>
      </c>
      <c r="B2528" s="354" t="str">
        <f>VLOOKUP(A2528,'Web Based Remittances'!$A$2:$C$70,3,0)</f>
        <v>35s874q</v>
      </c>
      <c r="C2528" s="354" t="s">
        <v>37</v>
      </c>
      <c r="D2528" s="354" t="s">
        <v>38</v>
      </c>
      <c r="E2528" s="354">
        <v>4191600</v>
      </c>
      <c r="S2528" s="354">
        <v>0</v>
      </c>
      <c r="T2528" s="354">
        <v>0</v>
      </c>
      <c r="U2528" s="354">
        <v>0</v>
      </c>
      <c r="V2528" s="354">
        <v>0</v>
      </c>
      <c r="W2528" s="354">
        <v>0</v>
      </c>
      <c r="X2528" s="354">
        <v>0</v>
      </c>
      <c r="Y2528" s="354">
        <v>0</v>
      </c>
      <c r="Z2528" s="354">
        <v>0</v>
      </c>
      <c r="AA2528" s="354">
        <v>0</v>
      </c>
      <c r="AB2528" s="354">
        <v>0</v>
      </c>
      <c r="AC2528" s="354">
        <v>0</v>
      </c>
      <c r="AD2528" s="354">
        <v>0</v>
      </c>
    </row>
    <row r="2529" spans="1:30" x14ac:dyDescent="0.35">
      <c r="A2529" t="s">
        <v>189</v>
      </c>
      <c r="B2529" s="354" t="str">
        <f>VLOOKUP(A2529,'Web Based Remittances'!$A$2:$C$70,3,0)</f>
        <v>35s874q</v>
      </c>
      <c r="C2529" s="354" t="s">
        <v>39</v>
      </c>
      <c r="D2529" s="354" t="s">
        <v>40</v>
      </c>
      <c r="E2529" s="354">
        <v>4191610</v>
      </c>
      <c r="S2529" s="354">
        <v>0</v>
      </c>
      <c r="T2529" s="354">
        <v>0</v>
      </c>
      <c r="U2529" s="354">
        <v>0</v>
      </c>
      <c r="V2529" s="354">
        <v>0</v>
      </c>
      <c r="W2529" s="354">
        <v>0</v>
      </c>
      <c r="X2529" s="354">
        <v>0</v>
      </c>
      <c r="Y2529" s="354">
        <v>0</v>
      </c>
      <c r="Z2529" s="354">
        <v>0</v>
      </c>
      <c r="AA2529" s="354">
        <v>0</v>
      </c>
      <c r="AB2529" s="354">
        <v>0</v>
      </c>
      <c r="AC2529" s="354">
        <v>0</v>
      </c>
      <c r="AD2529" s="354">
        <v>0</v>
      </c>
    </row>
    <row r="2530" spans="1:30" x14ac:dyDescent="0.35">
      <c r="A2530" t="s">
        <v>189</v>
      </c>
      <c r="B2530" s="354" t="str">
        <f>VLOOKUP(A2530,'Web Based Remittances'!$A$2:$C$70,3,0)</f>
        <v>35s874q</v>
      </c>
      <c r="C2530" s="354" t="s">
        <v>41</v>
      </c>
      <c r="D2530" s="354" t="s">
        <v>42</v>
      </c>
      <c r="E2530" s="354">
        <v>4190410</v>
      </c>
      <c r="S2530" s="354">
        <v>0</v>
      </c>
      <c r="T2530" s="354">
        <v>0</v>
      </c>
      <c r="U2530" s="354">
        <v>0</v>
      </c>
      <c r="V2530" s="354">
        <v>0</v>
      </c>
      <c r="W2530" s="354">
        <v>0</v>
      </c>
      <c r="X2530" s="354">
        <v>0</v>
      </c>
      <c r="Y2530" s="354">
        <v>0</v>
      </c>
      <c r="Z2530" s="354">
        <v>0</v>
      </c>
      <c r="AA2530" s="354">
        <v>0</v>
      </c>
      <c r="AB2530" s="354">
        <v>0</v>
      </c>
      <c r="AC2530" s="354">
        <v>0</v>
      </c>
      <c r="AD2530" s="354">
        <v>0</v>
      </c>
    </row>
    <row r="2531" spans="1:30" x14ac:dyDescent="0.35">
      <c r="A2531" t="s">
        <v>189</v>
      </c>
      <c r="B2531" s="354" t="str">
        <f>VLOOKUP(A2531,'Web Based Remittances'!$A$2:$C$70,3,0)</f>
        <v>35s874q</v>
      </c>
      <c r="C2531" s="354" t="s">
        <v>43</v>
      </c>
      <c r="D2531" s="354" t="s">
        <v>44</v>
      </c>
      <c r="E2531" s="354">
        <v>4190420</v>
      </c>
      <c r="S2531" s="354">
        <v>0</v>
      </c>
      <c r="T2531" s="354">
        <v>0</v>
      </c>
      <c r="U2531" s="354">
        <v>0</v>
      </c>
      <c r="V2531" s="354">
        <v>0</v>
      </c>
      <c r="W2531" s="354">
        <v>0</v>
      </c>
      <c r="X2531" s="354">
        <v>0</v>
      </c>
      <c r="Y2531" s="354">
        <v>0</v>
      </c>
      <c r="Z2531" s="354">
        <v>0</v>
      </c>
      <c r="AA2531" s="354">
        <v>0</v>
      </c>
      <c r="AB2531" s="354">
        <v>0</v>
      </c>
      <c r="AC2531" s="354">
        <v>0</v>
      </c>
      <c r="AD2531" s="354">
        <v>0</v>
      </c>
    </row>
    <row r="2532" spans="1:30" x14ac:dyDescent="0.35">
      <c r="A2532" t="s">
        <v>189</v>
      </c>
      <c r="B2532" s="354" t="str">
        <f>VLOOKUP(A2532,'Web Based Remittances'!$A$2:$C$70,3,0)</f>
        <v>35s874q</v>
      </c>
      <c r="C2532" s="354" t="s">
        <v>45</v>
      </c>
      <c r="D2532" s="354" t="s">
        <v>46</v>
      </c>
      <c r="E2532" s="354">
        <v>4190200</v>
      </c>
      <c r="F2532" s="354">
        <v>-8500</v>
      </c>
      <c r="G2532" s="354">
        <v>-772</v>
      </c>
      <c r="H2532" s="354">
        <v>-772</v>
      </c>
      <c r="I2532" s="354">
        <v>-772</v>
      </c>
      <c r="J2532" s="354">
        <v>-772</v>
      </c>
      <c r="K2532" s="354">
        <v>0</v>
      </c>
      <c r="L2532" s="354">
        <v>-772</v>
      </c>
      <c r="M2532" s="354">
        <v>-772</v>
      </c>
      <c r="N2532" s="354">
        <v>-772</v>
      </c>
      <c r="O2532" s="354">
        <v>-772</v>
      </c>
      <c r="P2532" s="354">
        <v>-772</v>
      </c>
      <c r="Q2532" s="354">
        <v>-772</v>
      </c>
      <c r="R2532" s="354">
        <v>-780</v>
      </c>
      <c r="S2532" s="354">
        <v>-772</v>
      </c>
      <c r="T2532" s="354">
        <v>-1544</v>
      </c>
      <c r="U2532" s="354">
        <v>-2316</v>
      </c>
      <c r="V2532" s="354">
        <v>-3088</v>
      </c>
      <c r="W2532" s="354">
        <v>-3088</v>
      </c>
      <c r="X2532" s="354">
        <v>-3860</v>
      </c>
      <c r="Y2532" s="354">
        <v>-4632</v>
      </c>
      <c r="Z2532" s="354">
        <v>-5404</v>
      </c>
      <c r="AA2532" s="354">
        <v>-6176</v>
      </c>
      <c r="AB2532" s="354">
        <v>-6948</v>
      </c>
      <c r="AC2532" s="354">
        <v>-7720</v>
      </c>
      <c r="AD2532" s="354">
        <v>-8500</v>
      </c>
    </row>
    <row r="2533" spans="1:30" x14ac:dyDescent="0.35">
      <c r="A2533" t="s">
        <v>189</v>
      </c>
      <c r="B2533" s="354" t="str">
        <f>VLOOKUP(A2533,'Web Based Remittances'!$A$2:$C$70,3,0)</f>
        <v>35s874q</v>
      </c>
      <c r="C2533" s="354" t="s">
        <v>47</v>
      </c>
      <c r="D2533" s="354" t="s">
        <v>48</v>
      </c>
      <c r="E2533" s="354">
        <v>4190386</v>
      </c>
      <c r="S2533" s="354">
        <v>0</v>
      </c>
      <c r="T2533" s="354">
        <v>0</v>
      </c>
      <c r="U2533" s="354">
        <v>0</v>
      </c>
      <c r="V2533" s="354">
        <v>0</v>
      </c>
      <c r="W2533" s="354">
        <v>0</v>
      </c>
      <c r="X2533" s="354">
        <v>0</v>
      </c>
      <c r="Y2533" s="354">
        <v>0</v>
      </c>
      <c r="Z2533" s="354">
        <v>0</v>
      </c>
      <c r="AA2533" s="354">
        <v>0</v>
      </c>
      <c r="AB2533" s="354">
        <v>0</v>
      </c>
      <c r="AC2533" s="354">
        <v>0</v>
      </c>
      <c r="AD2533" s="354">
        <v>0</v>
      </c>
    </row>
    <row r="2534" spans="1:30" x14ac:dyDescent="0.35">
      <c r="A2534" t="s">
        <v>189</v>
      </c>
      <c r="B2534" s="354" t="str">
        <f>VLOOKUP(A2534,'Web Based Remittances'!$A$2:$C$70,3,0)</f>
        <v>35s874q</v>
      </c>
      <c r="C2534" s="354" t="s">
        <v>49</v>
      </c>
      <c r="D2534" s="354" t="s">
        <v>50</v>
      </c>
      <c r="E2534" s="354">
        <v>4190387</v>
      </c>
      <c r="S2534" s="354">
        <v>0</v>
      </c>
      <c r="T2534" s="354">
        <v>0</v>
      </c>
      <c r="U2534" s="354">
        <v>0</v>
      </c>
      <c r="V2534" s="354">
        <v>0</v>
      </c>
      <c r="W2534" s="354">
        <v>0</v>
      </c>
      <c r="X2534" s="354">
        <v>0</v>
      </c>
      <c r="Y2534" s="354">
        <v>0</v>
      </c>
      <c r="Z2534" s="354">
        <v>0</v>
      </c>
      <c r="AA2534" s="354">
        <v>0</v>
      </c>
      <c r="AB2534" s="354">
        <v>0</v>
      </c>
      <c r="AC2534" s="354">
        <v>0</v>
      </c>
      <c r="AD2534" s="354">
        <v>0</v>
      </c>
    </row>
    <row r="2535" spans="1:30" x14ac:dyDescent="0.35">
      <c r="A2535" t="s">
        <v>189</v>
      </c>
      <c r="B2535" s="354" t="str">
        <f>VLOOKUP(A2535,'Web Based Remittances'!$A$2:$C$70,3,0)</f>
        <v>35s874q</v>
      </c>
      <c r="C2535" s="354" t="s">
        <v>51</v>
      </c>
      <c r="D2535" s="354" t="s">
        <v>52</v>
      </c>
      <c r="E2535" s="354">
        <v>4190388</v>
      </c>
      <c r="F2535" s="354">
        <v>-1522.24</v>
      </c>
      <c r="G2535" s="354">
        <v>-508</v>
      </c>
      <c r="H2535" s="354">
        <v>-506.24</v>
      </c>
      <c r="I2535" s="354">
        <v>-508</v>
      </c>
      <c r="S2535" s="354">
        <v>-508</v>
      </c>
      <c r="T2535" s="354">
        <v>-1014.24</v>
      </c>
      <c r="U2535" s="354">
        <v>-1522.24</v>
      </c>
      <c r="V2535" s="354">
        <v>-1522.24</v>
      </c>
      <c r="W2535" s="354">
        <v>-1522.24</v>
      </c>
      <c r="X2535" s="354">
        <v>-1522.24</v>
      </c>
      <c r="Y2535" s="354">
        <v>-1522.24</v>
      </c>
      <c r="Z2535" s="354">
        <v>-1522.24</v>
      </c>
      <c r="AA2535" s="354">
        <v>-1522.24</v>
      </c>
      <c r="AB2535" s="354">
        <v>-1522.24</v>
      </c>
      <c r="AC2535" s="354">
        <v>-1522.24</v>
      </c>
      <c r="AD2535" s="354">
        <v>-1522.24</v>
      </c>
    </row>
    <row r="2536" spans="1:30" x14ac:dyDescent="0.35">
      <c r="A2536" t="s">
        <v>189</v>
      </c>
      <c r="B2536" s="354" t="str">
        <f>VLOOKUP(A2536,'Web Based Remittances'!$A$2:$C$70,3,0)</f>
        <v>35s874q</v>
      </c>
      <c r="C2536" s="354" t="s">
        <v>53</v>
      </c>
      <c r="D2536" s="354" t="s">
        <v>54</v>
      </c>
      <c r="E2536" s="354">
        <v>4190380</v>
      </c>
      <c r="F2536" s="354">
        <v>-29620</v>
      </c>
      <c r="H2536" s="354">
        <v>-6954</v>
      </c>
      <c r="J2536" s="354">
        <v>-12930</v>
      </c>
      <c r="N2536" s="354">
        <v>-9736</v>
      </c>
      <c r="S2536" s="354">
        <v>0</v>
      </c>
      <c r="T2536" s="354">
        <v>-6954</v>
      </c>
      <c r="U2536" s="354">
        <v>-6954</v>
      </c>
      <c r="V2536" s="354">
        <v>-19884</v>
      </c>
      <c r="W2536" s="354">
        <v>-19884</v>
      </c>
      <c r="X2536" s="354">
        <v>-19884</v>
      </c>
      <c r="Y2536" s="354">
        <v>-19884</v>
      </c>
      <c r="Z2536" s="354">
        <v>-29620</v>
      </c>
      <c r="AA2536" s="354">
        <v>-29620</v>
      </c>
      <c r="AB2536" s="354">
        <v>-29620</v>
      </c>
      <c r="AC2536" s="354">
        <v>-29620</v>
      </c>
      <c r="AD2536" s="354">
        <v>-29620</v>
      </c>
    </row>
    <row r="2537" spans="1:30" x14ac:dyDescent="0.35">
      <c r="A2537" t="s">
        <v>189</v>
      </c>
      <c r="B2537" s="354" t="str">
        <f>VLOOKUP(A2537,'Web Based Remittances'!$A$2:$C$70,3,0)</f>
        <v>35s874q</v>
      </c>
      <c r="C2537" s="354" t="s">
        <v>57</v>
      </c>
      <c r="D2537" s="354" t="s">
        <v>58</v>
      </c>
      <c r="E2537" s="354">
        <v>6110000</v>
      </c>
      <c r="F2537" s="354">
        <v>306355</v>
      </c>
      <c r="G2537" s="354">
        <v>24967</v>
      </c>
      <c r="H2537" s="354">
        <v>24967</v>
      </c>
      <c r="I2537" s="354">
        <v>24967</v>
      </c>
      <c r="J2537" s="354">
        <v>24967</v>
      </c>
      <c r="K2537" s="354">
        <v>24967</v>
      </c>
      <c r="L2537" s="354">
        <v>25931</v>
      </c>
      <c r="M2537" s="354">
        <v>25931</v>
      </c>
      <c r="N2537" s="354">
        <v>25931</v>
      </c>
      <c r="O2537" s="354">
        <v>25931</v>
      </c>
      <c r="P2537" s="354">
        <v>25931</v>
      </c>
      <c r="Q2537" s="354">
        <v>25931</v>
      </c>
      <c r="R2537" s="354">
        <v>25934</v>
      </c>
      <c r="S2537" s="354">
        <v>24967</v>
      </c>
      <c r="T2537" s="354">
        <v>49934</v>
      </c>
      <c r="U2537" s="354">
        <v>74901</v>
      </c>
      <c r="V2537" s="354">
        <v>99868</v>
      </c>
      <c r="W2537" s="354">
        <v>124835</v>
      </c>
      <c r="X2537" s="354">
        <v>150766</v>
      </c>
      <c r="Y2537" s="354">
        <v>176697</v>
      </c>
      <c r="Z2537" s="354">
        <v>202628</v>
      </c>
      <c r="AA2537" s="354">
        <v>228559</v>
      </c>
      <c r="AB2537" s="354">
        <v>254490</v>
      </c>
      <c r="AC2537" s="354">
        <v>280421</v>
      </c>
      <c r="AD2537" s="354">
        <v>306355</v>
      </c>
    </row>
    <row r="2538" spans="1:30" x14ac:dyDescent="0.35">
      <c r="A2538" t="s">
        <v>189</v>
      </c>
      <c r="B2538" s="354" t="str">
        <f>VLOOKUP(A2538,'Web Based Remittances'!$A$2:$C$70,3,0)</f>
        <v>35s874q</v>
      </c>
      <c r="C2538" s="354" t="s">
        <v>59</v>
      </c>
      <c r="D2538" s="354" t="s">
        <v>60</v>
      </c>
      <c r="E2538" s="354">
        <v>6110020</v>
      </c>
      <c r="F2538" s="354">
        <v>0</v>
      </c>
      <c r="G2538" s="354">
        <v>0</v>
      </c>
      <c r="H2538" s="354">
        <v>0</v>
      </c>
      <c r="I2538" s="354">
        <v>0</v>
      </c>
      <c r="J2538" s="354">
        <v>0</v>
      </c>
      <c r="K2538" s="354">
        <v>0</v>
      </c>
      <c r="L2538" s="354">
        <v>0</v>
      </c>
      <c r="M2538" s="354">
        <v>0</v>
      </c>
      <c r="N2538" s="354">
        <v>0</v>
      </c>
      <c r="O2538" s="354">
        <v>0</v>
      </c>
      <c r="P2538" s="354">
        <v>0</v>
      </c>
      <c r="Q2538" s="354">
        <v>0</v>
      </c>
      <c r="R2538" s="354">
        <v>0</v>
      </c>
      <c r="S2538" s="354">
        <v>0</v>
      </c>
      <c r="T2538" s="354">
        <v>0</v>
      </c>
      <c r="U2538" s="354">
        <v>0</v>
      </c>
      <c r="V2538" s="354">
        <v>0</v>
      </c>
      <c r="W2538" s="354">
        <v>0</v>
      </c>
      <c r="X2538" s="354">
        <v>0</v>
      </c>
      <c r="Y2538" s="354">
        <v>0</v>
      </c>
      <c r="Z2538" s="354">
        <v>0</v>
      </c>
      <c r="AA2538" s="354">
        <v>0</v>
      </c>
      <c r="AB2538" s="354">
        <v>0</v>
      </c>
      <c r="AC2538" s="354">
        <v>0</v>
      </c>
      <c r="AD2538" s="354">
        <v>0</v>
      </c>
    </row>
    <row r="2539" spans="1:30" x14ac:dyDescent="0.35">
      <c r="A2539" t="s">
        <v>189</v>
      </c>
      <c r="B2539" s="354" t="str">
        <f>VLOOKUP(A2539,'Web Based Remittances'!$A$2:$C$70,3,0)</f>
        <v>35s874q</v>
      </c>
      <c r="C2539" s="354" t="s">
        <v>61</v>
      </c>
      <c r="D2539" s="354" t="s">
        <v>62</v>
      </c>
      <c r="E2539" s="354">
        <v>6110600</v>
      </c>
      <c r="F2539" s="354">
        <v>133440</v>
      </c>
      <c r="G2539" s="354">
        <v>11771</v>
      </c>
      <c r="H2539" s="354">
        <v>11771</v>
      </c>
      <c r="I2539" s="354">
        <v>11771</v>
      </c>
      <c r="J2539" s="354">
        <v>11771</v>
      </c>
      <c r="K2539" s="354">
        <v>11771</v>
      </c>
      <c r="L2539" s="354">
        <v>10655</v>
      </c>
      <c r="M2539" s="354">
        <v>10655</v>
      </c>
      <c r="N2539" s="354">
        <v>10655</v>
      </c>
      <c r="O2539" s="354">
        <v>10655</v>
      </c>
      <c r="P2539" s="354">
        <v>10655</v>
      </c>
      <c r="Q2539" s="354">
        <v>10655</v>
      </c>
      <c r="R2539" s="354">
        <v>10655</v>
      </c>
      <c r="S2539" s="354">
        <v>11771</v>
      </c>
      <c r="T2539" s="354">
        <v>23542</v>
      </c>
      <c r="U2539" s="354">
        <v>35313</v>
      </c>
      <c r="V2539" s="354">
        <v>47084</v>
      </c>
      <c r="W2539" s="354">
        <v>58855</v>
      </c>
      <c r="X2539" s="354">
        <v>69510</v>
      </c>
      <c r="Y2539" s="354">
        <v>80165</v>
      </c>
      <c r="Z2539" s="354">
        <v>90820</v>
      </c>
      <c r="AA2539" s="354">
        <v>101475</v>
      </c>
      <c r="AB2539" s="354">
        <v>112130</v>
      </c>
      <c r="AC2539" s="354">
        <v>122785</v>
      </c>
      <c r="AD2539" s="354">
        <v>133440</v>
      </c>
    </row>
    <row r="2540" spans="1:30" x14ac:dyDescent="0.35">
      <c r="A2540" t="s">
        <v>189</v>
      </c>
      <c r="B2540" s="354" t="str">
        <f>VLOOKUP(A2540,'Web Based Remittances'!$A$2:$C$70,3,0)</f>
        <v>35s874q</v>
      </c>
      <c r="C2540" s="354" t="s">
        <v>63</v>
      </c>
      <c r="D2540" s="354" t="s">
        <v>64</v>
      </c>
      <c r="E2540" s="354">
        <v>6110720</v>
      </c>
      <c r="F2540" s="354">
        <v>28464</v>
      </c>
      <c r="G2540" s="354">
        <v>2372</v>
      </c>
      <c r="H2540" s="354">
        <v>2372</v>
      </c>
      <c r="I2540" s="354">
        <v>2372</v>
      </c>
      <c r="J2540" s="354">
        <v>2372</v>
      </c>
      <c r="K2540" s="354">
        <v>2372</v>
      </c>
      <c r="L2540" s="354">
        <v>2372</v>
      </c>
      <c r="M2540" s="354">
        <v>2372</v>
      </c>
      <c r="N2540" s="354">
        <v>2372</v>
      </c>
      <c r="O2540" s="354">
        <v>2372</v>
      </c>
      <c r="P2540" s="354">
        <v>2372</v>
      </c>
      <c r="Q2540" s="354">
        <v>2372</v>
      </c>
      <c r="R2540" s="354">
        <v>2372</v>
      </c>
      <c r="S2540" s="354">
        <v>2372</v>
      </c>
      <c r="T2540" s="354">
        <v>4744</v>
      </c>
      <c r="U2540" s="354">
        <v>7116</v>
      </c>
      <c r="V2540" s="354">
        <v>9488</v>
      </c>
      <c r="W2540" s="354">
        <v>11860</v>
      </c>
      <c r="X2540" s="354">
        <v>14232</v>
      </c>
      <c r="Y2540" s="354">
        <v>16604</v>
      </c>
      <c r="Z2540" s="354">
        <v>18976</v>
      </c>
      <c r="AA2540" s="354">
        <v>21348</v>
      </c>
      <c r="AB2540" s="354">
        <v>23720</v>
      </c>
      <c r="AC2540" s="354">
        <v>26092</v>
      </c>
      <c r="AD2540" s="354">
        <v>28464</v>
      </c>
    </row>
    <row r="2541" spans="1:30" x14ac:dyDescent="0.35">
      <c r="A2541" t="s">
        <v>189</v>
      </c>
      <c r="B2541" s="354" t="str">
        <f>VLOOKUP(A2541,'Web Based Remittances'!$A$2:$C$70,3,0)</f>
        <v>35s874q</v>
      </c>
      <c r="C2541" s="354" t="s">
        <v>65</v>
      </c>
      <c r="D2541" s="354" t="s">
        <v>66</v>
      </c>
      <c r="E2541" s="354">
        <v>6110860</v>
      </c>
      <c r="F2541" s="354">
        <v>33408</v>
      </c>
      <c r="G2541" s="354">
        <v>2735</v>
      </c>
      <c r="H2541" s="354">
        <v>2735</v>
      </c>
      <c r="I2541" s="354">
        <v>2735</v>
      </c>
      <c r="J2541" s="354">
        <v>2735</v>
      </c>
      <c r="K2541" s="354">
        <v>2735</v>
      </c>
      <c r="L2541" s="354">
        <v>2735</v>
      </c>
      <c r="M2541" s="354">
        <v>2833</v>
      </c>
      <c r="N2541" s="354">
        <v>2833</v>
      </c>
      <c r="O2541" s="354">
        <v>2833</v>
      </c>
      <c r="P2541" s="354">
        <v>2833</v>
      </c>
      <c r="Q2541" s="354">
        <v>2833</v>
      </c>
      <c r="R2541" s="354">
        <v>2833</v>
      </c>
      <c r="S2541" s="354">
        <v>2735</v>
      </c>
      <c r="T2541" s="354">
        <v>5470</v>
      </c>
      <c r="U2541" s="354">
        <v>8205</v>
      </c>
      <c r="V2541" s="354">
        <v>10940</v>
      </c>
      <c r="W2541" s="354">
        <v>13675</v>
      </c>
      <c r="X2541" s="354">
        <v>16410</v>
      </c>
      <c r="Y2541" s="354">
        <v>19243</v>
      </c>
      <c r="Z2541" s="354">
        <v>22076</v>
      </c>
      <c r="AA2541" s="354">
        <v>24909</v>
      </c>
      <c r="AB2541" s="354">
        <v>27742</v>
      </c>
      <c r="AC2541" s="354">
        <v>30575</v>
      </c>
      <c r="AD2541" s="354">
        <v>33408</v>
      </c>
    </row>
    <row r="2542" spans="1:30" x14ac:dyDescent="0.35">
      <c r="A2542" t="s">
        <v>189</v>
      </c>
      <c r="B2542" s="354" t="str">
        <f>VLOOKUP(A2542,'Web Based Remittances'!$A$2:$C$70,3,0)</f>
        <v>35s874q</v>
      </c>
      <c r="C2542" s="354" t="s">
        <v>67</v>
      </c>
      <c r="D2542" s="354" t="s">
        <v>68</v>
      </c>
      <c r="E2542" s="354">
        <v>6110800</v>
      </c>
      <c r="F2542" s="354">
        <v>0</v>
      </c>
      <c r="G2542" s="354">
        <v>0</v>
      </c>
      <c r="H2542" s="354">
        <v>0</v>
      </c>
      <c r="I2542" s="354">
        <v>0</v>
      </c>
      <c r="J2542" s="354">
        <v>0</v>
      </c>
      <c r="K2542" s="354">
        <v>0</v>
      </c>
      <c r="L2542" s="354">
        <v>0</v>
      </c>
      <c r="M2542" s="354">
        <v>0</v>
      </c>
      <c r="N2542" s="354">
        <v>0</v>
      </c>
      <c r="O2542" s="354">
        <v>0</v>
      </c>
      <c r="P2542" s="354">
        <v>0</v>
      </c>
      <c r="Q2542" s="354">
        <v>0</v>
      </c>
      <c r="R2542" s="354">
        <v>0</v>
      </c>
      <c r="S2542" s="354">
        <v>0</v>
      </c>
      <c r="T2542" s="354">
        <v>0</v>
      </c>
      <c r="U2542" s="354">
        <v>0</v>
      </c>
      <c r="V2542" s="354">
        <v>0</v>
      </c>
      <c r="W2542" s="354">
        <v>0</v>
      </c>
      <c r="X2542" s="354">
        <v>0</v>
      </c>
      <c r="Y2542" s="354">
        <v>0</v>
      </c>
      <c r="Z2542" s="354">
        <v>0</v>
      </c>
      <c r="AA2542" s="354">
        <v>0</v>
      </c>
      <c r="AB2542" s="354">
        <v>0</v>
      </c>
      <c r="AC2542" s="354">
        <v>0</v>
      </c>
      <c r="AD2542" s="354">
        <v>0</v>
      </c>
    </row>
    <row r="2543" spans="1:30" x14ac:dyDescent="0.35">
      <c r="A2543" t="s">
        <v>189</v>
      </c>
      <c r="B2543" s="354" t="str">
        <f>VLOOKUP(A2543,'Web Based Remittances'!$A$2:$C$70,3,0)</f>
        <v>35s874q</v>
      </c>
      <c r="C2543" s="354" t="s">
        <v>69</v>
      </c>
      <c r="D2543" s="354" t="s">
        <v>70</v>
      </c>
      <c r="E2543" s="354">
        <v>6110640</v>
      </c>
      <c r="F2543" s="354">
        <v>13704</v>
      </c>
      <c r="G2543" s="354">
        <v>1142</v>
      </c>
      <c r="H2543" s="354">
        <v>1142</v>
      </c>
      <c r="I2543" s="354">
        <v>1142</v>
      </c>
      <c r="J2543" s="354">
        <v>1142</v>
      </c>
      <c r="K2543" s="354">
        <v>1142</v>
      </c>
      <c r="L2543" s="354">
        <v>1142</v>
      </c>
      <c r="M2543" s="354">
        <v>1142</v>
      </c>
      <c r="N2543" s="354">
        <v>1142</v>
      </c>
      <c r="O2543" s="354">
        <v>1142</v>
      </c>
      <c r="P2543" s="354">
        <v>1142</v>
      </c>
      <c r="Q2543" s="354">
        <v>1142</v>
      </c>
      <c r="R2543" s="354">
        <v>1142</v>
      </c>
      <c r="S2543" s="354">
        <v>1142</v>
      </c>
      <c r="T2543" s="354">
        <v>2284</v>
      </c>
      <c r="U2543" s="354">
        <v>3426</v>
      </c>
      <c r="V2543" s="354">
        <v>4568</v>
      </c>
      <c r="W2543" s="354">
        <v>5710</v>
      </c>
      <c r="X2543" s="354">
        <v>6852</v>
      </c>
      <c r="Y2543" s="354">
        <v>7994</v>
      </c>
      <c r="Z2543" s="354">
        <v>9136</v>
      </c>
      <c r="AA2543" s="354">
        <v>10278</v>
      </c>
      <c r="AB2543" s="354">
        <v>11420</v>
      </c>
      <c r="AC2543" s="354">
        <v>12562</v>
      </c>
      <c r="AD2543" s="354">
        <v>13704</v>
      </c>
    </row>
    <row r="2544" spans="1:30" x14ac:dyDescent="0.35">
      <c r="A2544" t="s">
        <v>189</v>
      </c>
      <c r="B2544" s="354" t="str">
        <f>VLOOKUP(A2544,'Web Based Remittances'!$A$2:$C$70,3,0)</f>
        <v>35s874q</v>
      </c>
      <c r="C2544" s="354" t="s">
        <v>71</v>
      </c>
      <c r="D2544" s="354" t="s">
        <v>72</v>
      </c>
      <c r="E2544" s="354">
        <v>6116300</v>
      </c>
      <c r="F2544" s="354">
        <v>2550</v>
      </c>
      <c r="G2544" s="354">
        <v>183</v>
      </c>
      <c r="H2544" s="354">
        <v>233</v>
      </c>
      <c r="I2544" s="354">
        <v>183</v>
      </c>
      <c r="J2544" s="354">
        <v>283</v>
      </c>
      <c r="K2544" s="354">
        <v>183</v>
      </c>
      <c r="L2544" s="354">
        <v>233</v>
      </c>
      <c r="M2544" s="354">
        <v>183</v>
      </c>
      <c r="N2544" s="354">
        <v>183</v>
      </c>
      <c r="O2544" s="354">
        <v>283</v>
      </c>
      <c r="P2544" s="354">
        <v>233</v>
      </c>
      <c r="Q2544" s="354">
        <v>182</v>
      </c>
      <c r="R2544" s="354">
        <v>188</v>
      </c>
      <c r="S2544" s="354">
        <v>183</v>
      </c>
      <c r="T2544" s="354">
        <v>416</v>
      </c>
      <c r="U2544" s="354">
        <v>599</v>
      </c>
      <c r="V2544" s="354">
        <v>882</v>
      </c>
      <c r="W2544" s="354">
        <v>1065</v>
      </c>
      <c r="X2544" s="354">
        <v>1298</v>
      </c>
      <c r="Y2544" s="354">
        <v>1481</v>
      </c>
      <c r="Z2544" s="354">
        <v>1664</v>
      </c>
      <c r="AA2544" s="354">
        <v>1947</v>
      </c>
      <c r="AB2544" s="354">
        <v>2180</v>
      </c>
      <c r="AC2544" s="354">
        <v>2362</v>
      </c>
      <c r="AD2544" s="354">
        <v>2550</v>
      </c>
    </row>
    <row r="2545" spans="1:30" x14ac:dyDescent="0.35">
      <c r="A2545" t="s">
        <v>189</v>
      </c>
      <c r="B2545" s="354" t="str">
        <f>VLOOKUP(A2545,'Web Based Remittances'!$A$2:$C$70,3,0)</f>
        <v>35s874q</v>
      </c>
      <c r="C2545" s="354" t="s">
        <v>73</v>
      </c>
      <c r="D2545" s="354" t="s">
        <v>74</v>
      </c>
      <c r="E2545" s="354">
        <v>6116200</v>
      </c>
      <c r="F2545" s="354">
        <v>3000</v>
      </c>
      <c r="G2545" s="354">
        <v>1850</v>
      </c>
      <c r="H2545" s="354">
        <v>650</v>
      </c>
      <c r="L2545" s="354">
        <v>250</v>
      </c>
      <c r="Q2545" s="354">
        <v>250</v>
      </c>
      <c r="S2545" s="354">
        <v>1850</v>
      </c>
      <c r="T2545" s="354">
        <v>2500</v>
      </c>
      <c r="U2545" s="354">
        <v>2500</v>
      </c>
      <c r="V2545" s="354">
        <v>2500</v>
      </c>
      <c r="W2545" s="354">
        <v>2500</v>
      </c>
      <c r="X2545" s="354">
        <v>2750</v>
      </c>
      <c r="Y2545" s="354">
        <v>2750</v>
      </c>
      <c r="Z2545" s="354">
        <v>2750</v>
      </c>
      <c r="AA2545" s="354">
        <v>2750</v>
      </c>
      <c r="AB2545" s="354">
        <v>2750</v>
      </c>
      <c r="AC2545" s="354">
        <v>3000</v>
      </c>
      <c r="AD2545" s="354">
        <v>3000</v>
      </c>
    </row>
    <row r="2546" spans="1:30" x14ac:dyDescent="0.35">
      <c r="A2546" t="s">
        <v>189</v>
      </c>
      <c r="B2546" s="354" t="str">
        <f>VLOOKUP(A2546,'Web Based Remittances'!$A$2:$C$70,3,0)</f>
        <v>35s874q</v>
      </c>
      <c r="C2546" s="354" t="s">
        <v>75</v>
      </c>
      <c r="D2546" s="354" t="s">
        <v>76</v>
      </c>
      <c r="E2546" s="354">
        <v>6116610</v>
      </c>
      <c r="F2546" s="354">
        <v>2000</v>
      </c>
      <c r="G2546" s="354">
        <v>2000</v>
      </c>
      <c r="S2546" s="354">
        <v>2000</v>
      </c>
      <c r="T2546" s="354">
        <v>2000</v>
      </c>
      <c r="U2546" s="354">
        <v>2000</v>
      </c>
      <c r="V2546" s="354">
        <v>2000</v>
      </c>
      <c r="W2546" s="354">
        <v>2000</v>
      </c>
      <c r="X2546" s="354">
        <v>2000</v>
      </c>
      <c r="Y2546" s="354">
        <v>2000</v>
      </c>
      <c r="Z2546" s="354">
        <v>2000</v>
      </c>
      <c r="AA2546" s="354">
        <v>2000</v>
      </c>
      <c r="AB2546" s="354">
        <v>2000</v>
      </c>
      <c r="AC2546" s="354">
        <v>2000</v>
      </c>
      <c r="AD2546" s="354">
        <v>2000</v>
      </c>
    </row>
    <row r="2547" spans="1:30" x14ac:dyDescent="0.35">
      <c r="A2547" t="s">
        <v>189</v>
      </c>
      <c r="B2547" s="354" t="str">
        <f>VLOOKUP(A2547,'Web Based Remittances'!$A$2:$C$70,3,0)</f>
        <v>35s874q</v>
      </c>
      <c r="C2547" s="354" t="s">
        <v>77</v>
      </c>
      <c r="D2547" s="354" t="s">
        <v>78</v>
      </c>
      <c r="E2547" s="354">
        <v>6116600</v>
      </c>
      <c r="F2547" s="354">
        <v>0</v>
      </c>
      <c r="S2547" s="354">
        <v>0</v>
      </c>
      <c r="T2547" s="354">
        <v>0</v>
      </c>
      <c r="U2547" s="354">
        <v>0</v>
      </c>
      <c r="V2547" s="354">
        <v>0</v>
      </c>
      <c r="W2547" s="354">
        <v>0</v>
      </c>
      <c r="X2547" s="354">
        <v>0</v>
      </c>
      <c r="Y2547" s="354">
        <v>0</v>
      </c>
      <c r="Z2547" s="354">
        <v>0</v>
      </c>
      <c r="AA2547" s="354">
        <v>0</v>
      </c>
      <c r="AB2547" s="354">
        <v>0</v>
      </c>
      <c r="AC2547" s="354">
        <v>0</v>
      </c>
      <c r="AD2547" s="354">
        <v>0</v>
      </c>
    </row>
    <row r="2548" spans="1:30" x14ac:dyDescent="0.35">
      <c r="A2548" t="s">
        <v>189</v>
      </c>
      <c r="B2548" s="354" t="str">
        <f>VLOOKUP(A2548,'Web Based Remittances'!$A$2:$C$70,3,0)</f>
        <v>35s874q</v>
      </c>
      <c r="C2548" s="354" t="s">
        <v>79</v>
      </c>
      <c r="D2548" s="354" t="s">
        <v>80</v>
      </c>
      <c r="E2548" s="354">
        <v>6121000</v>
      </c>
      <c r="F2548" s="354">
        <v>2500</v>
      </c>
      <c r="G2548" s="354">
        <v>227</v>
      </c>
      <c r="H2548" s="354">
        <v>227</v>
      </c>
      <c r="I2548" s="354">
        <v>227</v>
      </c>
      <c r="J2548" s="354">
        <v>227</v>
      </c>
      <c r="L2548" s="354">
        <v>227</v>
      </c>
      <c r="M2548" s="354">
        <v>227</v>
      </c>
      <c r="N2548" s="354">
        <v>227</v>
      </c>
      <c r="O2548" s="354">
        <v>227</v>
      </c>
      <c r="P2548" s="354">
        <v>227</v>
      </c>
      <c r="Q2548" s="354">
        <v>227</v>
      </c>
      <c r="R2548" s="354">
        <v>230</v>
      </c>
      <c r="S2548" s="354">
        <v>227</v>
      </c>
      <c r="T2548" s="354">
        <v>454</v>
      </c>
      <c r="U2548" s="354">
        <v>681</v>
      </c>
      <c r="V2548" s="354">
        <v>908</v>
      </c>
      <c r="W2548" s="354">
        <v>908</v>
      </c>
      <c r="X2548" s="354">
        <v>1135</v>
      </c>
      <c r="Y2548" s="354">
        <v>1362</v>
      </c>
      <c r="Z2548" s="354">
        <v>1589</v>
      </c>
      <c r="AA2548" s="354">
        <v>1816</v>
      </c>
      <c r="AB2548" s="354">
        <v>2043</v>
      </c>
      <c r="AC2548" s="354">
        <v>2270</v>
      </c>
      <c r="AD2548" s="354">
        <v>2500</v>
      </c>
    </row>
    <row r="2549" spans="1:30" x14ac:dyDescent="0.35">
      <c r="A2549" t="s">
        <v>189</v>
      </c>
      <c r="B2549" s="354" t="str">
        <f>VLOOKUP(A2549,'Web Based Remittances'!$A$2:$C$70,3,0)</f>
        <v>35s874q</v>
      </c>
      <c r="C2549" s="354" t="s">
        <v>81</v>
      </c>
      <c r="D2549" s="354" t="s">
        <v>82</v>
      </c>
      <c r="E2549" s="354">
        <v>6122310</v>
      </c>
      <c r="F2549" s="354">
        <v>3162</v>
      </c>
      <c r="G2549" s="354">
        <v>263</v>
      </c>
      <c r="H2549" s="354">
        <v>263</v>
      </c>
      <c r="I2549" s="354">
        <v>263</v>
      </c>
      <c r="J2549" s="354">
        <v>263</v>
      </c>
      <c r="L2549" s="354">
        <v>526</v>
      </c>
      <c r="M2549" s="354">
        <v>263</v>
      </c>
      <c r="N2549" s="354">
        <v>263</v>
      </c>
      <c r="O2549" s="354">
        <v>263</v>
      </c>
      <c r="P2549" s="354">
        <v>263</v>
      </c>
      <c r="Q2549" s="354">
        <v>263</v>
      </c>
      <c r="R2549" s="354">
        <v>269</v>
      </c>
      <c r="S2549" s="354">
        <v>263</v>
      </c>
      <c r="T2549" s="354">
        <v>526</v>
      </c>
      <c r="U2549" s="354">
        <v>789</v>
      </c>
      <c r="V2549" s="354">
        <v>1052</v>
      </c>
      <c r="W2549" s="354">
        <v>1052</v>
      </c>
      <c r="X2549" s="354">
        <v>1578</v>
      </c>
      <c r="Y2549" s="354">
        <v>1841</v>
      </c>
      <c r="Z2549" s="354">
        <v>2104</v>
      </c>
      <c r="AA2549" s="354">
        <v>2367</v>
      </c>
      <c r="AB2549" s="354">
        <v>2630</v>
      </c>
      <c r="AC2549" s="354">
        <v>2893</v>
      </c>
      <c r="AD2549" s="354">
        <v>3162</v>
      </c>
    </row>
    <row r="2550" spans="1:30" x14ac:dyDescent="0.35">
      <c r="A2550" t="s">
        <v>189</v>
      </c>
      <c r="B2550" s="354" t="str">
        <f>VLOOKUP(A2550,'Web Based Remittances'!$A$2:$C$70,3,0)</f>
        <v>35s874q</v>
      </c>
      <c r="C2550" s="354" t="s">
        <v>83</v>
      </c>
      <c r="D2550" s="354" t="s">
        <v>84</v>
      </c>
      <c r="E2550" s="354">
        <v>6122110</v>
      </c>
      <c r="F2550" s="354">
        <v>1750</v>
      </c>
      <c r="G2550" s="354">
        <v>437</v>
      </c>
      <c r="J2550" s="354">
        <v>437</v>
      </c>
      <c r="N2550" s="354">
        <v>437</v>
      </c>
      <c r="R2550" s="354">
        <v>439</v>
      </c>
      <c r="S2550" s="354">
        <v>437</v>
      </c>
      <c r="T2550" s="354">
        <v>437</v>
      </c>
      <c r="U2550" s="354">
        <v>437</v>
      </c>
      <c r="V2550" s="354">
        <v>874</v>
      </c>
      <c r="W2550" s="354">
        <v>874</v>
      </c>
      <c r="X2550" s="354">
        <v>874</v>
      </c>
      <c r="Y2550" s="354">
        <v>874</v>
      </c>
      <c r="Z2550" s="354">
        <v>1311</v>
      </c>
      <c r="AA2550" s="354">
        <v>1311</v>
      </c>
      <c r="AB2550" s="354">
        <v>1311</v>
      </c>
      <c r="AC2550" s="354">
        <v>1311</v>
      </c>
      <c r="AD2550" s="354">
        <v>1750</v>
      </c>
    </row>
    <row r="2551" spans="1:30" x14ac:dyDescent="0.35">
      <c r="A2551" t="s">
        <v>189</v>
      </c>
      <c r="B2551" s="354" t="str">
        <f>VLOOKUP(A2551,'Web Based Remittances'!$A$2:$C$70,3,0)</f>
        <v>35s874q</v>
      </c>
      <c r="C2551" s="354" t="s">
        <v>85</v>
      </c>
      <c r="D2551" s="354" t="s">
        <v>86</v>
      </c>
      <c r="E2551" s="354">
        <v>6120800</v>
      </c>
      <c r="F2551" s="354">
        <v>1300</v>
      </c>
      <c r="G2551" s="354">
        <v>325</v>
      </c>
      <c r="J2551" s="354">
        <v>325</v>
      </c>
      <c r="M2551" s="354">
        <v>325</v>
      </c>
      <c r="P2551" s="354">
        <v>325</v>
      </c>
      <c r="S2551" s="354">
        <v>325</v>
      </c>
      <c r="T2551" s="354">
        <v>325</v>
      </c>
      <c r="U2551" s="354">
        <v>325</v>
      </c>
      <c r="V2551" s="354">
        <v>650</v>
      </c>
      <c r="W2551" s="354">
        <v>650</v>
      </c>
      <c r="X2551" s="354">
        <v>650</v>
      </c>
      <c r="Y2551" s="354">
        <v>975</v>
      </c>
      <c r="Z2551" s="354">
        <v>975</v>
      </c>
      <c r="AA2551" s="354">
        <v>975</v>
      </c>
      <c r="AB2551" s="354">
        <v>1300</v>
      </c>
      <c r="AC2551" s="354">
        <v>1300</v>
      </c>
      <c r="AD2551" s="354">
        <v>1300</v>
      </c>
    </row>
    <row r="2552" spans="1:30" x14ac:dyDescent="0.35">
      <c r="A2552" t="s">
        <v>189</v>
      </c>
      <c r="B2552" s="354" t="str">
        <f>VLOOKUP(A2552,'Web Based Remittances'!$A$2:$C$70,3,0)</f>
        <v>35s874q</v>
      </c>
      <c r="C2552" s="354" t="s">
        <v>87</v>
      </c>
      <c r="D2552" s="354" t="s">
        <v>88</v>
      </c>
      <c r="E2552" s="354">
        <v>6120220</v>
      </c>
      <c r="F2552" s="354">
        <v>8281</v>
      </c>
      <c r="G2552" s="354">
        <v>690</v>
      </c>
      <c r="H2552" s="354">
        <v>690</v>
      </c>
      <c r="I2552" s="354">
        <v>690</v>
      </c>
      <c r="J2552" s="354">
        <v>690</v>
      </c>
      <c r="L2552" s="354">
        <v>1381</v>
      </c>
      <c r="M2552" s="354">
        <v>690</v>
      </c>
      <c r="N2552" s="354">
        <v>690</v>
      </c>
      <c r="O2552" s="354">
        <v>690</v>
      </c>
      <c r="P2552" s="354">
        <v>690</v>
      </c>
      <c r="Q2552" s="354">
        <v>690</v>
      </c>
      <c r="R2552" s="354">
        <v>690</v>
      </c>
      <c r="S2552" s="354">
        <v>690</v>
      </c>
      <c r="T2552" s="354">
        <v>1380</v>
      </c>
      <c r="U2552" s="354">
        <v>2070</v>
      </c>
      <c r="V2552" s="354">
        <v>2760</v>
      </c>
      <c r="W2552" s="354">
        <v>2760</v>
      </c>
      <c r="X2552" s="354">
        <v>4141</v>
      </c>
      <c r="Y2552" s="354">
        <v>4831</v>
      </c>
      <c r="Z2552" s="354">
        <v>5521</v>
      </c>
      <c r="AA2552" s="354">
        <v>6211</v>
      </c>
      <c r="AB2552" s="354">
        <v>6901</v>
      </c>
      <c r="AC2552" s="354">
        <v>7591</v>
      </c>
      <c r="AD2552" s="354">
        <v>8281</v>
      </c>
    </row>
    <row r="2553" spans="1:30" x14ac:dyDescent="0.35">
      <c r="A2553" t="s">
        <v>189</v>
      </c>
      <c r="B2553" s="354" t="str">
        <f>VLOOKUP(A2553,'Web Based Remittances'!$A$2:$C$70,3,0)</f>
        <v>35s874q</v>
      </c>
      <c r="C2553" s="354" t="s">
        <v>89</v>
      </c>
      <c r="D2553" s="354" t="s">
        <v>90</v>
      </c>
      <c r="E2553" s="354">
        <v>6120600</v>
      </c>
      <c r="F2553" s="354">
        <v>18700</v>
      </c>
      <c r="G2553" s="354">
        <v>1870</v>
      </c>
      <c r="H2553" s="354">
        <v>1870</v>
      </c>
      <c r="I2553" s="354">
        <v>1870</v>
      </c>
      <c r="J2553" s="354">
        <v>1870</v>
      </c>
      <c r="K2553" s="354">
        <v>1870</v>
      </c>
      <c r="L2553" s="354">
        <v>1870</v>
      </c>
      <c r="M2553" s="354">
        <v>1870</v>
      </c>
      <c r="N2553" s="354">
        <v>1870</v>
      </c>
      <c r="O2553" s="354">
        <v>1870</v>
      </c>
      <c r="P2553" s="354">
        <v>1870</v>
      </c>
      <c r="S2553" s="354">
        <v>1870</v>
      </c>
      <c r="T2553" s="354">
        <v>3740</v>
      </c>
      <c r="U2553" s="354">
        <v>5610</v>
      </c>
      <c r="V2553" s="354">
        <v>7480</v>
      </c>
      <c r="W2553" s="354">
        <v>9350</v>
      </c>
      <c r="X2553" s="354">
        <v>11220</v>
      </c>
      <c r="Y2553" s="354">
        <v>13090</v>
      </c>
      <c r="Z2553" s="354">
        <v>14960</v>
      </c>
      <c r="AA2553" s="354">
        <v>16830</v>
      </c>
      <c r="AB2553" s="354">
        <v>18700</v>
      </c>
      <c r="AC2553" s="354">
        <v>18700</v>
      </c>
      <c r="AD2553" s="354">
        <v>18700</v>
      </c>
    </row>
    <row r="2554" spans="1:30" x14ac:dyDescent="0.35">
      <c r="A2554" t="s">
        <v>189</v>
      </c>
      <c r="B2554" s="354" t="str">
        <f>VLOOKUP(A2554,'Web Based Remittances'!$A$2:$C$70,3,0)</f>
        <v>35s874q</v>
      </c>
      <c r="C2554" s="354" t="s">
        <v>91</v>
      </c>
      <c r="D2554" s="354" t="s">
        <v>92</v>
      </c>
      <c r="E2554" s="354">
        <v>6120400</v>
      </c>
      <c r="F2554" s="354">
        <v>3500</v>
      </c>
      <c r="G2554" s="354">
        <v>318</v>
      </c>
      <c r="H2554" s="354">
        <v>318</v>
      </c>
      <c r="I2554" s="354">
        <v>318</v>
      </c>
      <c r="J2554" s="354">
        <v>318</v>
      </c>
      <c r="L2554" s="354">
        <v>318</v>
      </c>
      <c r="M2554" s="354">
        <v>318</v>
      </c>
      <c r="N2554" s="354">
        <v>318</v>
      </c>
      <c r="O2554" s="354">
        <v>318</v>
      </c>
      <c r="P2554" s="354">
        <v>318</v>
      </c>
      <c r="Q2554" s="354">
        <v>318</v>
      </c>
      <c r="R2554" s="354">
        <v>320</v>
      </c>
      <c r="S2554" s="354">
        <v>318</v>
      </c>
      <c r="T2554" s="354">
        <v>636</v>
      </c>
      <c r="U2554" s="354">
        <v>954</v>
      </c>
      <c r="V2554" s="354">
        <v>1272</v>
      </c>
      <c r="W2554" s="354">
        <v>1272</v>
      </c>
      <c r="X2554" s="354">
        <v>1590</v>
      </c>
      <c r="Y2554" s="354">
        <v>1908</v>
      </c>
      <c r="Z2554" s="354">
        <v>2226</v>
      </c>
      <c r="AA2554" s="354">
        <v>2544</v>
      </c>
      <c r="AB2554" s="354">
        <v>2862</v>
      </c>
      <c r="AC2554" s="354">
        <v>3180</v>
      </c>
      <c r="AD2554" s="354">
        <v>3500</v>
      </c>
    </row>
    <row r="2555" spans="1:30" x14ac:dyDescent="0.35">
      <c r="A2555" t="s">
        <v>189</v>
      </c>
      <c r="B2555" s="354" t="str">
        <f>VLOOKUP(A2555,'Web Based Remittances'!$A$2:$C$70,3,0)</f>
        <v>35s874q</v>
      </c>
      <c r="C2555" s="354" t="s">
        <v>93</v>
      </c>
      <c r="D2555" s="354" t="s">
        <v>94</v>
      </c>
      <c r="E2555" s="354">
        <v>6140130</v>
      </c>
      <c r="F2555" s="354">
        <v>6000</v>
      </c>
      <c r="G2555" s="354">
        <v>1000</v>
      </c>
      <c r="J2555" s="354">
        <v>1000</v>
      </c>
      <c r="L2555" s="354">
        <v>2000</v>
      </c>
      <c r="N2555" s="354">
        <v>1000</v>
      </c>
      <c r="R2555" s="354">
        <v>1000</v>
      </c>
      <c r="S2555" s="354">
        <v>1000</v>
      </c>
      <c r="T2555" s="354">
        <v>1000</v>
      </c>
      <c r="U2555" s="354">
        <v>1000</v>
      </c>
      <c r="V2555" s="354">
        <v>2000</v>
      </c>
      <c r="W2555" s="354">
        <v>2000</v>
      </c>
      <c r="X2555" s="354">
        <v>4000</v>
      </c>
      <c r="Y2555" s="354">
        <v>4000</v>
      </c>
      <c r="Z2555" s="354">
        <v>5000</v>
      </c>
      <c r="AA2555" s="354">
        <v>5000</v>
      </c>
      <c r="AB2555" s="354">
        <v>5000</v>
      </c>
      <c r="AC2555" s="354">
        <v>5000</v>
      </c>
      <c r="AD2555" s="354">
        <v>6000</v>
      </c>
    </row>
    <row r="2556" spans="1:30" x14ac:dyDescent="0.35">
      <c r="A2556" t="s">
        <v>189</v>
      </c>
      <c r="B2556" s="354" t="str">
        <f>VLOOKUP(A2556,'Web Based Remittances'!$A$2:$C$70,3,0)</f>
        <v>35s874q</v>
      </c>
      <c r="C2556" s="354" t="s">
        <v>95</v>
      </c>
      <c r="D2556" s="354" t="s">
        <v>96</v>
      </c>
      <c r="E2556" s="354">
        <v>6142430</v>
      </c>
      <c r="F2556" s="354">
        <v>3462</v>
      </c>
      <c r="G2556" s="354">
        <v>1694</v>
      </c>
      <c r="H2556" s="354">
        <v>15</v>
      </c>
      <c r="I2556" s="354">
        <v>15</v>
      </c>
      <c r="J2556" s="354">
        <v>478</v>
      </c>
      <c r="L2556" s="354">
        <v>115</v>
      </c>
      <c r="M2556" s="354">
        <v>15</v>
      </c>
      <c r="N2556" s="354">
        <v>615</v>
      </c>
      <c r="O2556" s="354">
        <v>15</v>
      </c>
      <c r="P2556" s="354">
        <v>15</v>
      </c>
      <c r="Q2556" s="354">
        <v>100</v>
      </c>
      <c r="R2556" s="354">
        <v>385</v>
      </c>
      <c r="S2556" s="354">
        <v>1694</v>
      </c>
      <c r="T2556" s="354">
        <v>1709</v>
      </c>
      <c r="U2556" s="354">
        <v>1724</v>
      </c>
      <c r="V2556" s="354">
        <v>2202</v>
      </c>
      <c r="W2556" s="354">
        <v>2202</v>
      </c>
      <c r="X2556" s="354">
        <v>2317</v>
      </c>
      <c r="Y2556" s="354">
        <v>2332</v>
      </c>
      <c r="Z2556" s="354">
        <v>2947</v>
      </c>
      <c r="AA2556" s="354">
        <v>2962</v>
      </c>
      <c r="AB2556" s="354">
        <v>2977</v>
      </c>
      <c r="AC2556" s="354">
        <v>3077</v>
      </c>
      <c r="AD2556" s="354">
        <v>3462</v>
      </c>
    </row>
    <row r="2557" spans="1:30" x14ac:dyDescent="0.35">
      <c r="A2557" t="s">
        <v>189</v>
      </c>
      <c r="B2557" s="354" t="str">
        <f>VLOOKUP(A2557,'Web Based Remittances'!$A$2:$C$70,3,0)</f>
        <v>35s874q</v>
      </c>
      <c r="C2557" s="354" t="s">
        <v>97</v>
      </c>
      <c r="D2557" s="354" t="s">
        <v>98</v>
      </c>
      <c r="E2557" s="354">
        <v>6146100</v>
      </c>
      <c r="F2557" s="354">
        <v>0</v>
      </c>
      <c r="S2557" s="354">
        <v>0</v>
      </c>
      <c r="T2557" s="354">
        <v>0</v>
      </c>
      <c r="U2557" s="354">
        <v>0</v>
      </c>
      <c r="V2557" s="354">
        <v>0</v>
      </c>
      <c r="W2557" s="354">
        <v>0</v>
      </c>
      <c r="X2557" s="354">
        <v>0</v>
      </c>
      <c r="Y2557" s="354">
        <v>0</v>
      </c>
      <c r="Z2557" s="354">
        <v>0</v>
      </c>
      <c r="AA2557" s="354">
        <v>0</v>
      </c>
      <c r="AB2557" s="354">
        <v>0</v>
      </c>
      <c r="AC2557" s="354">
        <v>0</v>
      </c>
      <c r="AD2557" s="354">
        <v>0</v>
      </c>
    </row>
    <row r="2558" spans="1:30" x14ac:dyDescent="0.35">
      <c r="A2558" t="s">
        <v>189</v>
      </c>
      <c r="B2558" s="354" t="str">
        <f>VLOOKUP(A2558,'Web Based Remittances'!$A$2:$C$70,3,0)</f>
        <v>35s874q</v>
      </c>
      <c r="C2558" s="354" t="s">
        <v>99</v>
      </c>
      <c r="D2558" s="354" t="s">
        <v>100</v>
      </c>
      <c r="E2558" s="354">
        <v>6140000</v>
      </c>
      <c r="F2558" s="354">
        <v>5000</v>
      </c>
      <c r="G2558" s="354">
        <v>454</v>
      </c>
      <c r="H2558" s="354">
        <v>454</v>
      </c>
      <c r="I2558" s="354">
        <v>454</v>
      </c>
      <c r="J2558" s="354">
        <v>454</v>
      </c>
      <c r="L2558" s="354">
        <v>454</v>
      </c>
      <c r="M2558" s="354">
        <v>454</v>
      </c>
      <c r="N2558" s="354">
        <v>454</v>
      </c>
      <c r="O2558" s="354">
        <v>454</v>
      </c>
      <c r="P2558" s="354">
        <v>454</v>
      </c>
      <c r="Q2558" s="354">
        <v>454</v>
      </c>
      <c r="R2558" s="354">
        <v>460</v>
      </c>
      <c r="S2558" s="354">
        <v>454</v>
      </c>
      <c r="T2558" s="354">
        <v>908</v>
      </c>
      <c r="U2558" s="354">
        <v>1362</v>
      </c>
      <c r="V2558" s="354">
        <v>1816</v>
      </c>
      <c r="W2558" s="354">
        <v>1816</v>
      </c>
      <c r="X2558" s="354">
        <v>2270</v>
      </c>
      <c r="Y2558" s="354">
        <v>2724</v>
      </c>
      <c r="Z2558" s="354">
        <v>3178</v>
      </c>
      <c r="AA2558" s="354">
        <v>3632</v>
      </c>
      <c r="AB2558" s="354">
        <v>4086</v>
      </c>
      <c r="AC2558" s="354">
        <v>4540</v>
      </c>
      <c r="AD2558" s="354">
        <v>5000</v>
      </c>
    </row>
    <row r="2559" spans="1:30" x14ac:dyDescent="0.35">
      <c r="A2559" t="s">
        <v>189</v>
      </c>
      <c r="B2559" s="354" t="str">
        <f>VLOOKUP(A2559,'Web Based Remittances'!$A$2:$C$70,3,0)</f>
        <v>35s874q</v>
      </c>
      <c r="C2559" s="354" t="s">
        <v>101</v>
      </c>
      <c r="D2559" s="354" t="s">
        <v>102</v>
      </c>
      <c r="E2559" s="354">
        <v>6121600</v>
      </c>
      <c r="F2559" s="354">
        <v>1459</v>
      </c>
      <c r="G2559" s="354">
        <v>1459</v>
      </c>
      <c r="S2559" s="354">
        <v>1459</v>
      </c>
      <c r="T2559" s="354">
        <v>1459</v>
      </c>
      <c r="U2559" s="354">
        <v>1459</v>
      </c>
      <c r="V2559" s="354">
        <v>1459</v>
      </c>
      <c r="W2559" s="354">
        <v>1459</v>
      </c>
      <c r="X2559" s="354">
        <v>1459</v>
      </c>
      <c r="Y2559" s="354">
        <v>1459</v>
      </c>
      <c r="Z2559" s="354">
        <v>1459</v>
      </c>
      <c r="AA2559" s="354">
        <v>1459</v>
      </c>
      <c r="AB2559" s="354">
        <v>1459</v>
      </c>
      <c r="AC2559" s="354">
        <v>1459</v>
      </c>
      <c r="AD2559" s="354">
        <v>1459</v>
      </c>
    </row>
    <row r="2560" spans="1:30" x14ac:dyDescent="0.35">
      <c r="A2560" t="s">
        <v>189</v>
      </c>
      <c r="B2560" s="354" t="str">
        <f>VLOOKUP(A2560,'Web Based Remittances'!$A$2:$C$70,3,0)</f>
        <v>35s874q</v>
      </c>
      <c r="C2560" s="354" t="s">
        <v>103</v>
      </c>
      <c r="D2560" s="354" t="s">
        <v>104</v>
      </c>
      <c r="E2560" s="354">
        <v>6151110</v>
      </c>
      <c r="F2560" s="354">
        <v>0</v>
      </c>
      <c r="S2560" s="354">
        <v>0</v>
      </c>
      <c r="T2560" s="354">
        <v>0</v>
      </c>
      <c r="U2560" s="354">
        <v>0</v>
      </c>
      <c r="V2560" s="354">
        <v>0</v>
      </c>
      <c r="W2560" s="354">
        <v>0</v>
      </c>
      <c r="X2560" s="354">
        <v>0</v>
      </c>
      <c r="Y2560" s="354">
        <v>0</v>
      </c>
      <c r="Z2560" s="354">
        <v>0</v>
      </c>
      <c r="AA2560" s="354">
        <v>0</v>
      </c>
      <c r="AB2560" s="354">
        <v>0</v>
      </c>
      <c r="AC2560" s="354">
        <v>0</v>
      </c>
      <c r="AD2560" s="354">
        <v>0</v>
      </c>
    </row>
    <row r="2561" spans="1:30" x14ac:dyDescent="0.35">
      <c r="A2561" t="s">
        <v>189</v>
      </c>
      <c r="B2561" s="354" t="str">
        <f>VLOOKUP(A2561,'Web Based Remittances'!$A$2:$C$70,3,0)</f>
        <v>35s874q</v>
      </c>
      <c r="C2561" s="354" t="s">
        <v>105</v>
      </c>
      <c r="D2561" s="354" t="s">
        <v>106</v>
      </c>
      <c r="E2561" s="354">
        <v>6140200</v>
      </c>
      <c r="F2561" s="354">
        <v>19452</v>
      </c>
      <c r="G2561" s="354">
        <v>1741</v>
      </c>
      <c r="H2561" s="354">
        <v>1741</v>
      </c>
      <c r="I2561" s="354">
        <v>1841</v>
      </c>
      <c r="J2561" s="354">
        <v>1741</v>
      </c>
      <c r="K2561" s="354">
        <v>0</v>
      </c>
      <c r="L2561" s="354">
        <v>1741</v>
      </c>
      <c r="M2561" s="354">
        <v>1841</v>
      </c>
      <c r="N2561" s="354">
        <v>1741</v>
      </c>
      <c r="O2561" s="354">
        <v>1741</v>
      </c>
      <c r="P2561" s="354">
        <v>1741</v>
      </c>
      <c r="Q2561" s="354">
        <v>1842</v>
      </c>
      <c r="R2561" s="354">
        <v>1741</v>
      </c>
      <c r="S2561" s="354">
        <v>1741</v>
      </c>
      <c r="T2561" s="354">
        <v>3482</v>
      </c>
      <c r="U2561" s="354">
        <v>5323</v>
      </c>
      <c r="V2561" s="354">
        <v>7064</v>
      </c>
      <c r="W2561" s="354">
        <v>7064</v>
      </c>
      <c r="X2561" s="354">
        <v>8805</v>
      </c>
      <c r="Y2561" s="354">
        <v>10646</v>
      </c>
      <c r="Z2561" s="354">
        <v>12387</v>
      </c>
      <c r="AA2561" s="354">
        <v>14128</v>
      </c>
      <c r="AB2561" s="354">
        <v>15869</v>
      </c>
      <c r="AC2561" s="354">
        <v>17711</v>
      </c>
      <c r="AD2561" s="354">
        <v>19452</v>
      </c>
    </row>
    <row r="2562" spans="1:30" x14ac:dyDescent="0.35">
      <c r="A2562" t="s">
        <v>189</v>
      </c>
      <c r="B2562" s="354" t="str">
        <f>VLOOKUP(A2562,'Web Based Remittances'!$A$2:$C$70,3,0)</f>
        <v>35s874q</v>
      </c>
      <c r="C2562" s="354" t="s">
        <v>107</v>
      </c>
      <c r="D2562" s="354" t="s">
        <v>108</v>
      </c>
      <c r="E2562" s="354">
        <v>6111000</v>
      </c>
      <c r="F2562" s="354">
        <v>0</v>
      </c>
      <c r="S2562" s="354">
        <v>0</v>
      </c>
      <c r="T2562" s="354">
        <v>0</v>
      </c>
      <c r="U2562" s="354">
        <v>0</v>
      </c>
      <c r="V2562" s="354">
        <v>0</v>
      </c>
      <c r="W2562" s="354">
        <v>0</v>
      </c>
      <c r="X2562" s="354">
        <v>0</v>
      </c>
      <c r="Y2562" s="354">
        <v>0</v>
      </c>
      <c r="Z2562" s="354">
        <v>0</v>
      </c>
      <c r="AA2562" s="354">
        <v>0</v>
      </c>
      <c r="AB2562" s="354">
        <v>0</v>
      </c>
      <c r="AC2562" s="354">
        <v>0</v>
      </c>
      <c r="AD2562" s="354">
        <v>0</v>
      </c>
    </row>
    <row r="2563" spans="1:30" x14ac:dyDescent="0.35">
      <c r="A2563" t="s">
        <v>189</v>
      </c>
      <c r="B2563" s="354" t="str">
        <f>VLOOKUP(A2563,'Web Based Remittances'!$A$2:$C$70,3,0)</f>
        <v>35s874q</v>
      </c>
      <c r="C2563" s="354" t="s">
        <v>109</v>
      </c>
      <c r="D2563" s="354" t="s">
        <v>110</v>
      </c>
      <c r="E2563" s="354">
        <v>6170100</v>
      </c>
      <c r="F2563" s="354">
        <v>6075</v>
      </c>
      <c r="G2563" s="354">
        <v>1762</v>
      </c>
      <c r="H2563" s="354">
        <v>103</v>
      </c>
      <c r="I2563" s="354">
        <v>612</v>
      </c>
      <c r="J2563" s="354">
        <v>1150</v>
      </c>
      <c r="L2563" s="354">
        <v>612</v>
      </c>
      <c r="N2563" s="354">
        <v>612</v>
      </c>
      <c r="P2563" s="354">
        <v>612</v>
      </c>
      <c r="R2563" s="354">
        <v>612</v>
      </c>
      <c r="S2563" s="354">
        <v>1762</v>
      </c>
      <c r="T2563" s="354">
        <v>1865</v>
      </c>
      <c r="U2563" s="354">
        <v>2477</v>
      </c>
      <c r="V2563" s="354">
        <v>3627</v>
      </c>
      <c r="W2563" s="354">
        <v>3627</v>
      </c>
      <c r="X2563" s="354">
        <v>4239</v>
      </c>
      <c r="Y2563" s="354">
        <v>4239</v>
      </c>
      <c r="Z2563" s="354">
        <v>4851</v>
      </c>
      <c r="AA2563" s="354">
        <v>4851</v>
      </c>
      <c r="AB2563" s="354">
        <v>5463</v>
      </c>
      <c r="AC2563" s="354">
        <v>5463</v>
      </c>
      <c r="AD2563" s="354">
        <v>6075</v>
      </c>
    </row>
    <row r="2564" spans="1:30" x14ac:dyDescent="0.35">
      <c r="A2564" t="s">
        <v>189</v>
      </c>
      <c r="B2564" s="354" t="str">
        <f>VLOOKUP(A2564,'Web Based Remittances'!$A$2:$C$70,3,0)</f>
        <v>35s874q</v>
      </c>
      <c r="C2564" s="354" t="s">
        <v>111</v>
      </c>
      <c r="D2564" s="354" t="s">
        <v>112</v>
      </c>
      <c r="E2564" s="354">
        <v>6170110</v>
      </c>
      <c r="F2564" s="354">
        <v>20979</v>
      </c>
      <c r="G2564" s="354">
        <v>7135</v>
      </c>
      <c r="H2564" s="354">
        <v>336</v>
      </c>
      <c r="I2564" s="354">
        <v>2750</v>
      </c>
      <c r="J2564" s="354">
        <v>1541</v>
      </c>
      <c r="L2564" s="354">
        <v>2935</v>
      </c>
      <c r="M2564" s="354">
        <v>1225</v>
      </c>
      <c r="N2564" s="354">
        <v>650</v>
      </c>
      <c r="O2564" s="354">
        <v>2633</v>
      </c>
      <c r="P2564" s="354">
        <v>1225</v>
      </c>
      <c r="R2564" s="354">
        <v>549</v>
      </c>
      <c r="S2564" s="354">
        <v>7135</v>
      </c>
      <c r="T2564" s="354">
        <v>7471</v>
      </c>
      <c r="U2564" s="354">
        <v>10221</v>
      </c>
      <c r="V2564" s="354">
        <v>11762</v>
      </c>
      <c r="W2564" s="354">
        <v>11762</v>
      </c>
      <c r="X2564" s="354">
        <v>14697</v>
      </c>
      <c r="Y2564" s="354">
        <v>15922</v>
      </c>
      <c r="Z2564" s="354">
        <v>16572</v>
      </c>
      <c r="AA2564" s="354">
        <v>19205</v>
      </c>
      <c r="AB2564" s="354">
        <v>20430</v>
      </c>
      <c r="AC2564" s="354">
        <v>20430</v>
      </c>
      <c r="AD2564" s="354">
        <v>20979</v>
      </c>
    </row>
    <row r="2565" spans="1:30" x14ac:dyDescent="0.35">
      <c r="A2565" t="s">
        <v>189</v>
      </c>
      <c r="B2565" s="354" t="str">
        <f>VLOOKUP(A2565,'Web Based Remittances'!$A$2:$C$70,3,0)</f>
        <v>35s874q</v>
      </c>
      <c r="C2565" s="354" t="s">
        <v>121</v>
      </c>
      <c r="D2565" s="354" t="s">
        <v>122</v>
      </c>
      <c r="E2565" s="354">
        <v>4190170</v>
      </c>
      <c r="F2565" s="354">
        <v>-5500</v>
      </c>
      <c r="H2565" s="354">
        <v>-5500</v>
      </c>
      <c r="S2565" s="354">
        <v>0</v>
      </c>
      <c r="T2565" s="354">
        <v>-5500</v>
      </c>
      <c r="U2565" s="354">
        <v>-5500</v>
      </c>
      <c r="V2565" s="354">
        <v>-5500</v>
      </c>
      <c r="W2565" s="354">
        <v>-5500</v>
      </c>
      <c r="X2565" s="354">
        <v>-5500</v>
      </c>
      <c r="Y2565" s="354">
        <v>-5500</v>
      </c>
      <c r="Z2565" s="354">
        <v>-5500</v>
      </c>
      <c r="AA2565" s="354">
        <v>-5500</v>
      </c>
      <c r="AB2565" s="354">
        <v>-5500</v>
      </c>
      <c r="AC2565" s="354">
        <v>-5500</v>
      </c>
      <c r="AD2565" s="354">
        <v>-5500</v>
      </c>
    </row>
    <row r="2566" spans="1:30" x14ac:dyDescent="0.35">
      <c r="A2566" t="s">
        <v>189</v>
      </c>
      <c r="B2566" s="354" t="str">
        <f>VLOOKUP(A2566,'Web Based Remittances'!$A$2:$C$70,3,0)</f>
        <v>35s874q</v>
      </c>
      <c r="C2566" s="354" t="s">
        <v>127</v>
      </c>
      <c r="D2566" s="354" t="s">
        <v>128</v>
      </c>
      <c r="E2566" s="354">
        <v>6180200</v>
      </c>
      <c r="F2566" s="354">
        <v>6179.34</v>
      </c>
      <c r="L2566" s="354">
        <v>6179.34</v>
      </c>
      <c r="S2566" s="354">
        <v>0</v>
      </c>
      <c r="T2566" s="354">
        <v>0</v>
      </c>
      <c r="U2566" s="354">
        <v>0</v>
      </c>
      <c r="V2566" s="354">
        <v>0</v>
      </c>
      <c r="W2566" s="354">
        <v>0</v>
      </c>
      <c r="X2566" s="354">
        <v>6179.34</v>
      </c>
      <c r="Y2566" s="354">
        <v>6179.34</v>
      </c>
      <c r="Z2566" s="354">
        <v>6179.34</v>
      </c>
      <c r="AA2566" s="354">
        <v>6179.34</v>
      </c>
      <c r="AB2566" s="354">
        <v>6179.34</v>
      </c>
      <c r="AC2566" s="354">
        <v>6179.34</v>
      </c>
      <c r="AD2566" s="354">
        <v>6179.34</v>
      </c>
    </row>
    <row r="2567" spans="1:30" x14ac:dyDescent="0.35">
      <c r="A2567" t="s">
        <v>190</v>
      </c>
      <c r="B2567" s="354" t="str">
        <f>VLOOKUP(A2567,'Web Based Remittances'!$A$2:$C$70,3,0)</f>
        <v>64d48c</v>
      </c>
      <c r="C2567" s="354" t="s">
        <v>19</v>
      </c>
      <c r="D2567" s="354" t="s">
        <v>20</v>
      </c>
      <c r="E2567" s="354">
        <v>4190105</v>
      </c>
      <c r="F2567" s="354">
        <v>-1727168</v>
      </c>
      <c r="G2567" s="354">
        <v>-247253.58</v>
      </c>
      <c r="H2567" s="354">
        <v>-131655</v>
      </c>
      <c r="I2567" s="354">
        <v>-143805</v>
      </c>
      <c r="J2567" s="354">
        <v>-128655</v>
      </c>
      <c r="K2567" s="354">
        <v>-128655</v>
      </c>
      <c r="L2567" s="354">
        <v>-132164.42000000001</v>
      </c>
      <c r="M2567" s="354">
        <v>-128655</v>
      </c>
      <c r="N2567" s="354">
        <v>-158955</v>
      </c>
      <c r="O2567" s="354">
        <v>-128655</v>
      </c>
      <c r="P2567" s="354">
        <v>-132655</v>
      </c>
      <c r="Q2567" s="354">
        <v>-132655</v>
      </c>
      <c r="R2567" s="354">
        <v>-133405</v>
      </c>
      <c r="S2567" s="354">
        <v>-247253.58</v>
      </c>
      <c r="T2567" s="354">
        <v>-378908.57999999996</v>
      </c>
      <c r="U2567" s="354">
        <v>-522713.57999999996</v>
      </c>
      <c r="V2567" s="354">
        <v>-651368.57999999996</v>
      </c>
      <c r="W2567" s="354">
        <v>-780023.58</v>
      </c>
      <c r="X2567" s="354">
        <v>-912188</v>
      </c>
      <c r="Y2567" s="354">
        <v>-1040843</v>
      </c>
      <c r="Z2567" s="354">
        <v>-1199798</v>
      </c>
      <c r="AA2567" s="354">
        <v>-1328453</v>
      </c>
      <c r="AB2567" s="354">
        <v>-1461108</v>
      </c>
      <c r="AC2567" s="354">
        <v>-1593763</v>
      </c>
      <c r="AD2567" s="354">
        <v>-1727168</v>
      </c>
    </row>
    <row r="2568" spans="1:30" x14ac:dyDescent="0.35">
      <c r="A2568" t="s">
        <v>190</v>
      </c>
      <c r="B2568" s="354" t="str">
        <f>VLOOKUP(A2568,'Web Based Remittances'!$A$2:$C$70,3,0)</f>
        <v>64d48c</v>
      </c>
      <c r="C2568" s="354" t="s">
        <v>21</v>
      </c>
      <c r="D2568" s="354" t="s">
        <v>22</v>
      </c>
      <c r="E2568" s="354">
        <v>4190110</v>
      </c>
      <c r="S2568" s="354">
        <v>0</v>
      </c>
      <c r="T2568" s="354">
        <v>0</v>
      </c>
      <c r="U2568" s="354">
        <v>0</v>
      </c>
      <c r="V2568" s="354">
        <v>0</v>
      </c>
      <c r="W2568" s="354">
        <v>0</v>
      </c>
      <c r="X2568" s="354">
        <v>0</v>
      </c>
      <c r="Y2568" s="354">
        <v>0</v>
      </c>
      <c r="Z2568" s="354">
        <v>0</v>
      </c>
      <c r="AA2568" s="354">
        <v>0</v>
      </c>
      <c r="AB2568" s="354">
        <v>0</v>
      </c>
      <c r="AC2568" s="354">
        <v>0</v>
      </c>
      <c r="AD2568" s="354">
        <v>0</v>
      </c>
    </row>
    <row r="2569" spans="1:30" x14ac:dyDescent="0.35">
      <c r="A2569" t="s">
        <v>190</v>
      </c>
      <c r="B2569" s="354" t="str">
        <f>VLOOKUP(A2569,'Web Based Remittances'!$A$2:$C$70,3,0)</f>
        <v>64d48c</v>
      </c>
      <c r="C2569" s="354" t="s">
        <v>23</v>
      </c>
      <c r="D2569" s="354" t="s">
        <v>24</v>
      </c>
      <c r="E2569" s="354">
        <v>4190120</v>
      </c>
      <c r="F2569" s="354">
        <v>-74000</v>
      </c>
      <c r="G2569" s="354">
        <v>-6297.62</v>
      </c>
      <c r="H2569" s="354">
        <v>-6154.76</v>
      </c>
      <c r="I2569" s="354">
        <v>-6154.76</v>
      </c>
      <c r="J2569" s="354">
        <v>-6154.76</v>
      </c>
      <c r="K2569" s="354">
        <v>-6154.76</v>
      </c>
      <c r="L2569" s="354">
        <v>-6154.76</v>
      </c>
      <c r="M2569" s="354">
        <v>-6154.76</v>
      </c>
      <c r="N2569" s="354">
        <v>-6154.76</v>
      </c>
      <c r="O2569" s="354">
        <v>-6154.76</v>
      </c>
      <c r="P2569" s="354">
        <v>-6154.76</v>
      </c>
      <c r="Q2569" s="354">
        <v>-6154.76</v>
      </c>
      <c r="R2569" s="354">
        <v>-6154.78</v>
      </c>
      <c r="S2569" s="354">
        <v>-6297.62</v>
      </c>
      <c r="T2569" s="354">
        <v>-12452.380000000001</v>
      </c>
      <c r="U2569" s="354">
        <v>-18607.14</v>
      </c>
      <c r="V2569" s="354">
        <v>-24761.9</v>
      </c>
      <c r="W2569" s="354">
        <v>-30916.660000000003</v>
      </c>
      <c r="X2569" s="354">
        <v>-37071.420000000006</v>
      </c>
      <c r="Y2569" s="354">
        <v>-43226.180000000008</v>
      </c>
      <c r="Z2569" s="354">
        <v>-49380.94000000001</v>
      </c>
      <c r="AA2569" s="354">
        <v>-55535.700000000012</v>
      </c>
      <c r="AB2569" s="354">
        <v>-61690.460000000014</v>
      </c>
      <c r="AC2569" s="354">
        <v>-67845.220000000016</v>
      </c>
      <c r="AD2569" s="354">
        <v>-74000.000000000015</v>
      </c>
    </row>
    <row r="2570" spans="1:30" x14ac:dyDescent="0.35">
      <c r="A2570" t="s">
        <v>190</v>
      </c>
      <c r="B2570" s="354" t="str">
        <f>VLOOKUP(A2570,'Web Based Remittances'!$A$2:$C$70,3,0)</f>
        <v>64d48c</v>
      </c>
      <c r="C2570" s="354" t="s">
        <v>25</v>
      </c>
      <c r="D2570" s="354" t="s">
        <v>26</v>
      </c>
      <c r="E2570" s="354">
        <v>4190140</v>
      </c>
      <c r="F2570" s="354">
        <v>-176560</v>
      </c>
      <c r="G2570" s="354">
        <v>0</v>
      </c>
      <c r="H2570" s="354">
        <v>0</v>
      </c>
      <c r="I2570" s="354">
        <v>0</v>
      </c>
      <c r="J2570" s="354">
        <v>-44140</v>
      </c>
      <c r="K2570" s="354">
        <v>0</v>
      </c>
      <c r="L2570" s="354">
        <v>-44140</v>
      </c>
      <c r="M2570" s="354">
        <v>0</v>
      </c>
      <c r="N2570" s="354">
        <v>0</v>
      </c>
      <c r="O2570" s="354">
        <v>-44140</v>
      </c>
      <c r="P2570" s="354">
        <v>0</v>
      </c>
      <c r="Q2570" s="354">
        <v>0</v>
      </c>
      <c r="R2570" s="354">
        <v>-44140</v>
      </c>
      <c r="S2570" s="354">
        <v>0</v>
      </c>
      <c r="T2570" s="354">
        <v>0</v>
      </c>
      <c r="U2570" s="354">
        <v>0</v>
      </c>
      <c r="V2570" s="354">
        <v>-44140</v>
      </c>
      <c r="W2570" s="354">
        <v>-44140</v>
      </c>
      <c r="X2570" s="354">
        <v>-88280</v>
      </c>
      <c r="Y2570" s="354">
        <v>-88280</v>
      </c>
      <c r="Z2570" s="354">
        <v>-88280</v>
      </c>
      <c r="AA2570" s="354">
        <v>-132420</v>
      </c>
      <c r="AB2570" s="354">
        <v>-132420</v>
      </c>
      <c r="AC2570" s="354">
        <v>-132420</v>
      </c>
      <c r="AD2570" s="354">
        <v>-176560</v>
      </c>
    </row>
    <row r="2571" spans="1:30" x14ac:dyDescent="0.35">
      <c r="A2571" t="s">
        <v>190</v>
      </c>
      <c r="B2571" s="354" t="str">
        <f>VLOOKUP(A2571,'Web Based Remittances'!$A$2:$C$70,3,0)</f>
        <v>64d48c</v>
      </c>
      <c r="C2571" s="354" t="s">
        <v>27</v>
      </c>
      <c r="D2571" s="354" t="s">
        <v>28</v>
      </c>
      <c r="E2571" s="354">
        <v>4190160</v>
      </c>
      <c r="S2571" s="354">
        <v>0</v>
      </c>
      <c r="T2571" s="354">
        <v>0</v>
      </c>
      <c r="U2571" s="354">
        <v>0</v>
      </c>
      <c r="V2571" s="354">
        <v>0</v>
      </c>
      <c r="W2571" s="354">
        <v>0</v>
      </c>
      <c r="X2571" s="354">
        <v>0</v>
      </c>
      <c r="Y2571" s="354">
        <v>0</v>
      </c>
      <c r="Z2571" s="354">
        <v>0</v>
      </c>
      <c r="AA2571" s="354">
        <v>0</v>
      </c>
      <c r="AB2571" s="354">
        <v>0</v>
      </c>
      <c r="AC2571" s="354">
        <v>0</v>
      </c>
      <c r="AD2571" s="354">
        <v>0</v>
      </c>
    </row>
    <row r="2572" spans="1:30" x14ac:dyDescent="0.35">
      <c r="A2572" t="s">
        <v>190</v>
      </c>
      <c r="B2572" s="354" t="str">
        <f>VLOOKUP(A2572,'Web Based Remittances'!$A$2:$C$70,3,0)</f>
        <v>64d48c</v>
      </c>
      <c r="C2572" s="354" t="s">
        <v>29</v>
      </c>
      <c r="D2572" s="354" t="s">
        <v>30</v>
      </c>
      <c r="E2572" s="354">
        <v>4190390</v>
      </c>
      <c r="S2572" s="354">
        <v>0</v>
      </c>
      <c r="T2572" s="354">
        <v>0</v>
      </c>
      <c r="U2572" s="354">
        <v>0</v>
      </c>
      <c r="V2572" s="354">
        <v>0</v>
      </c>
      <c r="W2572" s="354">
        <v>0</v>
      </c>
      <c r="X2572" s="354">
        <v>0</v>
      </c>
      <c r="Y2572" s="354">
        <v>0</v>
      </c>
      <c r="Z2572" s="354">
        <v>0</v>
      </c>
      <c r="AA2572" s="354">
        <v>0</v>
      </c>
      <c r="AB2572" s="354">
        <v>0</v>
      </c>
      <c r="AC2572" s="354">
        <v>0</v>
      </c>
      <c r="AD2572" s="354">
        <v>0</v>
      </c>
    </row>
    <row r="2573" spans="1:30" x14ac:dyDescent="0.35">
      <c r="A2573" t="s">
        <v>190</v>
      </c>
      <c r="B2573" s="354" t="str">
        <f>VLOOKUP(A2573,'Web Based Remittances'!$A$2:$C$70,3,0)</f>
        <v>64d48c</v>
      </c>
      <c r="C2573" s="354" t="s">
        <v>31</v>
      </c>
      <c r="D2573" s="354" t="s">
        <v>32</v>
      </c>
      <c r="E2573" s="354">
        <v>4191900</v>
      </c>
      <c r="S2573" s="354">
        <v>0</v>
      </c>
      <c r="T2573" s="354">
        <v>0</v>
      </c>
      <c r="U2573" s="354">
        <v>0</v>
      </c>
      <c r="V2573" s="354">
        <v>0</v>
      </c>
      <c r="W2573" s="354">
        <v>0</v>
      </c>
      <c r="X2573" s="354">
        <v>0</v>
      </c>
      <c r="Y2573" s="354">
        <v>0</v>
      </c>
      <c r="Z2573" s="354">
        <v>0</v>
      </c>
      <c r="AA2573" s="354">
        <v>0</v>
      </c>
      <c r="AB2573" s="354">
        <v>0</v>
      </c>
      <c r="AC2573" s="354">
        <v>0</v>
      </c>
      <c r="AD2573" s="354">
        <v>0</v>
      </c>
    </row>
    <row r="2574" spans="1:30" x14ac:dyDescent="0.35">
      <c r="A2574" t="s">
        <v>190</v>
      </c>
      <c r="B2574" s="354" t="str">
        <f>VLOOKUP(A2574,'Web Based Remittances'!$A$2:$C$70,3,0)</f>
        <v>64d48c</v>
      </c>
      <c r="C2574" s="354" t="s">
        <v>33</v>
      </c>
      <c r="D2574" s="354" t="s">
        <v>34</v>
      </c>
      <c r="E2574" s="354">
        <v>4191100</v>
      </c>
      <c r="F2574" s="354">
        <v>-20000</v>
      </c>
      <c r="G2574" s="354">
        <v>-1787</v>
      </c>
      <c r="H2574" s="354">
        <v>-1800</v>
      </c>
      <c r="I2574" s="354">
        <v>-1800</v>
      </c>
      <c r="J2574" s="354">
        <v>-1800</v>
      </c>
      <c r="K2574" s="354">
        <v>0</v>
      </c>
      <c r="L2574" s="354">
        <v>-1800</v>
      </c>
      <c r="M2574" s="354">
        <v>-1800</v>
      </c>
      <c r="N2574" s="354">
        <v>-1813</v>
      </c>
      <c r="O2574" s="354">
        <v>-1850</v>
      </c>
      <c r="P2574" s="354">
        <v>-1850</v>
      </c>
      <c r="Q2574" s="354">
        <v>-1850</v>
      </c>
      <c r="R2574" s="354">
        <v>-1850</v>
      </c>
      <c r="S2574" s="354">
        <v>-1787</v>
      </c>
      <c r="T2574" s="354">
        <v>-3587</v>
      </c>
      <c r="U2574" s="354">
        <v>-5387</v>
      </c>
      <c r="V2574" s="354">
        <v>-7187</v>
      </c>
      <c r="W2574" s="354">
        <v>-7187</v>
      </c>
      <c r="X2574" s="354">
        <v>-8987</v>
      </c>
      <c r="Y2574" s="354">
        <v>-10787</v>
      </c>
      <c r="Z2574" s="354">
        <v>-12600</v>
      </c>
      <c r="AA2574" s="354">
        <v>-14450</v>
      </c>
      <c r="AB2574" s="354">
        <v>-16300</v>
      </c>
      <c r="AC2574" s="354">
        <v>-18150</v>
      </c>
      <c r="AD2574" s="354">
        <v>-20000</v>
      </c>
    </row>
    <row r="2575" spans="1:30" x14ac:dyDescent="0.35">
      <c r="A2575" t="s">
        <v>190</v>
      </c>
      <c r="B2575" s="354" t="str">
        <f>VLOOKUP(A2575,'Web Based Remittances'!$A$2:$C$70,3,0)</f>
        <v>64d48c</v>
      </c>
      <c r="C2575" s="354" t="s">
        <v>35</v>
      </c>
      <c r="D2575" s="354" t="s">
        <v>36</v>
      </c>
      <c r="E2575" s="354">
        <v>4191110</v>
      </c>
      <c r="F2575" s="354">
        <v>-3000</v>
      </c>
      <c r="G2575" s="354">
        <v>-430.4</v>
      </c>
      <c r="H2575" s="354">
        <v>-250</v>
      </c>
      <c r="I2575" s="354">
        <v>-250</v>
      </c>
      <c r="J2575" s="354">
        <v>-250</v>
      </c>
      <c r="K2575" s="354">
        <v>0</v>
      </c>
      <c r="L2575" s="354">
        <v>-250</v>
      </c>
      <c r="M2575" s="354">
        <v>-250</v>
      </c>
      <c r="N2575" s="354">
        <v>-250</v>
      </c>
      <c r="O2575" s="354">
        <v>-250</v>
      </c>
      <c r="P2575" s="354">
        <v>-300</v>
      </c>
      <c r="Q2575" s="354">
        <v>-250</v>
      </c>
      <c r="R2575" s="354">
        <v>-269.60000000000002</v>
      </c>
      <c r="S2575" s="354">
        <v>-430.4</v>
      </c>
      <c r="T2575" s="354">
        <v>-680.4</v>
      </c>
      <c r="U2575" s="354">
        <v>-930.4</v>
      </c>
      <c r="V2575" s="354">
        <v>-1180.4000000000001</v>
      </c>
      <c r="W2575" s="354">
        <v>-1180.4000000000001</v>
      </c>
      <c r="X2575" s="354">
        <v>-1430.4</v>
      </c>
      <c r="Y2575" s="354">
        <v>-1680.4</v>
      </c>
      <c r="Z2575" s="354">
        <v>-1930.4</v>
      </c>
      <c r="AA2575" s="354">
        <v>-2180.4</v>
      </c>
      <c r="AB2575" s="354">
        <v>-2480.4</v>
      </c>
      <c r="AC2575" s="354">
        <v>-2730.4</v>
      </c>
      <c r="AD2575" s="354">
        <v>-3000</v>
      </c>
    </row>
    <row r="2576" spans="1:30" x14ac:dyDescent="0.35">
      <c r="A2576" t="s">
        <v>190</v>
      </c>
      <c r="B2576" s="354" t="str">
        <f>VLOOKUP(A2576,'Web Based Remittances'!$A$2:$C$70,3,0)</f>
        <v>64d48c</v>
      </c>
      <c r="C2576" s="354" t="s">
        <v>37</v>
      </c>
      <c r="D2576" s="354" t="s">
        <v>38</v>
      </c>
      <c r="E2576" s="354">
        <v>4191600</v>
      </c>
      <c r="S2576" s="354">
        <v>0</v>
      </c>
      <c r="T2576" s="354">
        <v>0</v>
      </c>
      <c r="U2576" s="354">
        <v>0</v>
      </c>
      <c r="V2576" s="354">
        <v>0</v>
      </c>
      <c r="W2576" s="354">
        <v>0</v>
      </c>
      <c r="X2576" s="354">
        <v>0</v>
      </c>
      <c r="Y2576" s="354">
        <v>0</v>
      </c>
      <c r="Z2576" s="354">
        <v>0</v>
      </c>
      <c r="AA2576" s="354">
        <v>0</v>
      </c>
      <c r="AB2576" s="354">
        <v>0</v>
      </c>
      <c r="AC2576" s="354">
        <v>0</v>
      </c>
      <c r="AD2576" s="354">
        <v>0</v>
      </c>
    </row>
    <row r="2577" spans="1:30" x14ac:dyDescent="0.35">
      <c r="A2577" t="s">
        <v>190</v>
      </c>
      <c r="B2577" s="354" t="str">
        <f>VLOOKUP(A2577,'Web Based Remittances'!$A$2:$C$70,3,0)</f>
        <v>64d48c</v>
      </c>
      <c r="C2577" s="354" t="s">
        <v>39</v>
      </c>
      <c r="D2577" s="354" t="s">
        <v>40</v>
      </c>
      <c r="E2577" s="354">
        <v>4191610</v>
      </c>
      <c r="S2577" s="354">
        <v>0</v>
      </c>
      <c r="T2577" s="354">
        <v>0</v>
      </c>
      <c r="U2577" s="354">
        <v>0</v>
      </c>
      <c r="V2577" s="354">
        <v>0</v>
      </c>
      <c r="W2577" s="354">
        <v>0</v>
      </c>
      <c r="X2577" s="354">
        <v>0</v>
      </c>
      <c r="Y2577" s="354">
        <v>0</v>
      </c>
      <c r="Z2577" s="354">
        <v>0</v>
      </c>
      <c r="AA2577" s="354">
        <v>0</v>
      </c>
      <c r="AB2577" s="354">
        <v>0</v>
      </c>
      <c r="AC2577" s="354">
        <v>0</v>
      </c>
      <c r="AD2577" s="354">
        <v>0</v>
      </c>
    </row>
    <row r="2578" spans="1:30" x14ac:dyDescent="0.35">
      <c r="A2578" t="s">
        <v>190</v>
      </c>
      <c r="B2578" s="354" t="str">
        <f>VLOOKUP(A2578,'Web Based Remittances'!$A$2:$C$70,3,0)</f>
        <v>64d48c</v>
      </c>
      <c r="C2578" s="354" t="s">
        <v>41</v>
      </c>
      <c r="D2578" s="354" t="s">
        <v>42</v>
      </c>
      <c r="E2578" s="354">
        <v>4190410</v>
      </c>
      <c r="F2578" s="354">
        <v>-8132</v>
      </c>
      <c r="G2578" s="354">
        <v>-212</v>
      </c>
      <c r="H2578" s="354">
        <v>-500</v>
      </c>
      <c r="I2578" s="354">
        <v>-500</v>
      </c>
      <c r="J2578" s="354">
        <v>-500</v>
      </c>
      <c r="K2578" s="354">
        <v>0</v>
      </c>
      <c r="L2578" s="354">
        <v>-1000</v>
      </c>
      <c r="M2578" s="354">
        <v>-1000</v>
      </c>
      <c r="N2578" s="354">
        <v>-1000</v>
      </c>
      <c r="O2578" s="354">
        <v>-1000</v>
      </c>
      <c r="P2578" s="354">
        <v>-1920</v>
      </c>
      <c r="Q2578" s="354">
        <v>-250</v>
      </c>
      <c r="R2578" s="354">
        <v>-250</v>
      </c>
      <c r="S2578" s="354">
        <v>-212</v>
      </c>
      <c r="T2578" s="354">
        <v>-712</v>
      </c>
      <c r="U2578" s="354">
        <v>-1212</v>
      </c>
      <c r="V2578" s="354">
        <v>-1712</v>
      </c>
      <c r="W2578" s="354">
        <v>-1712</v>
      </c>
      <c r="X2578" s="354">
        <v>-2712</v>
      </c>
      <c r="Y2578" s="354">
        <v>-3712</v>
      </c>
      <c r="Z2578" s="354">
        <v>-4712</v>
      </c>
      <c r="AA2578" s="354">
        <v>-5712</v>
      </c>
      <c r="AB2578" s="354">
        <v>-7632</v>
      </c>
      <c r="AC2578" s="354">
        <v>-7882</v>
      </c>
      <c r="AD2578" s="354">
        <v>-8132</v>
      </c>
    </row>
    <row r="2579" spans="1:30" x14ac:dyDescent="0.35">
      <c r="A2579" t="s">
        <v>190</v>
      </c>
      <c r="B2579" s="354" t="str">
        <f>VLOOKUP(A2579,'Web Based Remittances'!$A$2:$C$70,3,0)</f>
        <v>64d48c</v>
      </c>
      <c r="C2579" s="354" t="s">
        <v>43</v>
      </c>
      <c r="D2579" s="354" t="s">
        <v>44</v>
      </c>
      <c r="E2579" s="354">
        <v>4190420</v>
      </c>
      <c r="F2579" s="354">
        <v>-500</v>
      </c>
      <c r="G2579" s="354">
        <v>0</v>
      </c>
      <c r="H2579" s="354">
        <v>0</v>
      </c>
      <c r="I2579" s="354">
        <v>-50</v>
      </c>
      <c r="J2579" s="354">
        <v>0</v>
      </c>
      <c r="K2579" s="354">
        <v>0</v>
      </c>
      <c r="L2579" s="354">
        <v>-50</v>
      </c>
      <c r="M2579" s="354">
        <v>-100</v>
      </c>
      <c r="N2579" s="354">
        <v>-50</v>
      </c>
      <c r="O2579" s="354">
        <v>-100</v>
      </c>
      <c r="P2579" s="354">
        <v>-50</v>
      </c>
      <c r="Q2579" s="354">
        <v>-50</v>
      </c>
      <c r="R2579" s="354">
        <v>-50</v>
      </c>
      <c r="S2579" s="354">
        <v>0</v>
      </c>
      <c r="T2579" s="354">
        <v>0</v>
      </c>
      <c r="U2579" s="354">
        <v>-50</v>
      </c>
      <c r="V2579" s="354">
        <v>-50</v>
      </c>
      <c r="W2579" s="354">
        <v>-50</v>
      </c>
      <c r="X2579" s="354">
        <v>-100</v>
      </c>
      <c r="Y2579" s="354">
        <v>-200</v>
      </c>
      <c r="Z2579" s="354">
        <v>-250</v>
      </c>
      <c r="AA2579" s="354">
        <v>-350</v>
      </c>
      <c r="AB2579" s="354">
        <v>-400</v>
      </c>
      <c r="AC2579" s="354">
        <v>-450</v>
      </c>
      <c r="AD2579" s="354">
        <v>-500</v>
      </c>
    </row>
    <row r="2580" spans="1:30" x14ac:dyDescent="0.35">
      <c r="A2580" t="s">
        <v>190</v>
      </c>
      <c r="B2580" s="354" t="str">
        <f>VLOOKUP(A2580,'Web Based Remittances'!$A$2:$C$70,3,0)</f>
        <v>64d48c</v>
      </c>
      <c r="C2580" s="354" t="s">
        <v>45</v>
      </c>
      <c r="D2580" s="354" t="s">
        <v>46</v>
      </c>
      <c r="E2580" s="354">
        <v>4190200</v>
      </c>
      <c r="S2580" s="354">
        <v>0</v>
      </c>
      <c r="T2580" s="354">
        <v>0</v>
      </c>
      <c r="U2580" s="354">
        <v>0</v>
      </c>
      <c r="V2580" s="354">
        <v>0</v>
      </c>
      <c r="W2580" s="354">
        <v>0</v>
      </c>
      <c r="X2580" s="354">
        <v>0</v>
      </c>
      <c r="Y2580" s="354">
        <v>0</v>
      </c>
      <c r="Z2580" s="354">
        <v>0</v>
      </c>
      <c r="AA2580" s="354">
        <v>0</v>
      </c>
      <c r="AB2580" s="354">
        <v>0</v>
      </c>
      <c r="AC2580" s="354">
        <v>0</v>
      </c>
      <c r="AD2580" s="354">
        <v>0</v>
      </c>
    </row>
    <row r="2581" spans="1:30" x14ac:dyDescent="0.35">
      <c r="A2581" t="s">
        <v>190</v>
      </c>
      <c r="B2581" s="354" t="str">
        <f>VLOOKUP(A2581,'Web Based Remittances'!$A$2:$C$70,3,0)</f>
        <v>64d48c</v>
      </c>
      <c r="C2581" s="354" t="s">
        <v>47</v>
      </c>
      <c r="D2581" s="354" t="s">
        <v>48</v>
      </c>
      <c r="E2581" s="354">
        <v>4190386</v>
      </c>
      <c r="S2581" s="354">
        <v>0</v>
      </c>
      <c r="T2581" s="354">
        <v>0</v>
      </c>
      <c r="U2581" s="354">
        <v>0</v>
      </c>
      <c r="V2581" s="354">
        <v>0</v>
      </c>
      <c r="W2581" s="354">
        <v>0</v>
      </c>
      <c r="X2581" s="354">
        <v>0</v>
      </c>
      <c r="Y2581" s="354">
        <v>0</v>
      </c>
      <c r="Z2581" s="354">
        <v>0</v>
      </c>
      <c r="AA2581" s="354">
        <v>0</v>
      </c>
      <c r="AB2581" s="354">
        <v>0</v>
      </c>
      <c r="AC2581" s="354">
        <v>0</v>
      </c>
      <c r="AD2581" s="354">
        <v>0</v>
      </c>
    </row>
    <row r="2582" spans="1:30" x14ac:dyDescent="0.35">
      <c r="A2582" t="s">
        <v>190</v>
      </c>
      <c r="B2582" s="354" t="str">
        <f>VLOOKUP(A2582,'Web Based Remittances'!$A$2:$C$70,3,0)</f>
        <v>64d48c</v>
      </c>
      <c r="C2582" s="354" t="s">
        <v>49</v>
      </c>
      <c r="D2582" s="354" t="s">
        <v>50</v>
      </c>
      <c r="E2582" s="354">
        <v>4190387</v>
      </c>
      <c r="S2582" s="354">
        <v>0</v>
      </c>
      <c r="T2582" s="354">
        <v>0</v>
      </c>
      <c r="U2582" s="354">
        <v>0</v>
      </c>
      <c r="V2582" s="354">
        <v>0</v>
      </c>
      <c r="W2582" s="354">
        <v>0</v>
      </c>
      <c r="X2582" s="354">
        <v>0</v>
      </c>
      <c r="Y2582" s="354">
        <v>0</v>
      </c>
      <c r="Z2582" s="354">
        <v>0</v>
      </c>
      <c r="AA2582" s="354">
        <v>0</v>
      </c>
      <c r="AB2582" s="354">
        <v>0</v>
      </c>
      <c r="AC2582" s="354">
        <v>0</v>
      </c>
      <c r="AD2582" s="354">
        <v>0</v>
      </c>
    </row>
    <row r="2583" spans="1:30" x14ac:dyDescent="0.35">
      <c r="A2583" t="s">
        <v>190</v>
      </c>
      <c r="B2583" s="354" t="str">
        <f>VLOOKUP(A2583,'Web Based Remittances'!$A$2:$C$70,3,0)</f>
        <v>64d48c</v>
      </c>
      <c r="C2583" s="354" t="s">
        <v>51</v>
      </c>
      <c r="D2583" s="354" t="s">
        <v>52</v>
      </c>
      <c r="E2583" s="354">
        <v>4190388</v>
      </c>
      <c r="F2583" s="354">
        <v>-13579</v>
      </c>
      <c r="I2583" s="354">
        <v>-5821</v>
      </c>
      <c r="J2583" s="354">
        <v>-7758</v>
      </c>
      <c r="K2583" s="354">
        <v>0</v>
      </c>
      <c r="S2583" s="354">
        <v>0</v>
      </c>
      <c r="T2583" s="354">
        <v>0</v>
      </c>
      <c r="U2583" s="354">
        <v>-5821</v>
      </c>
      <c r="V2583" s="354">
        <v>-13579</v>
      </c>
      <c r="W2583" s="354">
        <v>-13579</v>
      </c>
      <c r="X2583" s="354">
        <v>-13579</v>
      </c>
      <c r="Y2583" s="354">
        <v>-13579</v>
      </c>
      <c r="Z2583" s="354">
        <v>-13579</v>
      </c>
      <c r="AA2583" s="354">
        <v>-13579</v>
      </c>
      <c r="AB2583" s="354">
        <v>-13579</v>
      </c>
      <c r="AC2583" s="354">
        <v>-13579</v>
      </c>
      <c r="AD2583" s="354">
        <v>-13579</v>
      </c>
    </row>
    <row r="2584" spans="1:30" x14ac:dyDescent="0.35">
      <c r="A2584" t="s">
        <v>190</v>
      </c>
      <c r="B2584" s="354" t="str">
        <f>VLOOKUP(A2584,'Web Based Remittances'!$A$2:$C$70,3,0)</f>
        <v>64d48c</v>
      </c>
      <c r="C2584" s="354" t="s">
        <v>53</v>
      </c>
      <c r="D2584" s="354" t="s">
        <v>54</v>
      </c>
      <c r="E2584" s="354">
        <v>4190380</v>
      </c>
      <c r="F2584" s="354">
        <v>-37838</v>
      </c>
      <c r="H2584" s="354">
        <v>-7838</v>
      </c>
      <c r="J2584" s="354">
        <v>-30000</v>
      </c>
      <c r="K2584" s="354">
        <v>0</v>
      </c>
      <c r="S2584" s="354">
        <v>0</v>
      </c>
      <c r="T2584" s="354">
        <v>-7838</v>
      </c>
      <c r="U2584" s="354">
        <v>-7838</v>
      </c>
      <c r="V2584" s="354">
        <v>-37838</v>
      </c>
      <c r="W2584" s="354">
        <v>-37838</v>
      </c>
      <c r="X2584" s="354">
        <v>-37838</v>
      </c>
      <c r="Y2584" s="354">
        <v>-37838</v>
      </c>
      <c r="Z2584" s="354">
        <v>-37838</v>
      </c>
      <c r="AA2584" s="354">
        <v>-37838</v>
      </c>
      <c r="AB2584" s="354">
        <v>-37838</v>
      </c>
      <c r="AC2584" s="354">
        <v>-37838</v>
      </c>
      <c r="AD2584" s="354">
        <v>-37838</v>
      </c>
    </row>
    <row r="2585" spans="1:30" x14ac:dyDescent="0.35">
      <c r="A2585" t="s">
        <v>190</v>
      </c>
      <c r="B2585" s="354" t="str">
        <f>VLOOKUP(A2585,'Web Based Remittances'!$A$2:$C$70,3,0)</f>
        <v>64d48c</v>
      </c>
      <c r="C2585" s="354" t="s">
        <v>57</v>
      </c>
      <c r="D2585" s="354" t="s">
        <v>58</v>
      </c>
      <c r="E2585" s="354">
        <v>6110000</v>
      </c>
      <c r="F2585" s="354">
        <v>1070917</v>
      </c>
      <c r="G2585" s="354">
        <v>83640.27</v>
      </c>
      <c r="H2585" s="354">
        <v>83640.27</v>
      </c>
      <c r="I2585" s="354">
        <v>83640.27</v>
      </c>
      <c r="J2585" s="354">
        <v>86258.27</v>
      </c>
      <c r="K2585" s="354">
        <v>86937.919999999998</v>
      </c>
      <c r="L2585" s="354">
        <v>92400</v>
      </c>
      <c r="M2585" s="354">
        <v>92400</v>
      </c>
      <c r="N2585" s="354">
        <v>92400</v>
      </c>
      <c r="O2585" s="354">
        <v>92400</v>
      </c>
      <c r="P2585" s="354">
        <v>92400</v>
      </c>
      <c r="Q2585" s="354">
        <v>92400</v>
      </c>
      <c r="R2585" s="354">
        <v>92400</v>
      </c>
      <c r="S2585" s="354">
        <v>83640.27</v>
      </c>
      <c r="T2585" s="354">
        <v>167280.54</v>
      </c>
      <c r="U2585" s="354">
        <v>250920.81</v>
      </c>
      <c r="V2585" s="354">
        <v>337179.08</v>
      </c>
      <c r="W2585" s="354">
        <v>424117</v>
      </c>
      <c r="X2585" s="354">
        <v>516517</v>
      </c>
      <c r="Y2585" s="354">
        <v>608917</v>
      </c>
      <c r="Z2585" s="354">
        <v>701317</v>
      </c>
      <c r="AA2585" s="354">
        <v>793717</v>
      </c>
      <c r="AB2585" s="354">
        <v>886117</v>
      </c>
      <c r="AC2585" s="354">
        <v>978517</v>
      </c>
      <c r="AD2585" s="354">
        <v>1070917</v>
      </c>
    </row>
    <row r="2586" spans="1:30" x14ac:dyDescent="0.35">
      <c r="A2586" t="s">
        <v>190</v>
      </c>
      <c r="B2586" s="354" t="str">
        <f>VLOOKUP(A2586,'Web Based Remittances'!$A$2:$C$70,3,0)</f>
        <v>64d48c</v>
      </c>
      <c r="C2586" s="354" t="s">
        <v>59</v>
      </c>
      <c r="D2586" s="354" t="s">
        <v>60</v>
      </c>
      <c r="E2586" s="354">
        <v>6110020</v>
      </c>
      <c r="F2586" s="354">
        <v>0</v>
      </c>
      <c r="S2586" s="354">
        <v>0</v>
      </c>
      <c r="T2586" s="354">
        <v>0</v>
      </c>
      <c r="U2586" s="354">
        <v>0</v>
      </c>
      <c r="V2586" s="354">
        <v>0</v>
      </c>
      <c r="W2586" s="354">
        <v>0</v>
      </c>
      <c r="X2586" s="354">
        <v>0</v>
      </c>
      <c r="Y2586" s="354">
        <v>0</v>
      </c>
      <c r="Z2586" s="354">
        <v>0</v>
      </c>
      <c r="AA2586" s="354">
        <v>0</v>
      </c>
      <c r="AB2586" s="354">
        <v>0</v>
      </c>
      <c r="AC2586" s="354">
        <v>0</v>
      </c>
      <c r="AD2586" s="354">
        <v>0</v>
      </c>
    </row>
    <row r="2587" spans="1:30" x14ac:dyDescent="0.35">
      <c r="A2587" t="s">
        <v>190</v>
      </c>
      <c r="B2587" s="354" t="str">
        <f>VLOOKUP(A2587,'Web Based Remittances'!$A$2:$C$70,3,0)</f>
        <v>64d48c</v>
      </c>
      <c r="C2587" s="354" t="s">
        <v>61</v>
      </c>
      <c r="D2587" s="354" t="s">
        <v>62</v>
      </c>
      <c r="E2587" s="354">
        <v>6110600</v>
      </c>
      <c r="F2587" s="354">
        <v>414775</v>
      </c>
      <c r="G2587" s="354">
        <v>32500</v>
      </c>
      <c r="H2587" s="354">
        <v>32500</v>
      </c>
      <c r="I2587" s="354">
        <v>32500</v>
      </c>
      <c r="J2587" s="354">
        <v>32500</v>
      </c>
      <c r="K2587" s="354">
        <v>32500</v>
      </c>
      <c r="L2587" s="354">
        <v>37250</v>
      </c>
      <c r="M2587" s="354">
        <v>40025</v>
      </c>
      <c r="N2587" s="354">
        <v>35000</v>
      </c>
      <c r="O2587" s="354">
        <v>35000</v>
      </c>
      <c r="P2587" s="354">
        <v>35000</v>
      </c>
      <c r="Q2587" s="354">
        <v>35000</v>
      </c>
      <c r="R2587" s="354">
        <v>35000</v>
      </c>
      <c r="S2587" s="354">
        <v>32500</v>
      </c>
      <c r="T2587" s="354">
        <v>65000</v>
      </c>
      <c r="U2587" s="354">
        <v>97500</v>
      </c>
      <c r="V2587" s="354">
        <v>130000</v>
      </c>
      <c r="W2587" s="354">
        <v>162500</v>
      </c>
      <c r="X2587" s="354">
        <v>199750</v>
      </c>
      <c r="Y2587" s="354">
        <v>239775</v>
      </c>
      <c r="Z2587" s="354">
        <v>274775</v>
      </c>
      <c r="AA2587" s="354">
        <v>309775</v>
      </c>
      <c r="AB2587" s="354">
        <v>344775</v>
      </c>
      <c r="AC2587" s="354">
        <v>379775</v>
      </c>
      <c r="AD2587" s="354">
        <v>414775</v>
      </c>
    </row>
    <row r="2588" spans="1:30" x14ac:dyDescent="0.35">
      <c r="A2588" t="s">
        <v>190</v>
      </c>
      <c r="B2588" s="354" t="str">
        <f>VLOOKUP(A2588,'Web Based Remittances'!$A$2:$C$70,3,0)</f>
        <v>64d48c</v>
      </c>
      <c r="C2588" s="354" t="s">
        <v>63</v>
      </c>
      <c r="D2588" s="354" t="s">
        <v>64</v>
      </c>
      <c r="E2588" s="354">
        <v>6110720</v>
      </c>
      <c r="F2588" s="354">
        <v>42466</v>
      </c>
      <c r="G2588" s="354">
        <v>3400</v>
      </c>
      <c r="H2588" s="354">
        <v>3400</v>
      </c>
      <c r="I2588" s="354">
        <v>3400</v>
      </c>
      <c r="J2588" s="354">
        <v>3400</v>
      </c>
      <c r="K2588" s="354">
        <v>3400</v>
      </c>
      <c r="L2588" s="354">
        <v>3400</v>
      </c>
      <c r="M2588" s="354">
        <v>4102.88</v>
      </c>
      <c r="N2588" s="354">
        <v>3592.6249999999995</v>
      </c>
      <c r="O2588" s="354">
        <v>3592.6249999999995</v>
      </c>
      <c r="P2588" s="354">
        <v>3592.6249999999995</v>
      </c>
      <c r="Q2588" s="354">
        <v>3592.6249999999995</v>
      </c>
      <c r="R2588" s="354">
        <v>3592.62</v>
      </c>
      <c r="S2588" s="354">
        <v>3400</v>
      </c>
      <c r="T2588" s="354">
        <v>6800</v>
      </c>
      <c r="U2588" s="354">
        <v>10200</v>
      </c>
      <c r="V2588" s="354">
        <v>13600</v>
      </c>
      <c r="W2588" s="354">
        <v>17000</v>
      </c>
      <c r="X2588" s="354">
        <v>20400</v>
      </c>
      <c r="Y2588" s="354">
        <v>24502.880000000001</v>
      </c>
      <c r="Z2588" s="354">
        <v>28095.505000000001</v>
      </c>
      <c r="AA2588" s="354">
        <v>31688.13</v>
      </c>
      <c r="AB2588" s="354">
        <v>35280.754999999997</v>
      </c>
      <c r="AC2588" s="354">
        <v>38873.379999999997</v>
      </c>
      <c r="AD2588" s="354">
        <v>42466</v>
      </c>
    </row>
    <row r="2589" spans="1:30" x14ac:dyDescent="0.35">
      <c r="A2589" t="s">
        <v>190</v>
      </c>
      <c r="B2589" s="354" t="str">
        <f>VLOOKUP(A2589,'Web Based Remittances'!$A$2:$C$70,3,0)</f>
        <v>64d48c</v>
      </c>
      <c r="C2589" s="354" t="s">
        <v>65</v>
      </c>
      <c r="D2589" s="354" t="s">
        <v>66</v>
      </c>
      <c r="E2589" s="354">
        <v>6110860</v>
      </c>
      <c r="F2589" s="354">
        <v>93246</v>
      </c>
      <c r="G2589" s="354">
        <v>7311.32</v>
      </c>
      <c r="H2589" s="354">
        <v>7311.32</v>
      </c>
      <c r="I2589" s="354">
        <v>7250</v>
      </c>
      <c r="J2589" s="354">
        <v>7250</v>
      </c>
      <c r="K2589" s="354">
        <v>7250</v>
      </c>
      <c r="L2589" s="354">
        <v>7250</v>
      </c>
      <c r="M2589" s="354">
        <v>8998.7199999999993</v>
      </c>
      <c r="N2589" s="354">
        <v>8125</v>
      </c>
      <c r="O2589" s="354">
        <v>8125</v>
      </c>
      <c r="P2589" s="354">
        <v>8125</v>
      </c>
      <c r="Q2589" s="354">
        <v>8125</v>
      </c>
      <c r="R2589" s="354">
        <v>8124.64</v>
      </c>
      <c r="S2589" s="354">
        <v>7311.32</v>
      </c>
      <c r="T2589" s="354">
        <v>14622.64</v>
      </c>
      <c r="U2589" s="354">
        <v>21872.639999999999</v>
      </c>
      <c r="V2589" s="354">
        <v>29122.639999999999</v>
      </c>
      <c r="W2589" s="354">
        <v>36372.639999999999</v>
      </c>
      <c r="X2589" s="354">
        <v>43622.64</v>
      </c>
      <c r="Y2589" s="354">
        <v>52621.36</v>
      </c>
      <c r="Z2589" s="354">
        <v>60746.36</v>
      </c>
      <c r="AA2589" s="354">
        <v>68871.360000000001</v>
      </c>
      <c r="AB2589" s="354">
        <v>76996.36</v>
      </c>
      <c r="AC2589" s="354">
        <v>85121.36</v>
      </c>
      <c r="AD2589" s="354">
        <v>93246</v>
      </c>
    </row>
    <row r="2590" spans="1:30" x14ac:dyDescent="0.35">
      <c r="A2590" t="s">
        <v>190</v>
      </c>
      <c r="B2590" s="354" t="str">
        <f>VLOOKUP(A2590,'Web Based Remittances'!$A$2:$C$70,3,0)</f>
        <v>64d48c</v>
      </c>
      <c r="C2590" s="354" t="s">
        <v>67</v>
      </c>
      <c r="D2590" s="354" t="s">
        <v>68</v>
      </c>
      <c r="E2590" s="354">
        <v>6110800</v>
      </c>
      <c r="F2590" s="354">
        <v>0</v>
      </c>
      <c r="S2590" s="354">
        <v>0</v>
      </c>
      <c r="T2590" s="354">
        <v>0</v>
      </c>
      <c r="U2590" s="354">
        <v>0</v>
      </c>
      <c r="V2590" s="354">
        <v>0</v>
      </c>
      <c r="W2590" s="354">
        <v>0</v>
      </c>
      <c r="X2590" s="354">
        <v>0</v>
      </c>
      <c r="Y2590" s="354">
        <v>0</v>
      </c>
      <c r="Z2590" s="354">
        <v>0</v>
      </c>
      <c r="AA2590" s="354">
        <v>0</v>
      </c>
      <c r="AB2590" s="354">
        <v>0</v>
      </c>
      <c r="AC2590" s="354">
        <v>0</v>
      </c>
      <c r="AD2590" s="354">
        <v>0</v>
      </c>
    </row>
    <row r="2591" spans="1:30" x14ac:dyDescent="0.35">
      <c r="A2591" t="s">
        <v>190</v>
      </c>
      <c r="B2591" s="354" t="str">
        <f>VLOOKUP(A2591,'Web Based Remittances'!$A$2:$C$70,3,0)</f>
        <v>64d48c</v>
      </c>
      <c r="C2591" s="354" t="s">
        <v>69</v>
      </c>
      <c r="D2591" s="354" t="s">
        <v>70</v>
      </c>
      <c r="E2591" s="354">
        <v>6110640</v>
      </c>
      <c r="F2591" s="354">
        <v>61762</v>
      </c>
      <c r="G2591" s="354">
        <v>4775</v>
      </c>
      <c r="H2591" s="354">
        <v>4775</v>
      </c>
      <c r="I2591" s="354">
        <v>4775</v>
      </c>
      <c r="J2591" s="354">
        <v>4775</v>
      </c>
      <c r="K2591" s="354">
        <v>4775</v>
      </c>
      <c r="L2591" s="354">
        <v>4775</v>
      </c>
      <c r="M2591" s="354">
        <v>6112</v>
      </c>
      <c r="N2591" s="354">
        <v>5400</v>
      </c>
      <c r="O2591" s="354">
        <v>5400</v>
      </c>
      <c r="P2591" s="354">
        <v>5400</v>
      </c>
      <c r="Q2591" s="354">
        <v>5400</v>
      </c>
      <c r="R2591" s="354">
        <v>5400</v>
      </c>
      <c r="S2591" s="354">
        <v>4775</v>
      </c>
      <c r="T2591" s="354">
        <v>9550</v>
      </c>
      <c r="U2591" s="354">
        <v>14325</v>
      </c>
      <c r="V2591" s="354">
        <v>19100</v>
      </c>
      <c r="W2591" s="354">
        <v>23875</v>
      </c>
      <c r="X2591" s="354">
        <v>28650</v>
      </c>
      <c r="Y2591" s="354">
        <v>34762</v>
      </c>
      <c r="Z2591" s="354">
        <v>40162</v>
      </c>
      <c r="AA2591" s="354">
        <v>45562</v>
      </c>
      <c r="AB2591" s="354">
        <v>50962</v>
      </c>
      <c r="AC2591" s="354">
        <v>56362</v>
      </c>
      <c r="AD2591" s="354">
        <v>61762</v>
      </c>
    </row>
    <row r="2592" spans="1:30" x14ac:dyDescent="0.35">
      <c r="A2592" t="s">
        <v>190</v>
      </c>
      <c r="B2592" s="354" t="str">
        <f>VLOOKUP(A2592,'Web Based Remittances'!$A$2:$C$70,3,0)</f>
        <v>64d48c</v>
      </c>
      <c r="C2592" s="354" t="s">
        <v>71</v>
      </c>
      <c r="D2592" s="354" t="s">
        <v>72</v>
      </c>
      <c r="E2592" s="354">
        <v>6116300</v>
      </c>
      <c r="F2592" s="354">
        <v>7974</v>
      </c>
      <c r="G2592" s="354">
        <v>600</v>
      </c>
      <c r="H2592" s="354">
        <v>600</v>
      </c>
      <c r="I2592" s="354">
        <v>600</v>
      </c>
      <c r="J2592" s="354">
        <v>600</v>
      </c>
      <c r="K2592" s="354">
        <v>0</v>
      </c>
      <c r="L2592" s="354">
        <v>1400</v>
      </c>
      <c r="M2592" s="354">
        <v>874</v>
      </c>
      <c r="N2592" s="354">
        <v>650</v>
      </c>
      <c r="O2592" s="354">
        <v>650</v>
      </c>
      <c r="P2592" s="354">
        <v>700</v>
      </c>
      <c r="Q2592" s="354">
        <v>650</v>
      </c>
      <c r="R2592" s="354">
        <v>650</v>
      </c>
      <c r="S2592" s="354">
        <v>600</v>
      </c>
      <c r="T2592" s="354">
        <v>1200</v>
      </c>
      <c r="U2592" s="354">
        <v>1800</v>
      </c>
      <c r="V2592" s="354">
        <v>2400</v>
      </c>
      <c r="W2592" s="354">
        <v>2400</v>
      </c>
      <c r="X2592" s="354">
        <v>3800</v>
      </c>
      <c r="Y2592" s="354">
        <v>4674</v>
      </c>
      <c r="Z2592" s="354">
        <v>5324</v>
      </c>
      <c r="AA2592" s="354">
        <v>5974</v>
      </c>
      <c r="AB2592" s="354">
        <v>6674</v>
      </c>
      <c r="AC2592" s="354">
        <v>7324</v>
      </c>
      <c r="AD2592" s="354">
        <v>7974</v>
      </c>
    </row>
    <row r="2593" spans="1:30" x14ac:dyDescent="0.35">
      <c r="A2593" t="s">
        <v>190</v>
      </c>
      <c r="B2593" s="354" t="str">
        <f>VLOOKUP(A2593,'Web Based Remittances'!$A$2:$C$70,3,0)</f>
        <v>64d48c</v>
      </c>
      <c r="C2593" s="354" t="s">
        <v>73</v>
      </c>
      <c r="D2593" s="354" t="s">
        <v>74</v>
      </c>
      <c r="E2593" s="354">
        <v>6116200</v>
      </c>
      <c r="F2593" s="354">
        <v>6798</v>
      </c>
      <c r="G2593" s="354">
        <v>0</v>
      </c>
      <c r="H2593" s="354">
        <v>1500</v>
      </c>
      <c r="I2593" s="354">
        <v>500</v>
      </c>
      <c r="J2593" s="354">
        <v>250</v>
      </c>
      <c r="K2593" s="354">
        <v>0</v>
      </c>
      <c r="L2593" s="354">
        <v>2000</v>
      </c>
      <c r="M2593" s="354">
        <v>0</v>
      </c>
      <c r="N2593" s="354">
        <v>250</v>
      </c>
      <c r="O2593" s="354">
        <v>0</v>
      </c>
      <c r="P2593" s="354">
        <v>2000</v>
      </c>
      <c r="Q2593" s="354">
        <v>0</v>
      </c>
      <c r="R2593" s="354">
        <v>298</v>
      </c>
      <c r="S2593" s="354">
        <v>0</v>
      </c>
      <c r="T2593" s="354">
        <v>1500</v>
      </c>
      <c r="U2593" s="354">
        <v>2000</v>
      </c>
      <c r="V2593" s="354">
        <v>2250</v>
      </c>
      <c r="W2593" s="354">
        <v>2250</v>
      </c>
      <c r="X2593" s="354">
        <v>4250</v>
      </c>
      <c r="Y2593" s="354">
        <v>4250</v>
      </c>
      <c r="Z2593" s="354">
        <v>4500</v>
      </c>
      <c r="AA2593" s="354">
        <v>4500</v>
      </c>
      <c r="AB2593" s="354">
        <v>6500</v>
      </c>
      <c r="AC2593" s="354">
        <v>6500</v>
      </c>
      <c r="AD2593" s="354">
        <v>6798</v>
      </c>
    </row>
    <row r="2594" spans="1:30" x14ac:dyDescent="0.35">
      <c r="A2594" t="s">
        <v>190</v>
      </c>
      <c r="B2594" s="354" t="str">
        <f>VLOOKUP(A2594,'Web Based Remittances'!$A$2:$C$70,3,0)</f>
        <v>64d48c</v>
      </c>
      <c r="C2594" s="354" t="s">
        <v>75</v>
      </c>
      <c r="D2594" s="354" t="s">
        <v>76</v>
      </c>
      <c r="E2594" s="354">
        <v>6116610</v>
      </c>
      <c r="F2594" s="354">
        <v>7987</v>
      </c>
      <c r="G2594" s="354">
        <v>7161.13</v>
      </c>
      <c r="H2594" s="354">
        <v>0</v>
      </c>
      <c r="I2594" s="354">
        <v>0</v>
      </c>
      <c r="J2594" s="354">
        <v>0</v>
      </c>
      <c r="K2594" s="354">
        <v>0</v>
      </c>
      <c r="L2594" s="354">
        <v>600</v>
      </c>
      <c r="M2594" s="354">
        <v>0</v>
      </c>
      <c r="N2594" s="354">
        <v>0</v>
      </c>
      <c r="O2594" s="354">
        <v>0</v>
      </c>
      <c r="P2594" s="354">
        <v>225.87</v>
      </c>
      <c r="Q2594" s="354">
        <v>0</v>
      </c>
      <c r="R2594" s="354">
        <v>0</v>
      </c>
      <c r="S2594" s="354">
        <v>7161.13</v>
      </c>
      <c r="T2594" s="354">
        <v>7161.13</v>
      </c>
      <c r="U2594" s="354">
        <v>7161.13</v>
      </c>
      <c r="V2594" s="354">
        <v>7161.13</v>
      </c>
      <c r="W2594" s="354">
        <v>7161.13</v>
      </c>
      <c r="X2594" s="354">
        <v>7761.13</v>
      </c>
      <c r="Y2594" s="354">
        <v>7761.13</v>
      </c>
      <c r="Z2594" s="354">
        <v>7761.13</v>
      </c>
      <c r="AA2594" s="354">
        <v>7761.13</v>
      </c>
      <c r="AB2594" s="354">
        <v>7987</v>
      </c>
      <c r="AC2594" s="354">
        <v>7987</v>
      </c>
      <c r="AD2594" s="354">
        <v>7987</v>
      </c>
    </row>
    <row r="2595" spans="1:30" x14ac:dyDescent="0.35">
      <c r="A2595" t="s">
        <v>190</v>
      </c>
      <c r="B2595" s="354" t="str">
        <f>VLOOKUP(A2595,'Web Based Remittances'!$A$2:$C$70,3,0)</f>
        <v>64d48c</v>
      </c>
      <c r="C2595" s="354" t="s">
        <v>77</v>
      </c>
      <c r="D2595" s="354" t="s">
        <v>78</v>
      </c>
      <c r="E2595" s="354">
        <v>6116600</v>
      </c>
      <c r="F2595" s="354">
        <v>970.1</v>
      </c>
      <c r="G2595" s="354">
        <v>970.1</v>
      </c>
      <c r="H2595" s="354">
        <v>0</v>
      </c>
      <c r="I2595" s="354">
        <v>0</v>
      </c>
      <c r="J2595" s="354">
        <v>0</v>
      </c>
      <c r="K2595" s="354">
        <v>0</v>
      </c>
      <c r="L2595" s="354">
        <v>0</v>
      </c>
      <c r="M2595" s="354">
        <v>0</v>
      </c>
      <c r="N2595" s="354">
        <v>0</v>
      </c>
      <c r="O2595" s="354">
        <v>0</v>
      </c>
      <c r="P2595" s="354">
        <v>0</v>
      </c>
      <c r="Q2595" s="354">
        <v>0</v>
      </c>
      <c r="R2595" s="354">
        <v>0</v>
      </c>
      <c r="S2595" s="354">
        <v>970.1</v>
      </c>
      <c r="T2595" s="354">
        <v>970.1</v>
      </c>
      <c r="U2595" s="354">
        <v>970.1</v>
      </c>
      <c r="V2595" s="354">
        <v>970.1</v>
      </c>
      <c r="W2595" s="354">
        <v>970.1</v>
      </c>
      <c r="X2595" s="354">
        <v>970.1</v>
      </c>
      <c r="Y2595" s="354">
        <v>970.1</v>
      </c>
      <c r="Z2595" s="354">
        <v>970.1</v>
      </c>
      <c r="AA2595" s="354">
        <v>970.1</v>
      </c>
      <c r="AB2595" s="354">
        <v>970.1</v>
      </c>
      <c r="AC2595" s="354">
        <v>970.1</v>
      </c>
      <c r="AD2595" s="354">
        <v>970.1</v>
      </c>
    </row>
    <row r="2596" spans="1:30" x14ac:dyDescent="0.35">
      <c r="A2596" t="s">
        <v>190</v>
      </c>
      <c r="B2596" s="354" t="str">
        <f>VLOOKUP(A2596,'Web Based Remittances'!$A$2:$C$70,3,0)</f>
        <v>64d48c</v>
      </c>
      <c r="C2596" s="354" t="s">
        <v>79</v>
      </c>
      <c r="D2596" s="354" t="s">
        <v>80</v>
      </c>
      <c r="E2596" s="354">
        <v>6121000</v>
      </c>
      <c r="F2596" s="354">
        <v>33700</v>
      </c>
      <c r="G2596" s="354">
        <v>950</v>
      </c>
      <c r="H2596" s="354">
        <v>950</v>
      </c>
      <c r="I2596" s="354">
        <v>2000</v>
      </c>
      <c r="J2596" s="354">
        <v>950</v>
      </c>
      <c r="K2596" s="354">
        <v>0</v>
      </c>
      <c r="L2596" s="354">
        <v>18000</v>
      </c>
      <c r="M2596" s="354">
        <v>3000</v>
      </c>
      <c r="N2596" s="354">
        <v>950</v>
      </c>
      <c r="O2596" s="354">
        <v>950</v>
      </c>
      <c r="P2596" s="354">
        <v>950</v>
      </c>
      <c r="Q2596" s="354">
        <v>4000</v>
      </c>
      <c r="R2596" s="354">
        <v>1000</v>
      </c>
      <c r="S2596" s="354">
        <v>950</v>
      </c>
      <c r="T2596" s="354">
        <v>1900</v>
      </c>
      <c r="U2596" s="354">
        <v>3900</v>
      </c>
      <c r="V2596" s="354">
        <v>4850</v>
      </c>
      <c r="W2596" s="354">
        <v>4850</v>
      </c>
      <c r="X2596" s="354">
        <v>22850</v>
      </c>
      <c r="Y2596" s="354">
        <v>25850</v>
      </c>
      <c r="Z2596" s="354">
        <v>26800</v>
      </c>
      <c r="AA2596" s="354">
        <v>27750</v>
      </c>
      <c r="AB2596" s="354">
        <v>28700</v>
      </c>
      <c r="AC2596" s="354">
        <v>32700</v>
      </c>
      <c r="AD2596" s="354">
        <v>33700</v>
      </c>
    </row>
    <row r="2597" spans="1:30" x14ac:dyDescent="0.35">
      <c r="A2597" t="s">
        <v>190</v>
      </c>
      <c r="B2597" s="354" t="str">
        <f>VLOOKUP(A2597,'Web Based Remittances'!$A$2:$C$70,3,0)</f>
        <v>64d48c</v>
      </c>
      <c r="C2597" s="354" t="s">
        <v>81</v>
      </c>
      <c r="D2597" s="354" t="s">
        <v>82</v>
      </c>
      <c r="E2597" s="354">
        <v>6122310</v>
      </c>
      <c r="F2597" s="354">
        <v>7840</v>
      </c>
      <c r="G2597" s="354">
        <v>500</v>
      </c>
      <c r="H2597" s="354">
        <v>500</v>
      </c>
      <c r="I2597" s="354">
        <v>500</v>
      </c>
      <c r="J2597" s="354">
        <v>500</v>
      </c>
      <c r="K2597" s="354">
        <v>0</v>
      </c>
      <c r="L2597" s="354">
        <v>2000</v>
      </c>
      <c r="M2597" s="354">
        <v>600</v>
      </c>
      <c r="N2597" s="354">
        <v>600</v>
      </c>
      <c r="O2597" s="354">
        <v>660</v>
      </c>
      <c r="P2597" s="354">
        <v>660</v>
      </c>
      <c r="Q2597" s="354">
        <v>660</v>
      </c>
      <c r="R2597" s="354">
        <v>660</v>
      </c>
      <c r="S2597" s="354">
        <v>500</v>
      </c>
      <c r="T2597" s="354">
        <v>1000</v>
      </c>
      <c r="U2597" s="354">
        <v>1500</v>
      </c>
      <c r="V2597" s="354">
        <v>2000</v>
      </c>
      <c r="W2597" s="354">
        <v>2000</v>
      </c>
      <c r="X2597" s="354">
        <v>4000</v>
      </c>
      <c r="Y2597" s="354">
        <v>4600</v>
      </c>
      <c r="Z2597" s="354">
        <v>5200</v>
      </c>
      <c r="AA2597" s="354">
        <v>5860</v>
      </c>
      <c r="AB2597" s="354">
        <v>6520</v>
      </c>
      <c r="AC2597" s="354">
        <v>7180</v>
      </c>
      <c r="AD2597" s="354">
        <v>7840</v>
      </c>
    </row>
    <row r="2598" spans="1:30" x14ac:dyDescent="0.35">
      <c r="A2598" t="s">
        <v>190</v>
      </c>
      <c r="B2598" s="354" t="str">
        <f>VLOOKUP(A2598,'Web Based Remittances'!$A$2:$C$70,3,0)</f>
        <v>64d48c</v>
      </c>
      <c r="C2598" s="354" t="s">
        <v>83</v>
      </c>
      <c r="D2598" s="354" t="s">
        <v>84</v>
      </c>
      <c r="E2598" s="354">
        <v>6122110</v>
      </c>
      <c r="F2598" s="354">
        <v>25680</v>
      </c>
      <c r="G2598" s="354">
        <v>2548.91</v>
      </c>
      <c r="H2598" s="354">
        <v>1200</v>
      </c>
      <c r="I2598" s="354">
        <v>2600</v>
      </c>
      <c r="J2598" s="354">
        <v>2600</v>
      </c>
      <c r="K2598" s="354">
        <v>0</v>
      </c>
      <c r="L2598" s="354">
        <v>2250</v>
      </c>
      <c r="M2598" s="354">
        <v>2827.03</v>
      </c>
      <c r="N2598" s="354">
        <v>2000</v>
      </c>
      <c r="O2598" s="354">
        <v>2827.03</v>
      </c>
      <c r="P2598" s="354">
        <v>2000</v>
      </c>
      <c r="Q2598" s="354">
        <v>2827.03</v>
      </c>
      <c r="R2598" s="354">
        <v>2000</v>
      </c>
      <c r="S2598" s="354">
        <v>2548.91</v>
      </c>
      <c r="T2598" s="354">
        <v>3748.91</v>
      </c>
      <c r="U2598" s="354">
        <v>6348.91</v>
      </c>
      <c r="V2598" s="354">
        <v>8948.91</v>
      </c>
      <c r="W2598" s="354">
        <v>8948.91</v>
      </c>
      <c r="X2598" s="354">
        <v>11198.91</v>
      </c>
      <c r="Y2598" s="354">
        <v>14025.94</v>
      </c>
      <c r="Z2598" s="354">
        <v>16025.94</v>
      </c>
      <c r="AA2598" s="354">
        <v>18852.97</v>
      </c>
      <c r="AB2598" s="354">
        <v>20852.97</v>
      </c>
      <c r="AC2598" s="354">
        <v>23680</v>
      </c>
      <c r="AD2598" s="354">
        <v>25680</v>
      </c>
    </row>
    <row r="2599" spans="1:30" x14ac:dyDescent="0.35">
      <c r="A2599" t="s">
        <v>190</v>
      </c>
      <c r="B2599" s="354" t="str">
        <f>VLOOKUP(A2599,'Web Based Remittances'!$A$2:$C$70,3,0)</f>
        <v>64d48c</v>
      </c>
      <c r="C2599" s="354" t="s">
        <v>85</v>
      </c>
      <c r="D2599" s="354" t="s">
        <v>86</v>
      </c>
      <c r="E2599" s="354">
        <v>6120800</v>
      </c>
      <c r="F2599" s="354">
        <v>4092</v>
      </c>
      <c r="G2599" s="354">
        <v>0</v>
      </c>
      <c r="H2599" s="354">
        <v>0</v>
      </c>
      <c r="I2599" s="354">
        <v>1180</v>
      </c>
      <c r="J2599" s="354">
        <v>0</v>
      </c>
      <c r="K2599" s="354">
        <v>0</v>
      </c>
      <c r="L2599" s="354">
        <v>830</v>
      </c>
      <c r="M2599" s="354">
        <v>0</v>
      </c>
      <c r="N2599" s="354">
        <v>0</v>
      </c>
      <c r="O2599" s="354">
        <v>1155</v>
      </c>
      <c r="P2599" s="354">
        <v>0</v>
      </c>
      <c r="Q2599" s="354">
        <v>0</v>
      </c>
      <c r="R2599" s="354">
        <v>927</v>
      </c>
      <c r="S2599" s="354">
        <v>0</v>
      </c>
      <c r="T2599" s="354">
        <v>0</v>
      </c>
      <c r="U2599" s="354">
        <v>1180</v>
      </c>
      <c r="V2599" s="354">
        <v>1180</v>
      </c>
      <c r="W2599" s="354">
        <v>1180</v>
      </c>
      <c r="X2599" s="354">
        <v>2010</v>
      </c>
      <c r="Y2599" s="354">
        <v>2010</v>
      </c>
      <c r="Z2599" s="354">
        <v>2010</v>
      </c>
      <c r="AA2599" s="354">
        <v>3165</v>
      </c>
      <c r="AB2599" s="354">
        <v>3165</v>
      </c>
      <c r="AC2599" s="354">
        <v>3165</v>
      </c>
      <c r="AD2599" s="354">
        <v>4092</v>
      </c>
    </row>
    <row r="2600" spans="1:30" x14ac:dyDescent="0.35">
      <c r="A2600" t="s">
        <v>190</v>
      </c>
      <c r="B2600" s="354" t="str">
        <f>VLOOKUP(A2600,'Web Based Remittances'!$A$2:$C$70,3,0)</f>
        <v>64d48c</v>
      </c>
      <c r="C2600" s="354" t="s">
        <v>87</v>
      </c>
      <c r="D2600" s="354" t="s">
        <v>88</v>
      </c>
      <c r="E2600" s="354">
        <v>6120220</v>
      </c>
      <c r="F2600" s="354">
        <v>31250</v>
      </c>
      <c r="G2600" s="354">
        <v>2550</v>
      </c>
      <c r="H2600" s="354">
        <v>1000</v>
      </c>
      <c r="I2600" s="354">
        <v>2000</v>
      </c>
      <c r="J2600" s="354">
        <v>2855</v>
      </c>
      <c r="K2600" s="354">
        <v>0</v>
      </c>
      <c r="L2600" s="354">
        <v>1500</v>
      </c>
      <c r="M2600" s="354">
        <v>2750</v>
      </c>
      <c r="N2600" s="354">
        <v>2750</v>
      </c>
      <c r="O2600" s="354">
        <v>4000</v>
      </c>
      <c r="P2600" s="354">
        <v>4100</v>
      </c>
      <c r="Q2600" s="354">
        <v>4495</v>
      </c>
      <c r="R2600" s="354">
        <v>3250</v>
      </c>
      <c r="S2600" s="354">
        <v>2550</v>
      </c>
      <c r="T2600" s="354">
        <v>3550</v>
      </c>
      <c r="U2600" s="354">
        <v>5550</v>
      </c>
      <c r="V2600" s="354">
        <v>8405</v>
      </c>
      <c r="W2600" s="354">
        <v>8405</v>
      </c>
      <c r="X2600" s="354">
        <v>9905</v>
      </c>
      <c r="Y2600" s="354">
        <v>12655</v>
      </c>
      <c r="Z2600" s="354">
        <v>15405</v>
      </c>
      <c r="AA2600" s="354">
        <v>19405</v>
      </c>
      <c r="AB2600" s="354">
        <v>23505</v>
      </c>
      <c r="AC2600" s="354">
        <v>28000</v>
      </c>
      <c r="AD2600" s="354">
        <v>31250</v>
      </c>
    </row>
    <row r="2601" spans="1:30" x14ac:dyDescent="0.35">
      <c r="A2601" t="s">
        <v>190</v>
      </c>
      <c r="B2601" s="354" t="str">
        <f>VLOOKUP(A2601,'Web Based Remittances'!$A$2:$C$70,3,0)</f>
        <v>64d48c</v>
      </c>
      <c r="C2601" s="354" t="s">
        <v>89</v>
      </c>
      <c r="D2601" s="354" t="s">
        <v>90</v>
      </c>
      <c r="E2601" s="354">
        <v>6120600</v>
      </c>
      <c r="F2601" s="354">
        <v>51342</v>
      </c>
      <c r="G2601" s="354">
        <v>51342</v>
      </c>
      <c r="H2601" s="354">
        <v>0</v>
      </c>
      <c r="I2601" s="354">
        <v>0</v>
      </c>
      <c r="J2601" s="354">
        <v>0</v>
      </c>
      <c r="K2601" s="354">
        <v>0</v>
      </c>
      <c r="L2601" s="354">
        <v>0</v>
      </c>
      <c r="M2601" s="354">
        <v>0</v>
      </c>
      <c r="N2601" s="354">
        <v>0</v>
      </c>
      <c r="O2601" s="354">
        <v>0</v>
      </c>
      <c r="P2601" s="354">
        <v>0</v>
      </c>
      <c r="Q2601" s="354">
        <v>0</v>
      </c>
      <c r="R2601" s="354">
        <v>0</v>
      </c>
      <c r="S2601" s="354">
        <v>51342</v>
      </c>
      <c r="T2601" s="354">
        <v>51342</v>
      </c>
      <c r="U2601" s="354">
        <v>51342</v>
      </c>
      <c r="V2601" s="354">
        <v>51342</v>
      </c>
      <c r="W2601" s="354">
        <v>51342</v>
      </c>
      <c r="X2601" s="354">
        <v>51342</v>
      </c>
      <c r="Y2601" s="354">
        <v>51342</v>
      </c>
      <c r="Z2601" s="354">
        <v>51342</v>
      </c>
      <c r="AA2601" s="354">
        <v>51342</v>
      </c>
      <c r="AB2601" s="354">
        <v>51342</v>
      </c>
      <c r="AC2601" s="354">
        <v>51342</v>
      </c>
      <c r="AD2601" s="354">
        <v>51342</v>
      </c>
    </row>
    <row r="2602" spans="1:30" x14ac:dyDescent="0.35">
      <c r="A2602" t="s">
        <v>190</v>
      </c>
      <c r="B2602" s="354" t="str">
        <f>VLOOKUP(A2602,'Web Based Remittances'!$A$2:$C$70,3,0)</f>
        <v>64d48c</v>
      </c>
      <c r="C2602" s="354" t="s">
        <v>91</v>
      </c>
      <c r="D2602" s="354" t="s">
        <v>92</v>
      </c>
      <c r="E2602" s="354">
        <v>6120400</v>
      </c>
      <c r="F2602" s="354">
        <v>8114</v>
      </c>
      <c r="G2602" s="354">
        <v>750</v>
      </c>
      <c r="H2602" s="354">
        <v>250</v>
      </c>
      <c r="I2602" s="354">
        <v>500</v>
      </c>
      <c r="J2602" s="354">
        <v>250</v>
      </c>
      <c r="K2602" s="354">
        <v>0</v>
      </c>
      <c r="L2602" s="354">
        <v>1250</v>
      </c>
      <c r="M2602" s="354">
        <v>1250</v>
      </c>
      <c r="N2602" s="354">
        <v>1250</v>
      </c>
      <c r="O2602" s="354">
        <v>750</v>
      </c>
      <c r="P2602" s="354">
        <v>750</v>
      </c>
      <c r="Q2602" s="354">
        <v>750</v>
      </c>
      <c r="R2602" s="354">
        <v>364</v>
      </c>
      <c r="S2602" s="354">
        <v>750</v>
      </c>
      <c r="T2602" s="354">
        <v>1000</v>
      </c>
      <c r="U2602" s="354">
        <v>1500</v>
      </c>
      <c r="V2602" s="354">
        <v>1750</v>
      </c>
      <c r="W2602" s="354">
        <v>1750</v>
      </c>
      <c r="X2602" s="354">
        <v>3000</v>
      </c>
      <c r="Y2602" s="354">
        <v>4250</v>
      </c>
      <c r="Z2602" s="354">
        <v>5500</v>
      </c>
      <c r="AA2602" s="354">
        <v>6250</v>
      </c>
      <c r="AB2602" s="354">
        <v>7000</v>
      </c>
      <c r="AC2602" s="354">
        <v>7750</v>
      </c>
      <c r="AD2602" s="354">
        <v>8114</v>
      </c>
    </row>
    <row r="2603" spans="1:30" x14ac:dyDescent="0.35">
      <c r="A2603" t="s">
        <v>190</v>
      </c>
      <c r="B2603" s="354" t="str">
        <f>VLOOKUP(A2603,'Web Based Remittances'!$A$2:$C$70,3,0)</f>
        <v>64d48c</v>
      </c>
      <c r="C2603" s="354" t="s">
        <v>93</v>
      </c>
      <c r="D2603" s="354" t="s">
        <v>94</v>
      </c>
      <c r="E2603" s="354">
        <v>6140130</v>
      </c>
      <c r="F2603" s="354">
        <v>51000</v>
      </c>
      <c r="G2603" s="354">
        <v>400</v>
      </c>
      <c r="H2603" s="354">
        <v>6000</v>
      </c>
      <c r="I2603" s="354">
        <v>4000</v>
      </c>
      <c r="J2603" s="354">
        <v>2000</v>
      </c>
      <c r="K2603" s="354">
        <v>0</v>
      </c>
      <c r="L2603" s="354">
        <v>6000</v>
      </c>
      <c r="M2603" s="354">
        <v>3720</v>
      </c>
      <c r="N2603" s="354">
        <v>3720</v>
      </c>
      <c r="O2603" s="354">
        <v>3720</v>
      </c>
      <c r="P2603" s="354">
        <v>14000</v>
      </c>
      <c r="Q2603" s="354">
        <v>3720</v>
      </c>
      <c r="R2603" s="354">
        <v>3720</v>
      </c>
      <c r="S2603" s="354">
        <v>400</v>
      </c>
      <c r="T2603" s="354">
        <v>6400</v>
      </c>
      <c r="U2603" s="354">
        <v>10400</v>
      </c>
      <c r="V2603" s="354">
        <v>12400</v>
      </c>
      <c r="W2603" s="354">
        <v>12400</v>
      </c>
      <c r="X2603" s="354">
        <v>18400</v>
      </c>
      <c r="Y2603" s="354">
        <v>22120</v>
      </c>
      <c r="Z2603" s="354">
        <v>25840</v>
      </c>
      <c r="AA2603" s="354">
        <v>29560</v>
      </c>
      <c r="AB2603" s="354">
        <v>43560</v>
      </c>
      <c r="AC2603" s="354">
        <v>47280</v>
      </c>
      <c r="AD2603" s="354">
        <v>51000</v>
      </c>
    </row>
    <row r="2604" spans="1:30" x14ac:dyDescent="0.35">
      <c r="A2604" t="s">
        <v>190</v>
      </c>
      <c r="B2604" s="354" t="str">
        <f>VLOOKUP(A2604,'Web Based Remittances'!$A$2:$C$70,3,0)</f>
        <v>64d48c</v>
      </c>
      <c r="C2604" s="354" t="s">
        <v>95</v>
      </c>
      <c r="D2604" s="354" t="s">
        <v>96</v>
      </c>
      <c r="E2604" s="354">
        <v>6142430</v>
      </c>
      <c r="F2604" s="354">
        <v>13028</v>
      </c>
      <c r="G2604" s="354">
        <v>690</v>
      </c>
      <c r="H2604" s="354">
        <v>3000</v>
      </c>
      <c r="I2604" s="354">
        <v>0</v>
      </c>
      <c r="J2604" s="354">
        <v>1000</v>
      </c>
      <c r="K2604" s="354">
        <v>0</v>
      </c>
      <c r="L2604" s="354">
        <v>5000</v>
      </c>
      <c r="M2604" s="354">
        <v>0</v>
      </c>
      <c r="N2604" s="354">
        <v>338</v>
      </c>
      <c r="O2604" s="354">
        <v>0</v>
      </c>
      <c r="P2604" s="354">
        <v>3000</v>
      </c>
      <c r="Q2604" s="354">
        <v>0</v>
      </c>
      <c r="R2604" s="354">
        <v>0</v>
      </c>
      <c r="S2604" s="354">
        <v>690</v>
      </c>
      <c r="T2604" s="354">
        <v>3690</v>
      </c>
      <c r="U2604" s="354">
        <v>3690</v>
      </c>
      <c r="V2604" s="354">
        <v>4690</v>
      </c>
      <c r="W2604" s="354">
        <v>4690</v>
      </c>
      <c r="X2604" s="354">
        <v>9690</v>
      </c>
      <c r="Y2604" s="354">
        <v>9690</v>
      </c>
      <c r="Z2604" s="354">
        <v>10028</v>
      </c>
      <c r="AA2604" s="354">
        <v>10028</v>
      </c>
      <c r="AB2604" s="354">
        <v>13028</v>
      </c>
      <c r="AC2604" s="354">
        <v>13028</v>
      </c>
      <c r="AD2604" s="354">
        <v>13028</v>
      </c>
    </row>
    <row r="2605" spans="1:30" x14ac:dyDescent="0.35">
      <c r="A2605" t="s">
        <v>190</v>
      </c>
      <c r="B2605" s="354" t="str">
        <f>VLOOKUP(A2605,'Web Based Remittances'!$A$2:$C$70,3,0)</f>
        <v>64d48c</v>
      </c>
      <c r="C2605" s="354" t="s">
        <v>97</v>
      </c>
      <c r="D2605" s="354" t="s">
        <v>98</v>
      </c>
      <c r="E2605" s="354">
        <v>6146100</v>
      </c>
      <c r="F2605" s="354">
        <v>0</v>
      </c>
      <c r="S2605" s="354">
        <v>0</v>
      </c>
      <c r="T2605" s="354">
        <v>0</v>
      </c>
      <c r="U2605" s="354">
        <v>0</v>
      </c>
      <c r="V2605" s="354">
        <v>0</v>
      </c>
      <c r="W2605" s="354">
        <v>0</v>
      </c>
      <c r="X2605" s="354">
        <v>0</v>
      </c>
      <c r="Y2605" s="354">
        <v>0</v>
      </c>
      <c r="Z2605" s="354">
        <v>0</v>
      </c>
      <c r="AA2605" s="354">
        <v>0</v>
      </c>
      <c r="AB2605" s="354">
        <v>0</v>
      </c>
      <c r="AC2605" s="354">
        <v>0</v>
      </c>
      <c r="AD2605" s="354">
        <v>0</v>
      </c>
    </row>
    <row r="2606" spans="1:30" x14ac:dyDescent="0.35">
      <c r="A2606" t="s">
        <v>190</v>
      </c>
      <c r="B2606" s="354" t="str">
        <f>VLOOKUP(A2606,'Web Based Remittances'!$A$2:$C$70,3,0)</f>
        <v>64d48c</v>
      </c>
      <c r="C2606" s="354" t="s">
        <v>99</v>
      </c>
      <c r="D2606" s="354" t="s">
        <v>100</v>
      </c>
      <c r="E2606" s="354">
        <v>6140000</v>
      </c>
      <c r="F2606" s="354">
        <v>9069</v>
      </c>
      <c r="G2606" s="354">
        <v>2247.62</v>
      </c>
      <c r="H2606" s="354">
        <v>400</v>
      </c>
      <c r="I2606" s="354">
        <v>1100</v>
      </c>
      <c r="J2606" s="354">
        <v>450</v>
      </c>
      <c r="K2606" s="354">
        <v>0</v>
      </c>
      <c r="L2606" s="354">
        <v>650</v>
      </c>
      <c r="M2606" s="354">
        <v>971.38</v>
      </c>
      <c r="N2606" s="354">
        <v>650</v>
      </c>
      <c r="O2606" s="354">
        <v>650</v>
      </c>
      <c r="P2606" s="354">
        <v>650</v>
      </c>
      <c r="Q2606" s="354">
        <v>650</v>
      </c>
      <c r="R2606" s="354">
        <v>650</v>
      </c>
      <c r="S2606" s="354">
        <v>2247.62</v>
      </c>
      <c r="T2606" s="354">
        <v>2647.62</v>
      </c>
      <c r="U2606" s="354">
        <v>3747.62</v>
      </c>
      <c r="V2606" s="354">
        <v>4197.62</v>
      </c>
      <c r="W2606" s="354">
        <v>4197.62</v>
      </c>
      <c r="X2606" s="354">
        <v>4847.62</v>
      </c>
      <c r="Y2606" s="354">
        <v>5819</v>
      </c>
      <c r="Z2606" s="354">
        <v>6469</v>
      </c>
      <c r="AA2606" s="354">
        <v>7119</v>
      </c>
      <c r="AB2606" s="354">
        <v>7769</v>
      </c>
      <c r="AC2606" s="354">
        <v>8419</v>
      </c>
      <c r="AD2606" s="354">
        <v>9069</v>
      </c>
    </row>
    <row r="2607" spans="1:30" x14ac:dyDescent="0.35">
      <c r="A2607" t="s">
        <v>190</v>
      </c>
      <c r="B2607" s="354" t="str">
        <f>VLOOKUP(A2607,'Web Based Remittances'!$A$2:$C$70,3,0)</f>
        <v>64d48c</v>
      </c>
      <c r="C2607" s="354" t="s">
        <v>101</v>
      </c>
      <c r="D2607" s="354" t="s">
        <v>102</v>
      </c>
      <c r="E2607" s="354">
        <v>6121600</v>
      </c>
      <c r="F2607" s="354">
        <v>6206</v>
      </c>
      <c r="G2607" s="354">
        <v>5706</v>
      </c>
      <c r="Q2607" s="354">
        <v>500</v>
      </c>
      <c r="S2607" s="354">
        <v>5706</v>
      </c>
      <c r="T2607" s="354">
        <v>5706</v>
      </c>
      <c r="U2607" s="354">
        <v>5706</v>
      </c>
      <c r="V2607" s="354">
        <v>5706</v>
      </c>
      <c r="W2607" s="354">
        <v>5706</v>
      </c>
      <c r="X2607" s="354">
        <v>5706</v>
      </c>
      <c r="Y2607" s="354">
        <v>5706</v>
      </c>
      <c r="Z2607" s="354">
        <v>5706</v>
      </c>
      <c r="AA2607" s="354">
        <v>5706</v>
      </c>
      <c r="AB2607" s="354">
        <v>5706</v>
      </c>
      <c r="AC2607" s="354">
        <v>6206</v>
      </c>
      <c r="AD2607" s="354">
        <v>6206</v>
      </c>
    </row>
    <row r="2608" spans="1:30" x14ac:dyDescent="0.35">
      <c r="A2608" t="s">
        <v>190</v>
      </c>
      <c r="B2608" s="354" t="str">
        <f>VLOOKUP(A2608,'Web Based Remittances'!$A$2:$C$70,3,0)</f>
        <v>64d48c</v>
      </c>
      <c r="C2608" s="354" t="s">
        <v>103</v>
      </c>
      <c r="D2608" s="354" t="s">
        <v>104</v>
      </c>
      <c r="E2608" s="354">
        <v>6151110</v>
      </c>
      <c r="F2608" s="354">
        <v>0</v>
      </c>
      <c r="S2608" s="354">
        <v>0</v>
      </c>
      <c r="T2608" s="354">
        <v>0</v>
      </c>
      <c r="U2608" s="354">
        <v>0</v>
      </c>
      <c r="V2608" s="354">
        <v>0</v>
      </c>
      <c r="W2608" s="354">
        <v>0</v>
      </c>
      <c r="X2608" s="354">
        <v>0</v>
      </c>
      <c r="Y2608" s="354">
        <v>0</v>
      </c>
      <c r="Z2608" s="354">
        <v>0</v>
      </c>
      <c r="AA2608" s="354">
        <v>0</v>
      </c>
      <c r="AB2608" s="354">
        <v>0</v>
      </c>
      <c r="AC2608" s="354">
        <v>0</v>
      </c>
      <c r="AD2608" s="354">
        <v>0</v>
      </c>
    </row>
    <row r="2609" spans="1:30" x14ac:dyDescent="0.35">
      <c r="A2609" t="s">
        <v>190</v>
      </c>
      <c r="B2609" s="354" t="str">
        <f>VLOOKUP(A2609,'Web Based Remittances'!$A$2:$C$70,3,0)</f>
        <v>64d48c</v>
      </c>
      <c r="C2609" s="354" t="s">
        <v>105</v>
      </c>
      <c r="D2609" s="354" t="s">
        <v>106</v>
      </c>
      <c r="E2609" s="354">
        <v>6140200</v>
      </c>
      <c r="F2609" s="354">
        <v>57501</v>
      </c>
      <c r="G2609" s="354">
        <v>6151.44</v>
      </c>
      <c r="H2609" s="354">
        <v>3000</v>
      </c>
      <c r="I2609" s="354">
        <v>4250</v>
      </c>
      <c r="J2609" s="354">
        <v>4250</v>
      </c>
      <c r="K2609" s="354">
        <v>0</v>
      </c>
      <c r="L2609" s="354">
        <v>4750</v>
      </c>
      <c r="M2609" s="354">
        <v>5150</v>
      </c>
      <c r="N2609" s="354">
        <v>5199.5600000000004</v>
      </c>
      <c r="O2609" s="354">
        <v>5750</v>
      </c>
      <c r="P2609" s="354">
        <v>6000</v>
      </c>
      <c r="Q2609" s="354">
        <v>6750</v>
      </c>
      <c r="R2609" s="354">
        <v>6250</v>
      </c>
      <c r="S2609" s="354">
        <v>6151.44</v>
      </c>
      <c r="T2609" s="354">
        <v>9151.4399999999987</v>
      </c>
      <c r="U2609" s="354">
        <v>13401.439999999999</v>
      </c>
      <c r="V2609" s="354">
        <v>17651.439999999999</v>
      </c>
      <c r="W2609" s="354">
        <v>17651.439999999999</v>
      </c>
      <c r="X2609" s="354">
        <v>22401.439999999999</v>
      </c>
      <c r="Y2609" s="354">
        <v>27551.439999999999</v>
      </c>
      <c r="Z2609" s="354">
        <v>32751</v>
      </c>
      <c r="AA2609" s="354">
        <v>38501</v>
      </c>
      <c r="AB2609" s="354">
        <v>44501</v>
      </c>
      <c r="AC2609" s="354">
        <v>51251</v>
      </c>
      <c r="AD2609" s="354">
        <v>57501</v>
      </c>
    </row>
    <row r="2610" spans="1:30" x14ac:dyDescent="0.35">
      <c r="A2610" t="s">
        <v>190</v>
      </c>
      <c r="B2610" s="354" t="str">
        <f>VLOOKUP(A2610,'Web Based Remittances'!$A$2:$C$70,3,0)</f>
        <v>64d48c</v>
      </c>
      <c r="C2610" s="354" t="s">
        <v>107</v>
      </c>
      <c r="D2610" s="354" t="s">
        <v>108</v>
      </c>
      <c r="E2610" s="354">
        <v>6111000</v>
      </c>
      <c r="F2610" s="354">
        <v>33500</v>
      </c>
      <c r="G2610" s="354">
        <v>2403</v>
      </c>
      <c r="H2610" s="354">
        <v>2500</v>
      </c>
      <c r="I2610" s="354">
        <v>2500</v>
      </c>
      <c r="J2610" s="354">
        <v>2500</v>
      </c>
      <c r="K2610" s="354">
        <v>0</v>
      </c>
      <c r="L2610" s="354">
        <v>3250</v>
      </c>
      <c r="M2610" s="354">
        <v>3250</v>
      </c>
      <c r="N2610" s="354">
        <v>3597</v>
      </c>
      <c r="O2610" s="354">
        <v>3500</v>
      </c>
      <c r="P2610" s="354">
        <v>3500</v>
      </c>
      <c r="Q2610" s="354">
        <v>3250</v>
      </c>
      <c r="R2610" s="354">
        <v>3250</v>
      </c>
      <c r="S2610" s="354">
        <v>2403</v>
      </c>
      <c r="T2610" s="354">
        <v>4903</v>
      </c>
      <c r="U2610" s="354">
        <v>7403</v>
      </c>
      <c r="V2610" s="354">
        <v>9903</v>
      </c>
      <c r="W2610" s="354">
        <v>9903</v>
      </c>
      <c r="X2610" s="354">
        <v>13153</v>
      </c>
      <c r="Y2610" s="354">
        <v>16403</v>
      </c>
      <c r="Z2610" s="354">
        <v>20000</v>
      </c>
      <c r="AA2610" s="354">
        <v>23500</v>
      </c>
      <c r="AB2610" s="354">
        <v>27000</v>
      </c>
      <c r="AC2610" s="354">
        <v>30250</v>
      </c>
      <c r="AD2610" s="354">
        <v>33500</v>
      </c>
    </row>
    <row r="2611" spans="1:30" x14ac:dyDescent="0.35">
      <c r="A2611" t="s">
        <v>190</v>
      </c>
      <c r="B2611" s="354" t="str">
        <f>VLOOKUP(A2611,'Web Based Remittances'!$A$2:$C$70,3,0)</f>
        <v>64d48c</v>
      </c>
      <c r="C2611" s="354" t="s">
        <v>109</v>
      </c>
      <c r="D2611" s="354" t="s">
        <v>110</v>
      </c>
      <c r="E2611" s="354">
        <v>6170100</v>
      </c>
      <c r="F2611" s="354">
        <v>26305</v>
      </c>
      <c r="G2611" s="354">
        <v>7486.77</v>
      </c>
      <c r="H2611" s="354">
        <v>1000</v>
      </c>
      <c r="I2611" s="354">
        <v>1000</v>
      </c>
      <c r="J2611" s="354">
        <v>1000</v>
      </c>
      <c r="K2611" s="354">
        <v>0</v>
      </c>
      <c r="L2611" s="354">
        <v>2250</v>
      </c>
      <c r="M2611" s="354">
        <v>2250</v>
      </c>
      <c r="N2611" s="354">
        <v>2250</v>
      </c>
      <c r="O2611" s="354">
        <v>2250</v>
      </c>
      <c r="P2611" s="354">
        <v>2250</v>
      </c>
      <c r="Q2611" s="354">
        <v>2250</v>
      </c>
      <c r="R2611" s="354">
        <v>2318.23</v>
      </c>
      <c r="S2611" s="354">
        <v>7486.77</v>
      </c>
      <c r="T2611" s="354">
        <v>8486.77</v>
      </c>
      <c r="U2611" s="354">
        <v>9486.77</v>
      </c>
      <c r="V2611" s="354">
        <v>10486.77</v>
      </c>
      <c r="W2611" s="354">
        <v>10486.77</v>
      </c>
      <c r="X2611" s="354">
        <v>12736.77</v>
      </c>
      <c r="Y2611" s="354">
        <v>14986.77</v>
      </c>
      <c r="Z2611" s="354">
        <v>17236.77</v>
      </c>
      <c r="AA2611" s="354">
        <v>19486.77</v>
      </c>
      <c r="AB2611" s="354">
        <v>21736.77</v>
      </c>
      <c r="AC2611" s="354">
        <v>23986.77</v>
      </c>
      <c r="AD2611" s="354">
        <v>26305</v>
      </c>
    </row>
    <row r="2612" spans="1:30" x14ac:dyDescent="0.35">
      <c r="A2612" t="s">
        <v>190</v>
      </c>
      <c r="B2612" s="354" t="str">
        <f>VLOOKUP(A2612,'Web Based Remittances'!$A$2:$C$70,3,0)</f>
        <v>64d48c</v>
      </c>
      <c r="C2612" s="354" t="s">
        <v>111</v>
      </c>
      <c r="D2612" s="354" t="s">
        <v>112</v>
      </c>
      <c r="E2612" s="354">
        <v>6170110</v>
      </c>
      <c r="F2612" s="354">
        <v>24000</v>
      </c>
      <c r="G2612" s="354">
        <v>1250</v>
      </c>
      <c r="H2612" s="354">
        <v>5000</v>
      </c>
      <c r="I2612" s="354">
        <v>1250</v>
      </c>
      <c r="J2612" s="354">
        <v>1250</v>
      </c>
      <c r="K2612" s="354">
        <v>0</v>
      </c>
      <c r="L2612" s="354">
        <v>5000</v>
      </c>
      <c r="M2612" s="354">
        <v>1250</v>
      </c>
      <c r="N2612" s="354">
        <v>2000</v>
      </c>
      <c r="O2612" s="354">
        <v>2000</v>
      </c>
      <c r="P2612" s="354">
        <v>2000</v>
      </c>
      <c r="Q2612" s="354">
        <v>2000</v>
      </c>
      <c r="R2612" s="354">
        <v>1000</v>
      </c>
      <c r="S2612" s="354">
        <v>1250</v>
      </c>
      <c r="T2612" s="354">
        <v>6250</v>
      </c>
      <c r="U2612" s="354">
        <v>7500</v>
      </c>
      <c r="V2612" s="354">
        <v>8750</v>
      </c>
      <c r="W2612" s="354">
        <v>8750</v>
      </c>
      <c r="X2612" s="354">
        <v>13750</v>
      </c>
      <c r="Y2612" s="354">
        <v>15000</v>
      </c>
      <c r="Z2612" s="354">
        <v>17000</v>
      </c>
      <c r="AA2612" s="354">
        <v>19000</v>
      </c>
      <c r="AB2612" s="354">
        <v>21000</v>
      </c>
      <c r="AC2612" s="354">
        <v>23000</v>
      </c>
      <c r="AD2612" s="354">
        <v>24000</v>
      </c>
    </row>
    <row r="2613" spans="1:30" x14ac:dyDescent="0.35">
      <c r="A2613" t="s">
        <v>190</v>
      </c>
      <c r="B2613" s="354" t="str">
        <f>VLOOKUP(A2613,'Web Based Remittances'!$A$2:$C$70,3,0)</f>
        <v>64d48c</v>
      </c>
      <c r="C2613" s="354" t="s">
        <v>113</v>
      </c>
      <c r="D2613" s="354" t="s">
        <v>114</v>
      </c>
      <c r="E2613" s="354">
        <v>6181400</v>
      </c>
      <c r="F2613" s="354">
        <v>0</v>
      </c>
      <c r="S2613" s="354">
        <v>0</v>
      </c>
      <c r="T2613" s="354">
        <v>0</v>
      </c>
      <c r="U2613" s="354">
        <v>0</v>
      </c>
      <c r="V2613" s="354">
        <v>0</v>
      </c>
      <c r="W2613" s="354">
        <v>0</v>
      </c>
      <c r="X2613" s="354">
        <v>0</v>
      </c>
      <c r="Y2613" s="354">
        <v>0</v>
      </c>
      <c r="Z2613" s="354">
        <v>0</v>
      </c>
      <c r="AA2613" s="354">
        <v>0</v>
      </c>
      <c r="AB2613" s="354">
        <v>0</v>
      </c>
      <c r="AC2613" s="354">
        <v>0</v>
      </c>
      <c r="AD2613" s="354">
        <v>0</v>
      </c>
    </row>
    <row r="2614" spans="1:30" x14ac:dyDescent="0.35">
      <c r="A2614" t="s">
        <v>190</v>
      </c>
      <c r="B2614" s="354" t="str">
        <f>VLOOKUP(A2614,'Web Based Remittances'!$A$2:$C$70,3,0)</f>
        <v>64d48c</v>
      </c>
      <c r="C2614" s="354" t="s">
        <v>115</v>
      </c>
      <c r="D2614" s="354" t="s">
        <v>116</v>
      </c>
      <c r="E2614" s="354">
        <v>6181500</v>
      </c>
      <c r="F2614" s="354">
        <v>12500</v>
      </c>
      <c r="R2614" s="354">
        <v>12500</v>
      </c>
      <c r="S2614" s="354">
        <v>0</v>
      </c>
      <c r="T2614" s="354">
        <v>0</v>
      </c>
      <c r="U2614" s="354">
        <v>0</v>
      </c>
      <c r="V2614" s="354">
        <v>0</v>
      </c>
      <c r="W2614" s="354">
        <v>0</v>
      </c>
      <c r="X2614" s="354">
        <v>0</v>
      </c>
      <c r="Y2614" s="354">
        <v>0</v>
      </c>
      <c r="Z2614" s="354">
        <v>0</v>
      </c>
      <c r="AA2614" s="354">
        <v>0</v>
      </c>
      <c r="AB2614" s="354">
        <v>0</v>
      </c>
      <c r="AC2614" s="354">
        <v>0</v>
      </c>
      <c r="AD2614" s="354">
        <v>12500</v>
      </c>
    </row>
    <row r="2615" spans="1:30" x14ac:dyDescent="0.35">
      <c r="A2615" t="s">
        <v>190</v>
      </c>
      <c r="B2615" s="354" t="str">
        <f>VLOOKUP(A2615,'Web Based Remittances'!$A$2:$C$70,3,0)</f>
        <v>64d48c</v>
      </c>
      <c r="C2615" s="354" t="s">
        <v>121</v>
      </c>
      <c r="D2615" s="354" t="s">
        <v>122</v>
      </c>
      <c r="E2615" s="354">
        <v>4190170</v>
      </c>
      <c r="F2615" s="354">
        <v>-7500</v>
      </c>
      <c r="H2615" s="354">
        <v>-7500</v>
      </c>
      <c r="S2615" s="354">
        <v>0</v>
      </c>
      <c r="T2615" s="354">
        <v>-7500</v>
      </c>
      <c r="U2615" s="354">
        <v>-7500</v>
      </c>
      <c r="V2615" s="354">
        <v>-7500</v>
      </c>
      <c r="W2615" s="354">
        <v>-7500</v>
      </c>
      <c r="X2615" s="354">
        <v>-7500</v>
      </c>
      <c r="Y2615" s="354">
        <v>-7500</v>
      </c>
      <c r="Z2615" s="354">
        <v>-7500</v>
      </c>
      <c r="AA2615" s="354">
        <v>-7500</v>
      </c>
      <c r="AB2615" s="354">
        <v>-7500</v>
      </c>
      <c r="AC2615" s="354">
        <v>-7500</v>
      </c>
      <c r="AD2615" s="354">
        <v>-7500</v>
      </c>
    </row>
    <row r="2616" spans="1:30" x14ac:dyDescent="0.35">
      <c r="A2616" t="s">
        <v>190</v>
      </c>
      <c r="B2616" s="354" t="str">
        <f>VLOOKUP(A2616,'Web Based Remittances'!$A$2:$C$70,3,0)</f>
        <v>64d48c</v>
      </c>
      <c r="C2616" s="354" t="s">
        <v>127</v>
      </c>
      <c r="D2616" s="354" t="s">
        <v>128</v>
      </c>
      <c r="E2616" s="354">
        <v>6180200</v>
      </c>
      <c r="F2616" s="354">
        <v>7953</v>
      </c>
      <c r="H2616" s="354">
        <v>7953</v>
      </c>
      <c r="S2616" s="354">
        <v>0</v>
      </c>
      <c r="T2616" s="354">
        <v>7953</v>
      </c>
      <c r="U2616" s="354">
        <v>7953</v>
      </c>
      <c r="V2616" s="354">
        <v>7953</v>
      </c>
      <c r="W2616" s="354">
        <v>7953</v>
      </c>
      <c r="X2616" s="354">
        <v>7953</v>
      </c>
      <c r="Y2616" s="354">
        <v>7953</v>
      </c>
      <c r="Z2616" s="354">
        <v>7953</v>
      </c>
      <c r="AA2616" s="354">
        <v>7953</v>
      </c>
      <c r="AB2616" s="354">
        <v>7953</v>
      </c>
      <c r="AC2616" s="354">
        <v>7953</v>
      </c>
      <c r="AD2616" s="354">
        <v>7953</v>
      </c>
    </row>
    <row r="2617" spans="1:30" x14ac:dyDescent="0.35">
      <c r="A2617" t="s">
        <v>190</v>
      </c>
      <c r="B2617" s="354" t="str">
        <f>VLOOKUP(A2617,'Web Based Remittances'!$A$2:$C$70,3,0)</f>
        <v>64d48c</v>
      </c>
      <c r="C2617" s="354" t="s">
        <v>130</v>
      </c>
      <c r="D2617" s="354" t="s">
        <v>131</v>
      </c>
      <c r="E2617" s="354">
        <v>6180230</v>
      </c>
      <c r="S2617" s="354">
        <v>0</v>
      </c>
      <c r="T2617" s="354">
        <v>0</v>
      </c>
      <c r="U2617" s="354">
        <v>0</v>
      </c>
      <c r="V2617" s="354">
        <v>0</v>
      </c>
      <c r="W2617" s="354">
        <v>0</v>
      </c>
      <c r="X2617" s="354">
        <v>0</v>
      </c>
      <c r="Y2617" s="354">
        <v>0</v>
      </c>
      <c r="Z2617" s="354">
        <v>0</v>
      </c>
      <c r="AA2617" s="354">
        <v>0</v>
      </c>
      <c r="AB2617" s="354">
        <v>0</v>
      </c>
      <c r="AC2617" s="354">
        <v>0</v>
      </c>
      <c r="AD2617" s="354">
        <v>0</v>
      </c>
    </row>
    <row r="2618" spans="1:30" x14ac:dyDescent="0.35">
      <c r="A2618" t="s">
        <v>190</v>
      </c>
      <c r="B2618" s="354" t="str">
        <f>VLOOKUP(A2618,'Web Based Remittances'!$A$2:$C$70,3,0)</f>
        <v>64d48c</v>
      </c>
      <c r="C2618" s="354" t="s">
        <v>136</v>
      </c>
      <c r="D2618" s="354" t="s">
        <v>137</v>
      </c>
      <c r="E2618" s="354">
        <v>6180260</v>
      </c>
      <c r="F2618" s="354">
        <v>19999.75</v>
      </c>
      <c r="I2618" s="354">
        <v>5500</v>
      </c>
      <c r="L2618" s="354">
        <v>14499.75</v>
      </c>
      <c r="S2618" s="354">
        <v>0</v>
      </c>
      <c r="T2618" s="354">
        <v>0</v>
      </c>
      <c r="U2618" s="354">
        <v>5500</v>
      </c>
      <c r="V2618" s="354">
        <v>5500</v>
      </c>
      <c r="W2618" s="354">
        <v>5500</v>
      </c>
      <c r="X2618" s="354">
        <v>19999.75</v>
      </c>
      <c r="Y2618" s="354">
        <v>19999.75</v>
      </c>
      <c r="Z2618" s="354">
        <v>19999.75</v>
      </c>
      <c r="AA2618" s="354">
        <v>19999.75</v>
      </c>
      <c r="AB2618" s="354">
        <v>19999.75</v>
      </c>
      <c r="AC2618" s="354">
        <v>19999.75</v>
      </c>
      <c r="AD2618" s="354">
        <v>19999.75</v>
      </c>
    </row>
    <row r="2619" spans="1:30" x14ac:dyDescent="0.35">
      <c r="A2619" t="s">
        <v>191</v>
      </c>
      <c r="B2619" s="354" t="str">
        <f>VLOOKUP(A2619,'Web Based Remittances'!$A$2:$C$70,3,0)</f>
        <v>326l864s</v>
      </c>
      <c r="C2619" s="354" t="s">
        <v>19</v>
      </c>
      <c r="D2619" s="354" t="s">
        <v>20</v>
      </c>
      <c r="E2619" s="354">
        <v>4190105</v>
      </c>
      <c r="F2619" s="354">
        <v>-1846256.32</v>
      </c>
      <c r="G2619" s="354">
        <v>-149891</v>
      </c>
      <c r="H2619" s="354">
        <v>-197454.24</v>
      </c>
      <c r="I2619" s="354">
        <v>-149891</v>
      </c>
      <c r="J2619" s="354">
        <v>-149891</v>
      </c>
      <c r="K2619" s="354">
        <v>-149891</v>
      </c>
      <c r="L2619" s="354">
        <v>-149891</v>
      </c>
      <c r="M2619" s="354">
        <v>-149891</v>
      </c>
      <c r="N2619" s="354">
        <v>-149891</v>
      </c>
      <c r="O2619" s="354">
        <v>-149891</v>
      </c>
      <c r="P2619" s="354">
        <v>-149891</v>
      </c>
      <c r="Q2619" s="354">
        <v>-149891</v>
      </c>
      <c r="R2619" s="354">
        <v>-149892.07999999999</v>
      </c>
      <c r="S2619" s="354">
        <v>-149891</v>
      </c>
      <c r="T2619" s="354">
        <v>-347345.24</v>
      </c>
      <c r="U2619" s="354">
        <v>-497236.24</v>
      </c>
      <c r="V2619" s="354">
        <v>-647127.24</v>
      </c>
      <c r="W2619" s="354">
        <v>-797018.24</v>
      </c>
      <c r="X2619" s="354">
        <v>-946909.24</v>
      </c>
      <c r="Y2619" s="354">
        <v>-1096800.24</v>
      </c>
      <c r="Z2619" s="354">
        <v>-1246691.24</v>
      </c>
      <c r="AA2619" s="354">
        <v>-1396582.24</v>
      </c>
      <c r="AB2619" s="354">
        <v>-1546473.24</v>
      </c>
      <c r="AC2619" s="354">
        <v>-1696364.24</v>
      </c>
      <c r="AD2619" s="354">
        <v>-1846256.32</v>
      </c>
    </row>
    <row r="2620" spans="1:30" x14ac:dyDescent="0.35">
      <c r="A2620" t="s">
        <v>191</v>
      </c>
      <c r="B2620" s="354" t="str">
        <f>VLOOKUP(A2620,'Web Based Remittances'!$A$2:$C$70,3,0)</f>
        <v>326l864s</v>
      </c>
      <c r="C2620" s="354" t="s">
        <v>21</v>
      </c>
      <c r="D2620" s="354" t="s">
        <v>22</v>
      </c>
      <c r="E2620" s="354">
        <v>4190110</v>
      </c>
      <c r="F2620" s="354">
        <v>0</v>
      </c>
      <c r="S2620" s="354">
        <v>0</v>
      </c>
      <c r="T2620" s="354">
        <v>0</v>
      </c>
      <c r="U2620" s="354">
        <v>0</v>
      </c>
      <c r="V2620" s="354">
        <v>0</v>
      </c>
      <c r="W2620" s="354">
        <v>0</v>
      </c>
      <c r="X2620" s="354">
        <v>0</v>
      </c>
      <c r="Y2620" s="354">
        <v>0</v>
      </c>
      <c r="Z2620" s="354">
        <v>0</v>
      </c>
      <c r="AA2620" s="354">
        <v>0</v>
      </c>
      <c r="AB2620" s="354">
        <v>0</v>
      </c>
      <c r="AC2620" s="354">
        <v>0</v>
      </c>
      <c r="AD2620" s="354">
        <v>0</v>
      </c>
    </row>
    <row r="2621" spans="1:30" x14ac:dyDescent="0.35">
      <c r="A2621" t="s">
        <v>191</v>
      </c>
      <c r="B2621" s="354" t="str">
        <f>VLOOKUP(A2621,'Web Based Remittances'!$A$2:$C$70,3,0)</f>
        <v>326l864s</v>
      </c>
      <c r="C2621" s="354" t="s">
        <v>23</v>
      </c>
      <c r="D2621" s="354" t="s">
        <v>24</v>
      </c>
      <c r="E2621" s="354">
        <v>4190120</v>
      </c>
      <c r="F2621" s="354">
        <v>-24653.4</v>
      </c>
      <c r="G2621" s="354">
        <v>-3034.77</v>
      </c>
      <c r="H2621" s="354">
        <v>-2451.4299999999998</v>
      </c>
      <c r="I2621" s="354">
        <v>-2451.4299999999998</v>
      </c>
      <c r="J2621" s="354">
        <v>-2451.4299999999998</v>
      </c>
      <c r="K2621" s="354">
        <v>-2451.4299999999998</v>
      </c>
      <c r="L2621" s="354">
        <v>-1687.57</v>
      </c>
      <c r="M2621" s="354">
        <v>-1687.57</v>
      </c>
      <c r="N2621" s="354">
        <v>-1687.57</v>
      </c>
      <c r="O2621" s="354">
        <v>-1687.57</v>
      </c>
      <c r="P2621" s="354">
        <v>-1687.57</v>
      </c>
      <c r="Q2621" s="354">
        <v>-1687.57</v>
      </c>
      <c r="R2621" s="354">
        <v>-1687.49</v>
      </c>
      <c r="S2621" s="354">
        <v>-3034.77</v>
      </c>
      <c r="T2621" s="354">
        <v>-5486.2</v>
      </c>
      <c r="U2621" s="354">
        <v>-7937.6299999999992</v>
      </c>
      <c r="V2621" s="354">
        <v>-10389.06</v>
      </c>
      <c r="W2621" s="354">
        <v>-12840.49</v>
      </c>
      <c r="X2621" s="354">
        <v>-14528.06</v>
      </c>
      <c r="Y2621" s="354">
        <v>-16215.63</v>
      </c>
      <c r="Z2621" s="354">
        <v>-17903.2</v>
      </c>
      <c r="AA2621" s="354">
        <v>-19590.77</v>
      </c>
      <c r="AB2621" s="354">
        <v>-21278.34</v>
      </c>
      <c r="AC2621" s="354">
        <v>-22965.91</v>
      </c>
      <c r="AD2621" s="354">
        <v>-24653.4</v>
      </c>
    </row>
    <row r="2622" spans="1:30" x14ac:dyDescent="0.35">
      <c r="A2622" t="s">
        <v>191</v>
      </c>
      <c r="B2622" s="354" t="str">
        <f>VLOOKUP(A2622,'Web Based Remittances'!$A$2:$C$70,3,0)</f>
        <v>326l864s</v>
      </c>
      <c r="C2622" s="354" t="s">
        <v>25</v>
      </c>
      <c r="D2622" s="354" t="s">
        <v>26</v>
      </c>
      <c r="E2622" s="354">
        <v>4190140</v>
      </c>
      <c r="F2622" s="354">
        <v>-67810</v>
      </c>
      <c r="I2622" s="354">
        <v>-15747.5</v>
      </c>
      <c r="J2622" s="354">
        <v>-1205</v>
      </c>
      <c r="L2622" s="354">
        <v>-15747.5</v>
      </c>
      <c r="M2622" s="354">
        <v>-1205</v>
      </c>
      <c r="O2622" s="354">
        <v>-15747.5</v>
      </c>
      <c r="P2622" s="354">
        <v>-1205</v>
      </c>
      <c r="R2622" s="354">
        <v>-16952.5</v>
      </c>
      <c r="S2622" s="354">
        <v>0</v>
      </c>
      <c r="T2622" s="354">
        <v>0</v>
      </c>
      <c r="U2622" s="354">
        <v>-15747.5</v>
      </c>
      <c r="V2622" s="354">
        <v>-16952.5</v>
      </c>
      <c r="W2622" s="354">
        <v>-16952.5</v>
      </c>
      <c r="X2622" s="354">
        <v>-32700</v>
      </c>
      <c r="Y2622" s="354">
        <v>-33905</v>
      </c>
      <c r="Z2622" s="354">
        <v>-33905</v>
      </c>
      <c r="AA2622" s="354">
        <v>-49652.5</v>
      </c>
      <c r="AB2622" s="354">
        <v>-50857.5</v>
      </c>
      <c r="AC2622" s="354">
        <v>-50857.5</v>
      </c>
      <c r="AD2622" s="354">
        <v>-67810</v>
      </c>
    </row>
    <row r="2623" spans="1:30" x14ac:dyDescent="0.35">
      <c r="A2623" t="s">
        <v>191</v>
      </c>
      <c r="B2623" s="354" t="str">
        <f>VLOOKUP(A2623,'Web Based Remittances'!$A$2:$C$70,3,0)</f>
        <v>326l864s</v>
      </c>
      <c r="C2623" s="354" t="s">
        <v>27</v>
      </c>
      <c r="D2623" s="354" t="s">
        <v>28</v>
      </c>
      <c r="E2623" s="354">
        <v>4190160</v>
      </c>
      <c r="F2623" s="354">
        <v>-7672.56</v>
      </c>
      <c r="G2623" s="354">
        <v>-6072.56</v>
      </c>
      <c r="L2623" s="354">
        <v>-800</v>
      </c>
      <c r="P2623" s="354">
        <v>-800</v>
      </c>
      <c r="S2623" s="354">
        <v>-6072.56</v>
      </c>
      <c r="T2623" s="354">
        <v>-6072.56</v>
      </c>
      <c r="U2623" s="354">
        <v>-6072.56</v>
      </c>
      <c r="V2623" s="354">
        <v>-6072.56</v>
      </c>
      <c r="W2623" s="354">
        <v>-6072.56</v>
      </c>
      <c r="X2623" s="354">
        <v>-6872.56</v>
      </c>
      <c r="Y2623" s="354">
        <v>-6872.56</v>
      </c>
      <c r="Z2623" s="354">
        <v>-6872.56</v>
      </c>
      <c r="AA2623" s="354">
        <v>-6872.56</v>
      </c>
      <c r="AB2623" s="354">
        <v>-7672.56</v>
      </c>
      <c r="AC2623" s="354">
        <v>-7672.56</v>
      </c>
      <c r="AD2623" s="354">
        <v>-7672.56</v>
      </c>
    </row>
    <row r="2624" spans="1:30" x14ac:dyDescent="0.35">
      <c r="A2624" t="s">
        <v>191</v>
      </c>
      <c r="B2624" s="354" t="str">
        <f>VLOOKUP(A2624,'Web Based Remittances'!$A$2:$C$70,3,0)</f>
        <v>326l864s</v>
      </c>
      <c r="C2624" s="354" t="s">
        <v>29</v>
      </c>
      <c r="D2624" s="354" t="s">
        <v>30</v>
      </c>
      <c r="E2624" s="354">
        <v>4190390</v>
      </c>
      <c r="F2624" s="354">
        <v>-2000</v>
      </c>
      <c r="G2624" s="354">
        <v>-2000</v>
      </c>
      <c r="S2624" s="354">
        <v>-2000</v>
      </c>
      <c r="T2624" s="354">
        <v>-2000</v>
      </c>
      <c r="U2624" s="354">
        <v>-2000</v>
      </c>
      <c r="V2624" s="354">
        <v>-2000</v>
      </c>
      <c r="W2624" s="354">
        <v>-2000</v>
      </c>
      <c r="X2624" s="354">
        <v>-2000</v>
      </c>
      <c r="Y2624" s="354">
        <v>-2000</v>
      </c>
      <c r="Z2624" s="354">
        <v>-2000</v>
      </c>
      <c r="AA2624" s="354">
        <v>-2000</v>
      </c>
      <c r="AB2624" s="354">
        <v>-2000</v>
      </c>
      <c r="AC2624" s="354">
        <v>-2000</v>
      </c>
      <c r="AD2624" s="354">
        <v>-2000</v>
      </c>
    </row>
    <row r="2625" spans="1:30" x14ac:dyDescent="0.35">
      <c r="A2625" t="s">
        <v>191</v>
      </c>
      <c r="B2625" s="354" t="str">
        <f>VLOOKUP(A2625,'Web Based Remittances'!$A$2:$C$70,3,0)</f>
        <v>326l864s</v>
      </c>
      <c r="C2625" s="354" t="s">
        <v>31</v>
      </c>
      <c r="D2625" s="354" t="s">
        <v>32</v>
      </c>
      <c r="E2625" s="354">
        <v>4191900</v>
      </c>
      <c r="F2625" s="354">
        <v>-9300</v>
      </c>
      <c r="G2625" s="354">
        <v>-700</v>
      </c>
      <c r="H2625" s="354">
        <v>-700</v>
      </c>
      <c r="I2625" s="354">
        <v>-700</v>
      </c>
      <c r="J2625" s="354">
        <v>-800</v>
      </c>
      <c r="K2625" s="354">
        <v>-800</v>
      </c>
      <c r="L2625" s="354">
        <v>-800</v>
      </c>
      <c r="M2625" s="354">
        <v>-800</v>
      </c>
      <c r="N2625" s="354">
        <v>-800</v>
      </c>
      <c r="O2625" s="354">
        <v>-800</v>
      </c>
      <c r="P2625" s="354">
        <v>-800</v>
      </c>
      <c r="Q2625" s="354">
        <v>-800</v>
      </c>
      <c r="R2625" s="354">
        <v>-800</v>
      </c>
      <c r="S2625" s="354">
        <v>-700</v>
      </c>
      <c r="T2625" s="354">
        <v>-1400</v>
      </c>
      <c r="U2625" s="354">
        <v>-2100</v>
      </c>
      <c r="V2625" s="354">
        <v>-2900</v>
      </c>
      <c r="W2625" s="354">
        <v>-3700</v>
      </c>
      <c r="X2625" s="354">
        <v>-4500</v>
      </c>
      <c r="Y2625" s="354">
        <v>-5300</v>
      </c>
      <c r="Z2625" s="354">
        <v>-6100</v>
      </c>
      <c r="AA2625" s="354">
        <v>-6900</v>
      </c>
      <c r="AB2625" s="354">
        <v>-7700</v>
      </c>
      <c r="AC2625" s="354">
        <v>-8500</v>
      </c>
      <c r="AD2625" s="354">
        <v>-9300</v>
      </c>
    </row>
    <row r="2626" spans="1:30" x14ac:dyDescent="0.35">
      <c r="A2626" t="s">
        <v>191</v>
      </c>
      <c r="B2626" s="354" t="str">
        <f>VLOOKUP(A2626,'Web Based Remittances'!$A$2:$C$70,3,0)</f>
        <v>326l864s</v>
      </c>
      <c r="C2626" s="354" t="s">
        <v>33</v>
      </c>
      <c r="D2626" s="354" t="s">
        <v>34</v>
      </c>
      <c r="E2626" s="354">
        <v>4191100</v>
      </c>
      <c r="F2626" s="354">
        <v>-12873</v>
      </c>
      <c r="G2626" s="354">
        <v>-3348</v>
      </c>
      <c r="H2626" s="354">
        <v>-207.25</v>
      </c>
      <c r="J2626" s="354">
        <v>-407.25</v>
      </c>
      <c r="L2626" s="354">
        <v>-4148</v>
      </c>
      <c r="M2626" s="354">
        <v>-207.25</v>
      </c>
      <c r="P2626" s="354">
        <v>-3555.25</v>
      </c>
      <c r="R2626" s="354">
        <v>-1000</v>
      </c>
      <c r="S2626" s="354">
        <v>-3348</v>
      </c>
      <c r="T2626" s="354">
        <v>-3555.25</v>
      </c>
      <c r="U2626" s="354">
        <v>-3555.25</v>
      </c>
      <c r="V2626" s="354">
        <v>-3962.5</v>
      </c>
      <c r="W2626" s="354">
        <v>-3962.5</v>
      </c>
      <c r="X2626" s="354">
        <v>-8110.5</v>
      </c>
      <c r="Y2626" s="354">
        <v>-8317.75</v>
      </c>
      <c r="Z2626" s="354">
        <v>-8317.75</v>
      </c>
      <c r="AA2626" s="354">
        <v>-8317.75</v>
      </c>
      <c r="AB2626" s="354">
        <v>-11873</v>
      </c>
      <c r="AC2626" s="354">
        <v>-11873</v>
      </c>
      <c r="AD2626" s="354">
        <v>-12873</v>
      </c>
    </row>
    <row r="2627" spans="1:30" x14ac:dyDescent="0.35">
      <c r="A2627" t="s">
        <v>191</v>
      </c>
      <c r="B2627" s="354" t="str">
        <f>VLOOKUP(A2627,'Web Based Remittances'!$A$2:$C$70,3,0)</f>
        <v>326l864s</v>
      </c>
      <c r="C2627" s="354" t="s">
        <v>35</v>
      </c>
      <c r="D2627" s="354" t="s">
        <v>36</v>
      </c>
      <c r="E2627" s="354">
        <v>4191110</v>
      </c>
      <c r="F2627" s="354">
        <v>0</v>
      </c>
      <c r="S2627" s="354">
        <v>0</v>
      </c>
      <c r="T2627" s="354">
        <v>0</v>
      </c>
      <c r="U2627" s="354">
        <v>0</v>
      </c>
      <c r="V2627" s="354">
        <v>0</v>
      </c>
      <c r="W2627" s="354">
        <v>0</v>
      </c>
      <c r="X2627" s="354">
        <v>0</v>
      </c>
      <c r="Y2627" s="354">
        <v>0</v>
      </c>
      <c r="Z2627" s="354">
        <v>0</v>
      </c>
      <c r="AA2627" s="354">
        <v>0</v>
      </c>
      <c r="AB2627" s="354">
        <v>0</v>
      </c>
      <c r="AC2627" s="354">
        <v>0</v>
      </c>
      <c r="AD2627" s="354">
        <v>0</v>
      </c>
    </row>
    <row r="2628" spans="1:30" x14ac:dyDescent="0.35">
      <c r="A2628" t="s">
        <v>191</v>
      </c>
      <c r="B2628" s="354" t="str">
        <f>VLOOKUP(A2628,'Web Based Remittances'!$A$2:$C$70,3,0)</f>
        <v>326l864s</v>
      </c>
      <c r="C2628" s="354" t="s">
        <v>37</v>
      </c>
      <c r="D2628" s="354" t="s">
        <v>38</v>
      </c>
      <c r="E2628" s="354">
        <v>4191600</v>
      </c>
      <c r="F2628" s="354">
        <v>0</v>
      </c>
      <c r="S2628" s="354">
        <v>0</v>
      </c>
      <c r="T2628" s="354">
        <v>0</v>
      </c>
      <c r="U2628" s="354">
        <v>0</v>
      </c>
      <c r="V2628" s="354">
        <v>0</v>
      </c>
      <c r="W2628" s="354">
        <v>0</v>
      </c>
      <c r="X2628" s="354">
        <v>0</v>
      </c>
      <c r="Y2628" s="354">
        <v>0</v>
      </c>
      <c r="Z2628" s="354">
        <v>0</v>
      </c>
      <c r="AA2628" s="354">
        <v>0</v>
      </c>
      <c r="AB2628" s="354">
        <v>0</v>
      </c>
      <c r="AC2628" s="354">
        <v>0</v>
      </c>
      <c r="AD2628" s="354">
        <v>0</v>
      </c>
    </row>
    <row r="2629" spans="1:30" x14ac:dyDescent="0.35">
      <c r="A2629" t="s">
        <v>191</v>
      </c>
      <c r="B2629" s="354" t="str">
        <f>VLOOKUP(A2629,'Web Based Remittances'!$A$2:$C$70,3,0)</f>
        <v>326l864s</v>
      </c>
      <c r="C2629" s="354" t="s">
        <v>39</v>
      </c>
      <c r="D2629" s="354" t="s">
        <v>40</v>
      </c>
      <c r="E2629" s="354">
        <v>4191610</v>
      </c>
      <c r="F2629" s="354">
        <v>-1000</v>
      </c>
      <c r="H2629" s="354">
        <v>-1000</v>
      </c>
      <c r="S2629" s="354">
        <v>0</v>
      </c>
      <c r="T2629" s="354">
        <v>-1000</v>
      </c>
      <c r="U2629" s="354">
        <v>-1000</v>
      </c>
      <c r="V2629" s="354">
        <v>-1000</v>
      </c>
      <c r="W2629" s="354">
        <v>-1000</v>
      </c>
      <c r="X2629" s="354">
        <v>-1000</v>
      </c>
      <c r="Y2629" s="354">
        <v>-1000</v>
      </c>
      <c r="Z2629" s="354">
        <v>-1000</v>
      </c>
      <c r="AA2629" s="354">
        <v>-1000</v>
      </c>
      <c r="AB2629" s="354">
        <v>-1000</v>
      </c>
      <c r="AC2629" s="354">
        <v>-1000</v>
      </c>
      <c r="AD2629" s="354">
        <v>-1000</v>
      </c>
    </row>
    <row r="2630" spans="1:30" x14ac:dyDescent="0.35">
      <c r="A2630" t="s">
        <v>191</v>
      </c>
      <c r="B2630" s="354" t="str">
        <f>VLOOKUP(A2630,'Web Based Remittances'!$A$2:$C$70,3,0)</f>
        <v>326l864s</v>
      </c>
      <c r="C2630" s="354" t="s">
        <v>41</v>
      </c>
      <c r="D2630" s="354" t="s">
        <v>42</v>
      </c>
      <c r="E2630" s="354">
        <v>4190410</v>
      </c>
      <c r="F2630" s="354">
        <v>-30548.83</v>
      </c>
      <c r="G2630" s="354">
        <v>-7262.2</v>
      </c>
      <c r="H2630" s="354">
        <v>-7262.2</v>
      </c>
      <c r="I2630" s="354">
        <v>-7262.2</v>
      </c>
      <c r="J2630" s="354">
        <v>-7262.23</v>
      </c>
      <c r="O2630" s="354">
        <v>-1500</v>
      </c>
      <c r="S2630" s="354">
        <v>-7262.2</v>
      </c>
      <c r="T2630" s="354">
        <v>-14524.4</v>
      </c>
      <c r="U2630" s="354">
        <v>-21786.6</v>
      </c>
      <c r="V2630" s="354">
        <v>-29048.829999999998</v>
      </c>
      <c r="W2630" s="354">
        <v>-29048.829999999998</v>
      </c>
      <c r="X2630" s="354">
        <v>-29048.829999999998</v>
      </c>
      <c r="Y2630" s="354">
        <v>-29048.829999999998</v>
      </c>
      <c r="Z2630" s="354">
        <v>-29048.829999999998</v>
      </c>
      <c r="AA2630" s="354">
        <v>-30548.829999999998</v>
      </c>
      <c r="AB2630" s="354">
        <v>-30548.829999999998</v>
      </c>
      <c r="AC2630" s="354">
        <v>-30548.829999999998</v>
      </c>
      <c r="AD2630" s="354">
        <v>-30548.829999999998</v>
      </c>
    </row>
    <row r="2631" spans="1:30" x14ac:dyDescent="0.35">
      <c r="A2631" t="s">
        <v>191</v>
      </c>
      <c r="B2631" s="354" t="str">
        <f>VLOOKUP(A2631,'Web Based Remittances'!$A$2:$C$70,3,0)</f>
        <v>326l864s</v>
      </c>
      <c r="C2631" s="354" t="s">
        <v>43</v>
      </c>
      <c r="D2631" s="354" t="s">
        <v>44</v>
      </c>
      <c r="E2631" s="354">
        <v>4190420</v>
      </c>
      <c r="F2631" s="354">
        <v>-1600</v>
      </c>
      <c r="H2631" s="354">
        <v>-300</v>
      </c>
      <c r="J2631" s="354">
        <v>-300</v>
      </c>
      <c r="M2631" s="354">
        <v>-1000</v>
      </c>
      <c r="S2631" s="354">
        <v>0</v>
      </c>
      <c r="T2631" s="354">
        <v>-300</v>
      </c>
      <c r="U2631" s="354">
        <v>-300</v>
      </c>
      <c r="V2631" s="354">
        <v>-600</v>
      </c>
      <c r="W2631" s="354">
        <v>-600</v>
      </c>
      <c r="X2631" s="354">
        <v>-600</v>
      </c>
      <c r="Y2631" s="354">
        <v>-1600</v>
      </c>
      <c r="Z2631" s="354">
        <v>-1600</v>
      </c>
      <c r="AA2631" s="354">
        <v>-1600</v>
      </c>
      <c r="AB2631" s="354">
        <v>-1600</v>
      </c>
      <c r="AC2631" s="354">
        <v>-1600</v>
      </c>
      <c r="AD2631" s="354">
        <v>-1600</v>
      </c>
    </row>
    <row r="2632" spans="1:30" x14ac:dyDescent="0.35">
      <c r="A2632" t="s">
        <v>191</v>
      </c>
      <c r="B2632" s="354" t="str">
        <f>VLOOKUP(A2632,'Web Based Remittances'!$A$2:$C$70,3,0)</f>
        <v>326l864s</v>
      </c>
      <c r="C2632" s="354" t="s">
        <v>45</v>
      </c>
      <c r="D2632" s="354" t="s">
        <v>46</v>
      </c>
      <c r="E2632" s="354">
        <v>4190200</v>
      </c>
      <c r="S2632" s="354">
        <v>0</v>
      </c>
      <c r="T2632" s="354">
        <v>0</v>
      </c>
      <c r="U2632" s="354">
        <v>0</v>
      </c>
      <c r="V2632" s="354">
        <v>0</v>
      </c>
      <c r="W2632" s="354">
        <v>0</v>
      </c>
      <c r="X2632" s="354">
        <v>0</v>
      </c>
      <c r="Y2632" s="354">
        <v>0</v>
      </c>
      <c r="Z2632" s="354">
        <v>0</v>
      </c>
      <c r="AA2632" s="354">
        <v>0</v>
      </c>
      <c r="AB2632" s="354">
        <v>0</v>
      </c>
      <c r="AC2632" s="354">
        <v>0</v>
      </c>
      <c r="AD2632" s="354">
        <v>0</v>
      </c>
    </row>
    <row r="2633" spans="1:30" x14ac:dyDescent="0.35">
      <c r="A2633" t="s">
        <v>191</v>
      </c>
      <c r="B2633" s="354" t="str">
        <f>VLOOKUP(A2633,'Web Based Remittances'!$A$2:$C$70,3,0)</f>
        <v>326l864s</v>
      </c>
      <c r="C2633" s="354" t="s">
        <v>47</v>
      </c>
      <c r="D2633" s="354" t="s">
        <v>48</v>
      </c>
      <c r="E2633" s="354">
        <v>4190386</v>
      </c>
      <c r="F2633" s="354">
        <v>0</v>
      </c>
      <c r="S2633" s="354">
        <v>0</v>
      </c>
      <c r="T2633" s="354">
        <v>0</v>
      </c>
      <c r="U2633" s="354">
        <v>0</v>
      </c>
      <c r="V2633" s="354">
        <v>0</v>
      </c>
      <c r="W2633" s="354">
        <v>0</v>
      </c>
      <c r="X2633" s="354">
        <v>0</v>
      </c>
      <c r="Y2633" s="354">
        <v>0</v>
      </c>
      <c r="Z2633" s="354">
        <v>0</v>
      </c>
      <c r="AA2633" s="354">
        <v>0</v>
      </c>
      <c r="AB2633" s="354">
        <v>0</v>
      </c>
      <c r="AC2633" s="354">
        <v>0</v>
      </c>
      <c r="AD2633" s="354">
        <v>0</v>
      </c>
    </row>
    <row r="2634" spans="1:30" x14ac:dyDescent="0.35">
      <c r="A2634" t="s">
        <v>191</v>
      </c>
      <c r="B2634" s="354" t="str">
        <f>VLOOKUP(A2634,'Web Based Remittances'!$A$2:$C$70,3,0)</f>
        <v>326l864s</v>
      </c>
      <c r="C2634" s="354" t="s">
        <v>49</v>
      </c>
      <c r="D2634" s="354" t="s">
        <v>50</v>
      </c>
      <c r="E2634" s="354">
        <v>4190387</v>
      </c>
      <c r="F2634" s="354">
        <v>0</v>
      </c>
      <c r="S2634" s="354">
        <v>0</v>
      </c>
      <c r="T2634" s="354">
        <v>0</v>
      </c>
      <c r="U2634" s="354">
        <v>0</v>
      </c>
      <c r="V2634" s="354">
        <v>0</v>
      </c>
      <c r="W2634" s="354">
        <v>0</v>
      </c>
      <c r="X2634" s="354">
        <v>0</v>
      </c>
      <c r="Y2634" s="354">
        <v>0</v>
      </c>
      <c r="Z2634" s="354">
        <v>0</v>
      </c>
      <c r="AA2634" s="354">
        <v>0</v>
      </c>
      <c r="AB2634" s="354">
        <v>0</v>
      </c>
      <c r="AC2634" s="354">
        <v>0</v>
      </c>
      <c r="AD2634" s="354">
        <v>0</v>
      </c>
    </row>
    <row r="2635" spans="1:30" x14ac:dyDescent="0.35">
      <c r="A2635" t="s">
        <v>191</v>
      </c>
      <c r="B2635" s="354" t="str">
        <f>VLOOKUP(A2635,'Web Based Remittances'!$A$2:$C$70,3,0)</f>
        <v>326l864s</v>
      </c>
      <c r="C2635" s="354" t="s">
        <v>51</v>
      </c>
      <c r="D2635" s="354" t="s">
        <v>52</v>
      </c>
      <c r="E2635" s="354">
        <v>4190388</v>
      </c>
      <c r="F2635" s="354">
        <v>-4913.12</v>
      </c>
      <c r="G2635" s="354">
        <v>-3318.12</v>
      </c>
      <c r="I2635" s="354">
        <v>-1595</v>
      </c>
      <c r="S2635" s="354">
        <v>-3318.12</v>
      </c>
      <c r="T2635" s="354">
        <v>-3318.12</v>
      </c>
      <c r="U2635" s="354">
        <v>-4913.12</v>
      </c>
      <c r="V2635" s="354">
        <v>-4913.12</v>
      </c>
      <c r="W2635" s="354">
        <v>-4913.12</v>
      </c>
      <c r="X2635" s="354">
        <v>-4913.12</v>
      </c>
      <c r="Y2635" s="354">
        <v>-4913.12</v>
      </c>
      <c r="Z2635" s="354">
        <v>-4913.12</v>
      </c>
      <c r="AA2635" s="354">
        <v>-4913.12</v>
      </c>
      <c r="AB2635" s="354">
        <v>-4913.12</v>
      </c>
      <c r="AC2635" s="354">
        <v>-4913.12</v>
      </c>
      <c r="AD2635" s="354">
        <v>-4913.12</v>
      </c>
    </row>
    <row r="2636" spans="1:30" x14ac:dyDescent="0.35">
      <c r="A2636" t="s">
        <v>191</v>
      </c>
      <c r="B2636" s="354" t="str">
        <f>VLOOKUP(A2636,'Web Based Remittances'!$A$2:$C$70,3,0)</f>
        <v>326l864s</v>
      </c>
      <c r="C2636" s="354" t="s">
        <v>53</v>
      </c>
      <c r="D2636" s="354" t="s">
        <v>54</v>
      </c>
      <c r="E2636" s="354">
        <v>4190380</v>
      </c>
      <c r="F2636" s="354">
        <v>-70977</v>
      </c>
      <c r="H2636" s="354">
        <v>-8362.5</v>
      </c>
      <c r="J2636" s="354">
        <v>-50907</v>
      </c>
      <c r="N2636" s="354">
        <v>-11707.5</v>
      </c>
      <c r="S2636" s="354">
        <v>0</v>
      </c>
      <c r="T2636" s="354">
        <v>-8362.5</v>
      </c>
      <c r="U2636" s="354">
        <v>-8362.5</v>
      </c>
      <c r="V2636" s="354">
        <v>-59269.5</v>
      </c>
      <c r="W2636" s="354">
        <v>-59269.5</v>
      </c>
      <c r="X2636" s="354">
        <v>-59269.5</v>
      </c>
      <c r="Y2636" s="354">
        <v>-59269.5</v>
      </c>
      <c r="Z2636" s="354">
        <v>-70977</v>
      </c>
      <c r="AA2636" s="354">
        <v>-70977</v>
      </c>
      <c r="AB2636" s="354">
        <v>-70977</v>
      </c>
      <c r="AC2636" s="354">
        <v>-70977</v>
      </c>
      <c r="AD2636" s="354">
        <v>-70977</v>
      </c>
    </row>
    <row r="2637" spans="1:30" x14ac:dyDescent="0.35">
      <c r="A2637" t="s">
        <v>191</v>
      </c>
      <c r="B2637" s="354" t="str">
        <f>VLOOKUP(A2637,'Web Based Remittances'!$A$2:$C$70,3,0)</f>
        <v>326l864s</v>
      </c>
      <c r="C2637" s="354" t="s">
        <v>57</v>
      </c>
      <c r="D2637" s="354" t="s">
        <v>58</v>
      </c>
      <c r="E2637" s="354">
        <v>6110000</v>
      </c>
      <c r="F2637" s="354">
        <v>1097753.1299999997</v>
      </c>
      <c r="G2637" s="354">
        <v>89859.82</v>
      </c>
      <c r="H2637" s="354">
        <v>88860.7</v>
      </c>
      <c r="I2637" s="354">
        <v>88860.7</v>
      </c>
      <c r="J2637" s="354">
        <v>88860.7</v>
      </c>
      <c r="K2637" s="354">
        <v>88860.7</v>
      </c>
      <c r="L2637" s="354">
        <v>93207.21</v>
      </c>
      <c r="M2637" s="354">
        <v>93207.21</v>
      </c>
      <c r="N2637" s="354">
        <v>93207.21</v>
      </c>
      <c r="O2637" s="354">
        <v>93207.22</v>
      </c>
      <c r="P2637" s="354">
        <v>93207.21</v>
      </c>
      <c r="Q2637" s="354">
        <v>93207.22</v>
      </c>
      <c r="R2637" s="354">
        <v>93207.23</v>
      </c>
      <c r="S2637" s="354">
        <v>89859.82</v>
      </c>
      <c r="T2637" s="354">
        <v>178720.52000000002</v>
      </c>
      <c r="U2637" s="354">
        <v>267581.22000000003</v>
      </c>
      <c r="V2637" s="354">
        <v>356441.92000000004</v>
      </c>
      <c r="W2637" s="354">
        <v>445302.62000000005</v>
      </c>
      <c r="X2637" s="354">
        <v>538509.83000000007</v>
      </c>
      <c r="Y2637" s="354">
        <v>631717.04</v>
      </c>
      <c r="Z2637" s="354">
        <v>724924.25</v>
      </c>
      <c r="AA2637" s="354">
        <v>818131.47</v>
      </c>
      <c r="AB2637" s="354">
        <v>911338.67999999993</v>
      </c>
      <c r="AC2637" s="354">
        <v>1004545.8999999999</v>
      </c>
      <c r="AD2637" s="354">
        <v>1097753.1299999999</v>
      </c>
    </row>
    <row r="2638" spans="1:30" x14ac:dyDescent="0.35">
      <c r="A2638" t="s">
        <v>191</v>
      </c>
      <c r="B2638" s="354" t="str">
        <f>VLOOKUP(A2638,'Web Based Remittances'!$A$2:$C$70,3,0)</f>
        <v>326l864s</v>
      </c>
      <c r="C2638" s="354" t="s">
        <v>59</v>
      </c>
      <c r="D2638" s="354" t="s">
        <v>60</v>
      </c>
      <c r="E2638" s="354">
        <v>6110020</v>
      </c>
      <c r="F2638" s="354">
        <v>8000</v>
      </c>
      <c r="G2638" s="354">
        <v>727.27</v>
      </c>
      <c r="H2638" s="354">
        <v>727.27</v>
      </c>
      <c r="I2638" s="354">
        <v>727.27</v>
      </c>
      <c r="J2638" s="354">
        <v>727.27</v>
      </c>
      <c r="K2638" s="354">
        <v>727.27</v>
      </c>
      <c r="M2638" s="354">
        <v>727.27</v>
      </c>
      <c r="N2638" s="354">
        <v>727.27</v>
      </c>
      <c r="O2638" s="354">
        <v>727.27</v>
      </c>
      <c r="P2638" s="354">
        <v>727.27</v>
      </c>
      <c r="Q2638" s="354">
        <v>727.27</v>
      </c>
      <c r="R2638" s="354">
        <v>727.3</v>
      </c>
      <c r="S2638" s="354">
        <v>727.27</v>
      </c>
      <c r="T2638" s="354">
        <v>1454.54</v>
      </c>
      <c r="U2638" s="354">
        <v>2181.81</v>
      </c>
      <c r="V2638" s="354">
        <v>2909.08</v>
      </c>
      <c r="W2638" s="354">
        <v>3636.35</v>
      </c>
      <c r="X2638" s="354">
        <v>3636.35</v>
      </c>
      <c r="Y2638" s="354">
        <v>4363.62</v>
      </c>
      <c r="Z2638" s="354">
        <v>5090.8899999999994</v>
      </c>
      <c r="AA2638" s="354">
        <v>5818.16</v>
      </c>
      <c r="AB2638" s="354">
        <v>6545.43</v>
      </c>
      <c r="AC2638" s="354">
        <v>7272.7000000000007</v>
      </c>
      <c r="AD2638" s="354">
        <v>8000.0000000000009</v>
      </c>
    </row>
    <row r="2639" spans="1:30" x14ac:dyDescent="0.35">
      <c r="A2639" t="s">
        <v>191</v>
      </c>
      <c r="B2639" s="354" t="str">
        <f>VLOOKUP(A2639,'Web Based Remittances'!$A$2:$C$70,3,0)</f>
        <v>326l864s</v>
      </c>
      <c r="C2639" s="354" t="s">
        <v>61</v>
      </c>
      <c r="D2639" s="354" t="s">
        <v>62</v>
      </c>
      <c r="E2639" s="354">
        <v>6110600</v>
      </c>
      <c r="F2639" s="354">
        <v>403810.01</v>
      </c>
      <c r="G2639" s="354">
        <v>33780.83</v>
      </c>
      <c r="H2639" s="354">
        <v>33780.83</v>
      </c>
      <c r="I2639" s="354">
        <v>33780.83</v>
      </c>
      <c r="J2639" s="354">
        <v>33780.83</v>
      </c>
      <c r="K2639" s="354">
        <v>31742.66</v>
      </c>
      <c r="L2639" s="354">
        <v>33581.519999999997</v>
      </c>
      <c r="M2639" s="354">
        <v>33893.74</v>
      </c>
      <c r="N2639" s="354">
        <v>33893.74</v>
      </c>
      <c r="O2639" s="354">
        <v>33893.74</v>
      </c>
      <c r="P2639" s="354">
        <v>33893.74</v>
      </c>
      <c r="Q2639" s="354">
        <v>33893.74</v>
      </c>
      <c r="R2639" s="354">
        <v>33893.81</v>
      </c>
      <c r="S2639" s="354">
        <v>33780.83</v>
      </c>
      <c r="T2639" s="354">
        <v>67561.66</v>
      </c>
      <c r="U2639" s="354">
        <v>101342.49</v>
      </c>
      <c r="V2639" s="354">
        <v>135123.32</v>
      </c>
      <c r="W2639" s="354">
        <v>166865.98000000001</v>
      </c>
      <c r="X2639" s="354">
        <v>200447.5</v>
      </c>
      <c r="Y2639" s="354">
        <v>234341.24</v>
      </c>
      <c r="Z2639" s="354">
        <v>268234.98</v>
      </c>
      <c r="AA2639" s="354">
        <v>302128.71999999997</v>
      </c>
      <c r="AB2639" s="354">
        <v>336022.45999999996</v>
      </c>
      <c r="AC2639" s="354">
        <v>369916.19999999995</v>
      </c>
      <c r="AD2639" s="354">
        <v>403810.00999999995</v>
      </c>
    </row>
    <row r="2640" spans="1:30" x14ac:dyDescent="0.35">
      <c r="A2640" t="s">
        <v>191</v>
      </c>
      <c r="B2640" s="354" t="str">
        <f>VLOOKUP(A2640,'Web Based Remittances'!$A$2:$C$70,3,0)</f>
        <v>326l864s</v>
      </c>
      <c r="C2640" s="354" t="s">
        <v>63</v>
      </c>
      <c r="D2640" s="354" t="s">
        <v>64</v>
      </c>
      <c r="E2640" s="354">
        <v>6110720</v>
      </c>
      <c r="F2640" s="354">
        <v>57004.800000000003</v>
      </c>
      <c r="G2640" s="354">
        <v>4750.3999999999996</v>
      </c>
      <c r="H2640" s="354">
        <v>4750.3999999999996</v>
      </c>
      <c r="I2640" s="354">
        <v>4750.3999999999996</v>
      </c>
      <c r="J2640" s="354">
        <v>4750.3999999999996</v>
      </c>
      <c r="K2640" s="354">
        <v>4750.3999999999996</v>
      </c>
      <c r="L2640" s="354">
        <v>4750.3999999999996</v>
      </c>
      <c r="M2640" s="354">
        <v>4750.3999999999996</v>
      </c>
      <c r="N2640" s="354">
        <v>4750.3999999999996</v>
      </c>
      <c r="O2640" s="354">
        <v>4750.3999999999996</v>
      </c>
      <c r="P2640" s="354">
        <v>4750.3999999999996</v>
      </c>
      <c r="Q2640" s="354">
        <v>4750.3999999999996</v>
      </c>
      <c r="R2640" s="354">
        <v>4750.3999999999996</v>
      </c>
      <c r="S2640" s="354">
        <v>4750.3999999999996</v>
      </c>
      <c r="T2640" s="354">
        <v>9500.7999999999993</v>
      </c>
      <c r="U2640" s="354">
        <v>14251.199999999999</v>
      </c>
      <c r="V2640" s="354">
        <v>19001.599999999999</v>
      </c>
      <c r="W2640" s="354">
        <v>23752</v>
      </c>
      <c r="X2640" s="354">
        <v>28502.400000000001</v>
      </c>
      <c r="Y2640" s="354">
        <v>33252.800000000003</v>
      </c>
      <c r="Z2640" s="354">
        <v>38003.200000000004</v>
      </c>
      <c r="AA2640" s="354">
        <v>42753.600000000006</v>
      </c>
      <c r="AB2640" s="354">
        <v>47504.000000000007</v>
      </c>
      <c r="AC2640" s="354">
        <v>52254.400000000009</v>
      </c>
      <c r="AD2640" s="354">
        <v>57004.80000000001</v>
      </c>
    </row>
    <row r="2641" spans="1:30" x14ac:dyDescent="0.35">
      <c r="A2641" t="s">
        <v>191</v>
      </c>
      <c r="B2641" s="354" t="str">
        <f>VLOOKUP(A2641,'Web Based Remittances'!$A$2:$C$70,3,0)</f>
        <v>326l864s</v>
      </c>
      <c r="C2641" s="354" t="s">
        <v>65</v>
      </c>
      <c r="D2641" s="354" t="s">
        <v>66</v>
      </c>
      <c r="E2641" s="354">
        <v>6110860</v>
      </c>
      <c r="F2641" s="354">
        <v>115455</v>
      </c>
      <c r="G2641" s="354">
        <v>9526.59</v>
      </c>
      <c r="H2641" s="354">
        <v>9526.59</v>
      </c>
      <c r="I2641" s="354">
        <v>9526.59</v>
      </c>
      <c r="J2641" s="354">
        <v>9526.59</v>
      </c>
      <c r="K2641" s="354">
        <v>9526.59</v>
      </c>
      <c r="L2641" s="354">
        <v>9526.59</v>
      </c>
      <c r="M2641" s="354">
        <v>9715.91</v>
      </c>
      <c r="N2641" s="354">
        <v>9715.91</v>
      </c>
      <c r="O2641" s="354">
        <v>9715.91</v>
      </c>
      <c r="P2641" s="354">
        <v>9715.91</v>
      </c>
      <c r="Q2641" s="354">
        <v>9715.91</v>
      </c>
      <c r="R2641" s="354">
        <v>9715.91</v>
      </c>
      <c r="S2641" s="354">
        <v>9526.59</v>
      </c>
      <c r="T2641" s="354">
        <v>19053.18</v>
      </c>
      <c r="U2641" s="354">
        <v>28579.77</v>
      </c>
      <c r="V2641" s="354">
        <v>38106.36</v>
      </c>
      <c r="W2641" s="354">
        <v>47632.95</v>
      </c>
      <c r="X2641" s="354">
        <v>57159.539999999994</v>
      </c>
      <c r="Y2641" s="354">
        <v>66875.45</v>
      </c>
      <c r="Z2641" s="354">
        <v>76591.360000000001</v>
      </c>
      <c r="AA2641" s="354">
        <v>86307.27</v>
      </c>
      <c r="AB2641" s="354">
        <v>96023.180000000008</v>
      </c>
      <c r="AC2641" s="354">
        <v>105739.09000000001</v>
      </c>
      <c r="AD2641" s="354">
        <v>115455.00000000001</v>
      </c>
    </row>
    <row r="2642" spans="1:30" x14ac:dyDescent="0.35">
      <c r="A2642" t="s">
        <v>191</v>
      </c>
      <c r="B2642" s="354" t="str">
        <f>VLOOKUP(A2642,'Web Based Remittances'!$A$2:$C$70,3,0)</f>
        <v>326l864s</v>
      </c>
      <c r="C2642" s="354" t="s">
        <v>67</v>
      </c>
      <c r="D2642" s="354" t="s">
        <v>68</v>
      </c>
      <c r="E2642" s="354">
        <v>6110800</v>
      </c>
      <c r="F2642" s="354">
        <v>0</v>
      </c>
      <c r="S2642" s="354">
        <v>0</v>
      </c>
      <c r="T2642" s="354">
        <v>0</v>
      </c>
      <c r="U2642" s="354">
        <v>0</v>
      </c>
      <c r="V2642" s="354">
        <v>0</v>
      </c>
      <c r="W2642" s="354">
        <v>0</v>
      </c>
      <c r="X2642" s="354">
        <v>0</v>
      </c>
      <c r="Y2642" s="354">
        <v>0</v>
      </c>
      <c r="Z2642" s="354">
        <v>0</v>
      </c>
      <c r="AA2642" s="354">
        <v>0</v>
      </c>
      <c r="AB2642" s="354">
        <v>0</v>
      </c>
      <c r="AC2642" s="354">
        <v>0</v>
      </c>
      <c r="AD2642" s="354">
        <v>0</v>
      </c>
    </row>
    <row r="2643" spans="1:30" x14ac:dyDescent="0.35">
      <c r="A2643" t="s">
        <v>191</v>
      </c>
      <c r="B2643" s="354" t="str">
        <f>VLOOKUP(A2643,'Web Based Remittances'!$A$2:$C$70,3,0)</f>
        <v>326l864s</v>
      </c>
      <c r="C2643" s="354" t="s">
        <v>69</v>
      </c>
      <c r="D2643" s="354" t="s">
        <v>70</v>
      </c>
      <c r="E2643" s="354">
        <v>6110640</v>
      </c>
      <c r="F2643" s="354">
        <v>47008.84</v>
      </c>
      <c r="G2643" s="354">
        <v>3917.4</v>
      </c>
      <c r="H2643" s="354">
        <v>3917.4</v>
      </c>
      <c r="I2643" s="354">
        <v>3917.4</v>
      </c>
      <c r="J2643" s="354">
        <v>3917.4</v>
      </c>
      <c r="K2643" s="354">
        <v>3917.4</v>
      </c>
      <c r="L2643" s="354">
        <v>3917.4</v>
      </c>
      <c r="M2643" s="354">
        <v>3917.4</v>
      </c>
      <c r="N2643" s="354">
        <v>3917.4</v>
      </c>
      <c r="O2643" s="354">
        <v>3917.4</v>
      </c>
      <c r="P2643" s="354">
        <v>3917.4</v>
      </c>
      <c r="Q2643" s="354">
        <v>3917.4</v>
      </c>
      <c r="R2643" s="354">
        <v>3917.44</v>
      </c>
      <c r="S2643" s="354">
        <v>3917.4</v>
      </c>
      <c r="T2643" s="354">
        <v>7834.8</v>
      </c>
      <c r="U2643" s="354">
        <v>11752.2</v>
      </c>
      <c r="V2643" s="354">
        <v>15669.6</v>
      </c>
      <c r="W2643" s="354">
        <v>19587</v>
      </c>
      <c r="X2643" s="354">
        <v>23504.400000000001</v>
      </c>
      <c r="Y2643" s="354">
        <v>27421.800000000003</v>
      </c>
      <c r="Z2643" s="354">
        <v>31339.200000000004</v>
      </c>
      <c r="AA2643" s="354">
        <v>35256.600000000006</v>
      </c>
      <c r="AB2643" s="354">
        <v>39174.000000000007</v>
      </c>
      <c r="AC2643" s="354">
        <v>43091.400000000009</v>
      </c>
      <c r="AD2643" s="354">
        <v>47008.840000000011</v>
      </c>
    </row>
    <row r="2644" spans="1:30" x14ac:dyDescent="0.35">
      <c r="A2644" t="s">
        <v>191</v>
      </c>
      <c r="B2644" s="354" t="str">
        <f>VLOOKUP(A2644,'Web Based Remittances'!$A$2:$C$70,3,0)</f>
        <v>326l864s</v>
      </c>
      <c r="C2644" s="354" t="s">
        <v>71</v>
      </c>
      <c r="D2644" s="354" t="s">
        <v>72</v>
      </c>
      <c r="E2644" s="354">
        <v>6116300</v>
      </c>
      <c r="F2644" s="354">
        <v>8360.64</v>
      </c>
      <c r="G2644" s="354">
        <v>193.64</v>
      </c>
      <c r="H2644" s="354">
        <v>193.64</v>
      </c>
      <c r="I2644" s="354">
        <v>193.64</v>
      </c>
      <c r="J2644" s="354">
        <v>193.64</v>
      </c>
      <c r="L2644" s="354">
        <v>193.64</v>
      </c>
      <c r="M2644" s="354">
        <v>6424.24</v>
      </c>
      <c r="N2644" s="354">
        <v>193.64</v>
      </c>
      <c r="O2644" s="354">
        <v>193.64</v>
      </c>
      <c r="P2644" s="354">
        <v>193.64</v>
      </c>
      <c r="Q2644" s="354">
        <v>193.64</v>
      </c>
      <c r="R2644" s="354">
        <v>193.64</v>
      </c>
      <c r="S2644" s="354">
        <v>193.64</v>
      </c>
      <c r="T2644" s="354">
        <v>387.28</v>
      </c>
      <c r="U2644" s="354">
        <v>580.91999999999996</v>
      </c>
      <c r="V2644" s="354">
        <v>774.56</v>
      </c>
      <c r="W2644" s="354">
        <v>774.56</v>
      </c>
      <c r="X2644" s="354">
        <v>968.19999999999993</v>
      </c>
      <c r="Y2644" s="354">
        <v>7392.44</v>
      </c>
      <c r="Z2644" s="354">
        <v>7586.08</v>
      </c>
      <c r="AA2644" s="354">
        <v>7779.72</v>
      </c>
      <c r="AB2644" s="354">
        <v>7973.3600000000006</v>
      </c>
      <c r="AC2644" s="354">
        <v>8167.0000000000009</v>
      </c>
      <c r="AD2644" s="354">
        <v>8360.6400000000012</v>
      </c>
    </row>
    <row r="2645" spans="1:30" x14ac:dyDescent="0.35">
      <c r="A2645" t="s">
        <v>191</v>
      </c>
      <c r="B2645" s="354" t="str">
        <f>VLOOKUP(A2645,'Web Based Remittances'!$A$2:$C$70,3,0)</f>
        <v>326l864s</v>
      </c>
      <c r="C2645" s="354" t="s">
        <v>73</v>
      </c>
      <c r="D2645" s="354" t="s">
        <v>74</v>
      </c>
      <c r="E2645" s="354">
        <v>6116200</v>
      </c>
      <c r="F2645" s="354">
        <v>6130</v>
      </c>
      <c r="G2645" s="354">
        <v>2221</v>
      </c>
      <c r="H2645" s="354">
        <v>390.9</v>
      </c>
      <c r="I2645" s="354">
        <v>390.9</v>
      </c>
      <c r="J2645" s="354">
        <v>390.9</v>
      </c>
      <c r="L2645" s="354">
        <v>390.9</v>
      </c>
      <c r="M2645" s="354">
        <v>390.9</v>
      </c>
      <c r="N2645" s="354">
        <v>390.9</v>
      </c>
      <c r="O2645" s="354">
        <v>390.9</v>
      </c>
      <c r="P2645" s="354">
        <v>390.9</v>
      </c>
      <c r="Q2645" s="354">
        <v>390.9</v>
      </c>
      <c r="R2645" s="354">
        <v>390.9</v>
      </c>
      <c r="S2645" s="354">
        <v>2221</v>
      </c>
      <c r="T2645" s="354">
        <v>2611.9</v>
      </c>
      <c r="U2645" s="354">
        <v>3002.8</v>
      </c>
      <c r="V2645" s="354">
        <v>3393.7000000000003</v>
      </c>
      <c r="W2645" s="354">
        <v>3393.7000000000003</v>
      </c>
      <c r="X2645" s="354">
        <v>3784.6000000000004</v>
      </c>
      <c r="Y2645" s="354">
        <v>4175.5</v>
      </c>
      <c r="Z2645" s="354">
        <v>4566.3999999999996</v>
      </c>
      <c r="AA2645" s="354">
        <v>4957.2999999999993</v>
      </c>
      <c r="AB2645" s="354">
        <v>5348.1999999999989</v>
      </c>
      <c r="AC2645" s="354">
        <v>5739.0999999999985</v>
      </c>
      <c r="AD2645" s="354">
        <v>6129.9999999999982</v>
      </c>
    </row>
    <row r="2646" spans="1:30" x14ac:dyDescent="0.35">
      <c r="A2646" t="s">
        <v>191</v>
      </c>
      <c r="B2646" s="354" t="str">
        <f>VLOOKUP(A2646,'Web Based Remittances'!$A$2:$C$70,3,0)</f>
        <v>326l864s</v>
      </c>
      <c r="C2646" s="354" t="s">
        <v>75</v>
      </c>
      <c r="D2646" s="354" t="s">
        <v>76</v>
      </c>
      <c r="E2646" s="354">
        <v>6116610</v>
      </c>
      <c r="F2646" s="354">
        <v>0</v>
      </c>
      <c r="S2646" s="354">
        <v>0</v>
      </c>
      <c r="T2646" s="354">
        <v>0</v>
      </c>
      <c r="U2646" s="354">
        <v>0</v>
      </c>
      <c r="V2646" s="354">
        <v>0</v>
      </c>
      <c r="W2646" s="354">
        <v>0</v>
      </c>
      <c r="X2646" s="354">
        <v>0</v>
      </c>
      <c r="Y2646" s="354">
        <v>0</v>
      </c>
      <c r="Z2646" s="354">
        <v>0</v>
      </c>
      <c r="AA2646" s="354">
        <v>0</v>
      </c>
      <c r="AB2646" s="354">
        <v>0</v>
      </c>
      <c r="AC2646" s="354">
        <v>0</v>
      </c>
      <c r="AD2646" s="354">
        <v>0</v>
      </c>
    </row>
    <row r="2647" spans="1:30" x14ac:dyDescent="0.35">
      <c r="A2647" t="s">
        <v>191</v>
      </c>
      <c r="B2647" s="354" t="str">
        <f>VLOOKUP(A2647,'Web Based Remittances'!$A$2:$C$70,3,0)</f>
        <v>326l864s</v>
      </c>
      <c r="C2647" s="354" t="s">
        <v>77</v>
      </c>
      <c r="D2647" s="354" t="s">
        <v>78</v>
      </c>
      <c r="E2647" s="354">
        <v>6116600</v>
      </c>
      <c r="F2647" s="354">
        <v>11249</v>
      </c>
      <c r="G2647" s="354">
        <v>11249</v>
      </c>
      <c r="S2647" s="354">
        <v>11249</v>
      </c>
      <c r="T2647" s="354">
        <v>11249</v>
      </c>
      <c r="U2647" s="354">
        <v>11249</v>
      </c>
      <c r="V2647" s="354">
        <v>11249</v>
      </c>
      <c r="W2647" s="354">
        <v>11249</v>
      </c>
      <c r="X2647" s="354">
        <v>11249</v>
      </c>
      <c r="Y2647" s="354">
        <v>11249</v>
      </c>
      <c r="Z2647" s="354">
        <v>11249</v>
      </c>
      <c r="AA2647" s="354">
        <v>11249</v>
      </c>
      <c r="AB2647" s="354">
        <v>11249</v>
      </c>
      <c r="AC2647" s="354">
        <v>11249</v>
      </c>
      <c r="AD2647" s="354">
        <v>11249</v>
      </c>
    </row>
    <row r="2648" spans="1:30" x14ac:dyDescent="0.35">
      <c r="A2648" t="s">
        <v>191</v>
      </c>
      <c r="B2648" s="354" t="str">
        <f>VLOOKUP(A2648,'Web Based Remittances'!$A$2:$C$70,3,0)</f>
        <v>326l864s</v>
      </c>
      <c r="C2648" s="354" t="s">
        <v>79</v>
      </c>
      <c r="D2648" s="354" t="s">
        <v>80</v>
      </c>
      <c r="E2648" s="354">
        <v>6121000</v>
      </c>
      <c r="F2648" s="354">
        <v>16806.04</v>
      </c>
      <c r="G2648" s="354">
        <v>1527.82</v>
      </c>
      <c r="H2648" s="354">
        <v>1527.82</v>
      </c>
      <c r="I2648" s="354">
        <v>1527.82</v>
      </c>
      <c r="J2648" s="354">
        <v>1527.82</v>
      </c>
      <c r="L2648" s="354">
        <v>1527.82</v>
      </c>
      <c r="M2648" s="354">
        <v>1527.82</v>
      </c>
      <c r="N2648" s="354">
        <v>1527.82</v>
      </c>
      <c r="O2648" s="354">
        <v>1527.82</v>
      </c>
      <c r="P2648" s="354">
        <v>1527.82</v>
      </c>
      <c r="Q2648" s="354">
        <v>1527.82</v>
      </c>
      <c r="R2648" s="354">
        <v>1527.84</v>
      </c>
      <c r="S2648" s="354">
        <v>1527.82</v>
      </c>
      <c r="T2648" s="354">
        <v>3055.64</v>
      </c>
      <c r="U2648" s="354">
        <v>4583.46</v>
      </c>
      <c r="V2648" s="354">
        <v>6111.28</v>
      </c>
      <c r="W2648" s="354">
        <v>6111.28</v>
      </c>
      <c r="X2648" s="354">
        <v>7639.0999999999995</v>
      </c>
      <c r="Y2648" s="354">
        <v>9166.92</v>
      </c>
      <c r="Z2648" s="354">
        <v>10694.74</v>
      </c>
      <c r="AA2648" s="354">
        <v>12222.56</v>
      </c>
      <c r="AB2648" s="354">
        <v>13750.38</v>
      </c>
      <c r="AC2648" s="354">
        <v>15278.199999999999</v>
      </c>
      <c r="AD2648" s="354">
        <v>16806.039999999997</v>
      </c>
    </row>
    <row r="2649" spans="1:30" x14ac:dyDescent="0.35">
      <c r="A2649" t="s">
        <v>191</v>
      </c>
      <c r="B2649" s="354" t="str">
        <f>VLOOKUP(A2649,'Web Based Remittances'!$A$2:$C$70,3,0)</f>
        <v>326l864s</v>
      </c>
      <c r="C2649" s="354" t="s">
        <v>81</v>
      </c>
      <c r="D2649" s="354" t="s">
        <v>82</v>
      </c>
      <c r="E2649" s="354">
        <v>6122310</v>
      </c>
      <c r="F2649" s="354">
        <v>7488</v>
      </c>
      <c r="G2649" s="354">
        <v>499</v>
      </c>
      <c r="H2649" s="354">
        <v>499</v>
      </c>
      <c r="I2649" s="354">
        <v>499</v>
      </c>
      <c r="J2649" s="354">
        <v>499</v>
      </c>
      <c r="L2649" s="354">
        <v>2498</v>
      </c>
      <c r="M2649" s="354">
        <v>499</v>
      </c>
      <c r="N2649" s="354">
        <v>499</v>
      </c>
      <c r="O2649" s="354">
        <v>499</v>
      </c>
      <c r="P2649" s="354">
        <v>499</v>
      </c>
      <c r="Q2649" s="354">
        <v>499</v>
      </c>
      <c r="R2649" s="354">
        <v>499</v>
      </c>
      <c r="S2649" s="354">
        <v>499</v>
      </c>
      <c r="T2649" s="354">
        <v>998</v>
      </c>
      <c r="U2649" s="354">
        <v>1497</v>
      </c>
      <c r="V2649" s="354">
        <v>1996</v>
      </c>
      <c r="W2649" s="354">
        <v>1996</v>
      </c>
      <c r="X2649" s="354">
        <v>4494</v>
      </c>
      <c r="Y2649" s="354">
        <v>4993</v>
      </c>
      <c r="Z2649" s="354">
        <v>5492</v>
      </c>
      <c r="AA2649" s="354">
        <v>5991</v>
      </c>
      <c r="AB2649" s="354">
        <v>6490</v>
      </c>
      <c r="AC2649" s="354">
        <v>6989</v>
      </c>
      <c r="AD2649" s="354">
        <v>7488</v>
      </c>
    </row>
    <row r="2650" spans="1:30" x14ac:dyDescent="0.35">
      <c r="A2650" t="s">
        <v>191</v>
      </c>
      <c r="B2650" s="354" t="str">
        <f>VLOOKUP(A2650,'Web Based Remittances'!$A$2:$C$70,3,0)</f>
        <v>326l864s</v>
      </c>
      <c r="C2650" s="354" t="s">
        <v>83</v>
      </c>
      <c r="D2650" s="354" t="s">
        <v>84</v>
      </c>
      <c r="E2650" s="354">
        <v>6122110</v>
      </c>
      <c r="F2650" s="354">
        <v>41500</v>
      </c>
      <c r="G2650" s="354">
        <v>3458.33</v>
      </c>
      <c r="H2650" s="354">
        <v>3458.33</v>
      </c>
      <c r="I2650" s="354">
        <v>3458.33</v>
      </c>
      <c r="J2650" s="354">
        <v>6916.7</v>
      </c>
      <c r="L2650" s="354">
        <v>3458.33</v>
      </c>
      <c r="M2650" s="354">
        <v>3458.33</v>
      </c>
      <c r="N2650" s="354">
        <v>3458.33</v>
      </c>
      <c r="O2650" s="354">
        <v>3458.33</v>
      </c>
      <c r="P2650" s="354">
        <v>3458.33</v>
      </c>
      <c r="Q2650" s="354">
        <v>3458.33</v>
      </c>
      <c r="R2650" s="354">
        <v>3458.33</v>
      </c>
      <c r="S2650" s="354">
        <v>3458.33</v>
      </c>
      <c r="T2650" s="354">
        <v>6916.66</v>
      </c>
      <c r="U2650" s="354">
        <v>10374.99</v>
      </c>
      <c r="V2650" s="354">
        <v>17291.689999999999</v>
      </c>
      <c r="W2650" s="354">
        <v>17291.689999999999</v>
      </c>
      <c r="X2650" s="354">
        <v>20750.019999999997</v>
      </c>
      <c r="Y2650" s="354">
        <v>24208.35</v>
      </c>
      <c r="Z2650" s="354">
        <v>27666.68</v>
      </c>
      <c r="AA2650" s="354">
        <v>31125.010000000002</v>
      </c>
      <c r="AB2650" s="354">
        <v>34583.340000000004</v>
      </c>
      <c r="AC2650" s="354">
        <v>38041.670000000006</v>
      </c>
      <c r="AD2650" s="354">
        <v>41500.000000000007</v>
      </c>
    </row>
    <row r="2651" spans="1:30" x14ac:dyDescent="0.35">
      <c r="A2651" t="s">
        <v>191</v>
      </c>
      <c r="B2651" s="354" t="str">
        <f>VLOOKUP(A2651,'Web Based Remittances'!$A$2:$C$70,3,0)</f>
        <v>326l864s</v>
      </c>
      <c r="C2651" s="354" t="s">
        <v>85</v>
      </c>
      <c r="D2651" s="354" t="s">
        <v>86</v>
      </c>
      <c r="E2651" s="354">
        <v>6120800</v>
      </c>
      <c r="F2651" s="354">
        <v>7251</v>
      </c>
      <c r="G2651" s="354">
        <v>604.25</v>
      </c>
      <c r="H2651" s="354">
        <v>604.25</v>
      </c>
      <c r="I2651" s="354">
        <v>604.25</v>
      </c>
      <c r="J2651" s="354">
        <v>604.25</v>
      </c>
      <c r="L2651" s="354">
        <v>1208.5</v>
      </c>
      <c r="M2651" s="354">
        <v>604.25</v>
      </c>
      <c r="N2651" s="354">
        <v>604.25</v>
      </c>
      <c r="O2651" s="354">
        <v>604.25</v>
      </c>
      <c r="P2651" s="354">
        <v>604.25</v>
      </c>
      <c r="Q2651" s="354">
        <v>604.25</v>
      </c>
      <c r="R2651" s="354">
        <v>604.25</v>
      </c>
      <c r="S2651" s="354">
        <v>604.25</v>
      </c>
      <c r="T2651" s="354">
        <v>1208.5</v>
      </c>
      <c r="U2651" s="354">
        <v>1812.75</v>
      </c>
      <c r="V2651" s="354">
        <v>2417</v>
      </c>
      <c r="W2651" s="354">
        <v>2417</v>
      </c>
      <c r="X2651" s="354">
        <v>3625.5</v>
      </c>
      <c r="Y2651" s="354">
        <v>4229.75</v>
      </c>
      <c r="Z2651" s="354">
        <v>4834</v>
      </c>
      <c r="AA2651" s="354">
        <v>5438.25</v>
      </c>
      <c r="AB2651" s="354">
        <v>6042.5</v>
      </c>
      <c r="AC2651" s="354">
        <v>6646.75</v>
      </c>
      <c r="AD2651" s="354">
        <v>7251</v>
      </c>
    </row>
    <row r="2652" spans="1:30" x14ac:dyDescent="0.35">
      <c r="A2652" t="s">
        <v>191</v>
      </c>
      <c r="B2652" s="354" t="str">
        <f>VLOOKUP(A2652,'Web Based Remittances'!$A$2:$C$70,3,0)</f>
        <v>326l864s</v>
      </c>
      <c r="C2652" s="354" t="s">
        <v>87</v>
      </c>
      <c r="D2652" s="354" t="s">
        <v>88</v>
      </c>
      <c r="E2652" s="354">
        <v>6120220</v>
      </c>
      <c r="F2652" s="354">
        <v>25097</v>
      </c>
      <c r="G2652" s="354">
        <v>2091.42</v>
      </c>
      <c r="H2652" s="354">
        <v>2091.42</v>
      </c>
      <c r="I2652" s="354">
        <v>2091.42</v>
      </c>
      <c r="J2652" s="354">
        <v>2091.42</v>
      </c>
      <c r="L2652" s="354">
        <v>4182.8</v>
      </c>
      <c r="M2652" s="354">
        <v>2091.42</v>
      </c>
      <c r="N2652" s="354">
        <v>2091.42</v>
      </c>
      <c r="O2652" s="354">
        <v>2091.42</v>
      </c>
      <c r="P2652" s="354">
        <v>2091.42</v>
      </c>
      <c r="Q2652" s="354">
        <v>2091.42</v>
      </c>
      <c r="R2652" s="354">
        <v>2091.42</v>
      </c>
      <c r="S2652" s="354">
        <v>2091.42</v>
      </c>
      <c r="T2652" s="354">
        <v>4182.84</v>
      </c>
      <c r="U2652" s="354">
        <v>6274.26</v>
      </c>
      <c r="V2652" s="354">
        <v>8365.68</v>
      </c>
      <c r="W2652" s="354">
        <v>8365.68</v>
      </c>
      <c r="X2652" s="354">
        <v>12548.48</v>
      </c>
      <c r="Y2652" s="354">
        <v>14639.9</v>
      </c>
      <c r="Z2652" s="354">
        <v>16731.32</v>
      </c>
      <c r="AA2652" s="354">
        <v>18822.739999999998</v>
      </c>
      <c r="AB2652" s="354">
        <v>20914.159999999996</v>
      </c>
      <c r="AC2652" s="354">
        <v>23005.579999999994</v>
      </c>
      <c r="AD2652" s="354">
        <v>25096.999999999993</v>
      </c>
    </row>
    <row r="2653" spans="1:30" x14ac:dyDescent="0.35">
      <c r="A2653" t="s">
        <v>191</v>
      </c>
      <c r="B2653" s="354" t="str">
        <f>VLOOKUP(A2653,'Web Based Remittances'!$A$2:$C$70,3,0)</f>
        <v>326l864s</v>
      </c>
      <c r="C2653" s="354" t="s">
        <v>89</v>
      </c>
      <c r="D2653" s="354" t="s">
        <v>90</v>
      </c>
      <c r="E2653" s="354">
        <v>6120600</v>
      </c>
      <c r="F2653" s="354">
        <v>57792</v>
      </c>
      <c r="G2653" s="354">
        <v>57792</v>
      </c>
      <c r="S2653" s="354">
        <v>57792</v>
      </c>
      <c r="T2653" s="354">
        <v>57792</v>
      </c>
      <c r="U2653" s="354">
        <v>57792</v>
      </c>
      <c r="V2653" s="354">
        <v>57792</v>
      </c>
      <c r="W2653" s="354">
        <v>57792</v>
      </c>
      <c r="X2653" s="354">
        <v>57792</v>
      </c>
      <c r="Y2653" s="354">
        <v>57792</v>
      </c>
      <c r="Z2653" s="354">
        <v>57792</v>
      </c>
      <c r="AA2653" s="354">
        <v>57792</v>
      </c>
      <c r="AB2653" s="354">
        <v>57792</v>
      </c>
      <c r="AC2653" s="354">
        <v>57792</v>
      </c>
      <c r="AD2653" s="354">
        <v>57792</v>
      </c>
    </row>
    <row r="2654" spans="1:30" x14ac:dyDescent="0.35">
      <c r="A2654" t="s">
        <v>191</v>
      </c>
      <c r="B2654" s="354" t="str">
        <f>VLOOKUP(A2654,'Web Based Remittances'!$A$2:$C$70,3,0)</f>
        <v>326l864s</v>
      </c>
      <c r="C2654" s="354" t="s">
        <v>91</v>
      </c>
      <c r="D2654" s="354" t="s">
        <v>92</v>
      </c>
      <c r="E2654" s="354">
        <v>6120400</v>
      </c>
      <c r="F2654" s="354">
        <v>8983.66</v>
      </c>
      <c r="G2654" s="354">
        <v>816.69</v>
      </c>
      <c r="H2654" s="354">
        <v>816.69</v>
      </c>
      <c r="I2654" s="354">
        <v>816.69</v>
      </c>
      <c r="J2654" s="354">
        <v>816.69</v>
      </c>
      <c r="L2654" s="354">
        <v>816.69</v>
      </c>
      <c r="M2654" s="354">
        <v>816.69</v>
      </c>
      <c r="N2654" s="354">
        <v>816.69</v>
      </c>
      <c r="O2654" s="354">
        <v>816.69</v>
      </c>
      <c r="P2654" s="354">
        <v>816.69</v>
      </c>
      <c r="Q2654" s="354">
        <v>816.69</v>
      </c>
      <c r="R2654" s="354">
        <v>816.76</v>
      </c>
      <c r="S2654" s="354">
        <v>816.69</v>
      </c>
      <c r="T2654" s="354">
        <v>1633.38</v>
      </c>
      <c r="U2654" s="354">
        <v>2450.0700000000002</v>
      </c>
      <c r="V2654" s="354">
        <v>3266.76</v>
      </c>
      <c r="W2654" s="354">
        <v>3266.76</v>
      </c>
      <c r="X2654" s="354">
        <v>4083.4500000000003</v>
      </c>
      <c r="Y2654" s="354">
        <v>4900.1400000000003</v>
      </c>
      <c r="Z2654" s="354">
        <v>5716.83</v>
      </c>
      <c r="AA2654" s="354">
        <v>6533.52</v>
      </c>
      <c r="AB2654" s="354">
        <v>7350.2100000000009</v>
      </c>
      <c r="AC2654" s="354">
        <v>8166.9000000000015</v>
      </c>
      <c r="AD2654" s="354">
        <v>8983.6600000000017</v>
      </c>
    </row>
    <row r="2655" spans="1:30" x14ac:dyDescent="0.35">
      <c r="A2655" t="s">
        <v>191</v>
      </c>
      <c r="B2655" s="354" t="str">
        <f>VLOOKUP(A2655,'Web Based Remittances'!$A$2:$C$70,3,0)</f>
        <v>326l864s</v>
      </c>
      <c r="C2655" s="354" t="s">
        <v>93</v>
      </c>
      <c r="D2655" s="354" t="s">
        <v>94</v>
      </c>
      <c r="E2655" s="354">
        <v>6140130</v>
      </c>
      <c r="F2655" s="354">
        <v>65921.39</v>
      </c>
      <c r="G2655" s="354">
        <v>10786.09</v>
      </c>
      <c r="H2655" s="354">
        <v>5513.53</v>
      </c>
      <c r="I2655" s="354">
        <v>5513.53</v>
      </c>
      <c r="J2655" s="354">
        <v>5513.53</v>
      </c>
      <c r="L2655" s="354">
        <v>5513.53</v>
      </c>
      <c r="M2655" s="354">
        <v>5513.53</v>
      </c>
      <c r="N2655" s="354">
        <v>5513.53</v>
      </c>
      <c r="O2655" s="354">
        <v>5513.53</v>
      </c>
      <c r="P2655" s="354">
        <v>5513.53</v>
      </c>
      <c r="Q2655" s="354">
        <v>5513.53</v>
      </c>
      <c r="R2655" s="354">
        <v>5513.53</v>
      </c>
      <c r="S2655" s="354">
        <v>10786.09</v>
      </c>
      <c r="T2655" s="354">
        <v>16299.619999999999</v>
      </c>
      <c r="U2655" s="354">
        <v>21813.149999999998</v>
      </c>
      <c r="V2655" s="354">
        <v>27326.679999999997</v>
      </c>
      <c r="W2655" s="354">
        <v>27326.679999999997</v>
      </c>
      <c r="X2655" s="354">
        <v>32840.21</v>
      </c>
      <c r="Y2655" s="354">
        <v>38353.74</v>
      </c>
      <c r="Z2655" s="354">
        <v>43867.27</v>
      </c>
      <c r="AA2655" s="354">
        <v>49380.799999999996</v>
      </c>
      <c r="AB2655" s="354">
        <v>54894.329999999994</v>
      </c>
      <c r="AC2655" s="354">
        <v>60407.859999999993</v>
      </c>
      <c r="AD2655" s="354">
        <v>65921.39</v>
      </c>
    </row>
    <row r="2656" spans="1:30" x14ac:dyDescent="0.35">
      <c r="A2656" t="s">
        <v>191</v>
      </c>
      <c r="B2656" s="354" t="str">
        <f>VLOOKUP(A2656,'Web Based Remittances'!$A$2:$C$70,3,0)</f>
        <v>326l864s</v>
      </c>
      <c r="C2656" s="354" t="s">
        <v>95</v>
      </c>
      <c r="D2656" s="354" t="s">
        <v>96</v>
      </c>
      <c r="E2656" s="354">
        <v>6142430</v>
      </c>
      <c r="F2656" s="354">
        <v>14994.25</v>
      </c>
      <c r="G2656" s="354">
        <v>4243.25</v>
      </c>
      <c r="H2656" s="354">
        <v>770</v>
      </c>
      <c r="L2656" s="354">
        <v>3300</v>
      </c>
      <c r="M2656" s="354">
        <v>1110</v>
      </c>
      <c r="O2656" s="354">
        <v>5471</v>
      </c>
      <c r="R2656" s="354">
        <v>100</v>
      </c>
      <c r="S2656" s="354">
        <v>4243.25</v>
      </c>
      <c r="T2656" s="354">
        <v>5013.25</v>
      </c>
      <c r="U2656" s="354">
        <v>5013.25</v>
      </c>
      <c r="V2656" s="354">
        <v>5013.25</v>
      </c>
      <c r="W2656" s="354">
        <v>5013.25</v>
      </c>
      <c r="X2656" s="354">
        <v>8313.25</v>
      </c>
      <c r="Y2656" s="354">
        <v>9423.25</v>
      </c>
      <c r="Z2656" s="354">
        <v>9423.25</v>
      </c>
      <c r="AA2656" s="354">
        <v>14894.25</v>
      </c>
      <c r="AB2656" s="354">
        <v>14894.25</v>
      </c>
      <c r="AC2656" s="354">
        <v>14894.25</v>
      </c>
      <c r="AD2656" s="354">
        <v>14994.25</v>
      </c>
    </row>
    <row r="2657" spans="1:30" x14ac:dyDescent="0.35">
      <c r="A2657" t="s">
        <v>191</v>
      </c>
      <c r="B2657" s="354" t="str">
        <f>VLOOKUP(A2657,'Web Based Remittances'!$A$2:$C$70,3,0)</f>
        <v>326l864s</v>
      </c>
      <c r="C2657" s="354" t="s">
        <v>97</v>
      </c>
      <c r="D2657" s="354" t="s">
        <v>98</v>
      </c>
      <c r="E2657" s="354">
        <v>6146100</v>
      </c>
      <c r="F2657" s="354">
        <v>0</v>
      </c>
      <c r="S2657" s="354">
        <v>0</v>
      </c>
      <c r="T2657" s="354">
        <v>0</v>
      </c>
      <c r="U2657" s="354">
        <v>0</v>
      </c>
      <c r="V2657" s="354">
        <v>0</v>
      </c>
      <c r="W2657" s="354">
        <v>0</v>
      </c>
      <c r="X2657" s="354">
        <v>0</v>
      </c>
      <c r="Y2657" s="354">
        <v>0</v>
      </c>
      <c r="Z2657" s="354">
        <v>0</v>
      </c>
      <c r="AA2657" s="354">
        <v>0</v>
      </c>
      <c r="AB2657" s="354">
        <v>0</v>
      </c>
      <c r="AC2657" s="354">
        <v>0</v>
      </c>
      <c r="AD2657" s="354">
        <v>0</v>
      </c>
    </row>
    <row r="2658" spans="1:30" x14ac:dyDescent="0.35">
      <c r="A2658" t="s">
        <v>191</v>
      </c>
      <c r="B2658" s="354" t="str">
        <f>VLOOKUP(A2658,'Web Based Remittances'!$A$2:$C$70,3,0)</f>
        <v>326l864s</v>
      </c>
      <c r="C2658" s="354" t="s">
        <v>99</v>
      </c>
      <c r="D2658" s="354" t="s">
        <v>100</v>
      </c>
      <c r="E2658" s="354">
        <v>6140000</v>
      </c>
      <c r="F2658" s="354">
        <v>13181.78</v>
      </c>
      <c r="G2658" s="354">
        <v>1098.48</v>
      </c>
      <c r="H2658" s="354">
        <v>1098.48</v>
      </c>
      <c r="I2658" s="354">
        <v>1098.48</v>
      </c>
      <c r="J2658" s="354">
        <v>1098.48</v>
      </c>
      <c r="L2658" s="354">
        <v>2196.98</v>
      </c>
      <c r="M2658" s="354">
        <v>1098.48</v>
      </c>
      <c r="N2658" s="354">
        <v>1098.48</v>
      </c>
      <c r="O2658" s="354">
        <v>1098.48</v>
      </c>
      <c r="P2658" s="354">
        <v>1098.48</v>
      </c>
      <c r="Q2658" s="354">
        <v>1098.48</v>
      </c>
      <c r="R2658" s="354">
        <v>1098.48</v>
      </c>
      <c r="S2658" s="354">
        <v>1098.48</v>
      </c>
      <c r="T2658" s="354">
        <v>2196.96</v>
      </c>
      <c r="U2658" s="354">
        <v>3295.44</v>
      </c>
      <c r="V2658" s="354">
        <v>4393.92</v>
      </c>
      <c r="W2658" s="354">
        <v>4393.92</v>
      </c>
      <c r="X2658" s="354">
        <v>6590.9</v>
      </c>
      <c r="Y2658" s="354">
        <v>7689.3799999999992</v>
      </c>
      <c r="Z2658" s="354">
        <v>8787.8599999999988</v>
      </c>
      <c r="AA2658" s="354">
        <v>9886.3399999999983</v>
      </c>
      <c r="AB2658" s="354">
        <v>10984.819999999998</v>
      </c>
      <c r="AC2658" s="354">
        <v>12083.299999999997</v>
      </c>
      <c r="AD2658" s="354">
        <v>13181.779999999997</v>
      </c>
    </row>
    <row r="2659" spans="1:30" x14ac:dyDescent="0.35">
      <c r="A2659" t="s">
        <v>191</v>
      </c>
      <c r="B2659" s="354" t="str">
        <f>VLOOKUP(A2659,'Web Based Remittances'!$A$2:$C$70,3,0)</f>
        <v>326l864s</v>
      </c>
      <c r="C2659" s="354" t="s">
        <v>101</v>
      </c>
      <c r="D2659" s="354" t="s">
        <v>102</v>
      </c>
      <c r="E2659" s="354">
        <v>6121600</v>
      </c>
      <c r="F2659" s="354">
        <v>8589</v>
      </c>
      <c r="G2659" s="354">
        <v>7344</v>
      </c>
      <c r="R2659" s="354">
        <v>1245</v>
      </c>
      <c r="S2659" s="354">
        <v>7344</v>
      </c>
      <c r="T2659" s="354">
        <v>7344</v>
      </c>
      <c r="U2659" s="354">
        <v>7344</v>
      </c>
      <c r="V2659" s="354">
        <v>7344</v>
      </c>
      <c r="W2659" s="354">
        <v>7344</v>
      </c>
      <c r="X2659" s="354">
        <v>7344</v>
      </c>
      <c r="Y2659" s="354">
        <v>7344</v>
      </c>
      <c r="Z2659" s="354">
        <v>7344</v>
      </c>
      <c r="AA2659" s="354">
        <v>7344</v>
      </c>
      <c r="AB2659" s="354">
        <v>7344</v>
      </c>
      <c r="AC2659" s="354">
        <v>7344</v>
      </c>
      <c r="AD2659" s="354">
        <v>8589</v>
      </c>
    </row>
    <row r="2660" spans="1:30" x14ac:dyDescent="0.35">
      <c r="A2660" t="s">
        <v>191</v>
      </c>
      <c r="B2660" s="354" t="str">
        <f>VLOOKUP(A2660,'Web Based Remittances'!$A$2:$C$70,3,0)</f>
        <v>326l864s</v>
      </c>
      <c r="C2660" s="354" t="s">
        <v>103</v>
      </c>
      <c r="D2660" s="354" t="s">
        <v>104</v>
      </c>
      <c r="E2660" s="354">
        <v>6151110</v>
      </c>
      <c r="F2660" s="354">
        <v>0</v>
      </c>
      <c r="S2660" s="354">
        <v>0</v>
      </c>
      <c r="T2660" s="354">
        <v>0</v>
      </c>
      <c r="U2660" s="354">
        <v>0</v>
      </c>
      <c r="V2660" s="354">
        <v>0</v>
      </c>
      <c r="W2660" s="354">
        <v>0</v>
      </c>
      <c r="X2660" s="354">
        <v>0</v>
      </c>
      <c r="Y2660" s="354">
        <v>0</v>
      </c>
      <c r="Z2660" s="354">
        <v>0</v>
      </c>
      <c r="AA2660" s="354">
        <v>0</v>
      </c>
      <c r="AB2660" s="354">
        <v>0</v>
      </c>
      <c r="AC2660" s="354">
        <v>0</v>
      </c>
      <c r="AD2660" s="354">
        <v>0</v>
      </c>
    </row>
    <row r="2661" spans="1:30" x14ac:dyDescent="0.35">
      <c r="A2661" t="s">
        <v>191</v>
      </c>
      <c r="B2661" s="354" t="str">
        <f>VLOOKUP(A2661,'Web Based Remittances'!$A$2:$C$70,3,0)</f>
        <v>326l864s</v>
      </c>
      <c r="C2661" s="354" t="s">
        <v>105</v>
      </c>
      <c r="D2661" s="354" t="s">
        <v>106</v>
      </c>
      <c r="E2661" s="354">
        <v>6140200</v>
      </c>
      <c r="F2661" s="354">
        <v>66200</v>
      </c>
      <c r="G2661" s="354">
        <v>5516.66</v>
      </c>
      <c r="H2661" s="354">
        <v>5516.66</v>
      </c>
      <c r="I2661" s="354">
        <v>5516.66</v>
      </c>
      <c r="J2661" s="354">
        <v>5516.66</v>
      </c>
      <c r="L2661" s="354">
        <v>11033.4</v>
      </c>
      <c r="M2661" s="354">
        <v>5516.66</v>
      </c>
      <c r="N2661" s="354">
        <v>5516.66</v>
      </c>
      <c r="O2661" s="354">
        <v>5516.66</v>
      </c>
      <c r="P2661" s="354">
        <v>5516.66</v>
      </c>
      <c r="Q2661" s="354">
        <v>5516.66</v>
      </c>
      <c r="R2661" s="354">
        <v>5516.66</v>
      </c>
      <c r="S2661" s="354">
        <v>5516.66</v>
      </c>
      <c r="T2661" s="354">
        <v>11033.32</v>
      </c>
      <c r="U2661" s="354">
        <v>16549.98</v>
      </c>
      <c r="V2661" s="354">
        <v>22066.639999999999</v>
      </c>
      <c r="W2661" s="354">
        <v>22066.639999999999</v>
      </c>
      <c r="X2661" s="354">
        <v>33100.04</v>
      </c>
      <c r="Y2661" s="354">
        <v>38616.699999999997</v>
      </c>
      <c r="Z2661" s="354">
        <v>44133.36</v>
      </c>
      <c r="AA2661" s="354">
        <v>49650.020000000004</v>
      </c>
      <c r="AB2661" s="354">
        <v>55166.680000000008</v>
      </c>
      <c r="AC2661" s="354">
        <v>60683.340000000011</v>
      </c>
      <c r="AD2661" s="354">
        <v>66200.000000000015</v>
      </c>
    </row>
    <row r="2662" spans="1:30" x14ac:dyDescent="0.35">
      <c r="A2662" t="s">
        <v>191</v>
      </c>
      <c r="B2662" s="354" t="str">
        <f>VLOOKUP(A2662,'Web Based Remittances'!$A$2:$C$70,3,0)</f>
        <v>326l864s</v>
      </c>
      <c r="C2662" s="354" t="s">
        <v>107</v>
      </c>
      <c r="D2662" s="354" t="s">
        <v>108</v>
      </c>
      <c r="E2662" s="354">
        <v>6111000</v>
      </c>
      <c r="F2662" s="354">
        <v>3000</v>
      </c>
      <c r="G2662" s="354">
        <v>428.57</v>
      </c>
      <c r="H2662" s="354">
        <v>428.57</v>
      </c>
      <c r="I2662" s="354">
        <v>428.57</v>
      </c>
      <c r="J2662" s="354">
        <v>428.57</v>
      </c>
      <c r="L2662" s="354">
        <v>428.57</v>
      </c>
      <c r="M2662" s="354">
        <v>428.57</v>
      </c>
      <c r="N2662" s="354">
        <v>428.58</v>
      </c>
      <c r="S2662" s="354">
        <v>428.57</v>
      </c>
      <c r="T2662" s="354">
        <v>857.14</v>
      </c>
      <c r="U2662" s="354">
        <v>1285.71</v>
      </c>
      <c r="V2662" s="354">
        <v>1714.28</v>
      </c>
      <c r="W2662" s="354">
        <v>1714.28</v>
      </c>
      <c r="X2662" s="354">
        <v>2142.85</v>
      </c>
      <c r="Y2662" s="354">
        <v>2571.42</v>
      </c>
      <c r="Z2662" s="354">
        <v>3000</v>
      </c>
      <c r="AA2662" s="354">
        <v>3000</v>
      </c>
      <c r="AB2662" s="354">
        <v>3000</v>
      </c>
      <c r="AC2662" s="354">
        <v>3000</v>
      </c>
      <c r="AD2662" s="354">
        <v>3000</v>
      </c>
    </row>
    <row r="2663" spans="1:30" x14ac:dyDescent="0.35">
      <c r="A2663" t="s">
        <v>191</v>
      </c>
      <c r="B2663" s="354" t="str">
        <f>VLOOKUP(A2663,'Web Based Remittances'!$A$2:$C$70,3,0)</f>
        <v>326l864s</v>
      </c>
      <c r="C2663" s="354" t="s">
        <v>109</v>
      </c>
      <c r="D2663" s="354" t="s">
        <v>110</v>
      </c>
      <c r="E2663" s="354">
        <v>6170100</v>
      </c>
      <c r="F2663" s="354">
        <v>25719</v>
      </c>
      <c r="G2663" s="354">
        <v>409.37</v>
      </c>
      <c r="H2663" s="354">
        <v>5148</v>
      </c>
      <c r="I2663" s="354">
        <v>409.37</v>
      </c>
      <c r="J2663" s="354">
        <v>409.37</v>
      </c>
      <c r="L2663" s="354">
        <v>12148</v>
      </c>
      <c r="M2663" s="354">
        <v>409.37</v>
      </c>
      <c r="N2663" s="354">
        <v>409.37</v>
      </c>
      <c r="O2663" s="354">
        <v>409.37</v>
      </c>
      <c r="P2663" s="354">
        <v>5148</v>
      </c>
      <c r="Q2663" s="354">
        <v>409.37</v>
      </c>
      <c r="R2663" s="354">
        <v>409.41</v>
      </c>
      <c r="S2663" s="354">
        <v>409.37</v>
      </c>
      <c r="T2663" s="354">
        <v>5557.37</v>
      </c>
      <c r="U2663" s="354">
        <v>5966.74</v>
      </c>
      <c r="V2663" s="354">
        <v>6376.11</v>
      </c>
      <c r="W2663" s="354">
        <v>6376.11</v>
      </c>
      <c r="X2663" s="354">
        <v>18524.11</v>
      </c>
      <c r="Y2663" s="354">
        <v>18933.48</v>
      </c>
      <c r="Z2663" s="354">
        <v>19342.849999999999</v>
      </c>
      <c r="AA2663" s="354">
        <v>19752.219999999998</v>
      </c>
      <c r="AB2663" s="354">
        <v>24900.219999999998</v>
      </c>
      <c r="AC2663" s="354">
        <v>25309.589999999997</v>
      </c>
      <c r="AD2663" s="354">
        <v>25718.999999999996</v>
      </c>
    </row>
    <row r="2664" spans="1:30" x14ac:dyDescent="0.35">
      <c r="A2664" t="s">
        <v>191</v>
      </c>
      <c r="B2664" s="354" t="str">
        <f>VLOOKUP(A2664,'Web Based Remittances'!$A$2:$C$70,3,0)</f>
        <v>326l864s</v>
      </c>
      <c r="C2664" s="354" t="s">
        <v>111</v>
      </c>
      <c r="D2664" s="354" t="s">
        <v>112</v>
      </c>
      <c r="E2664" s="354">
        <v>6170110</v>
      </c>
      <c r="F2664" s="354">
        <v>33644.639999999999</v>
      </c>
      <c r="G2664" s="354">
        <v>3058.6</v>
      </c>
      <c r="H2664" s="354">
        <v>3058.6</v>
      </c>
      <c r="I2664" s="354">
        <v>3058.6</v>
      </c>
      <c r="J2664" s="354">
        <v>3058.6</v>
      </c>
      <c r="L2664" s="354">
        <v>3058.6</v>
      </c>
      <c r="M2664" s="354">
        <v>3058.6</v>
      </c>
      <c r="N2664" s="354">
        <v>3058.6</v>
      </c>
      <c r="O2664" s="354">
        <v>3058.6</v>
      </c>
      <c r="P2664" s="354">
        <v>3058.6</v>
      </c>
      <c r="Q2664" s="354">
        <v>3058.6</v>
      </c>
      <c r="R2664" s="354">
        <v>3058.64</v>
      </c>
      <c r="S2664" s="354">
        <v>3058.6</v>
      </c>
      <c r="T2664" s="354">
        <v>6117.2</v>
      </c>
      <c r="U2664" s="354">
        <v>9175.7999999999993</v>
      </c>
      <c r="V2664" s="354">
        <v>12234.4</v>
      </c>
      <c r="W2664" s="354">
        <v>12234.4</v>
      </c>
      <c r="X2664" s="354">
        <v>15293</v>
      </c>
      <c r="Y2664" s="354">
        <v>18351.599999999999</v>
      </c>
      <c r="Z2664" s="354">
        <v>21410.199999999997</v>
      </c>
      <c r="AA2664" s="354">
        <v>24468.799999999996</v>
      </c>
      <c r="AB2664" s="354">
        <v>27527.399999999994</v>
      </c>
      <c r="AC2664" s="354">
        <v>30585.999999999993</v>
      </c>
      <c r="AD2664" s="354">
        <v>33644.639999999992</v>
      </c>
    </row>
    <row r="2665" spans="1:30" x14ac:dyDescent="0.35">
      <c r="A2665" t="s">
        <v>191</v>
      </c>
      <c r="B2665" s="354" t="str">
        <f>VLOOKUP(A2665,'Web Based Remittances'!$A$2:$C$70,3,0)</f>
        <v>326l864s</v>
      </c>
      <c r="C2665" s="354" t="s">
        <v>113</v>
      </c>
      <c r="D2665" s="354" t="s">
        <v>114</v>
      </c>
      <c r="E2665" s="354">
        <v>6181400</v>
      </c>
      <c r="F2665" s="354">
        <v>0</v>
      </c>
      <c r="S2665" s="354">
        <v>0</v>
      </c>
      <c r="T2665" s="354">
        <v>0</v>
      </c>
      <c r="U2665" s="354">
        <v>0</v>
      </c>
      <c r="V2665" s="354">
        <v>0</v>
      </c>
      <c r="W2665" s="354">
        <v>0</v>
      </c>
      <c r="X2665" s="354">
        <v>0</v>
      </c>
      <c r="Y2665" s="354">
        <v>0</v>
      </c>
      <c r="Z2665" s="354">
        <v>0</v>
      </c>
      <c r="AA2665" s="354">
        <v>0</v>
      </c>
      <c r="AB2665" s="354">
        <v>0</v>
      </c>
      <c r="AC2665" s="354">
        <v>0</v>
      </c>
      <c r="AD2665" s="354">
        <v>0</v>
      </c>
    </row>
    <row r="2666" spans="1:30" x14ac:dyDescent="0.35">
      <c r="A2666" t="s">
        <v>191</v>
      </c>
      <c r="B2666" s="354" t="str">
        <f>VLOOKUP(A2666,'Web Based Remittances'!$A$2:$C$70,3,0)</f>
        <v>326l864s</v>
      </c>
      <c r="C2666" s="354" t="s">
        <v>115</v>
      </c>
      <c r="D2666" s="354" t="s">
        <v>116</v>
      </c>
      <c r="E2666" s="354">
        <v>6181500</v>
      </c>
      <c r="F2666" s="354">
        <v>6354</v>
      </c>
      <c r="J2666" s="354">
        <v>6354</v>
      </c>
      <c r="S2666" s="354">
        <v>0</v>
      </c>
      <c r="T2666" s="354">
        <v>0</v>
      </c>
      <c r="U2666" s="354">
        <v>0</v>
      </c>
      <c r="V2666" s="354">
        <v>6354</v>
      </c>
      <c r="W2666" s="354">
        <v>6354</v>
      </c>
      <c r="X2666" s="354">
        <v>6354</v>
      </c>
      <c r="Y2666" s="354">
        <v>6354</v>
      </c>
      <c r="Z2666" s="354">
        <v>6354</v>
      </c>
      <c r="AA2666" s="354">
        <v>6354</v>
      </c>
      <c r="AB2666" s="354">
        <v>6354</v>
      </c>
      <c r="AC2666" s="354">
        <v>6354</v>
      </c>
      <c r="AD2666" s="354">
        <v>6354</v>
      </c>
    </row>
    <row r="2667" spans="1:30" x14ac:dyDescent="0.35">
      <c r="A2667" t="s">
        <v>191</v>
      </c>
      <c r="B2667" s="354" t="str">
        <f>VLOOKUP(A2667,'Web Based Remittances'!$A$2:$C$70,3,0)</f>
        <v>326l864s</v>
      </c>
      <c r="C2667" s="354" t="s">
        <v>121</v>
      </c>
      <c r="D2667" s="354" t="s">
        <v>122</v>
      </c>
      <c r="E2667" s="354">
        <v>4190170</v>
      </c>
      <c r="F2667" s="354">
        <v>-8648</v>
      </c>
      <c r="G2667" s="354">
        <v>-8648</v>
      </c>
      <c r="S2667" s="354">
        <v>-8648</v>
      </c>
      <c r="T2667" s="354">
        <v>-8648</v>
      </c>
      <c r="U2667" s="354">
        <v>-8648</v>
      </c>
      <c r="V2667" s="354">
        <v>-8648</v>
      </c>
      <c r="W2667" s="354">
        <v>-8648</v>
      </c>
      <c r="X2667" s="354">
        <v>-8648</v>
      </c>
      <c r="Y2667" s="354">
        <v>-8648</v>
      </c>
      <c r="Z2667" s="354">
        <v>-8648</v>
      </c>
      <c r="AA2667" s="354">
        <v>-8648</v>
      </c>
      <c r="AB2667" s="354">
        <v>-8648</v>
      </c>
      <c r="AC2667" s="354">
        <v>-8648</v>
      </c>
      <c r="AD2667" s="354">
        <v>-8648</v>
      </c>
    </row>
    <row r="2668" spans="1:30" x14ac:dyDescent="0.35">
      <c r="A2668" t="s">
        <v>191</v>
      </c>
      <c r="B2668" s="354" t="str">
        <f>VLOOKUP(A2668,'Web Based Remittances'!$A$2:$C$70,3,0)</f>
        <v>326l864s</v>
      </c>
      <c r="C2668" s="354" t="s">
        <v>123</v>
      </c>
      <c r="D2668" s="354" t="s">
        <v>124</v>
      </c>
      <c r="E2668" s="354">
        <v>4190430</v>
      </c>
      <c r="S2668" s="354">
        <v>0</v>
      </c>
      <c r="T2668" s="354">
        <v>0</v>
      </c>
      <c r="U2668" s="354">
        <v>0</v>
      </c>
      <c r="V2668" s="354">
        <v>0</v>
      </c>
      <c r="W2668" s="354">
        <v>0</v>
      </c>
      <c r="X2668" s="354">
        <v>0</v>
      </c>
      <c r="Y2668" s="354">
        <v>0</v>
      </c>
      <c r="Z2668" s="354">
        <v>0</v>
      </c>
      <c r="AA2668" s="354">
        <v>0</v>
      </c>
      <c r="AB2668" s="354">
        <v>0</v>
      </c>
      <c r="AC2668" s="354">
        <v>0</v>
      </c>
      <c r="AD2668" s="354">
        <v>0</v>
      </c>
    </row>
    <row r="2669" spans="1:30" x14ac:dyDescent="0.35">
      <c r="A2669" t="s">
        <v>191</v>
      </c>
      <c r="B2669" s="354" t="str">
        <f>VLOOKUP(A2669,'Web Based Remittances'!$A$2:$C$70,3,0)</f>
        <v>326l864s</v>
      </c>
      <c r="C2669" s="354" t="s">
        <v>125</v>
      </c>
      <c r="D2669" s="354" t="s">
        <v>126</v>
      </c>
      <c r="E2669" s="354">
        <v>6181510</v>
      </c>
      <c r="F2669" s="354">
        <v>-6354</v>
      </c>
      <c r="J2669" s="354">
        <v>-6354</v>
      </c>
      <c r="S2669" s="354">
        <v>0</v>
      </c>
      <c r="T2669" s="354">
        <v>0</v>
      </c>
      <c r="U2669" s="354">
        <v>0</v>
      </c>
      <c r="V2669" s="354">
        <v>-6354</v>
      </c>
      <c r="W2669" s="354">
        <v>-6354</v>
      </c>
      <c r="X2669" s="354">
        <v>-6354</v>
      </c>
      <c r="Y2669" s="354">
        <v>-6354</v>
      </c>
      <c r="Z2669" s="354">
        <v>-6354</v>
      </c>
      <c r="AA2669" s="354">
        <v>-6354</v>
      </c>
      <c r="AB2669" s="354">
        <v>-6354</v>
      </c>
      <c r="AC2669" s="354">
        <v>-6354</v>
      </c>
      <c r="AD2669" s="354">
        <v>-6354</v>
      </c>
    </row>
    <row r="2670" spans="1:30" x14ac:dyDescent="0.35">
      <c r="A2670" t="s">
        <v>191</v>
      </c>
      <c r="B2670" s="354" t="str">
        <f>VLOOKUP(A2670,'Web Based Remittances'!$A$2:$C$70,3,0)</f>
        <v>326l864s</v>
      </c>
      <c r="C2670" s="354" t="s">
        <v>127</v>
      </c>
      <c r="D2670" s="354" t="s">
        <v>128</v>
      </c>
      <c r="E2670" s="354">
        <v>6180200</v>
      </c>
      <c r="F2670" s="354">
        <v>15000</v>
      </c>
      <c r="L2670" s="354">
        <v>15000</v>
      </c>
      <c r="S2670" s="354">
        <v>0</v>
      </c>
      <c r="T2670" s="354">
        <v>0</v>
      </c>
      <c r="U2670" s="354">
        <v>0</v>
      </c>
      <c r="V2670" s="354">
        <v>0</v>
      </c>
      <c r="W2670" s="354">
        <v>0</v>
      </c>
      <c r="X2670" s="354">
        <v>15000</v>
      </c>
      <c r="Y2670" s="354">
        <v>15000</v>
      </c>
      <c r="Z2670" s="354">
        <v>15000</v>
      </c>
      <c r="AA2670" s="354">
        <v>15000</v>
      </c>
      <c r="AB2670" s="354">
        <v>15000</v>
      </c>
      <c r="AC2670" s="354">
        <v>15000</v>
      </c>
      <c r="AD2670" s="354">
        <v>15000</v>
      </c>
    </row>
    <row r="2671" spans="1:30" x14ac:dyDescent="0.35">
      <c r="A2671" t="s">
        <v>192</v>
      </c>
      <c r="B2671" s="354" t="str">
        <f>VLOOKUP(A2671,'Web Based Remittances'!$A$2:$C$70,3,0)</f>
        <v>772o15n</v>
      </c>
      <c r="C2671" s="354" t="s">
        <v>19</v>
      </c>
      <c r="D2671" s="354" t="s">
        <v>20</v>
      </c>
      <c r="E2671" s="354">
        <v>4190105</v>
      </c>
      <c r="F2671" s="354">
        <v>-1626206</v>
      </c>
      <c r="G2671" s="354">
        <v>-131785</v>
      </c>
      <c r="H2671" s="354">
        <v>-176570</v>
      </c>
      <c r="I2671" s="354">
        <v>-131785</v>
      </c>
      <c r="J2671" s="354">
        <v>-131785</v>
      </c>
      <c r="K2671" s="354">
        <v>-131785</v>
      </c>
      <c r="L2671" s="354">
        <v>-131785</v>
      </c>
      <c r="M2671" s="354">
        <v>-131785</v>
      </c>
      <c r="N2671" s="354">
        <v>-131785</v>
      </c>
      <c r="O2671" s="354">
        <v>-131785</v>
      </c>
      <c r="P2671" s="354">
        <v>-131785</v>
      </c>
      <c r="Q2671" s="354">
        <v>-131785</v>
      </c>
      <c r="R2671" s="354">
        <v>-131786</v>
      </c>
      <c r="S2671" s="354">
        <v>-131785</v>
      </c>
      <c r="T2671" s="354">
        <v>-308355</v>
      </c>
      <c r="U2671" s="354">
        <v>-440140</v>
      </c>
      <c r="V2671" s="354">
        <v>-571925</v>
      </c>
      <c r="W2671" s="354">
        <v>-703710</v>
      </c>
      <c r="X2671" s="354">
        <v>-835495</v>
      </c>
      <c r="Y2671" s="354">
        <v>-967280</v>
      </c>
      <c r="Z2671" s="354">
        <v>-1099065</v>
      </c>
      <c r="AA2671" s="354">
        <v>-1230850</v>
      </c>
      <c r="AB2671" s="354">
        <v>-1362635</v>
      </c>
      <c r="AC2671" s="354">
        <v>-1494420</v>
      </c>
      <c r="AD2671" s="354">
        <v>-1626206</v>
      </c>
    </row>
    <row r="2672" spans="1:30" x14ac:dyDescent="0.35">
      <c r="A2672" t="s">
        <v>192</v>
      </c>
      <c r="B2672" s="354" t="str">
        <f>VLOOKUP(A2672,'Web Based Remittances'!$A$2:$C$70,3,0)</f>
        <v>772o15n</v>
      </c>
      <c r="C2672" s="354" t="s">
        <v>21</v>
      </c>
      <c r="D2672" s="354" t="s">
        <v>22</v>
      </c>
      <c r="E2672" s="354">
        <v>4190110</v>
      </c>
      <c r="S2672" s="354">
        <v>0</v>
      </c>
      <c r="T2672" s="354">
        <v>0</v>
      </c>
      <c r="U2672" s="354">
        <v>0</v>
      </c>
      <c r="V2672" s="354">
        <v>0</v>
      </c>
      <c r="W2672" s="354">
        <v>0</v>
      </c>
      <c r="X2672" s="354">
        <v>0</v>
      </c>
      <c r="Y2672" s="354">
        <v>0</v>
      </c>
      <c r="Z2672" s="354">
        <v>0</v>
      </c>
      <c r="AA2672" s="354">
        <v>0</v>
      </c>
      <c r="AB2672" s="354">
        <v>0</v>
      </c>
      <c r="AC2672" s="354">
        <v>0</v>
      </c>
      <c r="AD2672" s="354">
        <v>0</v>
      </c>
    </row>
    <row r="2673" spans="1:30" x14ac:dyDescent="0.35">
      <c r="A2673" t="s">
        <v>192</v>
      </c>
      <c r="B2673" s="354" t="str">
        <f>VLOOKUP(A2673,'Web Based Remittances'!$A$2:$C$70,3,0)</f>
        <v>772o15n</v>
      </c>
      <c r="C2673" s="354" t="s">
        <v>23</v>
      </c>
      <c r="D2673" s="354" t="s">
        <v>24</v>
      </c>
      <c r="E2673" s="354">
        <v>4190120</v>
      </c>
      <c r="F2673" s="354">
        <v>-44770</v>
      </c>
      <c r="G2673" s="354">
        <v>-4421</v>
      </c>
      <c r="H2673" s="354">
        <v>-4421</v>
      </c>
      <c r="I2673" s="354">
        <v>-4421</v>
      </c>
      <c r="J2673" s="354">
        <v>-4421</v>
      </c>
      <c r="K2673" s="354">
        <v>-4421</v>
      </c>
      <c r="L2673" s="354">
        <v>-3238</v>
      </c>
      <c r="M2673" s="354">
        <v>-3238</v>
      </c>
      <c r="N2673" s="354">
        <v>-3238</v>
      </c>
      <c r="O2673" s="354">
        <v>-3238</v>
      </c>
      <c r="P2673" s="354">
        <v>-3238</v>
      </c>
      <c r="Q2673" s="354">
        <v>-3238</v>
      </c>
      <c r="R2673" s="354">
        <v>-3237</v>
      </c>
      <c r="S2673" s="354">
        <v>-4421</v>
      </c>
      <c r="T2673" s="354">
        <v>-8842</v>
      </c>
      <c r="U2673" s="354">
        <v>-13263</v>
      </c>
      <c r="V2673" s="354">
        <v>-17684</v>
      </c>
      <c r="W2673" s="354">
        <v>-22105</v>
      </c>
      <c r="X2673" s="354">
        <v>-25343</v>
      </c>
      <c r="Y2673" s="354">
        <v>-28581</v>
      </c>
      <c r="Z2673" s="354">
        <v>-31819</v>
      </c>
      <c r="AA2673" s="354">
        <v>-35057</v>
      </c>
      <c r="AB2673" s="354">
        <v>-38295</v>
      </c>
      <c r="AC2673" s="354">
        <v>-41533</v>
      </c>
      <c r="AD2673" s="354">
        <v>-44770</v>
      </c>
    </row>
    <row r="2674" spans="1:30" x14ac:dyDescent="0.35">
      <c r="A2674" t="s">
        <v>192</v>
      </c>
      <c r="B2674" s="354" t="str">
        <f>VLOOKUP(A2674,'Web Based Remittances'!$A$2:$C$70,3,0)</f>
        <v>772o15n</v>
      </c>
      <c r="C2674" s="354" t="s">
        <v>25</v>
      </c>
      <c r="D2674" s="354" t="s">
        <v>26</v>
      </c>
      <c r="E2674" s="354">
        <v>4190140</v>
      </c>
      <c r="F2674" s="354">
        <v>-90235</v>
      </c>
      <c r="I2674" s="354">
        <v>-22559</v>
      </c>
      <c r="L2674" s="354">
        <v>-22559</v>
      </c>
      <c r="O2674" s="354">
        <v>-22559</v>
      </c>
      <c r="R2674" s="354">
        <v>-22558</v>
      </c>
      <c r="S2674" s="354">
        <v>0</v>
      </c>
      <c r="T2674" s="354">
        <v>0</v>
      </c>
      <c r="U2674" s="354">
        <v>-22559</v>
      </c>
      <c r="V2674" s="354">
        <v>-22559</v>
      </c>
      <c r="W2674" s="354">
        <v>-22559</v>
      </c>
      <c r="X2674" s="354">
        <v>-45118</v>
      </c>
      <c r="Y2674" s="354">
        <v>-45118</v>
      </c>
      <c r="Z2674" s="354">
        <v>-45118</v>
      </c>
      <c r="AA2674" s="354">
        <v>-67677</v>
      </c>
      <c r="AB2674" s="354">
        <v>-67677</v>
      </c>
      <c r="AC2674" s="354">
        <v>-67677</v>
      </c>
      <c r="AD2674" s="354">
        <v>-90235</v>
      </c>
    </row>
    <row r="2675" spans="1:30" x14ac:dyDescent="0.35">
      <c r="A2675" t="s">
        <v>192</v>
      </c>
      <c r="B2675" s="354" t="str">
        <f>VLOOKUP(A2675,'Web Based Remittances'!$A$2:$C$70,3,0)</f>
        <v>772o15n</v>
      </c>
      <c r="C2675" s="354" t="s">
        <v>27</v>
      </c>
      <c r="D2675" s="354" t="s">
        <v>28</v>
      </c>
      <c r="E2675" s="354">
        <v>4190160</v>
      </c>
      <c r="F2675" s="354">
        <v>-76930</v>
      </c>
      <c r="G2675" s="354">
        <v>-6411</v>
      </c>
      <c r="H2675" s="354">
        <v>-6411</v>
      </c>
      <c r="I2675" s="354">
        <v>-6411</v>
      </c>
      <c r="J2675" s="354">
        <v>-6411</v>
      </c>
      <c r="K2675" s="354">
        <v>-6411</v>
      </c>
      <c r="L2675" s="354">
        <v>-6411</v>
      </c>
      <c r="M2675" s="354">
        <v>-6411</v>
      </c>
      <c r="N2675" s="354">
        <v>-6411</v>
      </c>
      <c r="O2675" s="354">
        <v>-6411</v>
      </c>
      <c r="P2675" s="354">
        <v>-6411</v>
      </c>
      <c r="Q2675" s="354">
        <v>-6411</v>
      </c>
      <c r="R2675" s="354">
        <v>-6409</v>
      </c>
      <c r="S2675" s="354">
        <v>-6411</v>
      </c>
      <c r="T2675" s="354">
        <v>-12822</v>
      </c>
      <c r="U2675" s="354">
        <v>-19233</v>
      </c>
      <c r="V2675" s="354">
        <v>-25644</v>
      </c>
      <c r="W2675" s="354">
        <v>-32055</v>
      </c>
      <c r="X2675" s="354">
        <v>-38466</v>
      </c>
      <c r="Y2675" s="354">
        <v>-44877</v>
      </c>
      <c r="Z2675" s="354">
        <v>-51288</v>
      </c>
      <c r="AA2675" s="354">
        <v>-57699</v>
      </c>
      <c r="AB2675" s="354">
        <v>-64110</v>
      </c>
      <c r="AC2675" s="354">
        <v>-70521</v>
      </c>
      <c r="AD2675" s="354">
        <v>-76930</v>
      </c>
    </row>
    <row r="2676" spans="1:30" x14ac:dyDescent="0.35">
      <c r="A2676" t="s">
        <v>192</v>
      </c>
      <c r="B2676" s="354" t="str">
        <f>VLOOKUP(A2676,'Web Based Remittances'!$A$2:$C$70,3,0)</f>
        <v>772o15n</v>
      </c>
      <c r="C2676" s="354" t="s">
        <v>29</v>
      </c>
      <c r="D2676" s="354" t="s">
        <v>30</v>
      </c>
      <c r="E2676" s="354">
        <v>4190390</v>
      </c>
      <c r="S2676" s="354">
        <v>0</v>
      </c>
      <c r="T2676" s="354">
        <v>0</v>
      </c>
      <c r="U2676" s="354">
        <v>0</v>
      </c>
      <c r="V2676" s="354">
        <v>0</v>
      </c>
      <c r="W2676" s="354">
        <v>0</v>
      </c>
      <c r="X2676" s="354">
        <v>0</v>
      </c>
      <c r="Y2676" s="354">
        <v>0</v>
      </c>
      <c r="Z2676" s="354">
        <v>0</v>
      </c>
      <c r="AA2676" s="354">
        <v>0</v>
      </c>
      <c r="AB2676" s="354">
        <v>0</v>
      </c>
      <c r="AC2676" s="354">
        <v>0</v>
      </c>
      <c r="AD2676" s="354">
        <v>0</v>
      </c>
    </row>
    <row r="2677" spans="1:30" x14ac:dyDescent="0.35">
      <c r="A2677" t="s">
        <v>192</v>
      </c>
      <c r="B2677" s="354" t="str">
        <f>VLOOKUP(A2677,'Web Based Remittances'!$A$2:$C$70,3,0)</f>
        <v>772o15n</v>
      </c>
      <c r="C2677" s="354" t="s">
        <v>31</v>
      </c>
      <c r="D2677" s="354" t="s">
        <v>32</v>
      </c>
      <c r="E2677" s="354">
        <v>4191900</v>
      </c>
      <c r="S2677" s="354">
        <v>0</v>
      </c>
      <c r="T2677" s="354">
        <v>0</v>
      </c>
      <c r="U2677" s="354">
        <v>0</v>
      </c>
      <c r="V2677" s="354">
        <v>0</v>
      </c>
      <c r="W2677" s="354">
        <v>0</v>
      </c>
      <c r="X2677" s="354">
        <v>0</v>
      </c>
      <c r="Y2677" s="354">
        <v>0</v>
      </c>
      <c r="Z2677" s="354">
        <v>0</v>
      </c>
      <c r="AA2677" s="354">
        <v>0</v>
      </c>
      <c r="AB2677" s="354">
        <v>0</v>
      </c>
      <c r="AC2677" s="354">
        <v>0</v>
      </c>
      <c r="AD2677" s="354">
        <v>0</v>
      </c>
    </row>
    <row r="2678" spans="1:30" x14ac:dyDescent="0.35">
      <c r="A2678" t="s">
        <v>192</v>
      </c>
      <c r="B2678" s="354" t="str">
        <f>VLOOKUP(A2678,'Web Based Remittances'!$A$2:$C$70,3,0)</f>
        <v>772o15n</v>
      </c>
      <c r="C2678" s="354" t="s">
        <v>33</v>
      </c>
      <c r="D2678" s="354" t="s">
        <v>34</v>
      </c>
      <c r="E2678" s="354">
        <v>4191100</v>
      </c>
      <c r="S2678" s="354">
        <v>0</v>
      </c>
      <c r="T2678" s="354">
        <v>0</v>
      </c>
      <c r="U2678" s="354">
        <v>0</v>
      </c>
      <c r="V2678" s="354">
        <v>0</v>
      </c>
      <c r="W2678" s="354">
        <v>0</v>
      </c>
      <c r="X2678" s="354">
        <v>0</v>
      </c>
      <c r="Y2678" s="354">
        <v>0</v>
      </c>
      <c r="Z2678" s="354">
        <v>0</v>
      </c>
      <c r="AA2678" s="354">
        <v>0</v>
      </c>
      <c r="AB2678" s="354">
        <v>0</v>
      </c>
      <c r="AC2678" s="354">
        <v>0</v>
      </c>
      <c r="AD2678" s="354">
        <v>0</v>
      </c>
    </row>
    <row r="2679" spans="1:30" x14ac:dyDescent="0.35">
      <c r="A2679" t="s">
        <v>192</v>
      </c>
      <c r="B2679" s="354" t="str">
        <f>VLOOKUP(A2679,'Web Based Remittances'!$A$2:$C$70,3,0)</f>
        <v>772o15n</v>
      </c>
      <c r="C2679" s="354" t="s">
        <v>35</v>
      </c>
      <c r="D2679" s="354" t="s">
        <v>36</v>
      </c>
      <c r="E2679" s="354">
        <v>4191110</v>
      </c>
      <c r="S2679" s="354">
        <v>0</v>
      </c>
      <c r="T2679" s="354">
        <v>0</v>
      </c>
      <c r="U2679" s="354">
        <v>0</v>
      </c>
      <c r="V2679" s="354">
        <v>0</v>
      </c>
      <c r="W2679" s="354">
        <v>0</v>
      </c>
      <c r="X2679" s="354">
        <v>0</v>
      </c>
      <c r="Y2679" s="354">
        <v>0</v>
      </c>
      <c r="Z2679" s="354">
        <v>0</v>
      </c>
      <c r="AA2679" s="354">
        <v>0</v>
      </c>
      <c r="AB2679" s="354">
        <v>0</v>
      </c>
      <c r="AC2679" s="354">
        <v>0</v>
      </c>
      <c r="AD2679" s="354">
        <v>0</v>
      </c>
    </row>
    <row r="2680" spans="1:30" x14ac:dyDescent="0.35">
      <c r="A2680" t="s">
        <v>192</v>
      </c>
      <c r="B2680" s="354" t="str">
        <f>VLOOKUP(A2680,'Web Based Remittances'!$A$2:$C$70,3,0)</f>
        <v>772o15n</v>
      </c>
      <c r="C2680" s="354" t="s">
        <v>37</v>
      </c>
      <c r="D2680" s="354" t="s">
        <v>38</v>
      </c>
      <c r="E2680" s="354">
        <v>4191600</v>
      </c>
      <c r="F2680" s="354">
        <v>-4000</v>
      </c>
      <c r="G2680" s="354">
        <v>-4000</v>
      </c>
      <c r="S2680" s="354">
        <v>-4000</v>
      </c>
      <c r="T2680" s="354">
        <v>-4000</v>
      </c>
      <c r="U2680" s="354">
        <v>-4000</v>
      </c>
      <c r="V2680" s="354">
        <v>-4000</v>
      </c>
      <c r="W2680" s="354">
        <v>-4000</v>
      </c>
      <c r="X2680" s="354">
        <v>-4000</v>
      </c>
      <c r="Y2680" s="354">
        <v>-4000</v>
      </c>
      <c r="Z2680" s="354">
        <v>-4000</v>
      </c>
      <c r="AA2680" s="354">
        <v>-4000</v>
      </c>
      <c r="AB2680" s="354">
        <v>-4000</v>
      </c>
      <c r="AC2680" s="354">
        <v>-4000</v>
      </c>
      <c r="AD2680" s="354">
        <v>-4000</v>
      </c>
    </row>
    <row r="2681" spans="1:30" x14ac:dyDescent="0.35">
      <c r="A2681" t="s">
        <v>192</v>
      </c>
      <c r="B2681" s="354" t="str">
        <f>VLOOKUP(A2681,'Web Based Remittances'!$A$2:$C$70,3,0)</f>
        <v>772o15n</v>
      </c>
      <c r="C2681" s="354" t="s">
        <v>39</v>
      </c>
      <c r="D2681" s="354" t="s">
        <v>40</v>
      </c>
      <c r="E2681" s="354">
        <v>4191610</v>
      </c>
      <c r="F2681" s="354">
        <v>-3000</v>
      </c>
      <c r="H2681" s="354">
        <v>-3000</v>
      </c>
      <c r="S2681" s="354">
        <v>0</v>
      </c>
      <c r="T2681" s="354">
        <v>-3000</v>
      </c>
      <c r="U2681" s="354">
        <v>-3000</v>
      </c>
      <c r="V2681" s="354">
        <v>-3000</v>
      </c>
      <c r="W2681" s="354">
        <v>-3000</v>
      </c>
      <c r="X2681" s="354">
        <v>-3000</v>
      </c>
      <c r="Y2681" s="354">
        <v>-3000</v>
      </c>
      <c r="Z2681" s="354">
        <v>-3000</v>
      </c>
      <c r="AA2681" s="354">
        <v>-3000</v>
      </c>
      <c r="AB2681" s="354">
        <v>-3000</v>
      </c>
      <c r="AC2681" s="354">
        <v>-3000</v>
      </c>
      <c r="AD2681" s="354">
        <v>-3000</v>
      </c>
    </row>
    <row r="2682" spans="1:30" x14ac:dyDescent="0.35">
      <c r="A2682" t="s">
        <v>192</v>
      </c>
      <c r="B2682" s="354" t="str">
        <f>VLOOKUP(A2682,'Web Based Remittances'!$A$2:$C$70,3,0)</f>
        <v>772o15n</v>
      </c>
      <c r="C2682" s="354" t="s">
        <v>41</v>
      </c>
      <c r="D2682" s="354" t="s">
        <v>42</v>
      </c>
      <c r="E2682" s="354">
        <v>4190410</v>
      </c>
      <c r="F2682" s="354">
        <v>-30000</v>
      </c>
      <c r="G2682" s="354">
        <v>-2500</v>
      </c>
      <c r="H2682" s="354">
        <v>-2500</v>
      </c>
      <c r="I2682" s="354">
        <v>-2500</v>
      </c>
      <c r="J2682" s="354">
        <v>-2500</v>
      </c>
      <c r="K2682" s="354">
        <v>-2500</v>
      </c>
      <c r="L2682" s="354">
        <v>-2500</v>
      </c>
      <c r="M2682" s="354">
        <v>-2500</v>
      </c>
      <c r="N2682" s="354">
        <v>-2500</v>
      </c>
      <c r="O2682" s="354">
        <v>-2500</v>
      </c>
      <c r="P2682" s="354">
        <v>-2500</v>
      </c>
      <c r="Q2682" s="354">
        <v>-2500</v>
      </c>
      <c r="R2682" s="354">
        <v>-2500</v>
      </c>
      <c r="S2682" s="354">
        <v>-2500</v>
      </c>
      <c r="T2682" s="354">
        <v>-5000</v>
      </c>
      <c r="U2682" s="354">
        <v>-7500</v>
      </c>
      <c r="V2682" s="354">
        <v>-10000</v>
      </c>
      <c r="W2682" s="354">
        <v>-12500</v>
      </c>
      <c r="X2682" s="354">
        <v>-15000</v>
      </c>
      <c r="Y2682" s="354">
        <v>-17500</v>
      </c>
      <c r="Z2682" s="354">
        <v>-20000</v>
      </c>
      <c r="AA2682" s="354">
        <v>-22500</v>
      </c>
      <c r="AB2682" s="354">
        <v>-25000</v>
      </c>
      <c r="AC2682" s="354">
        <v>-27500</v>
      </c>
      <c r="AD2682" s="354">
        <v>-30000</v>
      </c>
    </row>
    <row r="2683" spans="1:30" x14ac:dyDescent="0.35">
      <c r="A2683" t="s">
        <v>192</v>
      </c>
      <c r="B2683" s="354" t="str">
        <f>VLOOKUP(A2683,'Web Based Remittances'!$A$2:$C$70,3,0)</f>
        <v>772o15n</v>
      </c>
      <c r="C2683" s="354" t="s">
        <v>43</v>
      </c>
      <c r="D2683" s="354" t="s">
        <v>44</v>
      </c>
      <c r="E2683" s="354">
        <v>4190420</v>
      </c>
      <c r="S2683" s="354">
        <v>0</v>
      </c>
      <c r="T2683" s="354">
        <v>0</v>
      </c>
      <c r="U2683" s="354">
        <v>0</v>
      </c>
      <c r="V2683" s="354">
        <v>0</v>
      </c>
      <c r="W2683" s="354">
        <v>0</v>
      </c>
      <c r="X2683" s="354">
        <v>0</v>
      </c>
      <c r="Y2683" s="354">
        <v>0</v>
      </c>
      <c r="Z2683" s="354">
        <v>0</v>
      </c>
      <c r="AA2683" s="354">
        <v>0</v>
      </c>
      <c r="AB2683" s="354">
        <v>0</v>
      </c>
      <c r="AC2683" s="354">
        <v>0</v>
      </c>
      <c r="AD2683" s="354">
        <v>0</v>
      </c>
    </row>
    <row r="2684" spans="1:30" x14ac:dyDescent="0.35">
      <c r="A2684" t="s">
        <v>192</v>
      </c>
      <c r="B2684" s="354" t="str">
        <f>VLOOKUP(A2684,'Web Based Remittances'!$A$2:$C$70,3,0)</f>
        <v>772o15n</v>
      </c>
      <c r="C2684" s="354" t="s">
        <v>45</v>
      </c>
      <c r="D2684" s="354" t="s">
        <v>46</v>
      </c>
      <c r="E2684" s="354">
        <v>4190200</v>
      </c>
      <c r="S2684" s="354">
        <v>0</v>
      </c>
      <c r="T2684" s="354">
        <v>0</v>
      </c>
      <c r="U2684" s="354">
        <v>0</v>
      </c>
      <c r="V2684" s="354">
        <v>0</v>
      </c>
      <c r="W2684" s="354">
        <v>0</v>
      </c>
      <c r="X2684" s="354">
        <v>0</v>
      </c>
      <c r="Y2684" s="354">
        <v>0</v>
      </c>
      <c r="Z2684" s="354">
        <v>0</v>
      </c>
      <c r="AA2684" s="354">
        <v>0</v>
      </c>
      <c r="AB2684" s="354">
        <v>0</v>
      </c>
      <c r="AC2684" s="354">
        <v>0</v>
      </c>
      <c r="AD2684" s="354">
        <v>0</v>
      </c>
    </row>
    <row r="2685" spans="1:30" x14ac:dyDescent="0.35">
      <c r="A2685" t="s">
        <v>192</v>
      </c>
      <c r="B2685" s="354" t="str">
        <f>VLOOKUP(A2685,'Web Based Remittances'!$A$2:$C$70,3,0)</f>
        <v>772o15n</v>
      </c>
      <c r="C2685" s="354" t="s">
        <v>47</v>
      </c>
      <c r="D2685" s="354" t="s">
        <v>48</v>
      </c>
      <c r="E2685" s="354">
        <v>4190386</v>
      </c>
      <c r="S2685" s="354">
        <v>0</v>
      </c>
      <c r="T2685" s="354">
        <v>0</v>
      </c>
      <c r="U2685" s="354">
        <v>0</v>
      </c>
      <c r="V2685" s="354">
        <v>0</v>
      </c>
      <c r="W2685" s="354">
        <v>0</v>
      </c>
      <c r="X2685" s="354">
        <v>0</v>
      </c>
      <c r="Y2685" s="354">
        <v>0</v>
      </c>
      <c r="Z2685" s="354">
        <v>0</v>
      </c>
      <c r="AA2685" s="354">
        <v>0</v>
      </c>
      <c r="AB2685" s="354">
        <v>0</v>
      </c>
      <c r="AC2685" s="354">
        <v>0</v>
      </c>
      <c r="AD2685" s="354">
        <v>0</v>
      </c>
    </row>
    <row r="2686" spans="1:30" x14ac:dyDescent="0.35">
      <c r="A2686" t="s">
        <v>192</v>
      </c>
      <c r="B2686" s="354" t="str">
        <f>VLOOKUP(A2686,'Web Based Remittances'!$A$2:$C$70,3,0)</f>
        <v>772o15n</v>
      </c>
      <c r="C2686" s="354" t="s">
        <v>49</v>
      </c>
      <c r="D2686" s="354" t="s">
        <v>50</v>
      </c>
      <c r="E2686" s="354">
        <v>4190387</v>
      </c>
      <c r="S2686" s="354">
        <v>0</v>
      </c>
      <c r="T2686" s="354">
        <v>0</v>
      </c>
      <c r="U2686" s="354">
        <v>0</v>
      </c>
      <c r="V2686" s="354">
        <v>0</v>
      </c>
      <c r="W2686" s="354">
        <v>0</v>
      </c>
      <c r="X2686" s="354">
        <v>0</v>
      </c>
      <c r="Y2686" s="354">
        <v>0</v>
      </c>
      <c r="Z2686" s="354">
        <v>0</v>
      </c>
      <c r="AA2686" s="354">
        <v>0</v>
      </c>
      <c r="AB2686" s="354">
        <v>0</v>
      </c>
      <c r="AC2686" s="354">
        <v>0</v>
      </c>
      <c r="AD2686" s="354">
        <v>0</v>
      </c>
    </row>
    <row r="2687" spans="1:30" x14ac:dyDescent="0.35">
      <c r="A2687" t="s">
        <v>192</v>
      </c>
      <c r="B2687" s="354" t="str">
        <f>VLOOKUP(A2687,'Web Based Remittances'!$A$2:$C$70,3,0)</f>
        <v>772o15n</v>
      </c>
      <c r="C2687" s="354" t="s">
        <v>51</v>
      </c>
      <c r="D2687" s="354" t="s">
        <v>52</v>
      </c>
      <c r="E2687" s="354">
        <v>4190388</v>
      </c>
      <c r="S2687" s="354">
        <v>0</v>
      </c>
      <c r="T2687" s="354">
        <v>0</v>
      </c>
      <c r="U2687" s="354">
        <v>0</v>
      </c>
      <c r="V2687" s="354">
        <v>0</v>
      </c>
      <c r="W2687" s="354">
        <v>0</v>
      </c>
      <c r="X2687" s="354">
        <v>0</v>
      </c>
      <c r="Y2687" s="354">
        <v>0</v>
      </c>
      <c r="Z2687" s="354">
        <v>0</v>
      </c>
      <c r="AA2687" s="354">
        <v>0</v>
      </c>
      <c r="AB2687" s="354">
        <v>0</v>
      </c>
      <c r="AC2687" s="354">
        <v>0</v>
      </c>
      <c r="AD2687" s="354">
        <v>0</v>
      </c>
    </row>
    <row r="2688" spans="1:30" x14ac:dyDescent="0.35">
      <c r="A2688" t="s">
        <v>192</v>
      </c>
      <c r="B2688" s="354" t="str">
        <f>VLOOKUP(A2688,'Web Based Remittances'!$A$2:$C$70,3,0)</f>
        <v>772o15n</v>
      </c>
      <c r="C2688" s="354" t="s">
        <v>53</v>
      </c>
      <c r="D2688" s="354" t="s">
        <v>54</v>
      </c>
      <c r="E2688" s="354">
        <v>4190380</v>
      </c>
      <c r="F2688" s="354">
        <v>-75953</v>
      </c>
      <c r="G2688" s="354">
        <v>-3678</v>
      </c>
      <c r="H2688" s="354">
        <v>-8067</v>
      </c>
      <c r="I2688" s="354">
        <v>-2320</v>
      </c>
      <c r="J2688" s="354">
        <v>-49985</v>
      </c>
      <c r="M2688" s="354">
        <v>-11903</v>
      </c>
      <c r="S2688" s="354">
        <v>-3678</v>
      </c>
      <c r="T2688" s="354">
        <v>-11745</v>
      </c>
      <c r="U2688" s="354">
        <v>-14065</v>
      </c>
      <c r="V2688" s="354">
        <v>-64050</v>
      </c>
      <c r="W2688" s="354">
        <v>-64050</v>
      </c>
      <c r="X2688" s="354">
        <v>-64050</v>
      </c>
      <c r="Y2688" s="354">
        <v>-75953</v>
      </c>
      <c r="Z2688" s="354">
        <v>-75953</v>
      </c>
      <c r="AA2688" s="354">
        <v>-75953</v>
      </c>
      <c r="AB2688" s="354">
        <v>-75953</v>
      </c>
      <c r="AC2688" s="354">
        <v>-75953</v>
      </c>
      <c r="AD2688" s="354">
        <v>-75953</v>
      </c>
    </row>
    <row r="2689" spans="1:30" x14ac:dyDescent="0.35">
      <c r="A2689" t="s">
        <v>192</v>
      </c>
      <c r="B2689" s="354" t="str">
        <f>VLOOKUP(A2689,'Web Based Remittances'!$A$2:$C$70,3,0)</f>
        <v>772o15n</v>
      </c>
      <c r="C2689" s="354" t="s">
        <v>57</v>
      </c>
      <c r="D2689" s="354" t="s">
        <v>58</v>
      </c>
      <c r="E2689" s="354">
        <v>6110000</v>
      </c>
      <c r="F2689" s="354">
        <v>993024</v>
      </c>
      <c r="G2689" s="354">
        <v>78992</v>
      </c>
      <c r="H2689" s="354">
        <v>78992</v>
      </c>
      <c r="I2689" s="354">
        <v>78992</v>
      </c>
      <c r="J2689" s="354">
        <v>78992</v>
      </c>
      <c r="K2689" s="354">
        <v>78992</v>
      </c>
      <c r="L2689" s="354">
        <v>85396</v>
      </c>
      <c r="M2689" s="354">
        <v>85445</v>
      </c>
      <c r="N2689" s="354">
        <v>85445</v>
      </c>
      <c r="O2689" s="354">
        <v>85445</v>
      </c>
      <c r="P2689" s="354">
        <v>85445</v>
      </c>
      <c r="Q2689" s="354">
        <v>85445</v>
      </c>
      <c r="R2689" s="354">
        <v>85443</v>
      </c>
      <c r="S2689" s="354">
        <v>78992</v>
      </c>
      <c r="T2689" s="354">
        <v>157984</v>
      </c>
      <c r="U2689" s="354">
        <v>236976</v>
      </c>
      <c r="V2689" s="354">
        <v>315968</v>
      </c>
      <c r="W2689" s="354">
        <v>394960</v>
      </c>
      <c r="X2689" s="354">
        <v>480356</v>
      </c>
      <c r="Y2689" s="354">
        <v>565801</v>
      </c>
      <c r="Z2689" s="354">
        <v>651246</v>
      </c>
      <c r="AA2689" s="354">
        <v>736691</v>
      </c>
      <c r="AB2689" s="354">
        <v>822136</v>
      </c>
      <c r="AC2689" s="354">
        <v>907581</v>
      </c>
      <c r="AD2689" s="354">
        <v>993024</v>
      </c>
    </row>
    <row r="2690" spans="1:30" x14ac:dyDescent="0.35">
      <c r="A2690" t="s">
        <v>192</v>
      </c>
      <c r="B2690" s="354" t="str">
        <f>VLOOKUP(A2690,'Web Based Remittances'!$A$2:$C$70,3,0)</f>
        <v>772o15n</v>
      </c>
      <c r="C2690" s="354" t="s">
        <v>59</v>
      </c>
      <c r="D2690" s="354" t="s">
        <v>60</v>
      </c>
      <c r="E2690" s="354">
        <v>6110020</v>
      </c>
      <c r="S2690" s="354">
        <v>0</v>
      </c>
      <c r="T2690" s="354">
        <v>0</v>
      </c>
      <c r="U2690" s="354">
        <v>0</v>
      </c>
      <c r="V2690" s="354">
        <v>0</v>
      </c>
      <c r="W2690" s="354">
        <v>0</v>
      </c>
      <c r="X2690" s="354">
        <v>0</v>
      </c>
      <c r="Y2690" s="354">
        <v>0</v>
      </c>
      <c r="Z2690" s="354">
        <v>0</v>
      </c>
      <c r="AA2690" s="354">
        <v>0</v>
      </c>
      <c r="AB2690" s="354">
        <v>0</v>
      </c>
      <c r="AC2690" s="354">
        <v>0</v>
      </c>
      <c r="AD2690" s="354">
        <v>0</v>
      </c>
    </row>
    <row r="2691" spans="1:30" x14ac:dyDescent="0.35">
      <c r="A2691" t="s">
        <v>192</v>
      </c>
      <c r="B2691" s="354" t="str">
        <f>VLOOKUP(A2691,'Web Based Remittances'!$A$2:$C$70,3,0)</f>
        <v>772o15n</v>
      </c>
      <c r="C2691" s="354" t="s">
        <v>61</v>
      </c>
      <c r="D2691" s="354" t="s">
        <v>62</v>
      </c>
      <c r="E2691" s="354">
        <v>6110600</v>
      </c>
      <c r="F2691" s="354">
        <v>406267</v>
      </c>
      <c r="G2691" s="354">
        <v>42982</v>
      </c>
      <c r="H2691" s="354">
        <v>33482</v>
      </c>
      <c r="I2691" s="354">
        <v>33482</v>
      </c>
      <c r="J2691" s="354">
        <v>33482</v>
      </c>
      <c r="K2691" s="354">
        <v>33482</v>
      </c>
      <c r="L2691" s="354">
        <v>32766</v>
      </c>
      <c r="M2691" s="354">
        <v>32766</v>
      </c>
      <c r="N2691" s="354">
        <v>32766</v>
      </c>
      <c r="O2691" s="354">
        <v>32766</v>
      </c>
      <c r="P2691" s="354">
        <v>32766</v>
      </c>
      <c r="Q2691" s="354">
        <v>32766</v>
      </c>
      <c r="R2691" s="354">
        <v>32761</v>
      </c>
      <c r="S2691" s="354">
        <v>42982</v>
      </c>
      <c r="T2691" s="354">
        <v>76464</v>
      </c>
      <c r="U2691" s="354">
        <v>109946</v>
      </c>
      <c r="V2691" s="354">
        <v>143428</v>
      </c>
      <c r="W2691" s="354">
        <v>176910</v>
      </c>
      <c r="X2691" s="354">
        <v>209676</v>
      </c>
      <c r="Y2691" s="354">
        <v>242442</v>
      </c>
      <c r="Z2691" s="354">
        <v>275208</v>
      </c>
      <c r="AA2691" s="354">
        <v>307974</v>
      </c>
      <c r="AB2691" s="354">
        <v>340740</v>
      </c>
      <c r="AC2691" s="354">
        <v>373506</v>
      </c>
      <c r="AD2691" s="354">
        <v>406267</v>
      </c>
    </row>
    <row r="2692" spans="1:30" x14ac:dyDescent="0.35">
      <c r="A2692" t="s">
        <v>192</v>
      </c>
      <c r="B2692" s="354" t="str">
        <f>VLOOKUP(A2692,'Web Based Remittances'!$A$2:$C$70,3,0)</f>
        <v>772o15n</v>
      </c>
      <c r="C2692" s="354" t="s">
        <v>63</v>
      </c>
      <c r="D2692" s="354" t="s">
        <v>64</v>
      </c>
      <c r="E2692" s="354">
        <v>6110720</v>
      </c>
      <c r="F2692" s="354">
        <v>69792</v>
      </c>
      <c r="G2692" s="354">
        <v>6641</v>
      </c>
      <c r="H2692" s="354">
        <v>6641</v>
      </c>
      <c r="I2692" s="354">
        <v>6641</v>
      </c>
      <c r="J2692" s="354">
        <v>6641</v>
      </c>
      <c r="K2692" s="354">
        <v>6641</v>
      </c>
      <c r="L2692" s="354">
        <v>5227</v>
      </c>
      <c r="M2692" s="354">
        <v>5227</v>
      </c>
      <c r="N2692" s="354">
        <v>5227</v>
      </c>
      <c r="O2692" s="354">
        <v>5227</v>
      </c>
      <c r="P2692" s="354">
        <v>5227</v>
      </c>
      <c r="Q2692" s="354">
        <v>5227</v>
      </c>
      <c r="R2692" s="354">
        <v>5225</v>
      </c>
      <c r="S2692" s="354">
        <v>6641</v>
      </c>
      <c r="T2692" s="354">
        <v>13282</v>
      </c>
      <c r="U2692" s="354">
        <v>19923</v>
      </c>
      <c r="V2692" s="354">
        <v>26564</v>
      </c>
      <c r="W2692" s="354">
        <v>33205</v>
      </c>
      <c r="X2692" s="354">
        <v>38432</v>
      </c>
      <c r="Y2692" s="354">
        <v>43659</v>
      </c>
      <c r="Z2692" s="354">
        <v>48886</v>
      </c>
      <c r="AA2692" s="354">
        <v>54113</v>
      </c>
      <c r="AB2692" s="354">
        <v>59340</v>
      </c>
      <c r="AC2692" s="354">
        <v>64567</v>
      </c>
      <c r="AD2692" s="354">
        <v>69792</v>
      </c>
    </row>
    <row r="2693" spans="1:30" x14ac:dyDescent="0.35">
      <c r="A2693" t="s">
        <v>192</v>
      </c>
      <c r="B2693" s="354" t="str">
        <f>VLOOKUP(A2693,'Web Based Remittances'!$A$2:$C$70,3,0)</f>
        <v>772o15n</v>
      </c>
      <c r="C2693" s="354" t="s">
        <v>65</v>
      </c>
      <c r="D2693" s="354" t="s">
        <v>66</v>
      </c>
      <c r="E2693" s="354">
        <v>6110860</v>
      </c>
      <c r="F2693" s="354">
        <v>104247</v>
      </c>
      <c r="G2693" s="354">
        <v>8687</v>
      </c>
      <c r="H2693" s="354">
        <v>8687</v>
      </c>
      <c r="I2693" s="354">
        <v>8687</v>
      </c>
      <c r="J2693" s="354">
        <v>8687</v>
      </c>
      <c r="K2693" s="354">
        <v>8687</v>
      </c>
      <c r="L2693" s="354">
        <v>8687</v>
      </c>
      <c r="M2693" s="354">
        <v>8687</v>
      </c>
      <c r="N2693" s="354">
        <v>8687</v>
      </c>
      <c r="O2693" s="354">
        <v>8687</v>
      </c>
      <c r="P2693" s="354">
        <v>8687</v>
      </c>
      <c r="Q2693" s="354">
        <v>8687</v>
      </c>
      <c r="R2693" s="354">
        <v>8690</v>
      </c>
      <c r="S2693" s="354">
        <v>8687</v>
      </c>
      <c r="T2693" s="354">
        <v>17374</v>
      </c>
      <c r="U2693" s="354">
        <v>26061</v>
      </c>
      <c r="V2693" s="354">
        <v>34748</v>
      </c>
      <c r="W2693" s="354">
        <v>43435</v>
      </c>
      <c r="X2693" s="354">
        <v>52122</v>
      </c>
      <c r="Y2693" s="354">
        <v>60809</v>
      </c>
      <c r="Z2693" s="354">
        <v>69496</v>
      </c>
      <c r="AA2693" s="354">
        <v>78183</v>
      </c>
      <c r="AB2693" s="354">
        <v>86870</v>
      </c>
      <c r="AC2693" s="354">
        <v>95557</v>
      </c>
      <c r="AD2693" s="354">
        <v>104247</v>
      </c>
    </row>
    <row r="2694" spans="1:30" x14ac:dyDescent="0.35">
      <c r="A2694" t="s">
        <v>192</v>
      </c>
      <c r="B2694" s="354" t="str">
        <f>VLOOKUP(A2694,'Web Based Remittances'!$A$2:$C$70,3,0)</f>
        <v>772o15n</v>
      </c>
      <c r="C2694" s="354" t="s">
        <v>67</v>
      </c>
      <c r="D2694" s="354" t="s">
        <v>68</v>
      </c>
      <c r="E2694" s="354">
        <v>6110800</v>
      </c>
      <c r="S2694" s="354">
        <v>0</v>
      </c>
      <c r="T2694" s="354">
        <v>0</v>
      </c>
      <c r="U2694" s="354">
        <v>0</v>
      </c>
      <c r="V2694" s="354">
        <v>0</v>
      </c>
      <c r="W2694" s="354">
        <v>0</v>
      </c>
      <c r="X2694" s="354">
        <v>0</v>
      </c>
      <c r="Y2694" s="354">
        <v>0</v>
      </c>
      <c r="Z2694" s="354">
        <v>0</v>
      </c>
      <c r="AA2694" s="354">
        <v>0</v>
      </c>
      <c r="AB2694" s="354">
        <v>0</v>
      </c>
      <c r="AC2694" s="354">
        <v>0</v>
      </c>
      <c r="AD2694" s="354">
        <v>0</v>
      </c>
    </row>
    <row r="2695" spans="1:30" x14ac:dyDescent="0.35">
      <c r="A2695" t="s">
        <v>192</v>
      </c>
      <c r="B2695" s="354" t="str">
        <f>VLOOKUP(A2695,'Web Based Remittances'!$A$2:$C$70,3,0)</f>
        <v>772o15n</v>
      </c>
      <c r="C2695" s="354" t="s">
        <v>69</v>
      </c>
      <c r="D2695" s="354" t="s">
        <v>70</v>
      </c>
      <c r="E2695" s="354">
        <v>6110640</v>
      </c>
      <c r="F2695" s="354">
        <v>46120</v>
      </c>
      <c r="G2695" s="354">
        <v>4457</v>
      </c>
      <c r="H2695" s="354">
        <v>4457</v>
      </c>
      <c r="I2695" s="354">
        <v>4457</v>
      </c>
      <c r="J2695" s="354">
        <v>4457</v>
      </c>
      <c r="K2695" s="354">
        <v>3156</v>
      </c>
      <c r="L2695" s="354">
        <v>3591</v>
      </c>
      <c r="M2695" s="354">
        <v>3591</v>
      </c>
      <c r="N2695" s="354">
        <v>3591</v>
      </c>
      <c r="O2695" s="354">
        <v>3591</v>
      </c>
      <c r="P2695" s="354">
        <v>3591</v>
      </c>
      <c r="Q2695" s="354">
        <v>3591</v>
      </c>
      <c r="R2695" s="354">
        <v>3590</v>
      </c>
      <c r="S2695" s="354">
        <v>4457</v>
      </c>
      <c r="T2695" s="354">
        <v>8914</v>
      </c>
      <c r="U2695" s="354">
        <v>13371</v>
      </c>
      <c r="V2695" s="354">
        <v>17828</v>
      </c>
      <c r="W2695" s="354">
        <v>20984</v>
      </c>
      <c r="X2695" s="354">
        <v>24575</v>
      </c>
      <c r="Y2695" s="354">
        <v>28166</v>
      </c>
      <c r="Z2695" s="354">
        <v>31757</v>
      </c>
      <c r="AA2695" s="354">
        <v>35348</v>
      </c>
      <c r="AB2695" s="354">
        <v>38939</v>
      </c>
      <c r="AC2695" s="354">
        <v>42530</v>
      </c>
      <c r="AD2695" s="354">
        <v>46120</v>
      </c>
    </row>
    <row r="2696" spans="1:30" x14ac:dyDescent="0.35">
      <c r="A2696" t="s">
        <v>192</v>
      </c>
      <c r="B2696" s="354" t="str">
        <f>VLOOKUP(A2696,'Web Based Remittances'!$A$2:$C$70,3,0)</f>
        <v>772o15n</v>
      </c>
      <c r="C2696" s="354" t="s">
        <v>71</v>
      </c>
      <c r="D2696" s="354" t="s">
        <v>72</v>
      </c>
      <c r="E2696" s="354">
        <v>6116300</v>
      </c>
      <c r="F2696" s="354">
        <v>2429</v>
      </c>
      <c r="G2696" s="354">
        <v>202</v>
      </c>
      <c r="H2696" s="354">
        <v>202</v>
      </c>
      <c r="I2696" s="354">
        <v>202</v>
      </c>
      <c r="J2696" s="354">
        <v>202</v>
      </c>
      <c r="K2696" s="354">
        <v>202</v>
      </c>
      <c r="L2696" s="354">
        <v>202</v>
      </c>
      <c r="M2696" s="354">
        <v>202</v>
      </c>
      <c r="N2696" s="354">
        <v>202</v>
      </c>
      <c r="O2696" s="354">
        <v>202</v>
      </c>
      <c r="P2696" s="354">
        <v>202</v>
      </c>
      <c r="Q2696" s="354">
        <v>202</v>
      </c>
      <c r="R2696" s="354">
        <v>207</v>
      </c>
      <c r="S2696" s="354">
        <v>202</v>
      </c>
      <c r="T2696" s="354">
        <v>404</v>
      </c>
      <c r="U2696" s="354">
        <v>606</v>
      </c>
      <c r="V2696" s="354">
        <v>808</v>
      </c>
      <c r="W2696" s="354">
        <v>1010</v>
      </c>
      <c r="X2696" s="354">
        <v>1212</v>
      </c>
      <c r="Y2696" s="354">
        <v>1414</v>
      </c>
      <c r="Z2696" s="354">
        <v>1616</v>
      </c>
      <c r="AA2696" s="354">
        <v>1818</v>
      </c>
      <c r="AB2696" s="354">
        <v>2020</v>
      </c>
      <c r="AC2696" s="354">
        <v>2222</v>
      </c>
      <c r="AD2696" s="354">
        <v>2429</v>
      </c>
    </row>
    <row r="2697" spans="1:30" x14ac:dyDescent="0.35">
      <c r="A2697" t="s">
        <v>192</v>
      </c>
      <c r="B2697" s="354" t="str">
        <f>VLOOKUP(A2697,'Web Based Remittances'!$A$2:$C$70,3,0)</f>
        <v>772o15n</v>
      </c>
      <c r="C2697" s="354" t="s">
        <v>73</v>
      </c>
      <c r="D2697" s="354" t="s">
        <v>74</v>
      </c>
      <c r="E2697" s="354">
        <v>6116200</v>
      </c>
      <c r="F2697" s="354">
        <v>3030</v>
      </c>
      <c r="G2697" s="354">
        <v>50</v>
      </c>
      <c r="H2697" s="354">
        <v>50</v>
      </c>
      <c r="I2697" s="354">
        <v>50</v>
      </c>
      <c r="J2697" s="354">
        <v>1800</v>
      </c>
      <c r="K2697" s="354">
        <v>50</v>
      </c>
      <c r="L2697" s="354">
        <v>50</v>
      </c>
      <c r="M2697" s="354">
        <v>730</v>
      </c>
      <c r="N2697" s="354">
        <v>50</v>
      </c>
      <c r="O2697" s="354">
        <v>50</v>
      </c>
      <c r="P2697" s="354">
        <v>50</v>
      </c>
      <c r="Q2697" s="354">
        <v>50</v>
      </c>
      <c r="R2697" s="354">
        <v>50</v>
      </c>
      <c r="S2697" s="354">
        <v>50</v>
      </c>
      <c r="T2697" s="354">
        <v>100</v>
      </c>
      <c r="U2697" s="354">
        <v>150</v>
      </c>
      <c r="V2697" s="354">
        <v>1950</v>
      </c>
      <c r="W2697" s="354">
        <v>2000</v>
      </c>
      <c r="X2697" s="354">
        <v>2050</v>
      </c>
      <c r="Y2697" s="354">
        <v>2780</v>
      </c>
      <c r="Z2697" s="354">
        <v>2830</v>
      </c>
      <c r="AA2697" s="354">
        <v>2880</v>
      </c>
      <c r="AB2697" s="354">
        <v>2930</v>
      </c>
      <c r="AC2697" s="354">
        <v>2980</v>
      </c>
      <c r="AD2697" s="354">
        <v>3030</v>
      </c>
    </row>
    <row r="2698" spans="1:30" x14ac:dyDescent="0.35">
      <c r="A2698" t="s">
        <v>192</v>
      </c>
      <c r="B2698" s="354" t="str">
        <f>VLOOKUP(A2698,'Web Based Remittances'!$A$2:$C$70,3,0)</f>
        <v>772o15n</v>
      </c>
      <c r="C2698" s="354" t="s">
        <v>75</v>
      </c>
      <c r="D2698" s="354" t="s">
        <v>76</v>
      </c>
      <c r="E2698" s="354">
        <v>6116610</v>
      </c>
      <c r="F2698" s="354">
        <v>8204</v>
      </c>
      <c r="G2698" s="354">
        <v>8204</v>
      </c>
      <c r="S2698" s="354">
        <v>8204</v>
      </c>
      <c r="T2698" s="354">
        <v>8204</v>
      </c>
      <c r="U2698" s="354">
        <v>8204</v>
      </c>
      <c r="V2698" s="354">
        <v>8204</v>
      </c>
      <c r="W2698" s="354">
        <v>8204</v>
      </c>
      <c r="X2698" s="354">
        <v>8204</v>
      </c>
      <c r="Y2698" s="354">
        <v>8204</v>
      </c>
      <c r="Z2698" s="354">
        <v>8204</v>
      </c>
      <c r="AA2698" s="354">
        <v>8204</v>
      </c>
      <c r="AB2698" s="354">
        <v>8204</v>
      </c>
      <c r="AC2698" s="354">
        <v>8204</v>
      </c>
      <c r="AD2698" s="354">
        <v>8204</v>
      </c>
    </row>
    <row r="2699" spans="1:30" x14ac:dyDescent="0.35">
      <c r="A2699" t="s">
        <v>192</v>
      </c>
      <c r="B2699" s="354" t="str">
        <f>VLOOKUP(A2699,'Web Based Remittances'!$A$2:$C$70,3,0)</f>
        <v>772o15n</v>
      </c>
      <c r="C2699" s="354" t="s">
        <v>77</v>
      </c>
      <c r="D2699" s="354" t="s">
        <v>78</v>
      </c>
      <c r="E2699" s="354">
        <v>6116600</v>
      </c>
      <c r="F2699" s="354">
        <v>1129</v>
      </c>
      <c r="G2699" s="354">
        <v>1129</v>
      </c>
      <c r="S2699" s="354">
        <v>1129</v>
      </c>
      <c r="T2699" s="354">
        <v>1129</v>
      </c>
      <c r="U2699" s="354">
        <v>1129</v>
      </c>
      <c r="V2699" s="354">
        <v>1129</v>
      </c>
      <c r="W2699" s="354">
        <v>1129</v>
      </c>
      <c r="X2699" s="354">
        <v>1129</v>
      </c>
      <c r="Y2699" s="354">
        <v>1129</v>
      </c>
      <c r="Z2699" s="354">
        <v>1129</v>
      </c>
      <c r="AA2699" s="354">
        <v>1129</v>
      </c>
      <c r="AB2699" s="354">
        <v>1129</v>
      </c>
      <c r="AC2699" s="354">
        <v>1129</v>
      </c>
      <c r="AD2699" s="354">
        <v>1129</v>
      </c>
    </row>
    <row r="2700" spans="1:30" x14ac:dyDescent="0.35">
      <c r="A2700" t="s">
        <v>192</v>
      </c>
      <c r="B2700" s="354" t="str">
        <f>VLOOKUP(A2700,'Web Based Remittances'!$A$2:$C$70,3,0)</f>
        <v>772o15n</v>
      </c>
      <c r="C2700" s="354" t="s">
        <v>79</v>
      </c>
      <c r="D2700" s="354" t="s">
        <v>80</v>
      </c>
      <c r="E2700" s="354">
        <v>6121000</v>
      </c>
      <c r="F2700" s="354">
        <v>21764</v>
      </c>
      <c r="G2700" s="354">
        <v>10400</v>
      </c>
      <c r="H2700" s="354">
        <v>400</v>
      </c>
      <c r="I2700" s="354">
        <v>400</v>
      </c>
      <c r="J2700" s="354">
        <v>400</v>
      </c>
      <c r="K2700" s="354">
        <v>400</v>
      </c>
      <c r="L2700" s="354">
        <v>1400</v>
      </c>
      <c r="M2700" s="354">
        <v>400</v>
      </c>
      <c r="N2700" s="354">
        <v>2500</v>
      </c>
      <c r="O2700" s="354">
        <v>1900</v>
      </c>
      <c r="P2700" s="354">
        <v>400</v>
      </c>
      <c r="Q2700" s="354">
        <v>1264</v>
      </c>
      <c r="R2700" s="354">
        <v>1900</v>
      </c>
      <c r="S2700" s="354">
        <v>10400</v>
      </c>
      <c r="T2700" s="354">
        <v>10800</v>
      </c>
      <c r="U2700" s="354">
        <v>11200</v>
      </c>
      <c r="V2700" s="354">
        <v>11600</v>
      </c>
      <c r="W2700" s="354">
        <v>12000</v>
      </c>
      <c r="X2700" s="354">
        <v>13400</v>
      </c>
      <c r="Y2700" s="354">
        <v>13800</v>
      </c>
      <c r="Z2700" s="354">
        <v>16300</v>
      </c>
      <c r="AA2700" s="354">
        <v>18200</v>
      </c>
      <c r="AB2700" s="354">
        <v>18600</v>
      </c>
      <c r="AC2700" s="354">
        <v>19864</v>
      </c>
      <c r="AD2700" s="354">
        <v>21764</v>
      </c>
    </row>
    <row r="2701" spans="1:30" x14ac:dyDescent="0.35">
      <c r="A2701" t="s">
        <v>192</v>
      </c>
      <c r="B2701" s="354" t="str">
        <f>VLOOKUP(A2701,'Web Based Remittances'!$A$2:$C$70,3,0)</f>
        <v>772o15n</v>
      </c>
      <c r="C2701" s="354" t="s">
        <v>81</v>
      </c>
      <c r="D2701" s="354" t="s">
        <v>82</v>
      </c>
      <c r="E2701" s="354">
        <v>6122310</v>
      </c>
      <c r="F2701" s="354">
        <v>6656</v>
      </c>
      <c r="G2701" s="354">
        <v>438</v>
      </c>
      <c r="H2701" s="354">
        <v>438</v>
      </c>
      <c r="I2701" s="354">
        <v>438</v>
      </c>
      <c r="J2701" s="354">
        <v>438</v>
      </c>
      <c r="K2701" s="354">
        <v>438</v>
      </c>
      <c r="L2701" s="354">
        <v>1838</v>
      </c>
      <c r="M2701" s="354">
        <v>438</v>
      </c>
      <c r="N2701" s="354">
        <v>438</v>
      </c>
      <c r="O2701" s="354">
        <v>438</v>
      </c>
      <c r="P2701" s="354">
        <v>438</v>
      </c>
      <c r="Q2701" s="354">
        <v>438</v>
      </c>
      <c r="R2701" s="354">
        <v>438</v>
      </c>
      <c r="S2701" s="354">
        <v>438</v>
      </c>
      <c r="T2701" s="354">
        <v>876</v>
      </c>
      <c r="U2701" s="354">
        <v>1314</v>
      </c>
      <c r="V2701" s="354">
        <v>1752</v>
      </c>
      <c r="W2701" s="354">
        <v>2190</v>
      </c>
      <c r="X2701" s="354">
        <v>4028</v>
      </c>
      <c r="Y2701" s="354">
        <v>4466</v>
      </c>
      <c r="Z2701" s="354">
        <v>4904</v>
      </c>
      <c r="AA2701" s="354">
        <v>5342</v>
      </c>
      <c r="AB2701" s="354">
        <v>5780</v>
      </c>
      <c r="AC2701" s="354">
        <v>6218</v>
      </c>
      <c r="AD2701" s="354">
        <v>6656</v>
      </c>
    </row>
    <row r="2702" spans="1:30" x14ac:dyDescent="0.35">
      <c r="A2702" t="s">
        <v>192</v>
      </c>
      <c r="B2702" s="354" t="str">
        <f>VLOOKUP(A2702,'Web Based Remittances'!$A$2:$C$70,3,0)</f>
        <v>772o15n</v>
      </c>
      <c r="C2702" s="354" t="s">
        <v>83</v>
      </c>
      <c r="D2702" s="354" t="s">
        <v>84</v>
      </c>
      <c r="E2702" s="354">
        <v>6122110</v>
      </c>
      <c r="F2702" s="354">
        <v>8000</v>
      </c>
      <c r="G2702" s="354">
        <v>667</v>
      </c>
      <c r="H2702" s="354">
        <v>667</v>
      </c>
      <c r="I2702" s="354">
        <v>667</v>
      </c>
      <c r="J2702" s="354">
        <v>667</v>
      </c>
      <c r="K2702" s="354">
        <v>667</v>
      </c>
      <c r="L2702" s="354">
        <v>667</v>
      </c>
      <c r="M2702" s="354">
        <v>667</v>
      </c>
      <c r="N2702" s="354">
        <v>667</v>
      </c>
      <c r="O2702" s="354">
        <v>667</v>
      </c>
      <c r="P2702" s="354">
        <v>667</v>
      </c>
      <c r="Q2702" s="354">
        <v>667</v>
      </c>
      <c r="R2702" s="354">
        <v>663</v>
      </c>
      <c r="S2702" s="354">
        <v>667</v>
      </c>
      <c r="T2702" s="354">
        <v>1334</v>
      </c>
      <c r="U2702" s="354">
        <v>2001</v>
      </c>
      <c r="V2702" s="354">
        <v>2668</v>
      </c>
      <c r="W2702" s="354">
        <v>3335</v>
      </c>
      <c r="X2702" s="354">
        <v>4002</v>
      </c>
      <c r="Y2702" s="354">
        <v>4669</v>
      </c>
      <c r="Z2702" s="354">
        <v>5336</v>
      </c>
      <c r="AA2702" s="354">
        <v>6003</v>
      </c>
      <c r="AB2702" s="354">
        <v>6670</v>
      </c>
      <c r="AC2702" s="354">
        <v>7337</v>
      </c>
      <c r="AD2702" s="354">
        <v>8000</v>
      </c>
    </row>
    <row r="2703" spans="1:30" x14ac:dyDescent="0.35">
      <c r="A2703" t="s">
        <v>192</v>
      </c>
      <c r="B2703" s="354" t="str">
        <f>VLOOKUP(A2703,'Web Based Remittances'!$A$2:$C$70,3,0)</f>
        <v>772o15n</v>
      </c>
      <c r="C2703" s="354" t="s">
        <v>85</v>
      </c>
      <c r="D2703" s="354" t="s">
        <v>86</v>
      </c>
      <c r="E2703" s="354">
        <v>6120800</v>
      </c>
      <c r="F2703" s="354">
        <v>3500</v>
      </c>
      <c r="G2703" s="354">
        <v>875</v>
      </c>
      <c r="J2703" s="354">
        <v>875</v>
      </c>
      <c r="M2703" s="354">
        <v>875</v>
      </c>
      <c r="P2703" s="354">
        <v>875</v>
      </c>
      <c r="S2703" s="354">
        <v>875</v>
      </c>
      <c r="T2703" s="354">
        <v>875</v>
      </c>
      <c r="U2703" s="354">
        <v>875</v>
      </c>
      <c r="V2703" s="354">
        <v>1750</v>
      </c>
      <c r="W2703" s="354">
        <v>1750</v>
      </c>
      <c r="X2703" s="354">
        <v>1750</v>
      </c>
      <c r="Y2703" s="354">
        <v>2625</v>
      </c>
      <c r="Z2703" s="354">
        <v>2625</v>
      </c>
      <c r="AA2703" s="354">
        <v>2625</v>
      </c>
      <c r="AB2703" s="354">
        <v>3500</v>
      </c>
      <c r="AC2703" s="354">
        <v>3500</v>
      </c>
      <c r="AD2703" s="354">
        <v>3500</v>
      </c>
    </row>
    <row r="2704" spans="1:30" x14ac:dyDescent="0.35">
      <c r="A2704" t="s">
        <v>192</v>
      </c>
      <c r="B2704" s="354" t="str">
        <f>VLOOKUP(A2704,'Web Based Remittances'!$A$2:$C$70,3,0)</f>
        <v>772o15n</v>
      </c>
      <c r="C2704" s="354" t="s">
        <v>87</v>
      </c>
      <c r="D2704" s="354" t="s">
        <v>88</v>
      </c>
      <c r="E2704" s="354">
        <v>6120220</v>
      </c>
      <c r="F2704" s="354">
        <v>30499</v>
      </c>
      <c r="G2704" s="354">
        <v>2022</v>
      </c>
      <c r="H2704" s="354">
        <v>2364</v>
      </c>
      <c r="I2704" s="354">
        <v>1815</v>
      </c>
      <c r="J2704" s="354">
        <v>1757</v>
      </c>
      <c r="K2704" s="354">
        <v>1843</v>
      </c>
      <c r="L2704" s="354">
        <v>2836</v>
      </c>
      <c r="M2704" s="354">
        <v>2790</v>
      </c>
      <c r="N2704" s="354">
        <v>2971</v>
      </c>
      <c r="O2704" s="354">
        <v>2616</v>
      </c>
      <c r="P2704" s="354">
        <v>3036</v>
      </c>
      <c r="Q2704" s="354">
        <v>3224</v>
      </c>
      <c r="R2704" s="354">
        <v>3225</v>
      </c>
      <c r="S2704" s="354">
        <v>2022</v>
      </c>
      <c r="T2704" s="354">
        <v>4386</v>
      </c>
      <c r="U2704" s="354">
        <v>6201</v>
      </c>
      <c r="V2704" s="354">
        <v>7958</v>
      </c>
      <c r="W2704" s="354">
        <v>9801</v>
      </c>
      <c r="X2704" s="354">
        <v>12637</v>
      </c>
      <c r="Y2704" s="354">
        <v>15427</v>
      </c>
      <c r="Z2704" s="354">
        <v>18398</v>
      </c>
      <c r="AA2704" s="354">
        <v>21014</v>
      </c>
      <c r="AB2704" s="354">
        <v>24050</v>
      </c>
      <c r="AC2704" s="354">
        <v>27274</v>
      </c>
      <c r="AD2704" s="354">
        <v>30499</v>
      </c>
    </row>
    <row r="2705" spans="1:30" x14ac:dyDescent="0.35">
      <c r="A2705" t="s">
        <v>192</v>
      </c>
      <c r="B2705" s="354" t="str">
        <f>VLOOKUP(A2705,'Web Based Remittances'!$A$2:$C$70,3,0)</f>
        <v>772o15n</v>
      </c>
      <c r="C2705" s="354" t="s">
        <v>89</v>
      </c>
      <c r="D2705" s="354" t="s">
        <v>90</v>
      </c>
      <c r="E2705" s="354">
        <v>6120600</v>
      </c>
      <c r="F2705" s="354">
        <v>7637</v>
      </c>
      <c r="G2705" s="354">
        <v>7637</v>
      </c>
      <c r="S2705" s="354">
        <v>7637</v>
      </c>
      <c r="T2705" s="354">
        <v>7637</v>
      </c>
      <c r="U2705" s="354">
        <v>7637</v>
      </c>
      <c r="V2705" s="354">
        <v>7637</v>
      </c>
      <c r="W2705" s="354">
        <v>7637</v>
      </c>
      <c r="X2705" s="354">
        <v>7637</v>
      </c>
      <c r="Y2705" s="354">
        <v>7637</v>
      </c>
      <c r="Z2705" s="354">
        <v>7637</v>
      </c>
      <c r="AA2705" s="354">
        <v>7637</v>
      </c>
      <c r="AB2705" s="354">
        <v>7637</v>
      </c>
      <c r="AC2705" s="354">
        <v>7637</v>
      </c>
      <c r="AD2705" s="354">
        <v>7637</v>
      </c>
    </row>
    <row r="2706" spans="1:30" x14ac:dyDescent="0.35">
      <c r="A2706" t="s">
        <v>192</v>
      </c>
      <c r="B2706" s="354" t="str">
        <f>VLOOKUP(A2706,'Web Based Remittances'!$A$2:$C$70,3,0)</f>
        <v>772o15n</v>
      </c>
      <c r="C2706" s="354" t="s">
        <v>91</v>
      </c>
      <c r="D2706" s="354" t="s">
        <v>92</v>
      </c>
      <c r="E2706" s="354">
        <v>6120400</v>
      </c>
      <c r="F2706" s="354">
        <v>18294</v>
      </c>
      <c r="G2706" s="354">
        <v>2803</v>
      </c>
      <c r="H2706" s="354">
        <v>686</v>
      </c>
      <c r="I2706" s="354">
        <v>2181</v>
      </c>
      <c r="J2706" s="354">
        <v>1053</v>
      </c>
      <c r="K2706" s="354">
        <v>506</v>
      </c>
      <c r="L2706" s="354">
        <v>1686</v>
      </c>
      <c r="M2706" s="354">
        <v>918</v>
      </c>
      <c r="N2706" s="354">
        <v>686</v>
      </c>
      <c r="O2706" s="354">
        <v>3371</v>
      </c>
      <c r="P2706" s="354">
        <v>686</v>
      </c>
      <c r="Q2706" s="354">
        <v>1518</v>
      </c>
      <c r="R2706" s="354">
        <v>2200</v>
      </c>
      <c r="S2706" s="354">
        <v>2803</v>
      </c>
      <c r="T2706" s="354">
        <v>3489</v>
      </c>
      <c r="U2706" s="354">
        <v>5670</v>
      </c>
      <c r="V2706" s="354">
        <v>6723</v>
      </c>
      <c r="W2706" s="354">
        <v>7229</v>
      </c>
      <c r="X2706" s="354">
        <v>8915</v>
      </c>
      <c r="Y2706" s="354">
        <v>9833</v>
      </c>
      <c r="Z2706" s="354">
        <v>10519</v>
      </c>
      <c r="AA2706" s="354">
        <v>13890</v>
      </c>
      <c r="AB2706" s="354">
        <v>14576</v>
      </c>
      <c r="AC2706" s="354">
        <v>16094</v>
      </c>
      <c r="AD2706" s="354">
        <v>18294</v>
      </c>
    </row>
    <row r="2707" spans="1:30" x14ac:dyDescent="0.35">
      <c r="A2707" t="s">
        <v>192</v>
      </c>
      <c r="B2707" s="354" t="str">
        <f>VLOOKUP(A2707,'Web Based Remittances'!$A$2:$C$70,3,0)</f>
        <v>772o15n</v>
      </c>
      <c r="C2707" s="354" t="s">
        <v>93</v>
      </c>
      <c r="D2707" s="354" t="s">
        <v>94</v>
      </c>
      <c r="E2707" s="354">
        <v>6140130</v>
      </c>
      <c r="F2707" s="354">
        <v>142451</v>
      </c>
      <c r="G2707" s="354">
        <v>14919</v>
      </c>
      <c r="H2707" s="354">
        <v>9469</v>
      </c>
      <c r="I2707" s="354">
        <v>10043</v>
      </c>
      <c r="J2707" s="354">
        <v>14360</v>
      </c>
      <c r="K2707" s="354">
        <v>10013</v>
      </c>
      <c r="L2707" s="354">
        <v>12611</v>
      </c>
      <c r="M2707" s="354">
        <v>9155</v>
      </c>
      <c r="N2707" s="354">
        <v>15160</v>
      </c>
      <c r="O2707" s="354">
        <v>8509</v>
      </c>
      <c r="P2707" s="354">
        <v>6885</v>
      </c>
      <c r="Q2707" s="354">
        <v>16756</v>
      </c>
      <c r="R2707" s="354">
        <v>14571</v>
      </c>
      <c r="S2707" s="354">
        <v>14919</v>
      </c>
      <c r="T2707" s="354">
        <v>24388</v>
      </c>
      <c r="U2707" s="354">
        <v>34431</v>
      </c>
      <c r="V2707" s="354">
        <v>48791</v>
      </c>
      <c r="W2707" s="354">
        <v>58804</v>
      </c>
      <c r="X2707" s="354">
        <v>71415</v>
      </c>
      <c r="Y2707" s="354">
        <v>80570</v>
      </c>
      <c r="Z2707" s="354">
        <v>95730</v>
      </c>
      <c r="AA2707" s="354">
        <v>104239</v>
      </c>
      <c r="AB2707" s="354">
        <v>111124</v>
      </c>
      <c r="AC2707" s="354">
        <v>127880</v>
      </c>
      <c r="AD2707" s="354">
        <v>142451</v>
      </c>
    </row>
    <row r="2708" spans="1:30" x14ac:dyDescent="0.35">
      <c r="A2708" t="s">
        <v>192</v>
      </c>
      <c r="B2708" s="354" t="str">
        <f>VLOOKUP(A2708,'Web Based Remittances'!$A$2:$C$70,3,0)</f>
        <v>772o15n</v>
      </c>
      <c r="C2708" s="354" t="s">
        <v>95</v>
      </c>
      <c r="D2708" s="354" t="s">
        <v>96</v>
      </c>
      <c r="E2708" s="354">
        <v>6142430</v>
      </c>
      <c r="F2708" s="354">
        <v>1965</v>
      </c>
      <c r="G2708" s="354">
        <v>622</v>
      </c>
      <c r="H2708" s="354">
        <v>122</v>
      </c>
      <c r="I2708" s="354">
        <v>122</v>
      </c>
      <c r="J2708" s="354">
        <v>122</v>
      </c>
      <c r="K2708" s="354">
        <v>122</v>
      </c>
      <c r="L2708" s="354">
        <v>122</v>
      </c>
      <c r="M2708" s="354">
        <v>122</v>
      </c>
      <c r="N2708" s="354">
        <v>122</v>
      </c>
      <c r="O2708" s="354">
        <v>122</v>
      </c>
      <c r="P2708" s="354">
        <v>122</v>
      </c>
      <c r="Q2708" s="354">
        <v>122</v>
      </c>
      <c r="R2708" s="354">
        <v>123</v>
      </c>
      <c r="S2708" s="354">
        <v>622</v>
      </c>
      <c r="T2708" s="354">
        <v>744</v>
      </c>
      <c r="U2708" s="354">
        <v>866</v>
      </c>
      <c r="V2708" s="354">
        <v>988</v>
      </c>
      <c r="W2708" s="354">
        <v>1110</v>
      </c>
      <c r="X2708" s="354">
        <v>1232</v>
      </c>
      <c r="Y2708" s="354">
        <v>1354</v>
      </c>
      <c r="Z2708" s="354">
        <v>1476</v>
      </c>
      <c r="AA2708" s="354">
        <v>1598</v>
      </c>
      <c r="AB2708" s="354">
        <v>1720</v>
      </c>
      <c r="AC2708" s="354">
        <v>1842</v>
      </c>
      <c r="AD2708" s="354">
        <v>1965</v>
      </c>
    </row>
    <row r="2709" spans="1:30" x14ac:dyDescent="0.35">
      <c r="A2709" t="s">
        <v>192</v>
      </c>
      <c r="B2709" s="354" t="str">
        <f>VLOOKUP(A2709,'Web Based Remittances'!$A$2:$C$70,3,0)</f>
        <v>772o15n</v>
      </c>
      <c r="C2709" s="354" t="s">
        <v>97</v>
      </c>
      <c r="D2709" s="354" t="s">
        <v>98</v>
      </c>
      <c r="E2709" s="354">
        <v>6146100</v>
      </c>
      <c r="S2709" s="354">
        <v>0</v>
      </c>
      <c r="T2709" s="354">
        <v>0</v>
      </c>
      <c r="U2709" s="354">
        <v>0</v>
      </c>
      <c r="V2709" s="354">
        <v>0</v>
      </c>
      <c r="W2709" s="354">
        <v>0</v>
      </c>
      <c r="X2709" s="354">
        <v>0</v>
      </c>
      <c r="Y2709" s="354">
        <v>0</v>
      </c>
      <c r="Z2709" s="354">
        <v>0</v>
      </c>
      <c r="AA2709" s="354">
        <v>0</v>
      </c>
      <c r="AB2709" s="354">
        <v>0</v>
      </c>
      <c r="AC2709" s="354">
        <v>0</v>
      </c>
      <c r="AD2709" s="354">
        <v>0</v>
      </c>
    </row>
    <row r="2710" spans="1:30" x14ac:dyDescent="0.35">
      <c r="A2710" t="s">
        <v>192</v>
      </c>
      <c r="B2710" s="354" t="str">
        <f>VLOOKUP(A2710,'Web Based Remittances'!$A$2:$C$70,3,0)</f>
        <v>772o15n</v>
      </c>
      <c r="C2710" s="354" t="s">
        <v>99</v>
      </c>
      <c r="D2710" s="354" t="s">
        <v>100</v>
      </c>
      <c r="E2710" s="354">
        <v>6140000</v>
      </c>
      <c r="F2710" s="354">
        <v>16594</v>
      </c>
      <c r="G2710" s="354">
        <v>2964</v>
      </c>
      <c r="H2710" s="354">
        <v>428</v>
      </c>
      <c r="I2710" s="354">
        <v>1078</v>
      </c>
      <c r="J2710" s="354">
        <v>3064</v>
      </c>
      <c r="K2710" s="354">
        <v>928</v>
      </c>
      <c r="L2710" s="354">
        <v>478</v>
      </c>
      <c r="M2710" s="354">
        <v>1764</v>
      </c>
      <c r="N2710" s="354">
        <v>1408</v>
      </c>
      <c r="O2710" s="354">
        <v>478</v>
      </c>
      <c r="P2710" s="354">
        <v>928</v>
      </c>
      <c r="Q2710" s="354">
        <v>2484</v>
      </c>
      <c r="R2710" s="354">
        <v>592</v>
      </c>
      <c r="S2710" s="354">
        <v>2964</v>
      </c>
      <c r="T2710" s="354">
        <v>3392</v>
      </c>
      <c r="U2710" s="354">
        <v>4470</v>
      </c>
      <c r="V2710" s="354">
        <v>7534</v>
      </c>
      <c r="W2710" s="354">
        <v>8462</v>
      </c>
      <c r="X2710" s="354">
        <v>8940</v>
      </c>
      <c r="Y2710" s="354">
        <v>10704</v>
      </c>
      <c r="Z2710" s="354">
        <v>12112</v>
      </c>
      <c r="AA2710" s="354">
        <v>12590</v>
      </c>
      <c r="AB2710" s="354">
        <v>13518</v>
      </c>
      <c r="AC2710" s="354">
        <v>16002</v>
      </c>
      <c r="AD2710" s="354">
        <v>16594</v>
      </c>
    </row>
    <row r="2711" spans="1:30" x14ac:dyDescent="0.35">
      <c r="A2711" t="s">
        <v>192</v>
      </c>
      <c r="B2711" s="354" t="str">
        <f>VLOOKUP(A2711,'Web Based Remittances'!$A$2:$C$70,3,0)</f>
        <v>772o15n</v>
      </c>
      <c r="C2711" s="354" t="s">
        <v>101</v>
      </c>
      <c r="D2711" s="354" t="s">
        <v>102</v>
      </c>
      <c r="E2711" s="354">
        <v>6121600</v>
      </c>
      <c r="F2711" s="354">
        <v>6642</v>
      </c>
      <c r="G2711" s="354">
        <v>6642</v>
      </c>
      <c r="S2711" s="354">
        <v>6642</v>
      </c>
      <c r="T2711" s="354">
        <v>6642</v>
      </c>
      <c r="U2711" s="354">
        <v>6642</v>
      </c>
      <c r="V2711" s="354">
        <v>6642</v>
      </c>
      <c r="W2711" s="354">
        <v>6642</v>
      </c>
      <c r="X2711" s="354">
        <v>6642</v>
      </c>
      <c r="Y2711" s="354">
        <v>6642</v>
      </c>
      <c r="Z2711" s="354">
        <v>6642</v>
      </c>
      <c r="AA2711" s="354">
        <v>6642</v>
      </c>
      <c r="AB2711" s="354">
        <v>6642</v>
      </c>
      <c r="AC2711" s="354">
        <v>6642</v>
      </c>
      <c r="AD2711" s="354">
        <v>6642</v>
      </c>
    </row>
    <row r="2712" spans="1:30" x14ac:dyDescent="0.35">
      <c r="A2712" t="s">
        <v>192</v>
      </c>
      <c r="B2712" s="354" t="str">
        <f>VLOOKUP(A2712,'Web Based Remittances'!$A$2:$C$70,3,0)</f>
        <v>772o15n</v>
      </c>
      <c r="C2712" s="354" t="s">
        <v>103</v>
      </c>
      <c r="D2712" s="354" t="s">
        <v>104</v>
      </c>
      <c r="E2712" s="354">
        <v>6151110</v>
      </c>
      <c r="S2712" s="354">
        <v>0</v>
      </c>
      <c r="T2712" s="354">
        <v>0</v>
      </c>
      <c r="U2712" s="354">
        <v>0</v>
      </c>
      <c r="V2712" s="354">
        <v>0</v>
      </c>
      <c r="W2712" s="354">
        <v>0</v>
      </c>
      <c r="X2712" s="354">
        <v>0</v>
      </c>
      <c r="Y2712" s="354">
        <v>0</v>
      </c>
      <c r="Z2712" s="354">
        <v>0</v>
      </c>
      <c r="AA2712" s="354">
        <v>0</v>
      </c>
      <c r="AB2712" s="354">
        <v>0</v>
      </c>
      <c r="AC2712" s="354">
        <v>0</v>
      </c>
      <c r="AD2712" s="354">
        <v>0</v>
      </c>
    </row>
    <row r="2713" spans="1:30" x14ac:dyDescent="0.35">
      <c r="A2713" t="s">
        <v>192</v>
      </c>
      <c r="B2713" s="354" t="str">
        <f>VLOOKUP(A2713,'Web Based Remittances'!$A$2:$C$70,3,0)</f>
        <v>772o15n</v>
      </c>
      <c r="C2713" s="354" t="s">
        <v>105</v>
      </c>
      <c r="D2713" s="354" t="s">
        <v>106</v>
      </c>
      <c r="E2713" s="354">
        <v>6140200</v>
      </c>
      <c r="F2713" s="354">
        <v>57219</v>
      </c>
      <c r="G2713" s="354">
        <v>3040</v>
      </c>
      <c r="H2713" s="354">
        <v>5749</v>
      </c>
      <c r="I2713" s="354">
        <v>5749</v>
      </c>
      <c r="J2713" s="354">
        <v>4545</v>
      </c>
      <c r="L2713" s="354">
        <v>6050</v>
      </c>
      <c r="M2713" s="354">
        <v>4545</v>
      </c>
      <c r="N2713" s="354">
        <v>6652</v>
      </c>
      <c r="O2713" s="354">
        <v>3341</v>
      </c>
      <c r="P2713" s="354">
        <v>6050</v>
      </c>
      <c r="Q2713" s="354">
        <v>4545</v>
      </c>
      <c r="R2713" s="354">
        <v>6953</v>
      </c>
      <c r="S2713" s="354">
        <v>3040</v>
      </c>
      <c r="T2713" s="354">
        <v>8789</v>
      </c>
      <c r="U2713" s="354">
        <v>14538</v>
      </c>
      <c r="V2713" s="354">
        <v>19083</v>
      </c>
      <c r="W2713" s="354">
        <v>19083</v>
      </c>
      <c r="X2713" s="354">
        <v>25133</v>
      </c>
      <c r="Y2713" s="354">
        <v>29678</v>
      </c>
      <c r="Z2713" s="354">
        <v>36330</v>
      </c>
      <c r="AA2713" s="354">
        <v>39671</v>
      </c>
      <c r="AB2713" s="354">
        <v>45721</v>
      </c>
      <c r="AC2713" s="354">
        <v>50266</v>
      </c>
      <c r="AD2713" s="354">
        <v>57219</v>
      </c>
    </row>
    <row r="2714" spans="1:30" x14ac:dyDescent="0.35">
      <c r="A2714" t="s">
        <v>192</v>
      </c>
      <c r="B2714" s="354" t="str">
        <f>VLOOKUP(A2714,'Web Based Remittances'!$A$2:$C$70,3,0)</f>
        <v>772o15n</v>
      </c>
      <c r="C2714" s="354" t="s">
        <v>107</v>
      </c>
      <c r="D2714" s="354" t="s">
        <v>108</v>
      </c>
      <c r="E2714" s="354">
        <v>6111000</v>
      </c>
      <c r="F2714" s="354">
        <v>10880</v>
      </c>
      <c r="G2714" s="354">
        <v>1020</v>
      </c>
      <c r="H2714" s="354">
        <v>2040</v>
      </c>
      <c r="I2714" s="354">
        <v>2040</v>
      </c>
      <c r="J2714" s="354">
        <v>1530</v>
      </c>
      <c r="K2714" s="354">
        <v>680</v>
      </c>
      <c r="L2714" s="354">
        <v>510</v>
      </c>
      <c r="M2714" s="354">
        <v>680</v>
      </c>
      <c r="N2714" s="354">
        <v>340</v>
      </c>
      <c r="O2714" s="354">
        <v>680</v>
      </c>
      <c r="P2714" s="354">
        <v>510</v>
      </c>
      <c r="Q2714" s="354">
        <v>850</v>
      </c>
      <c r="S2714" s="354">
        <v>1020</v>
      </c>
      <c r="T2714" s="354">
        <v>3060</v>
      </c>
      <c r="U2714" s="354">
        <v>5100</v>
      </c>
      <c r="V2714" s="354">
        <v>6630</v>
      </c>
      <c r="W2714" s="354">
        <v>7310</v>
      </c>
      <c r="X2714" s="354">
        <v>7820</v>
      </c>
      <c r="Y2714" s="354">
        <v>8500</v>
      </c>
      <c r="Z2714" s="354">
        <v>8840</v>
      </c>
      <c r="AA2714" s="354">
        <v>9520</v>
      </c>
      <c r="AB2714" s="354">
        <v>10030</v>
      </c>
      <c r="AC2714" s="354">
        <v>10880</v>
      </c>
      <c r="AD2714" s="354">
        <v>10880</v>
      </c>
    </row>
    <row r="2715" spans="1:30" x14ac:dyDescent="0.35">
      <c r="A2715" t="s">
        <v>192</v>
      </c>
      <c r="B2715" s="354" t="str">
        <f>VLOOKUP(A2715,'Web Based Remittances'!$A$2:$C$70,3,0)</f>
        <v>772o15n</v>
      </c>
      <c r="C2715" s="354" t="s">
        <v>109</v>
      </c>
      <c r="D2715" s="354" t="s">
        <v>110</v>
      </c>
      <c r="E2715" s="354">
        <v>6170100</v>
      </c>
      <c r="F2715" s="354">
        <v>8579</v>
      </c>
      <c r="G2715" s="354">
        <v>5038</v>
      </c>
      <c r="H2715" s="354">
        <v>1358</v>
      </c>
      <c r="I2715" s="354">
        <v>620</v>
      </c>
      <c r="J2715" s="354">
        <v>521</v>
      </c>
      <c r="K2715" s="354">
        <v>0</v>
      </c>
      <c r="L2715" s="354">
        <v>0</v>
      </c>
      <c r="M2715" s="354">
        <v>521</v>
      </c>
      <c r="N2715" s="354">
        <v>0</v>
      </c>
      <c r="O2715" s="354">
        <v>0</v>
      </c>
      <c r="P2715" s="354">
        <v>521</v>
      </c>
      <c r="Q2715" s="354">
        <v>0</v>
      </c>
      <c r="R2715" s="354">
        <v>0</v>
      </c>
      <c r="S2715" s="354">
        <v>5038</v>
      </c>
      <c r="T2715" s="354">
        <v>6396</v>
      </c>
      <c r="U2715" s="354">
        <v>7016</v>
      </c>
      <c r="V2715" s="354">
        <v>7537</v>
      </c>
      <c r="W2715" s="354">
        <v>7537</v>
      </c>
      <c r="X2715" s="354">
        <v>7537</v>
      </c>
      <c r="Y2715" s="354">
        <v>8058</v>
      </c>
      <c r="Z2715" s="354">
        <v>8058</v>
      </c>
      <c r="AA2715" s="354">
        <v>8058</v>
      </c>
      <c r="AB2715" s="354">
        <v>8579</v>
      </c>
      <c r="AC2715" s="354">
        <v>8579</v>
      </c>
      <c r="AD2715" s="354">
        <v>8579</v>
      </c>
    </row>
    <row r="2716" spans="1:30" x14ac:dyDescent="0.35">
      <c r="A2716" t="s">
        <v>192</v>
      </c>
      <c r="B2716" s="354" t="str">
        <f>VLOOKUP(A2716,'Web Based Remittances'!$A$2:$C$70,3,0)</f>
        <v>772o15n</v>
      </c>
      <c r="C2716" s="354" t="s">
        <v>111</v>
      </c>
      <c r="D2716" s="354" t="s">
        <v>112</v>
      </c>
      <c r="E2716" s="354">
        <v>6170110</v>
      </c>
      <c r="F2716" s="354">
        <v>18143</v>
      </c>
      <c r="G2716" s="354">
        <v>9149</v>
      </c>
      <c r="H2716" s="354">
        <v>1435</v>
      </c>
      <c r="I2716" s="354">
        <v>955</v>
      </c>
      <c r="J2716" s="354">
        <v>770</v>
      </c>
      <c r="K2716" s="354">
        <v>535</v>
      </c>
      <c r="L2716" s="354">
        <v>535</v>
      </c>
      <c r="M2716" s="354">
        <v>844</v>
      </c>
      <c r="N2716" s="354">
        <v>535</v>
      </c>
      <c r="O2716" s="354">
        <v>1780</v>
      </c>
      <c r="P2716" s="354">
        <v>535</v>
      </c>
      <c r="Q2716" s="354">
        <v>535</v>
      </c>
      <c r="R2716" s="354">
        <v>535</v>
      </c>
      <c r="S2716" s="354">
        <v>9149</v>
      </c>
      <c r="T2716" s="354">
        <v>10584</v>
      </c>
      <c r="U2716" s="354">
        <v>11539</v>
      </c>
      <c r="V2716" s="354">
        <v>12309</v>
      </c>
      <c r="W2716" s="354">
        <v>12844</v>
      </c>
      <c r="X2716" s="354">
        <v>13379</v>
      </c>
      <c r="Y2716" s="354">
        <v>14223</v>
      </c>
      <c r="Z2716" s="354">
        <v>14758</v>
      </c>
      <c r="AA2716" s="354">
        <v>16538</v>
      </c>
      <c r="AB2716" s="354">
        <v>17073</v>
      </c>
      <c r="AC2716" s="354">
        <v>17608</v>
      </c>
      <c r="AD2716" s="354">
        <v>18143</v>
      </c>
    </row>
    <row r="2717" spans="1:30" x14ac:dyDescent="0.35">
      <c r="A2717" t="s">
        <v>192</v>
      </c>
      <c r="B2717" s="354" t="str">
        <f>VLOOKUP(A2717,'Web Based Remittances'!$A$2:$C$70,3,0)</f>
        <v>772o15n</v>
      </c>
      <c r="C2717" s="354" t="s">
        <v>121</v>
      </c>
      <c r="D2717" s="354" t="s">
        <v>122</v>
      </c>
      <c r="E2717" s="354">
        <v>4190170</v>
      </c>
      <c r="F2717" s="354">
        <v>-8500</v>
      </c>
      <c r="I2717" s="354">
        <v>-8500</v>
      </c>
      <c r="S2717" s="354">
        <v>0</v>
      </c>
      <c r="T2717" s="354">
        <v>0</v>
      </c>
      <c r="U2717" s="354">
        <v>-8500</v>
      </c>
      <c r="V2717" s="354">
        <v>-8500</v>
      </c>
      <c r="W2717" s="354">
        <v>-8500</v>
      </c>
      <c r="X2717" s="354">
        <v>-8500</v>
      </c>
      <c r="Y2717" s="354">
        <v>-8500</v>
      </c>
      <c r="Z2717" s="354">
        <v>-8500</v>
      </c>
      <c r="AA2717" s="354">
        <v>-8500</v>
      </c>
      <c r="AB2717" s="354">
        <v>-8500</v>
      </c>
      <c r="AC2717" s="354">
        <v>-8500</v>
      </c>
      <c r="AD2717" s="354">
        <v>-8500</v>
      </c>
    </row>
    <row r="2718" spans="1:30" x14ac:dyDescent="0.35">
      <c r="A2718" t="s">
        <v>192</v>
      </c>
      <c r="B2718" s="354" t="str">
        <f>VLOOKUP(A2718,'Web Based Remittances'!$A$2:$C$70,3,0)</f>
        <v>772o15n</v>
      </c>
      <c r="C2718" s="354" t="s">
        <v>127</v>
      </c>
      <c r="D2718" s="354" t="s">
        <v>128</v>
      </c>
      <c r="E2718" s="354">
        <v>6180200</v>
      </c>
      <c r="F2718" s="354">
        <v>5000</v>
      </c>
      <c r="H2718" s="354">
        <v>5000</v>
      </c>
      <c r="S2718" s="354">
        <v>0</v>
      </c>
      <c r="T2718" s="354">
        <v>5000</v>
      </c>
      <c r="U2718" s="354">
        <v>5000</v>
      </c>
      <c r="V2718" s="354">
        <v>5000</v>
      </c>
      <c r="W2718" s="354">
        <v>5000</v>
      </c>
      <c r="X2718" s="354">
        <v>5000</v>
      </c>
      <c r="Y2718" s="354">
        <v>5000</v>
      </c>
      <c r="Z2718" s="354">
        <v>5000</v>
      </c>
      <c r="AA2718" s="354">
        <v>5000</v>
      </c>
      <c r="AB2718" s="354">
        <v>5000</v>
      </c>
      <c r="AC2718" s="354">
        <v>5000</v>
      </c>
      <c r="AD2718" s="354">
        <v>5000</v>
      </c>
    </row>
    <row r="2719" spans="1:30" x14ac:dyDescent="0.35">
      <c r="A2719" t="s">
        <v>193</v>
      </c>
      <c r="B2719" s="354" t="str">
        <f>VLOOKUP(A2719,'Web Based Remittances'!$A$2:$C$70,3,0)</f>
        <v>841x879w</v>
      </c>
      <c r="C2719" s="354" t="s">
        <v>19</v>
      </c>
      <c r="D2719" s="354" t="s">
        <v>20</v>
      </c>
      <c r="E2719" s="354">
        <v>4190105</v>
      </c>
      <c r="F2719" s="354">
        <v>-380000</v>
      </c>
      <c r="G2719" s="354">
        <v>-18538.650000000001</v>
      </c>
      <c r="H2719" s="354">
        <v>-73803.149999999994</v>
      </c>
      <c r="I2719" s="354">
        <v>-18538.650000000001</v>
      </c>
      <c r="J2719" s="354">
        <v>-22536.400000000001</v>
      </c>
      <c r="K2719" s="354">
        <v>-18538.650000000001</v>
      </c>
      <c r="L2719" s="354">
        <v>-23930.5</v>
      </c>
      <c r="M2719" s="354">
        <v>-77107</v>
      </c>
      <c r="N2719" s="354">
        <v>-21842.5</v>
      </c>
      <c r="O2719" s="354">
        <v>-26190.010000000002</v>
      </c>
      <c r="P2719" s="354">
        <v>-24875.66</v>
      </c>
      <c r="Q2719" s="354">
        <v>-24875.66</v>
      </c>
      <c r="R2719" s="354">
        <v>-29223.17</v>
      </c>
      <c r="S2719" s="354">
        <v>-18538.650000000001</v>
      </c>
      <c r="T2719" s="354">
        <v>-92341.799999999988</v>
      </c>
      <c r="U2719" s="354">
        <v>-110880.44999999998</v>
      </c>
      <c r="V2719" s="354">
        <v>-133416.84999999998</v>
      </c>
      <c r="W2719" s="354">
        <v>-151955.49999999997</v>
      </c>
      <c r="X2719" s="354">
        <v>-175885.99999999997</v>
      </c>
      <c r="Y2719" s="354">
        <v>-252992.99999999997</v>
      </c>
      <c r="Z2719" s="354">
        <v>-274835.5</v>
      </c>
      <c r="AA2719" s="354">
        <v>-301025.51</v>
      </c>
      <c r="AB2719" s="354">
        <v>-325901.17</v>
      </c>
      <c r="AC2719" s="354">
        <v>-350776.82999999996</v>
      </c>
      <c r="AD2719" s="354">
        <v>-379999.99999999994</v>
      </c>
    </row>
    <row r="2720" spans="1:30" x14ac:dyDescent="0.35">
      <c r="A2720" t="s">
        <v>193</v>
      </c>
      <c r="B2720" s="354" t="str">
        <f>VLOOKUP(A2720,'Web Based Remittances'!$A$2:$C$70,3,0)</f>
        <v>841x879w</v>
      </c>
      <c r="C2720" s="354" t="s">
        <v>21</v>
      </c>
      <c r="D2720" s="354" t="s">
        <v>22</v>
      </c>
      <c r="E2720" s="354">
        <v>4190110</v>
      </c>
      <c r="F2720" s="354">
        <v>0</v>
      </c>
      <c r="S2720" s="354">
        <v>0</v>
      </c>
      <c r="T2720" s="354">
        <v>0</v>
      </c>
      <c r="U2720" s="354">
        <v>0</v>
      </c>
      <c r="V2720" s="354">
        <v>0</v>
      </c>
      <c r="W2720" s="354">
        <v>0</v>
      </c>
      <c r="X2720" s="354">
        <v>0</v>
      </c>
      <c r="Y2720" s="354">
        <v>0</v>
      </c>
      <c r="Z2720" s="354">
        <v>0</v>
      </c>
      <c r="AA2720" s="354">
        <v>0</v>
      </c>
      <c r="AB2720" s="354">
        <v>0</v>
      </c>
      <c r="AC2720" s="354">
        <v>0</v>
      </c>
      <c r="AD2720" s="354">
        <v>0</v>
      </c>
    </row>
    <row r="2721" spans="1:30" x14ac:dyDescent="0.35">
      <c r="A2721" t="s">
        <v>193</v>
      </c>
      <c r="B2721" s="354" t="str">
        <f>VLOOKUP(A2721,'Web Based Remittances'!$A$2:$C$70,3,0)</f>
        <v>841x879w</v>
      </c>
      <c r="C2721" s="354" t="s">
        <v>23</v>
      </c>
      <c r="D2721" s="354" t="s">
        <v>24</v>
      </c>
      <c r="E2721" s="354">
        <v>4190120</v>
      </c>
      <c r="F2721" s="354">
        <v>-40000</v>
      </c>
      <c r="G2721" s="354">
        <v>-604.42999999999995</v>
      </c>
      <c r="H2721" s="354">
        <v>-604.42999999999995</v>
      </c>
      <c r="I2721" s="354">
        <v>-604.42999999999995</v>
      </c>
      <c r="J2721" s="354">
        <v>-11604.43</v>
      </c>
      <c r="K2721" s="354">
        <v>-11604.43</v>
      </c>
      <c r="L2721" s="354">
        <v>-604.42999999999995</v>
      </c>
      <c r="M2721" s="354">
        <v>-604.42999999999995</v>
      </c>
      <c r="N2721" s="354">
        <v>-604.42999999999995</v>
      </c>
      <c r="O2721" s="354">
        <v>-604.42999999999995</v>
      </c>
      <c r="P2721" s="354">
        <v>-11351.27</v>
      </c>
      <c r="Q2721" s="354">
        <v>-604.42999999999995</v>
      </c>
      <c r="R2721" s="354">
        <v>-604.42999999999995</v>
      </c>
      <c r="S2721" s="354">
        <v>-604.42999999999995</v>
      </c>
      <c r="T2721" s="354">
        <v>-1208.8599999999999</v>
      </c>
      <c r="U2721" s="354">
        <v>-1813.29</v>
      </c>
      <c r="V2721" s="354">
        <v>-13417.720000000001</v>
      </c>
      <c r="W2721" s="354">
        <v>-25022.15</v>
      </c>
      <c r="X2721" s="354">
        <v>-25626.58</v>
      </c>
      <c r="Y2721" s="354">
        <v>-26231.010000000002</v>
      </c>
      <c r="Z2721" s="354">
        <v>-26835.440000000002</v>
      </c>
      <c r="AA2721" s="354">
        <v>-27439.870000000003</v>
      </c>
      <c r="AB2721" s="354">
        <v>-38791.14</v>
      </c>
      <c r="AC2721" s="354">
        <v>-39395.57</v>
      </c>
      <c r="AD2721" s="354">
        <v>-40000</v>
      </c>
    </row>
    <row r="2722" spans="1:30" x14ac:dyDescent="0.35">
      <c r="A2722" t="s">
        <v>193</v>
      </c>
      <c r="B2722" s="354" t="str">
        <f>VLOOKUP(A2722,'Web Based Remittances'!$A$2:$C$70,3,0)</f>
        <v>841x879w</v>
      </c>
      <c r="C2722" s="354" t="s">
        <v>25</v>
      </c>
      <c r="D2722" s="354" t="s">
        <v>26</v>
      </c>
      <c r="E2722" s="354">
        <v>4190140</v>
      </c>
      <c r="F2722" s="354">
        <v>-4500</v>
      </c>
      <c r="J2722" s="354">
        <v>-1500</v>
      </c>
      <c r="O2722" s="354">
        <v>-1500</v>
      </c>
      <c r="R2722" s="354">
        <v>-1500</v>
      </c>
      <c r="S2722" s="354">
        <v>0</v>
      </c>
      <c r="T2722" s="354">
        <v>0</v>
      </c>
      <c r="U2722" s="354">
        <v>0</v>
      </c>
      <c r="V2722" s="354">
        <v>-1500</v>
      </c>
      <c r="W2722" s="354">
        <v>-1500</v>
      </c>
      <c r="X2722" s="354">
        <v>-1500</v>
      </c>
      <c r="Y2722" s="354">
        <v>-1500</v>
      </c>
      <c r="Z2722" s="354">
        <v>-1500</v>
      </c>
      <c r="AA2722" s="354">
        <v>-3000</v>
      </c>
      <c r="AB2722" s="354">
        <v>-3000</v>
      </c>
      <c r="AC2722" s="354">
        <v>-3000</v>
      </c>
      <c r="AD2722" s="354">
        <v>-4500</v>
      </c>
    </row>
    <row r="2723" spans="1:30" x14ac:dyDescent="0.35">
      <c r="A2723" t="s">
        <v>193</v>
      </c>
      <c r="B2723" s="354" t="str">
        <f>VLOOKUP(A2723,'Web Based Remittances'!$A$2:$C$70,3,0)</f>
        <v>841x879w</v>
      </c>
      <c r="C2723" s="354" t="s">
        <v>27</v>
      </c>
      <c r="D2723" s="354" t="s">
        <v>28</v>
      </c>
      <c r="E2723" s="354">
        <v>4190160</v>
      </c>
      <c r="F2723" s="354">
        <v>0</v>
      </c>
      <c r="S2723" s="354">
        <v>0</v>
      </c>
      <c r="T2723" s="354">
        <v>0</v>
      </c>
      <c r="U2723" s="354">
        <v>0</v>
      </c>
      <c r="V2723" s="354">
        <v>0</v>
      </c>
      <c r="W2723" s="354">
        <v>0</v>
      </c>
      <c r="X2723" s="354">
        <v>0</v>
      </c>
      <c r="Y2723" s="354">
        <v>0</v>
      </c>
      <c r="Z2723" s="354">
        <v>0</v>
      </c>
      <c r="AA2723" s="354">
        <v>0</v>
      </c>
      <c r="AB2723" s="354">
        <v>0</v>
      </c>
      <c r="AC2723" s="354">
        <v>0</v>
      </c>
      <c r="AD2723" s="354">
        <v>0</v>
      </c>
    </row>
    <row r="2724" spans="1:30" x14ac:dyDescent="0.35">
      <c r="A2724" t="s">
        <v>193</v>
      </c>
      <c r="B2724" s="354" t="str">
        <f>VLOOKUP(A2724,'Web Based Remittances'!$A$2:$C$70,3,0)</f>
        <v>841x879w</v>
      </c>
      <c r="C2724" s="354" t="s">
        <v>29</v>
      </c>
      <c r="D2724" s="354" t="s">
        <v>30</v>
      </c>
      <c r="E2724" s="354">
        <v>4190390</v>
      </c>
      <c r="F2724" s="354">
        <v>-500</v>
      </c>
      <c r="J2724" s="354">
        <v>-250</v>
      </c>
      <c r="O2724" s="354">
        <v>-250</v>
      </c>
      <c r="S2724" s="354">
        <v>0</v>
      </c>
      <c r="T2724" s="354">
        <v>0</v>
      </c>
      <c r="U2724" s="354">
        <v>0</v>
      </c>
      <c r="V2724" s="354">
        <v>-250</v>
      </c>
      <c r="W2724" s="354">
        <v>-250</v>
      </c>
      <c r="X2724" s="354">
        <v>-250</v>
      </c>
      <c r="Y2724" s="354">
        <v>-250</v>
      </c>
      <c r="Z2724" s="354">
        <v>-250</v>
      </c>
      <c r="AA2724" s="354">
        <v>-500</v>
      </c>
      <c r="AB2724" s="354">
        <v>-500</v>
      </c>
      <c r="AC2724" s="354">
        <v>-500</v>
      </c>
      <c r="AD2724" s="354">
        <v>-500</v>
      </c>
    </row>
    <row r="2725" spans="1:30" x14ac:dyDescent="0.35">
      <c r="A2725" t="s">
        <v>193</v>
      </c>
      <c r="B2725" s="354" t="str">
        <f>VLOOKUP(A2725,'Web Based Remittances'!$A$2:$C$70,3,0)</f>
        <v>841x879w</v>
      </c>
      <c r="C2725" s="354" t="s">
        <v>31</v>
      </c>
      <c r="D2725" s="354" t="s">
        <v>32</v>
      </c>
      <c r="E2725" s="354">
        <v>4191900</v>
      </c>
      <c r="F2725" s="354">
        <v>0</v>
      </c>
      <c r="S2725" s="354">
        <v>0</v>
      </c>
      <c r="T2725" s="354">
        <v>0</v>
      </c>
      <c r="U2725" s="354">
        <v>0</v>
      </c>
      <c r="V2725" s="354">
        <v>0</v>
      </c>
      <c r="W2725" s="354">
        <v>0</v>
      </c>
      <c r="X2725" s="354">
        <v>0</v>
      </c>
      <c r="Y2725" s="354">
        <v>0</v>
      </c>
      <c r="Z2725" s="354">
        <v>0</v>
      </c>
      <c r="AA2725" s="354">
        <v>0</v>
      </c>
      <c r="AB2725" s="354">
        <v>0</v>
      </c>
      <c r="AC2725" s="354">
        <v>0</v>
      </c>
      <c r="AD2725" s="354">
        <v>0</v>
      </c>
    </row>
    <row r="2726" spans="1:30" x14ac:dyDescent="0.35">
      <c r="A2726" t="s">
        <v>193</v>
      </c>
      <c r="B2726" s="354" t="str">
        <f>VLOOKUP(A2726,'Web Based Remittances'!$A$2:$C$70,3,0)</f>
        <v>841x879w</v>
      </c>
      <c r="C2726" s="354" t="s">
        <v>33</v>
      </c>
      <c r="D2726" s="354" t="s">
        <v>34</v>
      </c>
      <c r="E2726" s="354">
        <v>4191100</v>
      </c>
      <c r="F2726" s="354">
        <v>-250</v>
      </c>
      <c r="I2726" s="354">
        <v>-100</v>
      </c>
      <c r="O2726" s="354">
        <v>-100</v>
      </c>
      <c r="R2726" s="354">
        <v>-50</v>
      </c>
      <c r="S2726" s="354">
        <v>0</v>
      </c>
      <c r="T2726" s="354">
        <v>0</v>
      </c>
      <c r="U2726" s="354">
        <v>-100</v>
      </c>
      <c r="V2726" s="354">
        <v>-100</v>
      </c>
      <c r="W2726" s="354">
        <v>-100</v>
      </c>
      <c r="X2726" s="354">
        <v>-100</v>
      </c>
      <c r="Y2726" s="354">
        <v>-100</v>
      </c>
      <c r="Z2726" s="354">
        <v>-100</v>
      </c>
      <c r="AA2726" s="354">
        <v>-200</v>
      </c>
      <c r="AB2726" s="354">
        <v>-200</v>
      </c>
      <c r="AC2726" s="354">
        <v>-200</v>
      </c>
      <c r="AD2726" s="354">
        <v>-250</v>
      </c>
    </row>
    <row r="2727" spans="1:30" x14ac:dyDescent="0.35">
      <c r="A2727" t="s">
        <v>193</v>
      </c>
      <c r="B2727" s="354" t="str">
        <f>VLOOKUP(A2727,'Web Based Remittances'!$A$2:$C$70,3,0)</f>
        <v>841x879w</v>
      </c>
      <c r="C2727" s="354" t="s">
        <v>35</v>
      </c>
      <c r="D2727" s="354" t="s">
        <v>36</v>
      </c>
      <c r="E2727" s="354">
        <v>4191110</v>
      </c>
      <c r="F2727" s="354">
        <v>0</v>
      </c>
      <c r="S2727" s="354">
        <v>0</v>
      </c>
      <c r="T2727" s="354">
        <v>0</v>
      </c>
      <c r="U2727" s="354">
        <v>0</v>
      </c>
      <c r="V2727" s="354">
        <v>0</v>
      </c>
      <c r="W2727" s="354">
        <v>0</v>
      </c>
      <c r="X2727" s="354">
        <v>0</v>
      </c>
      <c r="Y2727" s="354">
        <v>0</v>
      </c>
      <c r="Z2727" s="354">
        <v>0</v>
      </c>
      <c r="AA2727" s="354">
        <v>0</v>
      </c>
      <c r="AB2727" s="354">
        <v>0</v>
      </c>
      <c r="AC2727" s="354">
        <v>0</v>
      </c>
      <c r="AD2727" s="354">
        <v>0</v>
      </c>
    </row>
    <row r="2728" spans="1:30" x14ac:dyDescent="0.35">
      <c r="A2728" t="s">
        <v>193</v>
      </c>
      <c r="B2728" s="354" t="str">
        <f>VLOOKUP(A2728,'Web Based Remittances'!$A$2:$C$70,3,0)</f>
        <v>841x879w</v>
      </c>
      <c r="C2728" s="354" t="s">
        <v>37</v>
      </c>
      <c r="D2728" s="354" t="s">
        <v>38</v>
      </c>
      <c r="E2728" s="354">
        <v>4191600</v>
      </c>
      <c r="F2728" s="354">
        <v>-500</v>
      </c>
      <c r="K2728" s="354">
        <v>-500</v>
      </c>
      <c r="S2728" s="354">
        <v>0</v>
      </c>
      <c r="T2728" s="354">
        <v>0</v>
      </c>
      <c r="U2728" s="354">
        <v>0</v>
      </c>
      <c r="V2728" s="354">
        <v>0</v>
      </c>
      <c r="W2728" s="354">
        <v>-500</v>
      </c>
      <c r="X2728" s="354">
        <v>-500</v>
      </c>
      <c r="Y2728" s="354">
        <v>-500</v>
      </c>
      <c r="Z2728" s="354">
        <v>-500</v>
      </c>
      <c r="AA2728" s="354">
        <v>-500</v>
      </c>
      <c r="AB2728" s="354">
        <v>-500</v>
      </c>
      <c r="AC2728" s="354">
        <v>-500</v>
      </c>
      <c r="AD2728" s="354">
        <v>-500</v>
      </c>
    </row>
    <row r="2729" spans="1:30" x14ac:dyDescent="0.35">
      <c r="A2729" t="s">
        <v>193</v>
      </c>
      <c r="B2729" s="354" t="str">
        <f>VLOOKUP(A2729,'Web Based Remittances'!$A$2:$C$70,3,0)</f>
        <v>841x879w</v>
      </c>
      <c r="C2729" s="354" t="s">
        <v>39</v>
      </c>
      <c r="D2729" s="354" t="s">
        <v>40</v>
      </c>
      <c r="E2729" s="354">
        <v>4191610</v>
      </c>
      <c r="F2729" s="354">
        <v>0</v>
      </c>
      <c r="S2729" s="354">
        <v>0</v>
      </c>
      <c r="T2729" s="354">
        <v>0</v>
      </c>
      <c r="U2729" s="354">
        <v>0</v>
      </c>
      <c r="V2729" s="354">
        <v>0</v>
      </c>
      <c r="W2729" s="354">
        <v>0</v>
      </c>
      <c r="X2729" s="354">
        <v>0</v>
      </c>
      <c r="Y2729" s="354">
        <v>0</v>
      </c>
      <c r="Z2729" s="354">
        <v>0</v>
      </c>
      <c r="AA2729" s="354">
        <v>0</v>
      </c>
      <c r="AB2729" s="354">
        <v>0</v>
      </c>
      <c r="AC2729" s="354">
        <v>0</v>
      </c>
      <c r="AD2729" s="354">
        <v>0</v>
      </c>
    </row>
    <row r="2730" spans="1:30" x14ac:dyDescent="0.35">
      <c r="A2730" t="s">
        <v>193</v>
      </c>
      <c r="B2730" s="354" t="str">
        <f>VLOOKUP(A2730,'Web Based Remittances'!$A$2:$C$70,3,0)</f>
        <v>841x879w</v>
      </c>
      <c r="C2730" s="354" t="s">
        <v>41</v>
      </c>
      <c r="D2730" s="354" t="s">
        <v>42</v>
      </c>
      <c r="E2730" s="354">
        <v>4190410</v>
      </c>
      <c r="F2730" s="354">
        <v>-600</v>
      </c>
      <c r="H2730" s="354">
        <v>-200</v>
      </c>
      <c r="I2730" s="354">
        <v>-200</v>
      </c>
      <c r="J2730" s="354">
        <v>-200</v>
      </c>
      <c r="S2730" s="354">
        <v>0</v>
      </c>
      <c r="T2730" s="354">
        <v>-200</v>
      </c>
      <c r="U2730" s="354">
        <v>-400</v>
      </c>
      <c r="V2730" s="354">
        <v>-600</v>
      </c>
      <c r="W2730" s="354">
        <v>-600</v>
      </c>
      <c r="X2730" s="354">
        <v>-600</v>
      </c>
      <c r="Y2730" s="354">
        <v>-600</v>
      </c>
      <c r="Z2730" s="354">
        <v>-600</v>
      </c>
      <c r="AA2730" s="354">
        <v>-600</v>
      </c>
      <c r="AB2730" s="354">
        <v>-600</v>
      </c>
      <c r="AC2730" s="354">
        <v>-600</v>
      </c>
      <c r="AD2730" s="354">
        <v>-600</v>
      </c>
    </row>
    <row r="2731" spans="1:30" x14ac:dyDescent="0.35">
      <c r="A2731" t="s">
        <v>193</v>
      </c>
      <c r="B2731" s="354" t="str">
        <f>VLOOKUP(A2731,'Web Based Remittances'!$A$2:$C$70,3,0)</f>
        <v>841x879w</v>
      </c>
      <c r="C2731" s="354" t="s">
        <v>43</v>
      </c>
      <c r="D2731" s="354" t="s">
        <v>44</v>
      </c>
      <c r="E2731" s="354">
        <v>4190420</v>
      </c>
      <c r="F2731" s="354">
        <v>-700</v>
      </c>
      <c r="G2731" s="354">
        <v>-50</v>
      </c>
      <c r="H2731" s="354">
        <v>-70</v>
      </c>
      <c r="I2731" s="354">
        <v>-70</v>
      </c>
      <c r="J2731" s="354">
        <v>-70</v>
      </c>
      <c r="L2731" s="354">
        <v>-70</v>
      </c>
      <c r="M2731" s="354">
        <v>-70</v>
      </c>
      <c r="N2731" s="354">
        <v>-70</v>
      </c>
      <c r="O2731" s="354">
        <v>-70</v>
      </c>
      <c r="P2731" s="354">
        <v>-70</v>
      </c>
      <c r="Q2731" s="354">
        <v>-70</v>
      </c>
      <c r="R2731" s="354">
        <v>-20</v>
      </c>
      <c r="S2731" s="354">
        <v>-50</v>
      </c>
      <c r="T2731" s="354">
        <v>-120</v>
      </c>
      <c r="U2731" s="354">
        <v>-190</v>
      </c>
      <c r="V2731" s="354">
        <v>-260</v>
      </c>
      <c r="W2731" s="354">
        <v>-260</v>
      </c>
      <c r="X2731" s="354">
        <v>-330</v>
      </c>
      <c r="Y2731" s="354">
        <v>-400</v>
      </c>
      <c r="Z2731" s="354">
        <v>-470</v>
      </c>
      <c r="AA2731" s="354">
        <v>-540</v>
      </c>
      <c r="AB2731" s="354">
        <v>-610</v>
      </c>
      <c r="AC2731" s="354">
        <v>-680</v>
      </c>
      <c r="AD2731" s="354">
        <v>-700</v>
      </c>
    </row>
    <row r="2732" spans="1:30" x14ac:dyDescent="0.35">
      <c r="A2732" t="s">
        <v>193</v>
      </c>
      <c r="B2732" s="354" t="str">
        <f>VLOOKUP(A2732,'Web Based Remittances'!$A$2:$C$70,3,0)</f>
        <v>841x879w</v>
      </c>
      <c r="C2732" s="354" t="s">
        <v>45</v>
      </c>
      <c r="D2732" s="354" t="s">
        <v>46</v>
      </c>
      <c r="E2732" s="354">
        <v>4190200</v>
      </c>
      <c r="F2732" s="354">
        <v>-2700</v>
      </c>
      <c r="G2732" s="354">
        <v>-675</v>
      </c>
      <c r="H2732" s="354">
        <v>-675</v>
      </c>
      <c r="I2732" s="354">
        <v>-675</v>
      </c>
      <c r="J2732" s="354">
        <v>-675</v>
      </c>
      <c r="S2732" s="354">
        <v>-675</v>
      </c>
      <c r="T2732" s="354">
        <v>-1350</v>
      </c>
      <c r="U2732" s="354">
        <v>-2025</v>
      </c>
      <c r="V2732" s="354">
        <v>-2700</v>
      </c>
      <c r="W2732" s="354">
        <v>-2700</v>
      </c>
      <c r="X2732" s="354">
        <v>-2700</v>
      </c>
      <c r="Y2732" s="354">
        <v>-2700</v>
      </c>
      <c r="Z2732" s="354">
        <v>-2700</v>
      </c>
      <c r="AA2732" s="354">
        <v>-2700</v>
      </c>
      <c r="AB2732" s="354">
        <v>-2700</v>
      </c>
      <c r="AC2732" s="354">
        <v>-2700</v>
      </c>
      <c r="AD2732" s="354">
        <v>-2700</v>
      </c>
    </row>
    <row r="2733" spans="1:30" x14ac:dyDescent="0.35">
      <c r="A2733" t="s">
        <v>193</v>
      </c>
      <c r="B2733" s="354" t="str">
        <f>VLOOKUP(A2733,'Web Based Remittances'!$A$2:$C$70,3,0)</f>
        <v>841x879w</v>
      </c>
      <c r="C2733" s="354" t="s">
        <v>157</v>
      </c>
      <c r="D2733" s="354" t="s">
        <v>158</v>
      </c>
      <c r="E2733" s="354">
        <v>4190205</v>
      </c>
      <c r="F2733" s="354">
        <v>-14635.55</v>
      </c>
      <c r="I2733" s="354">
        <v>-4635.55</v>
      </c>
      <c r="M2733" s="354">
        <v>-10000</v>
      </c>
      <c r="S2733" s="354">
        <v>0</v>
      </c>
      <c r="T2733" s="354">
        <v>0</v>
      </c>
      <c r="U2733" s="354">
        <v>-4635.55</v>
      </c>
      <c r="V2733" s="354">
        <v>-4635.55</v>
      </c>
      <c r="W2733" s="354">
        <v>-4635.55</v>
      </c>
      <c r="X2733" s="354">
        <v>-4635.55</v>
      </c>
      <c r="Y2733" s="354">
        <v>-14635.55</v>
      </c>
      <c r="Z2733" s="354">
        <v>-14635.55</v>
      </c>
      <c r="AA2733" s="354">
        <v>-14635.55</v>
      </c>
      <c r="AB2733" s="354">
        <v>-14635.55</v>
      </c>
      <c r="AC2733" s="354">
        <v>-14635.55</v>
      </c>
      <c r="AD2733" s="354">
        <v>-14635.55</v>
      </c>
    </row>
    <row r="2734" spans="1:30" x14ac:dyDescent="0.35">
      <c r="A2734" t="s">
        <v>193</v>
      </c>
      <c r="B2734" s="354" t="str">
        <f>VLOOKUP(A2734,'Web Based Remittances'!$A$2:$C$70,3,0)</f>
        <v>841x879w</v>
      </c>
      <c r="C2734" s="354" t="s">
        <v>55</v>
      </c>
      <c r="D2734" s="354" t="s">
        <v>56</v>
      </c>
      <c r="E2734" s="354">
        <v>4190210</v>
      </c>
      <c r="F2734" s="354">
        <v>-2400</v>
      </c>
      <c r="R2734" s="354">
        <v>-2400</v>
      </c>
      <c r="S2734" s="354">
        <v>0</v>
      </c>
      <c r="T2734" s="354">
        <v>0</v>
      </c>
      <c r="U2734" s="354">
        <v>0</v>
      </c>
      <c r="V2734" s="354">
        <v>0</v>
      </c>
      <c r="W2734" s="354">
        <v>0</v>
      </c>
      <c r="X2734" s="354">
        <v>0</v>
      </c>
      <c r="Y2734" s="354">
        <v>0</v>
      </c>
      <c r="Z2734" s="354">
        <v>0</v>
      </c>
      <c r="AA2734" s="354">
        <v>0</v>
      </c>
      <c r="AB2734" s="354">
        <v>0</v>
      </c>
      <c r="AC2734" s="354">
        <v>0</v>
      </c>
      <c r="AD2734" s="354">
        <v>-2400</v>
      </c>
    </row>
    <row r="2735" spans="1:30" x14ac:dyDescent="0.35">
      <c r="A2735" t="s">
        <v>193</v>
      </c>
      <c r="B2735" s="354" t="str">
        <f>VLOOKUP(A2735,'Web Based Remittances'!$A$2:$C$70,3,0)</f>
        <v>841x879w</v>
      </c>
      <c r="C2735" s="354" t="s">
        <v>57</v>
      </c>
      <c r="D2735" s="354" t="s">
        <v>58</v>
      </c>
      <c r="E2735" s="354">
        <v>6110000</v>
      </c>
      <c r="F2735" s="354">
        <v>142000</v>
      </c>
      <c r="G2735" s="354">
        <v>11500</v>
      </c>
      <c r="H2735" s="354">
        <v>11500</v>
      </c>
      <c r="I2735" s="354">
        <v>11500</v>
      </c>
      <c r="J2735" s="354">
        <v>11500</v>
      </c>
      <c r="K2735" s="354">
        <v>11500</v>
      </c>
      <c r="L2735" s="354">
        <v>12000</v>
      </c>
      <c r="M2735" s="354">
        <v>12000</v>
      </c>
      <c r="N2735" s="354">
        <v>12100</v>
      </c>
      <c r="O2735" s="354">
        <v>12100</v>
      </c>
      <c r="P2735" s="354">
        <v>12100</v>
      </c>
      <c r="Q2735" s="354">
        <v>12100</v>
      </c>
      <c r="R2735" s="354">
        <v>12100</v>
      </c>
      <c r="S2735" s="354">
        <v>11500</v>
      </c>
      <c r="T2735" s="354">
        <v>23000</v>
      </c>
      <c r="U2735" s="354">
        <v>34500</v>
      </c>
      <c r="V2735" s="354">
        <v>46000</v>
      </c>
      <c r="W2735" s="354">
        <v>57500</v>
      </c>
      <c r="X2735" s="354">
        <v>69500</v>
      </c>
      <c r="Y2735" s="354">
        <v>81500</v>
      </c>
      <c r="Z2735" s="354">
        <v>93600</v>
      </c>
      <c r="AA2735" s="354">
        <v>105700</v>
      </c>
      <c r="AB2735" s="354">
        <v>117800</v>
      </c>
      <c r="AC2735" s="354">
        <v>129900</v>
      </c>
      <c r="AD2735" s="354">
        <v>142000</v>
      </c>
    </row>
    <row r="2736" spans="1:30" x14ac:dyDescent="0.35">
      <c r="A2736" t="s">
        <v>193</v>
      </c>
      <c r="B2736" s="354" t="str">
        <f>VLOOKUP(A2736,'Web Based Remittances'!$A$2:$C$70,3,0)</f>
        <v>841x879w</v>
      </c>
      <c r="C2736" s="354" t="s">
        <v>59</v>
      </c>
      <c r="D2736" s="354" t="s">
        <v>60</v>
      </c>
      <c r="E2736" s="354">
        <v>6110020</v>
      </c>
      <c r="F2736" s="354">
        <v>0</v>
      </c>
      <c r="S2736" s="354">
        <v>0</v>
      </c>
      <c r="T2736" s="354">
        <v>0</v>
      </c>
      <c r="U2736" s="354">
        <v>0</v>
      </c>
      <c r="V2736" s="354">
        <v>0</v>
      </c>
      <c r="W2736" s="354">
        <v>0</v>
      </c>
      <c r="X2736" s="354">
        <v>0</v>
      </c>
      <c r="Y2736" s="354">
        <v>0</v>
      </c>
      <c r="Z2736" s="354">
        <v>0</v>
      </c>
      <c r="AA2736" s="354">
        <v>0</v>
      </c>
      <c r="AB2736" s="354">
        <v>0</v>
      </c>
      <c r="AC2736" s="354">
        <v>0</v>
      </c>
      <c r="AD2736" s="354">
        <v>0</v>
      </c>
    </row>
    <row r="2737" spans="1:30" x14ac:dyDescent="0.35">
      <c r="A2737" t="s">
        <v>193</v>
      </c>
      <c r="B2737" s="354" t="str">
        <f>VLOOKUP(A2737,'Web Based Remittances'!$A$2:$C$70,3,0)</f>
        <v>841x879w</v>
      </c>
      <c r="C2737" s="354" t="s">
        <v>61</v>
      </c>
      <c r="D2737" s="354" t="s">
        <v>62</v>
      </c>
      <c r="E2737" s="354">
        <v>6110600</v>
      </c>
      <c r="F2737" s="354">
        <v>216000</v>
      </c>
      <c r="G2737" s="354">
        <v>18000</v>
      </c>
      <c r="H2737" s="354">
        <v>18000</v>
      </c>
      <c r="I2737" s="354">
        <v>18000</v>
      </c>
      <c r="J2737" s="354">
        <v>18000</v>
      </c>
      <c r="K2737" s="354">
        <v>18000</v>
      </c>
      <c r="L2737" s="354">
        <v>18000</v>
      </c>
      <c r="M2737" s="354">
        <v>18000</v>
      </c>
      <c r="N2737" s="354">
        <v>18000</v>
      </c>
      <c r="O2737" s="354">
        <v>18000</v>
      </c>
      <c r="P2737" s="354">
        <v>18000</v>
      </c>
      <c r="Q2737" s="354">
        <v>18000</v>
      </c>
      <c r="R2737" s="354">
        <v>18000</v>
      </c>
      <c r="S2737" s="354">
        <v>18000</v>
      </c>
      <c r="T2737" s="354">
        <v>36000</v>
      </c>
      <c r="U2737" s="354">
        <v>54000</v>
      </c>
      <c r="V2737" s="354">
        <v>72000</v>
      </c>
      <c r="W2737" s="354">
        <v>90000</v>
      </c>
      <c r="X2737" s="354">
        <v>108000</v>
      </c>
      <c r="Y2737" s="354">
        <v>126000</v>
      </c>
      <c r="Z2737" s="354">
        <v>144000</v>
      </c>
      <c r="AA2737" s="354">
        <v>162000</v>
      </c>
      <c r="AB2737" s="354">
        <v>180000</v>
      </c>
      <c r="AC2737" s="354">
        <v>198000</v>
      </c>
      <c r="AD2737" s="354">
        <v>216000</v>
      </c>
    </row>
    <row r="2738" spans="1:30" x14ac:dyDescent="0.35">
      <c r="A2738" t="s">
        <v>193</v>
      </c>
      <c r="B2738" s="354" t="str">
        <f>VLOOKUP(A2738,'Web Based Remittances'!$A$2:$C$70,3,0)</f>
        <v>841x879w</v>
      </c>
      <c r="C2738" s="354" t="s">
        <v>63</v>
      </c>
      <c r="D2738" s="354" t="s">
        <v>64</v>
      </c>
      <c r="E2738" s="354">
        <v>6110720</v>
      </c>
      <c r="F2738" s="354">
        <v>0</v>
      </c>
      <c r="S2738" s="354">
        <v>0</v>
      </c>
      <c r="T2738" s="354">
        <v>0</v>
      </c>
      <c r="U2738" s="354">
        <v>0</v>
      </c>
      <c r="V2738" s="354">
        <v>0</v>
      </c>
      <c r="W2738" s="354">
        <v>0</v>
      </c>
      <c r="X2738" s="354">
        <v>0</v>
      </c>
      <c r="Y2738" s="354">
        <v>0</v>
      </c>
      <c r="Z2738" s="354">
        <v>0</v>
      </c>
      <c r="AA2738" s="354">
        <v>0</v>
      </c>
      <c r="AB2738" s="354">
        <v>0</v>
      </c>
      <c r="AC2738" s="354">
        <v>0</v>
      </c>
      <c r="AD2738" s="354">
        <v>0</v>
      </c>
    </row>
    <row r="2739" spans="1:30" x14ac:dyDescent="0.35">
      <c r="A2739" t="s">
        <v>193</v>
      </c>
      <c r="B2739" s="354" t="str">
        <f>VLOOKUP(A2739,'Web Based Remittances'!$A$2:$C$70,3,0)</f>
        <v>841x879w</v>
      </c>
      <c r="C2739" s="354" t="s">
        <v>65</v>
      </c>
      <c r="D2739" s="354" t="s">
        <v>66</v>
      </c>
      <c r="E2739" s="354">
        <v>6110860</v>
      </c>
      <c r="F2739" s="354">
        <v>30000</v>
      </c>
      <c r="G2739" s="354">
        <v>2500</v>
      </c>
      <c r="H2739" s="354">
        <v>2500</v>
      </c>
      <c r="I2739" s="354">
        <v>2500</v>
      </c>
      <c r="J2739" s="354">
        <v>2500</v>
      </c>
      <c r="K2739" s="354">
        <v>2500</v>
      </c>
      <c r="L2739" s="354">
        <v>2500</v>
      </c>
      <c r="M2739" s="354">
        <v>2500</v>
      </c>
      <c r="N2739" s="354">
        <v>2500</v>
      </c>
      <c r="O2739" s="354">
        <v>2500</v>
      </c>
      <c r="P2739" s="354">
        <v>2500</v>
      </c>
      <c r="Q2739" s="354">
        <v>2500</v>
      </c>
      <c r="R2739" s="354">
        <v>2500</v>
      </c>
      <c r="S2739" s="354">
        <v>2500</v>
      </c>
      <c r="T2739" s="354">
        <v>5000</v>
      </c>
      <c r="U2739" s="354">
        <v>7500</v>
      </c>
      <c r="V2739" s="354">
        <v>10000</v>
      </c>
      <c r="W2739" s="354">
        <v>12500</v>
      </c>
      <c r="X2739" s="354">
        <v>15000</v>
      </c>
      <c r="Y2739" s="354">
        <v>17500</v>
      </c>
      <c r="Z2739" s="354">
        <v>20000</v>
      </c>
      <c r="AA2739" s="354">
        <v>22500</v>
      </c>
      <c r="AB2739" s="354">
        <v>25000</v>
      </c>
      <c r="AC2739" s="354">
        <v>27500</v>
      </c>
      <c r="AD2739" s="354">
        <v>30000</v>
      </c>
    </row>
    <row r="2740" spans="1:30" x14ac:dyDescent="0.35">
      <c r="A2740" t="s">
        <v>193</v>
      </c>
      <c r="B2740" s="354" t="str">
        <f>VLOOKUP(A2740,'Web Based Remittances'!$A$2:$C$70,3,0)</f>
        <v>841x879w</v>
      </c>
      <c r="C2740" s="354" t="s">
        <v>67</v>
      </c>
      <c r="D2740" s="354" t="s">
        <v>68</v>
      </c>
      <c r="E2740" s="354">
        <v>6110800</v>
      </c>
      <c r="F2740" s="354">
        <v>0</v>
      </c>
      <c r="S2740" s="354">
        <v>0</v>
      </c>
      <c r="T2740" s="354">
        <v>0</v>
      </c>
      <c r="U2740" s="354">
        <v>0</v>
      </c>
      <c r="V2740" s="354">
        <v>0</v>
      </c>
      <c r="W2740" s="354">
        <v>0</v>
      </c>
      <c r="X2740" s="354">
        <v>0</v>
      </c>
      <c r="Y2740" s="354">
        <v>0</v>
      </c>
      <c r="Z2740" s="354">
        <v>0</v>
      </c>
      <c r="AA2740" s="354">
        <v>0</v>
      </c>
      <c r="AB2740" s="354">
        <v>0</v>
      </c>
      <c r="AC2740" s="354">
        <v>0</v>
      </c>
      <c r="AD2740" s="354">
        <v>0</v>
      </c>
    </row>
    <row r="2741" spans="1:30" x14ac:dyDescent="0.35">
      <c r="A2741" t="s">
        <v>193</v>
      </c>
      <c r="B2741" s="354" t="str">
        <f>VLOOKUP(A2741,'Web Based Remittances'!$A$2:$C$70,3,0)</f>
        <v>841x879w</v>
      </c>
      <c r="C2741" s="354" t="s">
        <v>69</v>
      </c>
      <c r="D2741" s="354" t="s">
        <v>70</v>
      </c>
      <c r="E2741" s="354">
        <v>6110640</v>
      </c>
      <c r="F2741" s="354">
        <v>0</v>
      </c>
      <c r="S2741" s="354">
        <v>0</v>
      </c>
      <c r="T2741" s="354">
        <v>0</v>
      </c>
      <c r="U2741" s="354">
        <v>0</v>
      </c>
      <c r="V2741" s="354">
        <v>0</v>
      </c>
      <c r="W2741" s="354">
        <v>0</v>
      </c>
      <c r="X2741" s="354">
        <v>0</v>
      </c>
      <c r="Y2741" s="354">
        <v>0</v>
      </c>
      <c r="Z2741" s="354">
        <v>0</v>
      </c>
      <c r="AA2741" s="354">
        <v>0</v>
      </c>
      <c r="AB2741" s="354">
        <v>0</v>
      </c>
      <c r="AC2741" s="354">
        <v>0</v>
      </c>
      <c r="AD2741" s="354">
        <v>0</v>
      </c>
    </row>
    <row r="2742" spans="1:30" x14ac:dyDescent="0.35">
      <c r="A2742" t="s">
        <v>193</v>
      </c>
      <c r="B2742" s="354" t="str">
        <f>VLOOKUP(A2742,'Web Based Remittances'!$A$2:$C$70,3,0)</f>
        <v>841x879w</v>
      </c>
      <c r="C2742" s="354" t="s">
        <v>71</v>
      </c>
      <c r="D2742" s="354" t="s">
        <v>72</v>
      </c>
      <c r="E2742" s="354">
        <v>6116300</v>
      </c>
      <c r="F2742" s="354">
        <v>2700</v>
      </c>
      <c r="G2742" s="354">
        <v>225</v>
      </c>
      <c r="H2742" s="354">
        <v>225</v>
      </c>
      <c r="I2742" s="354">
        <v>225</v>
      </c>
      <c r="J2742" s="354">
        <v>225</v>
      </c>
      <c r="K2742" s="354">
        <v>225</v>
      </c>
      <c r="L2742" s="354">
        <v>225</v>
      </c>
      <c r="M2742" s="354">
        <v>225</v>
      </c>
      <c r="N2742" s="354">
        <v>225</v>
      </c>
      <c r="O2742" s="354">
        <v>225</v>
      </c>
      <c r="P2742" s="354">
        <v>225</v>
      </c>
      <c r="Q2742" s="354">
        <v>225</v>
      </c>
      <c r="R2742" s="354">
        <v>225</v>
      </c>
      <c r="S2742" s="354">
        <v>225</v>
      </c>
      <c r="T2742" s="354">
        <v>450</v>
      </c>
      <c r="U2742" s="354">
        <v>675</v>
      </c>
      <c r="V2742" s="354">
        <v>900</v>
      </c>
      <c r="W2742" s="354">
        <v>1125</v>
      </c>
      <c r="X2742" s="354">
        <v>1350</v>
      </c>
      <c r="Y2742" s="354">
        <v>1575</v>
      </c>
      <c r="Z2742" s="354">
        <v>1800</v>
      </c>
      <c r="AA2742" s="354">
        <v>2025</v>
      </c>
      <c r="AB2742" s="354">
        <v>2250</v>
      </c>
      <c r="AC2742" s="354">
        <v>2475</v>
      </c>
      <c r="AD2742" s="354">
        <v>2700</v>
      </c>
    </row>
    <row r="2743" spans="1:30" x14ac:dyDescent="0.35">
      <c r="A2743" t="s">
        <v>193</v>
      </c>
      <c r="B2743" s="354" t="str">
        <f>VLOOKUP(A2743,'Web Based Remittances'!$A$2:$C$70,3,0)</f>
        <v>841x879w</v>
      </c>
      <c r="C2743" s="354" t="s">
        <v>73</v>
      </c>
      <c r="D2743" s="354" t="s">
        <v>74</v>
      </c>
      <c r="E2743" s="354">
        <v>6116200</v>
      </c>
      <c r="F2743" s="354">
        <v>2250</v>
      </c>
      <c r="I2743" s="354">
        <v>1000</v>
      </c>
      <c r="L2743" s="354">
        <v>1000</v>
      </c>
      <c r="O2743" s="354">
        <v>250</v>
      </c>
      <c r="S2743" s="354">
        <v>0</v>
      </c>
      <c r="T2743" s="354">
        <v>0</v>
      </c>
      <c r="U2743" s="354">
        <v>1000</v>
      </c>
      <c r="V2743" s="354">
        <v>1000</v>
      </c>
      <c r="W2743" s="354">
        <v>1000</v>
      </c>
      <c r="X2743" s="354">
        <v>2000</v>
      </c>
      <c r="Y2743" s="354">
        <v>2000</v>
      </c>
      <c r="Z2743" s="354">
        <v>2000</v>
      </c>
      <c r="AA2743" s="354">
        <v>2250</v>
      </c>
      <c r="AB2743" s="354">
        <v>2250</v>
      </c>
      <c r="AC2743" s="354">
        <v>2250</v>
      </c>
      <c r="AD2743" s="354">
        <v>2250</v>
      </c>
    </row>
    <row r="2744" spans="1:30" x14ac:dyDescent="0.35">
      <c r="A2744" t="s">
        <v>193</v>
      </c>
      <c r="B2744" s="354" t="str">
        <f>VLOOKUP(A2744,'Web Based Remittances'!$A$2:$C$70,3,0)</f>
        <v>841x879w</v>
      </c>
      <c r="C2744" s="354" t="s">
        <v>75</v>
      </c>
      <c r="D2744" s="354" t="s">
        <v>76</v>
      </c>
      <c r="E2744" s="354">
        <v>6116610</v>
      </c>
      <c r="F2744" s="354">
        <v>0</v>
      </c>
      <c r="S2744" s="354">
        <v>0</v>
      </c>
      <c r="T2744" s="354">
        <v>0</v>
      </c>
      <c r="U2744" s="354">
        <v>0</v>
      </c>
      <c r="V2744" s="354">
        <v>0</v>
      </c>
      <c r="W2744" s="354">
        <v>0</v>
      </c>
      <c r="X2744" s="354">
        <v>0</v>
      </c>
      <c r="Y2744" s="354">
        <v>0</v>
      </c>
      <c r="Z2744" s="354">
        <v>0</v>
      </c>
      <c r="AA2744" s="354">
        <v>0</v>
      </c>
      <c r="AB2744" s="354">
        <v>0</v>
      </c>
      <c r="AC2744" s="354">
        <v>0</v>
      </c>
      <c r="AD2744" s="354">
        <v>0</v>
      </c>
    </row>
    <row r="2745" spans="1:30" x14ac:dyDescent="0.35">
      <c r="A2745" t="s">
        <v>193</v>
      </c>
      <c r="B2745" s="354" t="str">
        <f>VLOOKUP(A2745,'Web Based Remittances'!$A$2:$C$70,3,0)</f>
        <v>841x879w</v>
      </c>
      <c r="C2745" s="354" t="s">
        <v>77</v>
      </c>
      <c r="D2745" s="354" t="s">
        <v>78</v>
      </c>
      <c r="E2745" s="354">
        <v>6116600</v>
      </c>
      <c r="F2745" s="354">
        <v>3500</v>
      </c>
      <c r="G2745" s="354">
        <v>3400</v>
      </c>
      <c r="J2745" s="354">
        <v>100</v>
      </c>
      <c r="S2745" s="354">
        <v>3400</v>
      </c>
      <c r="T2745" s="354">
        <v>3400</v>
      </c>
      <c r="U2745" s="354">
        <v>3400</v>
      </c>
      <c r="V2745" s="354">
        <v>3500</v>
      </c>
      <c r="W2745" s="354">
        <v>3500</v>
      </c>
      <c r="X2745" s="354">
        <v>3500</v>
      </c>
      <c r="Y2745" s="354">
        <v>3500</v>
      </c>
      <c r="Z2745" s="354">
        <v>3500</v>
      </c>
      <c r="AA2745" s="354">
        <v>3500</v>
      </c>
      <c r="AB2745" s="354">
        <v>3500</v>
      </c>
      <c r="AC2745" s="354">
        <v>3500</v>
      </c>
      <c r="AD2745" s="354">
        <v>3500</v>
      </c>
    </row>
    <row r="2746" spans="1:30" x14ac:dyDescent="0.35">
      <c r="A2746" t="s">
        <v>193</v>
      </c>
      <c r="B2746" s="354" t="str">
        <f>VLOOKUP(A2746,'Web Based Remittances'!$A$2:$C$70,3,0)</f>
        <v>841x879w</v>
      </c>
      <c r="C2746" s="354" t="s">
        <v>79</v>
      </c>
      <c r="D2746" s="354" t="s">
        <v>80</v>
      </c>
      <c r="E2746" s="354">
        <v>6121000</v>
      </c>
      <c r="F2746" s="354">
        <v>4000</v>
      </c>
      <c r="H2746" s="354">
        <v>800</v>
      </c>
      <c r="J2746" s="354">
        <v>800</v>
      </c>
      <c r="L2746" s="354">
        <v>800</v>
      </c>
      <c r="N2746" s="354">
        <v>800</v>
      </c>
      <c r="Q2746" s="354">
        <v>800</v>
      </c>
      <c r="S2746" s="354">
        <v>0</v>
      </c>
      <c r="T2746" s="354">
        <v>800</v>
      </c>
      <c r="U2746" s="354">
        <v>800</v>
      </c>
      <c r="V2746" s="354">
        <v>1600</v>
      </c>
      <c r="W2746" s="354">
        <v>1600</v>
      </c>
      <c r="X2746" s="354">
        <v>2400</v>
      </c>
      <c r="Y2746" s="354">
        <v>2400</v>
      </c>
      <c r="Z2746" s="354">
        <v>3200</v>
      </c>
      <c r="AA2746" s="354">
        <v>3200</v>
      </c>
      <c r="AB2746" s="354">
        <v>3200</v>
      </c>
      <c r="AC2746" s="354">
        <v>4000</v>
      </c>
      <c r="AD2746" s="354">
        <v>4000</v>
      </c>
    </row>
    <row r="2747" spans="1:30" x14ac:dyDescent="0.35">
      <c r="A2747" t="s">
        <v>193</v>
      </c>
      <c r="B2747" s="354" t="str">
        <f>VLOOKUP(A2747,'Web Based Remittances'!$A$2:$C$70,3,0)</f>
        <v>841x879w</v>
      </c>
      <c r="C2747" s="354" t="s">
        <v>81</v>
      </c>
      <c r="D2747" s="354" t="s">
        <v>82</v>
      </c>
      <c r="E2747" s="354">
        <v>6122310</v>
      </c>
      <c r="F2747" s="354">
        <v>1000</v>
      </c>
      <c r="G2747" s="354">
        <v>80</v>
      </c>
      <c r="H2747" s="354">
        <v>80</v>
      </c>
      <c r="I2747" s="354">
        <v>80</v>
      </c>
      <c r="J2747" s="354">
        <v>120</v>
      </c>
      <c r="K2747" s="354">
        <v>80</v>
      </c>
      <c r="L2747" s="354">
        <v>80</v>
      </c>
      <c r="M2747" s="354">
        <v>80</v>
      </c>
      <c r="N2747" s="354">
        <v>80</v>
      </c>
      <c r="O2747" s="354">
        <v>80</v>
      </c>
      <c r="P2747" s="354">
        <v>80</v>
      </c>
      <c r="Q2747" s="354">
        <v>80</v>
      </c>
      <c r="R2747" s="354">
        <v>80</v>
      </c>
      <c r="S2747" s="354">
        <v>80</v>
      </c>
      <c r="T2747" s="354">
        <v>160</v>
      </c>
      <c r="U2747" s="354">
        <v>240</v>
      </c>
      <c r="V2747" s="354">
        <v>360</v>
      </c>
      <c r="W2747" s="354">
        <v>440</v>
      </c>
      <c r="X2747" s="354">
        <v>520</v>
      </c>
      <c r="Y2747" s="354">
        <v>600</v>
      </c>
      <c r="Z2747" s="354">
        <v>680</v>
      </c>
      <c r="AA2747" s="354">
        <v>760</v>
      </c>
      <c r="AB2747" s="354">
        <v>840</v>
      </c>
      <c r="AC2747" s="354">
        <v>920</v>
      </c>
      <c r="AD2747" s="354">
        <v>1000</v>
      </c>
    </row>
    <row r="2748" spans="1:30" x14ac:dyDescent="0.35">
      <c r="A2748" t="s">
        <v>193</v>
      </c>
      <c r="B2748" s="354" t="str">
        <f>VLOOKUP(A2748,'Web Based Remittances'!$A$2:$C$70,3,0)</f>
        <v>841x879w</v>
      </c>
      <c r="C2748" s="354" t="s">
        <v>83</v>
      </c>
      <c r="D2748" s="354" t="s">
        <v>84</v>
      </c>
      <c r="E2748" s="354">
        <v>6122110</v>
      </c>
      <c r="F2748" s="354">
        <v>9500</v>
      </c>
      <c r="G2748" s="354">
        <v>800</v>
      </c>
      <c r="H2748" s="354">
        <v>800</v>
      </c>
      <c r="I2748" s="354">
        <v>800</v>
      </c>
      <c r="J2748" s="354">
        <v>800</v>
      </c>
      <c r="K2748" s="354">
        <v>800</v>
      </c>
      <c r="L2748" s="354">
        <v>800</v>
      </c>
      <c r="M2748" s="354">
        <v>800</v>
      </c>
      <c r="N2748" s="354">
        <v>800</v>
      </c>
      <c r="O2748" s="354">
        <v>800</v>
      </c>
      <c r="P2748" s="354">
        <v>800</v>
      </c>
      <c r="Q2748" s="354">
        <v>800</v>
      </c>
      <c r="R2748" s="354">
        <v>700</v>
      </c>
      <c r="S2748" s="354">
        <v>800</v>
      </c>
      <c r="T2748" s="354">
        <v>1600</v>
      </c>
      <c r="U2748" s="354">
        <v>2400</v>
      </c>
      <c r="V2748" s="354">
        <v>3200</v>
      </c>
      <c r="W2748" s="354">
        <v>4000</v>
      </c>
      <c r="X2748" s="354">
        <v>4800</v>
      </c>
      <c r="Y2748" s="354">
        <v>5600</v>
      </c>
      <c r="Z2748" s="354">
        <v>6400</v>
      </c>
      <c r="AA2748" s="354">
        <v>7200</v>
      </c>
      <c r="AB2748" s="354">
        <v>8000</v>
      </c>
      <c r="AC2748" s="354">
        <v>8800</v>
      </c>
      <c r="AD2748" s="354">
        <v>9500</v>
      </c>
    </row>
    <row r="2749" spans="1:30" x14ac:dyDescent="0.35">
      <c r="A2749" t="s">
        <v>193</v>
      </c>
      <c r="B2749" s="354" t="str">
        <f>VLOOKUP(A2749,'Web Based Remittances'!$A$2:$C$70,3,0)</f>
        <v>841x879w</v>
      </c>
      <c r="C2749" s="354" t="s">
        <v>85</v>
      </c>
      <c r="D2749" s="354" t="s">
        <v>86</v>
      </c>
      <c r="E2749" s="354">
        <v>6120800</v>
      </c>
      <c r="F2749" s="354">
        <v>500</v>
      </c>
      <c r="H2749" s="354">
        <v>125</v>
      </c>
      <c r="K2749" s="354">
        <v>125</v>
      </c>
      <c r="N2749" s="354">
        <v>125</v>
      </c>
      <c r="Q2749" s="354">
        <v>125</v>
      </c>
      <c r="S2749" s="354">
        <v>0</v>
      </c>
      <c r="T2749" s="354">
        <v>125</v>
      </c>
      <c r="U2749" s="354">
        <v>125</v>
      </c>
      <c r="V2749" s="354">
        <v>125</v>
      </c>
      <c r="W2749" s="354">
        <v>250</v>
      </c>
      <c r="X2749" s="354">
        <v>250</v>
      </c>
      <c r="Y2749" s="354">
        <v>250</v>
      </c>
      <c r="Z2749" s="354">
        <v>375</v>
      </c>
      <c r="AA2749" s="354">
        <v>375</v>
      </c>
      <c r="AB2749" s="354">
        <v>375</v>
      </c>
      <c r="AC2749" s="354">
        <v>500</v>
      </c>
      <c r="AD2749" s="354">
        <v>500</v>
      </c>
    </row>
    <row r="2750" spans="1:30" x14ac:dyDescent="0.35">
      <c r="A2750" t="s">
        <v>193</v>
      </c>
      <c r="B2750" s="354" t="str">
        <f>VLOOKUP(A2750,'Web Based Remittances'!$A$2:$C$70,3,0)</f>
        <v>841x879w</v>
      </c>
      <c r="C2750" s="354" t="s">
        <v>87</v>
      </c>
      <c r="D2750" s="354" t="s">
        <v>88</v>
      </c>
      <c r="E2750" s="354">
        <v>6120220</v>
      </c>
      <c r="F2750" s="354">
        <v>4000</v>
      </c>
      <c r="G2750" s="354">
        <v>200</v>
      </c>
      <c r="H2750" s="354">
        <v>200</v>
      </c>
      <c r="I2750" s="354">
        <v>200</v>
      </c>
      <c r="J2750" s="354">
        <v>200</v>
      </c>
      <c r="K2750" s="354">
        <v>200</v>
      </c>
      <c r="L2750" s="354">
        <v>300</v>
      </c>
      <c r="M2750" s="354">
        <v>300</v>
      </c>
      <c r="N2750" s="354">
        <v>500</v>
      </c>
      <c r="O2750" s="354">
        <v>500</v>
      </c>
      <c r="P2750" s="354">
        <v>600</v>
      </c>
      <c r="Q2750" s="354">
        <v>600</v>
      </c>
      <c r="R2750" s="354">
        <v>200</v>
      </c>
      <c r="S2750" s="354">
        <v>200</v>
      </c>
      <c r="T2750" s="354">
        <v>400</v>
      </c>
      <c r="U2750" s="354">
        <v>600</v>
      </c>
      <c r="V2750" s="354">
        <v>800</v>
      </c>
      <c r="W2750" s="354">
        <v>1000</v>
      </c>
      <c r="X2750" s="354">
        <v>1300</v>
      </c>
      <c r="Y2750" s="354">
        <v>1600</v>
      </c>
      <c r="Z2750" s="354">
        <v>2100</v>
      </c>
      <c r="AA2750" s="354">
        <v>2600</v>
      </c>
      <c r="AB2750" s="354">
        <v>3200</v>
      </c>
      <c r="AC2750" s="354">
        <v>3800</v>
      </c>
      <c r="AD2750" s="354">
        <v>4000</v>
      </c>
    </row>
    <row r="2751" spans="1:30" x14ac:dyDescent="0.35">
      <c r="A2751" t="s">
        <v>193</v>
      </c>
      <c r="B2751" s="354" t="str">
        <f>VLOOKUP(A2751,'Web Based Remittances'!$A$2:$C$70,3,0)</f>
        <v>841x879w</v>
      </c>
      <c r="C2751" s="354" t="s">
        <v>89</v>
      </c>
      <c r="D2751" s="354" t="s">
        <v>90</v>
      </c>
      <c r="E2751" s="354">
        <v>6120600</v>
      </c>
      <c r="F2751" s="354">
        <v>0</v>
      </c>
      <c r="S2751" s="354">
        <v>0</v>
      </c>
      <c r="T2751" s="354">
        <v>0</v>
      </c>
      <c r="U2751" s="354">
        <v>0</v>
      </c>
      <c r="V2751" s="354">
        <v>0</v>
      </c>
      <c r="W2751" s="354">
        <v>0</v>
      </c>
      <c r="X2751" s="354">
        <v>0</v>
      </c>
      <c r="Y2751" s="354">
        <v>0</v>
      </c>
      <c r="Z2751" s="354">
        <v>0</v>
      </c>
      <c r="AA2751" s="354">
        <v>0</v>
      </c>
      <c r="AB2751" s="354">
        <v>0</v>
      </c>
      <c r="AC2751" s="354">
        <v>0</v>
      </c>
      <c r="AD2751" s="354">
        <v>0</v>
      </c>
    </row>
    <row r="2752" spans="1:30" x14ac:dyDescent="0.35">
      <c r="A2752" t="s">
        <v>193</v>
      </c>
      <c r="B2752" s="354" t="str">
        <f>VLOOKUP(A2752,'Web Based Remittances'!$A$2:$C$70,3,0)</f>
        <v>841x879w</v>
      </c>
      <c r="C2752" s="354" t="s">
        <v>91</v>
      </c>
      <c r="D2752" s="354" t="s">
        <v>92</v>
      </c>
      <c r="E2752" s="354">
        <v>6120400</v>
      </c>
      <c r="F2752" s="354">
        <v>4000</v>
      </c>
      <c r="G2752" s="354">
        <v>300</v>
      </c>
      <c r="H2752" s="354">
        <v>500</v>
      </c>
      <c r="I2752" s="354">
        <v>300</v>
      </c>
      <c r="J2752" s="354">
        <v>300</v>
      </c>
      <c r="K2752" s="354">
        <v>300</v>
      </c>
      <c r="L2752" s="354">
        <v>500</v>
      </c>
      <c r="M2752" s="354">
        <v>300</v>
      </c>
      <c r="N2752" s="354">
        <v>200</v>
      </c>
      <c r="O2752" s="354">
        <v>300</v>
      </c>
      <c r="P2752" s="354">
        <v>200</v>
      </c>
      <c r="Q2752" s="354">
        <v>600</v>
      </c>
      <c r="R2752" s="354">
        <v>200</v>
      </c>
      <c r="S2752" s="354">
        <v>300</v>
      </c>
      <c r="T2752" s="354">
        <v>800</v>
      </c>
      <c r="U2752" s="354">
        <v>1100</v>
      </c>
      <c r="V2752" s="354">
        <v>1400</v>
      </c>
      <c r="W2752" s="354">
        <v>1700</v>
      </c>
      <c r="X2752" s="354">
        <v>2200</v>
      </c>
      <c r="Y2752" s="354">
        <v>2500</v>
      </c>
      <c r="Z2752" s="354">
        <v>2700</v>
      </c>
      <c r="AA2752" s="354">
        <v>3000</v>
      </c>
      <c r="AB2752" s="354">
        <v>3200</v>
      </c>
      <c r="AC2752" s="354">
        <v>3800</v>
      </c>
      <c r="AD2752" s="354">
        <v>4000</v>
      </c>
    </row>
    <row r="2753" spans="1:30" x14ac:dyDescent="0.35">
      <c r="A2753" t="s">
        <v>193</v>
      </c>
      <c r="B2753" s="354" t="str">
        <f>VLOOKUP(A2753,'Web Based Remittances'!$A$2:$C$70,3,0)</f>
        <v>841x879w</v>
      </c>
      <c r="C2753" s="354" t="s">
        <v>93</v>
      </c>
      <c r="D2753" s="354" t="s">
        <v>94</v>
      </c>
      <c r="E2753" s="354">
        <v>6140130</v>
      </c>
      <c r="F2753" s="354">
        <v>6000</v>
      </c>
      <c r="G2753" s="354">
        <v>300</v>
      </c>
      <c r="H2753" s="354">
        <v>600</v>
      </c>
      <c r="I2753" s="354">
        <v>600</v>
      </c>
      <c r="J2753" s="354">
        <v>600</v>
      </c>
      <c r="L2753" s="354">
        <v>600</v>
      </c>
      <c r="M2753" s="354">
        <v>600</v>
      </c>
      <c r="N2753" s="354">
        <v>600</v>
      </c>
      <c r="O2753" s="354">
        <v>600</v>
      </c>
      <c r="P2753" s="354">
        <v>600</v>
      </c>
      <c r="Q2753" s="354">
        <v>600</v>
      </c>
      <c r="R2753" s="354">
        <v>300</v>
      </c>
      <c r="S2753" s="354">
        <v>300</v>
      </c>
      <c r="T2753" s="354">
        <v>900</v>
      </c>
      <c r="U2753" s="354">
        <v>1500</v>
      </c>
      <c r="V2753" s="354">
        <v>2100</v>
      </c>
      <c r="W2753" s="354">
        <v>2100</v>
      </c>
      <c r="X2753" s="354">
        <v>2700</v>
      </c>
      <c r="Y2753" s="354">
        <v>3300</v>
      </c>
      <c r="Z2753" s="354">
        <v>3900</v>
      </c>
      <c r="AA2753" s="354">
        <v>4500</v>
      </c>
      <c r="AB2753" s="354">
        <v>5100</v>
      </c>
      <c r="AC2753" s="354">
        <v>5700</v>
      </c>
      <c r="AD2753" s="354">
        <v>6000</v>
      </c>
    </row>
    <row r="2754" spans="1:30" x14ac:dyDescent="0.35">
      <c r="A2754" t="s">
        <v>193</v>
      </c>
      <c r="B2754" s="354" t="str">
        <f>VLOOKUP(A2754,'Web Based Remittances'!$A$2:$C$70,3,0)</f>
        <v>841x879w</v>
      </c>
      <c r="C2754" s="354" t="s">
        <v>95</v>
      </c>
      <c r="D2754" s="354" t="s">
        <v>96</v>
      </c>
      <c r="E2754" s="354">
        <v>6142430</v>
      </c>
      <c r="F2754" s="354">
        <v>4500</v>
      </c>
      <c r="G2754" s="354">
        <v>3000</v>
      </c>
      <c r="H2754" s="354">
        <v>200</v>
      </c>
      <c r="L2754" s="354">
        <v>1000</v>
      </c>
      <c r="N2754" s="354">
        <v>300</v>
      </c>
      <c r="S2754" s="354">
        <v>3000</v>
      </c>
      <c r="T2754" s="354">
        <v>3200</v>
      </c>
      <c r="U2754" s="354">
        <v>3200</v>
      </c>
      <c r="V2754" s="354">
        <v>3200</v>
      </c>
      <c r="W2754" s="354">
        <v>3200</v>
      </c>
      <c r="X2754" s="354">
        <v>4200</v>
      </c>
      <c r="Y2754" s="354">
        <v>4200</v>
      </c>
      <c r="Z2754" s="354">
        <v>4500</v>
      </c>
      <c r="AA2754" s="354">
        <v>4500</v>
      </c>
      <c r="AB2754" s="354">
        <v>4500</v>
      </c>
      <c r="AC2754" s="354">
        <v>4500</v>
      </c>
      <c r="AD2754" s="354">
        <v>4500</v>
      </c>
    </row>
    <row r="2755" spans="1:30" x14ac:dyDescent="0.35">
      <c r="A2755" t="s">
        <v>193</v>
      </c>
      <c r="B2755" s="354" t="str">
        <f>VLOOKUP(A2755,'Web Based Remittances'!$A$2:$C$70,3,0)</f>
        <v>841x879w</v>
      </c>
      <c r="C2755" s="354" t="s">
        <v>97</v>
      </c>
      <c r="D2755" s="354" t="s">
        <v>98</v>
      </c>
      <c r="E2755" s="354">
        <v>6146100</v>
      </c>
      <c r="F2755" s="354">
        <v>0</v>
      </c>
      <c r="S2755" s="354">
        <v>0</v>
      </c>
      <c r="T2755" s="354">
        <v>0</v>
      </c>
      <c r="U2755" s="354">
        <v>0</v>
      </c>
      <c r="V2755" s="354">
        <v>0</v>
      </c>
      <c r="W2755" s="354">
        <v>0</v>
      </c>
      <c r="X2755" s="354">
        <v>0</v>
      </c>
      <c r="Y2755" s="354">
        <v>0</v>
      </c>
      <c r="Z2755" s="354">
        <v>0</v>
      </c>
      <c r="AA2755" s="354">
        <v>0</v>
      </c>
      <c r="AB2755" s="354">
        <v>0</v>
      </c>
      <c r="AC2755" s="354">
        <v>0</v>
      </c>
      <c r="AD2755" s="354">
        <v>0</v>
      </c>
    </row>
    <row r="2756" spans="1:30" x14ac:dyDescent="0.35">
      <c r="A2756" t="s">
        <v>193</v>
      </c>
      <c r="B2756" s="354" t="str">
        <f>VLOOKUP(A2756,'Web Based Remittances'!$A$2:$C$70,3,0)</f>
        <v>841x879w</v>
      </c>
      <c r="C2756" s="354" t="s">
        <v>99</v>
      </c>
      <c r="D2756" s="354" t="s">
        <v>100</v>
      </c>
      <c r="E2756" s="354">
        <v>6140000</v>
      </c>
      <c r="F2756" s="354">
        <v>2000</v>
      </c>
      <c r="G2756" s="354">
        <v>200</v>
      </c>
      <c r="H2756" s="354">
        <v>100</v>
      </c>
      <c r="I2756" s="354">
        <v>100</v>
      </c>
      <c r="J2756" s="354">
        <v>200</v>
      </c>
      <c r="L2756" s="354">
        <v>200</v>
      </c>
      <c r="M2756" s="354">
        <v>200</v>
      </c>
      <c r="N2756" s="354">
        <v>200</v>
      </c>
      <c r="O2756" s="354">
        <v>200</v>
      </c>
      <c r="P2756" s="354">
        <v>200</v>
      </c>
      <c r="Q2756" s="354">
        <v>200</v>
      </c>
      <c r="R2756" s="354">
        <v>200</v>
      </c>
      <c r="S2756" s="354">
        <v>200</v>
      </c>
      <c r="T2756" s="354">
        <v>300</v>
      </c>
      <c r="U2756" s="354">
        <v>400</v>
      </c>
      <c r="V2756" s="354">
        <v>600</v>
      </c>
      <c r="W2756" s="354">
        <v>600</v>
      </c>
      <c r="X2756" s="354">
        <v>800</v>
      </c>
      <c r="Y2756" s="354">
        <v>1000</v>
      </c>
      <c r="Z2756" s="354">
        <v>1200</v>
      </c>
      <c r="AA2756" s="354">
        <v>1400</v>
      </c>
      <c r="AB2756" s="354">
        <v>1600</v>
      </c>
      <c r="AC2756" s="354">
        <v>1800</v>
      </c>
      <c r="AD2756" s="354">
        <v>2000</v>
      </c>
    </row>
    <row r="2757" spans="1:30" x14ac:dyDescent="0.35">
      <c r="A2757" t="s">
        <v>193</v>
      </c>
      <c r="B2757" s="354" t="str">
        <f>VLOOKUP(A2757,'Web Based Remittances'!$A$2:$C$70,3,0)</f>
        <v>841x879w</v>
      </c>
      <c r="C2757" s="354" t="s">
        <v>101</v>
      </c>
      <c r="D2757" s="354" t="s">
        <v>102</v>
      </c>
      <c r="E2757" s="354">
        <v>6121600</v>
      </c>
      <c r="F2757" s="354">
        <v>1500</v>
      </c>
      <c r="G2757" s="354">
        <v>1500</v>
      </c>
      <c r="S2757" s="354">
        <v>1500</v>
      </c>
      <c r="T2757" s="354">
        <v>1500</v>
      </c>
      <c r="U2757" s="354">
        <v>1500</v>
      </c>
      <c r="V2757" s="354">
        <v>1500</v>
      </c>
      <c r="W2757" s="354">
        <v>1500</v>
      </c>
      <c r="X2757" s="354">
        <v>1500</v>
      </c>
      <c r="Y2757" s="354">
        <v>1500</v>
      </c>
      <c r="Z2757" s="354">
        <v>1500</v>
      </c>
      <c r="AA2757" s="354">
        <v>1500</v>
      </c>
      <c r="AB2757" s="354">
        <v>1500</v>
      </c>
      <c r="AC2757" s="354">
        <v>1500</v>
      </c>
      <c r="AD2757" s="354">
        <v>1500</v>
      </c>
    </row>
    <row r="2758" spans="1:30" x14ac:dyDescent="0.35">
      <c r="A2758" t="s">
        <v>193</v>
      </c>
      <c r="B2758" s="354" t="str">
        <f>VLOOKUP(A2758,'Web Based Remittances'!$A$2:$C$70,3,0)</f>
        <v>841x879w</v>
      </c>
      <c r="C2758" s="354" t="s">
        <v>103</v>
      </c>
      <c r="D2758" s="354" t="s">
        <v>104</v>
      </c>
      <c r="E2758" s="354">
        <v>6151110</v>
      </c>
      <c r="F2758" s="354">
        <v>0</v>
      </c>
      <c r="S2758" s="354">
        <v>0</v>
      </c>
      <c r="T2758" s="354">
        <v>0</v>
      </c>
      <c r="U2758" s="354">
        <v>0</v>
      </c>
      <c r="V2758" s="354">
        <v>0</v>
      </c>
      <c r="W2758" s="354">
        <v>0</v>
      </c>
      <c r="X2758" s="354">
        <v>0</v>
      </c>
      <c r="Y2758" s="354">
        <v>0</v>
      </c>
      <c r="Z2758" s="354">
        <v>0</v>
      </c>
      <c r="AA2758" s="354">
        <v>0</v>
      </c>
      <c r="AB2758" s="354">
        <v>0</v>
      </c>
      <c r="AC2758" s="354">
        <v>0</v>
      </c>
      <c r="AD2758" s="354">
        <v>0</v>
      </c>
    </row>
    <row r="2759" spans="1:30" x14ac:dyDescent="0.35">
      <c r="A2759" t="s">
        <v>193</v>
      </c>
      <c r="B2759" s="354" t="str">
        <f>VLOOKUP(A2759,'Web Based Remittances'!$A$2:$C$70,3,0)</f>
        <v>841x879w</v>
      </c>
      <c r="C2759" s="354" t="s">
        <v>105</v>
      </c>
      <c r="D2759" s="354" t="s">
        <v>106</v>
      </c>
      <c r="E2759" s="354">
        <v>6140200</v>
      </c>
      <c r="F2759" s="354">
        <v>1000</v>
      </c>
      <c r="G2759" s="354">
        <v>100</v>
      </c>
      <c r="H2759" s="354">
        <v>100</v>
      </c>
      <c r="I2759" s="354">
        <v>100</v>
      </c>
      <c r="J2759" s="354">
        <v>50</v>
      </c>
      <c r="L2759" s="354">
        <v>100</v>
      </c>
      <c r="M2759" s="354">
        <v>100</v>
      </c>
      <c r="N2759" s="354">
        <v>100</v>
      </c>
      <c r="O2759" s="354">
        <v>100</v>
      </c>
      <c r="P2759" s="354">
        <v>100</v>
      </c>
      <c r="Q2759" s="354">
        <v>100</v>
      </c>
      <c r="R2759" s="354">
        <v>50</v>
      </c>
      <c r="S2759" s="354">
        <v>100</v>
      </c>
      <c r="T2759" s="354">
        <v>200</v>
      </c>
      <c r="U2759" s="354">
        <v>300</v>
      </c>
      <c r="V2759" s="354">
        <v>350</v>
      </c>
      <c r="W2759" s="354">
        <v>350</v>
      </c>
      <c r="X2759" s="354">
        <v>450</v>
      </c>
      <c r="Y2759" s="354">
        <v>550</v>
      </c>
      <c r="Z2759" s="354">
        <v>650</v>
      </c>
      <c r="AA2759" s="354">
        <v>750</v>
      </c>
      <c r="AB2759" s="354">
        <v>850</v>
      </c>
      <c r="AC2759" s="354">
        <v>950</v>
      </c>
      <c r="AD2759" s="354">
        <v>1000</v>
      </c>
    </row>
    <row r="2760" spans="1:30" x14ac:dyDescent="0.35">
      <c r="A2760" t="s">
        <v>193</v>
      </c>
      <c r="B2760" s="354" t="str">
        <f>VLOOKUP(A2760,'Web Based Remittances'!$A$2:$C$70,3,0)</f>
        <v>841x879w</v>
      </c>
      <c r="C2760" s="354" t="s">
        <v>107</v>
      </c>
      <c r="D2760" s="354" t="s">
        <v>108</v>
      </c>
      <c r="E2760" s="354">
        <v>6111000</v>
      </c>
      <c r="F2760" s="354">
        <v>3000</v>
      </c>
      <c r="H2760" s="354">
        <v>300</v>
      </c>
      <c r="I2760" s="354">
        <v>300</v>
      </c>
      <c r="J2760" s="354">
        <v>300</v>
      </c>
      <c r="L2760" s="354">
        <v>300</v>
      </c>
      <c r="M2760" s="354">
        <v>300</v>
      </c>
      <c r="N2760" s="354">
        <v>300</v>
      </c>
      <c r="O2760" s="354">
        <v>300</v>
      </c>
      <c r="P2760" s="354">
        <v>300</v>
      </c>
      <c r="Q2760" s="354">
        <v>300</v>
      </c>
      <c r="R2760" s="354">
        <v>300</v>
      </c>
      <c r="S2760" s="354">
        <v>0</v>
      </c>
      <c r="T2760" s="354">
        <v>300</v>
      </c>
      <c r="U2760" s="354">
        <v>600</v>
      </c>
      <c r="V2760" s="354">
        <v>900</v>
      </c>
      <c r="W2760" s="354">
        <v>900</v>
      </c>
      <c r="X2760" s="354">
        <v>1200</v>
      </c>
      <c r="Y2760" s="354">
        <v>1500</v>
      </c>
      <c r="Z2760" s="354">
        <v>1800</v>
      </c>
      <c r="AA2760" s="354">
        <v>2100</v>
      </c>
      <c r="AB2760" s="354">
        <v>2400</v>
      </c>
      <c r="AC2760" s="354">
        <v>2700</v>
      </c>
      <c r="AD2760" s="354">
        <v>3000</v>
      </c>
    </row>
    <row r="2761" spans="1:30" x14ac:dyDescent="0.35">
      <c r="A2761" t="s">
        <v>193</v>
      </c>
      <c r="B2761" s="354" t="str">
        <f>VLOOKUP(A2761,'Web Based Remittances'!$A$2:$C$70,3,0)</f>
        <v>841x879w</v>
      </c>
      <c r="C2761" s="354" t="s">
        <v>109</v>
      </c>
      <c r="D2761" s="354" t="s">
        <v>110</v>
      </c>
      <c r="E2761" s="354">
        <v>6170100</v>
      </c>
      <c r="F2761" s="354">
        <v>7500</v>
      </c>
      <c r="G2761" s="354">
        <v>600</v>
      </c>
      <c r="H2761" s="354">
        <v>600</v>
      </c>
      <c r="I2761" s="354">
        <v>900</v>
      </c>
      <c r="J2761" s="354">
        <v>600</v>
      </c>
      <c r="L2761" s="354">
        <v>1200</v>
      </c>
      <c r="M2761" s="354">
        <v>600</v>
      </c>
      <c r="N2761" s="354">
        <v>600</v>
      </c>
      <c r="O2761" s="354">
        <v>600</v>
      </c>
      <c r="P2761" s="354">
        <v>600</v>
      </c>
      <c r="Q2761" s="354">
        <v>600</v>
      </c>
      <c r="R2761" s="354">
        <v>600</v>
      </c>
      <c r="S2761" s="354">
        <v>600</v>
      </c>
      <c r="T2761" s="354">
        <v>1200</v>
      </c>
      <c r="U2761" s="354">
        <v>2100</v>
      </c>
      <c r="V2761" s="354">
        <v>2700</v>
      </c>
      <c r="W2761" s="354">
        <v>2700</v>
      </c>
      <c r="X2761" s="354">
        <v>3900</v>
      </c>
      <c r="Y2761" s="354">
        <v>4500</v>
      </c>
      <c r="Z2761" s="354">
        <v>5100</v>
      </c>
      <c r="AA2761" s="354">
        <v>5700</v>
      </c>
      <c r="AB2761" s="354">
        <v>6300</v>
      </c>
      <c r="AC2761" s="354">
        <v>6900</v>
      </c>
      <c r="AD2761" s="354">
        <v>7500</v>
      </c>
    </row>
    <row r="2762" spans="1:30" x14ac:dyDescent="0.35">
      <c r="A2762" t="s">
        <v>193</v>
      </c>
      <c r="B2762" s="354" t="str">
        <f>VLOOKUP(A2762,'Web Based Remittances'!$A$2:$C$70,3,0)</f>
        <v>841x879w</v>
      </c>
      <c r="C2762" s="354" t="s">
        <v>111</v>
      </c>
      <c r="D2762" s="354" t="s">
        <v>112</v>
      </c>
      <c r="E2762" s="354">
        <v>6170110</v>
      </c>
      <c r="F2762" s="354">
        <v>15000</v>
      </c>
      <c r="G2762" s="354">
        <v>6000</v>
      </c>
      <c r="H2762" s="354">
        <v>300</v>
      </c>
      <c r="I2762" s="354">
        <v>300</v>
      </c>
      <c r="J2762" s="354">
        <v>1500</v>
      </c>
      <c r="L2762" s="354">
        <v>3000</v>
      </c>
      <c r="M2762" s="354">
        <v>900</v>
      </c>
      <c r="N2762" s="354">
        <v>300</v>
      </c>
      <c r="O2762" s="354">
        <v>300</v>
      </c>
      <c r="P2762" s="354">
        <v>1500</v>
      </c>
      <c r="Q2762" s="354">
        <v>300</v>
      </c>
      <c r="R2762" s="354">
        <v>600</v>
      </c>
      <c r="S2762" s="354">
        <v>6000</v>
      </c>
      <c r="T2762" s="354">
        <v>6300</v>
      </c>
      <c r="U2762" s="354">
        <v>6600</v>
      </c>
      <c r="V2762" s="354">
        <v>8100</v>
      </c>
      <c r="W2762" s="354">
        <v>8100</v>
      </c>
      <c r="X2762" s="354">
        <v>11100</v>
      </c>
      <c r="Y2762" s="354">
        <v>12000</v>
      </c>
      <c r="Z2762" s="354">
        <v>12300</v>
      </c>
      <c r="AA2762" s="354">
        <v>12600</v>
      </c>
      <c r="AB2762" s="354">
        <v>14100</v>
      </c>
      <c r="AC2762" s="354">
        <v>14400</v>
      </c>
      <c r="AD2762" s="354">
        <v>15000</v>
      </c>
    </row>
    <row r="2763" spans="1:30" x14ac:dyDescent="0.35">
      <c r="A2763" t="s">
        <v>193</v>
      </c>
      <c r="B2763" s="354" t="str">
        <f>VLOOKUP(A2763,'Web Based Remittances'!$A$2:$C$70,3,0)</f>
        <v>841x879w</v>
      </c>
      <c r="C2763" s="354" t="s">
        <v>113</v>
      </c>
      <c r="D2763" s="354" t="s">
        <v>114</v>
      </c>
      <c r="E2763" s="354">
        <v>6181400</v>
      </c>
      <c r="F2763" s="354">
        <v>0</v>
      </c>
      <c r="S2763" s="354">
        <v>0</v>
      </c>
      <c r="T2763" s="354">
        <v>0</v>
      </c>
      <c r="U2763" s="354">
        <v>0</v>
      </c>
      <c r="V2763" s="354">
        <v>0</v>
      </c>
      <c r="W2763" s="354">
        <v>0</v>
      </c>
      <c r="X2763" s="354">
        <v>0</v>
      </c>
      <c r="Y2763" s="354">
        <v>0</v>
      </c>
      <c r="Z2763" s="354">
        <v>0</v>
      </c>
      <c r="AA2763" s="354">
        <v>0</v>
      </c>
      <c r="AB2763" s="354">
        <v>0</v>
      </c>
      <c r="AC2763" s="354">
        <v>0</v>
      </c>
      <c r="AD2763" s="354">
        <v>0</v>
      </c>
    </row>
    <row r="2764" spans="1:30" x14ac:dyDescent="0.35">
      <c r="A2764" t="s">
        <v>193</v>
      </c>
      <c r="B2764" s="354" t="str">
        <f>VLOOKUP(A2764,'Web Based Remittances'!$A$2:$C$70,3,0)</f>
        <v>841x879w</v>
      </c>
      <c r="C2764" s="354" t="s">
        <v>115</v>
      </c>
      <c r="D2764" s="354" t="s">
        <v>116</v>
      </c>
      <c r="E2764" s="354">
        <v>6181500</v>
      </c>
      <c r="F2764" s="354">
        <v>5000</v>
      </c>
      <c r="R2764" s="354">
        <v>5000</v>
      </c>
      <c r="S2764" s="354">
        <v>0</v>
      </c>
      <c r="T2764" s="354">
        <v>0</v>
      </c>
      <c r="U2764" s="354">
        <v>0</v>
      </c>
      <c r="V2764" s="354">
        <v>0</v>
      </c>
      <c r="W2764" s="354">
        <v>0</v>
      </c>
      <c r="X2764" s="354">
        <v>0</v>
      </c>
      <c r="Y2764" s="354">
        <v>0</v>
      </c>
      <c r="Z2764" s="354">
        <v>0</v>
      </c>
      <c r="AA2764" s="354">
        <v>0</v>
      </c>
      <c r="AB2764" s="354">
        <v>0</v>
      </c>
      <c r="AC2764" s="354">
        <v>0</v>
      </c>
      <c r="AD2764" s="354">
        <v>5000</v>
      </c>
    </row>
    <row r="2765" spans="1:30" x14ac:dyDescent="0.35">
      <c r="A2765" t="s">
        <v>193</v>
      </c>
      <c r="B2765" s="354" t="str">
        <f>VLOOKUP(A2765,'Web Based Remittances'!$A$2:$C$70,3,0)</f>
        <v>841x879w</v>
      </c>
      <c r="C2765" s="354" t="s">
        <v>119</v>
      </c>
      <c r="D2765" s="354" t="s">
        <v>120</v>
      </c>
      <c r="E2765" s="354">
        <v>6122340</v>
      </c>
      <c r="F2765" s="354">
        <v>22400</v>
      </c>
      <c r="G2765" s="354">
        <v>200</v>
      </c>
      <c r="H2765" s="354">
        <v>200</v>
      </c>
      <c r="I2765" s="354">
        <v>200</v>
      </c>
      <c r="J2765" s="354">
        <v>200</v>
      </c>
      <c r="K2765" s="354">
        <v>400</v>
      </c>
      <c r="L2765" s="354">
        <v>200</v>
      </c>
      <c r="M2765" s="354">
        <v>200</v>
      </c>
      <c r="N2765" s="354">
        <v>200</v>
      </c>
      <c r="O2765" s="354">
        <v>200</v>
      </c>
      <c r="P2765" s="354">
        <v>200</v>
      </c>
      <c r="Q2765" s="354">
        <v>200</v>
      </c>
      <c r="R2765" s="354">
        <v>20000</v>
      </c>
      <c r="S2765" s="354">
        <v>200</v>
      </c>
      <c r="T2765" s="354">
        <v>400</v>
      </c>
      <c r="U2765" s="354">
        <v>600</v>
      </c>
      <c r="V2765" s="354">
        <v>800</v>
      </c>
      <c r="W2765" s="354">
        <v>1200</v>
      </c>
      <c r="X2765" s="354">
        <v>1400</v>
      </c>
      <c r="Y2765" s="354">
        <v>1600</v>
      </c>
      <c r="Z2765" s="354">
        <v>1800</v>
      </c>
      <c r="AA2765" s="354">
        <v>2000</v>
      </c>
      <c r="AB2765" s="354">
        <v>2200</v>
      </c>
      <c r="AC2765" s="354">
        <v>2400</v>
      </c>
      <c r="AD2765" s="354">
        <v>22400</v>
      </c>
    </row>
    <row r="2766" spans="1:30" x14ac:dyDescent="0.35">
      <c r="A2766" t="s">
        <v>193</v>
      </c>
      <c r="B2766" s="354" t="str">
        <f>VLOOKUP(A2766,'Web Based Remittances'!$A$2:$C$70,3,0)</f>
        <v>841x879w</v>
      </c>
      <c r="C2766" s="354" t="s">
        <v>121</v>
      </c>
      <c r="D2766" s="354" t="s">
        <v>122</v>
      </c>
      <c r="E2766" s="354">
        <v>4190170</v>
      </c>
      <c r="F2766" s="354">
        <v>-4600</v>
      </c>
      <c r="H2766" s="354">
        <v>-4600</v>
      </c>
      <c r="S2766" s="354">
        <v>0</v>
      </c>
      <c r="T2766" s="354">
        <v>-4600</v>
      </c>
      <c r="U2766" s="354">
        <v>-4600</v>
      </c>
      <c r="V2766" s="354">
        <v>-4600</v>
      </c>
      <c r="W2766" s="354">
        <v>-4600</v>
      </c>
      <c r="X2766" s="354">
        <v>-4600</v>
      </c>
      <c r="Y2766" s="354">
        <v>-4600</v>
      </c>
      <c r="Z2766" s="354">
        <v>-4600</v>
      </c>
      <c r="AA2766" s="354">
        <v>-4600</v>
      </c>
      <c r="AB2766" s="354">
        <v>-4600</v>
      </c>
      <c r="AC2766" s="354">
        <v>-4600</v>
      </c>
      <c r="AD2766" s="354">
        <v>-4600</v>
      </c>
    </row>
    <row r="2767" spans="1:30" x14ac:dyDescent="0.35">
      <c r="A2767" t="s">
        <v>193</v>
      </c>
      <c r="B2767" s="354" t="str">
        <f>VLOOKUP(A2767,'Web Based Remittances'!$A$2:$C$70,3,0)</f>
        <v>841x879w</v>
      </c>
      <c r="C2767" s="354" t="s">
        <v>123</v>
      </c>
      <c r="D2767" s="354" t="s">
        <v>124</v>
      </c>
      <c r="E2767" s="354">
        <v>4190430</v>
      </c>
      <c r="F2767" s="354">
        <v>0</v>
      </c>
      <c r="S2767" s="354">
        <v>0</v>
      </c>
      <c r="T2767" s="354">
        <v>0</v>
      </c>
      <c r="U2767" s="354">
        <v>0</v>
      </c>
      <c r="V2767" s="354">
        <v>0</v>
      </c>
      <c r="W2767" s="354">
        <v>0</v>
      </c>
      <c r="X2767" s="354">
        <v>0</v>
      </c>
      <c r="Y2767" s="354">
        <v>0</v>
      </c>
      <c r="Z2767" s="354">
        <v>0</v>
      </c>
      <c r="AA2767" s="354">
        <v>0</v>
      </c>
      <c r="AB2767" s="354">
        <v>0</v>
      </c>
      <c r="AC2767" s="354">
        <v>0</v>
      </c>
      <c r="AD2767" s="354">
        <v>0</v>
      </c>
    </row>
    <row r="2768" spans="1:30" x14ac:dyDescent="0.35">
      <c r="A2768" t="s">
        <v>193</v>
      </c>
      <c r="B2768" s="354" t="str">
        <f>VLOOKUP(A2768,'Web Based Remittances'!$A$2:$C$70,3,0)</f>
        <v>841x879w</v>
      </c>
      <c r="C2768" s="354" t="s">
        <v>125</v>
      </c>
      <c r="D2768" s="354" t="s">
        <v>126</v>
      </c>
      <c r="E2768" s="354">
        <v>6181510</v>
      </c>
      <c r="F2768" s="354">
        <v>-5000</v>
      </c>
      <c r="R2768" s="354">
        <v>-5000</v>
      </c>
      <c r="S2768" s="354">
        <v>0</v>
      </c>
      <c r="T2768" s="354">
        <v>0</v>
      </c>
      <c r="U2768" s="354">
        <v>0</v>
      </c>
      <c r="V2768" s="354">
        <v>0</v>
      </c>
      <c r="W2768" s="354">
        <v>0</v>
      </c>
      <c r="X2768" s="354">
        <v>0</v>
      </c>
      <c r="Y2768" s="354">
        <v>0</v>
      </c>
      <c r="Z2768" s="354">
        <v>0</v>
      </c>
      <c r="AA2768" s="354">
        <v>0</v>
      </c>
      <c r="AB2768" s="354">
        <v>0</v>
      </c>
      <c r="AC2768" s="354">
        <v>0</v>
      </c>
      <c r="AD2768" s="354">
        <v>-5000</v>
      </c>
    </row>
    <row r="2769" spans="1:30" x14ac:dyDescent="0.35">
      <c r="A2769" t="s">
        <v>193</v>
      </c>
      <c r="B2769" s="354" t="str">
        <f>VLOOKUP(A2769,'Web Based Remittances'!$A$2:$C$70,3,0)</f>
        <v>841x879w</v>
      </c>
      <c r="C2769" s="354" t="s">
        <v>127</v>
      </c>
      <c r="D2769" s="354" t="s">
        <v>128</v>
      </c>
      <c r="E2769" s="354">
        <v>6180200</v>
      </c>
      <c r="F2769" s="354">
        <v>9600</v>
      </c>
      <c r="J2769" s="354">
        <v>9600</v>
      </c>
      <c r="S2769" s="354">
        <v>0</v>
      </c>
      <c r="T2769" s="354">
        <v>0</v>
      </c>
      <c r="U2769" s="354">
        <v>0</v>
      </c>
      <c r="V2769" s="354">
        <v>9600</v>
      </c>
      <c r="W2769" s="354">
        <v>9600</v>
      </c>
      <c r="X2769" s="354">
        <v>9600</v>
      </c>
      <c r="Y2769" s="354">
        <v>9600</v>
      </c>
      <c r="Z2769" s="354">
        <v>9600</v>
      </c>
      <c r="AA2769" s="354">
        <v>9600</v>
      </c>
      <c r="AB2769" s="354">
        <v>9600</v>
      </c>
      <c r="AC2769" s="354">
        <v>9600</v>
      </c>
      <c r="AD2769" s="354">
        <v>9600</v>
      </c>
    </row>
    <row r="2770" spans="1:30" x14ac:dyDescent="0.35">
      <c r="A2770" t="s">
        <v>194</v>
      </c>
      <c r="B2770" s="354" t="str">
        <f>VLOOKUP(A2770,'Web Based Remittances'!$A$2:$C$70,3,0)</f>
        <v>116q376h</v>
      </c>
      <c r="C2770" s="354" t="s">
        <v>19</v>
      </c>
      <c r="D2770" s="354" t="s">
        <v>20</v>
      </c>
      <c r="E2770" s="354">
        <v>4190105</v>
      </c>
      <c r="F2770" s="354">
        <v>-247000</v>
      </c>
      <c r="G2770" s="354">
        <v>-9638.07</v>
      </c>
      <c r="H2770" s="354">
        <v>-51959.07</v>
      </c>
      <c r="I2770" s="354">
        <v>-10638.07</v>
      </c>
      <c r="J2770" s="354">
        <v>-10638.07</v>
      </c>
      <c r="K2770" s="354">
        <v>-21064.720000000001</v>
      </c>
      <c r="L2770" s="354">
        <v>-13145.5</v>
      </c>
      <c r="M2770" s="354">
        <v>-45320.5</v>
      </c>
      <c r="N2770" s="354">
        <v>-20987.5</v>
      </c>
      <c r="O2770" s="354">
        <v>-14993.5</v>
      </c>
      <c r="P2770" s="354">
        <v>-15157</v>
      </c>
      <c r="Q2770" s="354">
        <v>-15157</v>
      </c>
      <c r="R2770" s="354">
        <v>-18301</v>
      </c>
      <c r="S2770" s="354">
        <v>-9638.07</v>
      </c>
      <c r="T2770" s="354">
        <v>-61597.14</v>
      </c>
      <c r="U2770" s="354">
        <v>-72235.209999999992</v>
      </c>
      <c r="V2770" s="354">
        <v>-82873.279999999999</v>
      </c>
      <c r="W2770" s="354">
        <v>-103938</v>
      </c>
      <c r="X2770" s="354">
        <v>-117083.5</v>
      </c>
      <c r="Y2770" s="354">
        <v>-162404</v>
      </c>
      <c r="Z2770" s="354">
        <v>-183391.5</v>
      </c>
      <c r="AA2770" s="354">
        <v>-198385</v>
      </c>
      <c r="AB2770" s="354">
        <v>-213542</v>
      </c>
      <c r="AC2770" s="354">
        <v>-228699</v>
      </c>
      <c r="AD2770" s="354">
        <v>-247000</v>
      </c>
    </row>
    <row r="2771" spans="1:30" x14ac:dyDescent="0.35">
      <c r="A2771" t="s">
        <v>194</v>
      </c>
      <c r="B2771" s="354" t="str">
        <f>VLOOKUP(A2771,'Web Based Remittances'!$A$2:$C$70,3,0)</f>
        <v>116q376h</v>
      </c>
      <c r="C2771" s="354" t="s">
        <v>21</v>
      </c>
      <c r="D2771" s="354" t="s">
        <v>22</v>
      </c>
      <c r="E2771" s="354">
        <v>4190110</v>
      </c>
      <c r="F2771" s="354">
        <v>0</v>
      </c>
      <c r="S2771" s="354">
        <v>0</v>
      </c>
      <c r="T2771" s="354">
        <v>0</v>
      </c>
      <c r="U2771" s="354">
        <v>0</v>
      </c>
      <c r="V2771" s="354">
        <v>0</v>
      </c>
      <c r="W2771" s="354">
        <v>0</v>
      </c>
      <c r="X2771" s="354">
        <v>0</v>
      </c>
      <c r="Y2771" s="354">
        <v>0</v>
      </c>
      <c r="Z2771" s="354">
        <v>0</v>
      </c>
      <c r="AA2771" s="354">
        <v>0</v>
      </c>
      <c r="AB2771" s="354">
        <v>0</v>
      </c>
      <c r="AC2771" s="354">
        <v>0</v>
      </c>
      <c r="AD2771" s="354">
        <v>0</v>
      </c>
    </row>
    <row r="2772" spans="1:30" x14ac:dyDescent="0.35">
      <c r="A2772" t="s">
        <v>194</v>
      </c>
      <c r="B2772" s="354" t="str">
        <f>VLOOKUP(A2772,'Web Based Remittances'!$A$2:$C$70,3,0)</f>
        <v>116q376h</v>
      </c>
      <c r="C2772" s="354" t="s">
        <v>23</v>
      </c>
      <c r="D2772" s="354" t="s">
        <v>24</v>
      </c>
      <c r="E2772" s="354">
        <v>4190120</v>
      </c>
      <c r="F2772" s="354">
        <v>-12500</v>
      </c>
      <c r="J2772" s="354">
        <v>-6307</v>
      </c>
      <c r="M2772" s="354">
        <v>-1600</v>
      </c>
      <c r="O2772" s="354">
        <v>-2572</v>
      </c>
      <c r="R2772" s="354">
        <v>-2021</v>
      </c>
      <c r="S2772" s="354">
        <v>0</v>
      </c>
      <c r="T2772" s="354">
        <v>0</v>
      </c>
      <c r="U2772" s="354">
        <v>0</v>
      </c>
      <c r="V2772" s="354">
        <v>-6307</v>
      </c>
      <c r="W2772" s="354">
        <v>-6307</v>
      </c>
      <c r="X2772" s="354">
        <v>-6307</v>
      </c>
      <c r="Y2772" s="354">
        <v>-7907</v>
      </c>
      <c r="Z2772" s="354">
        <v>-7907</v>
      </c>
      <c r="AA2772" s="354">
        <v>-10479</v>
      </c>
      <c r="AB2772" s="354">
        <v>-10479</v>
      </c>
      <c r="AC2772" s="354">
        <v>-10479</v>
      </c>
      <c r="AD2772" s="354">
        <v>-12500</v>
      </c>
    </row>
    <row r="2773" spans="1:30" x14ac:dyDescent="0.35">
      <c r="A2773" t="s">
        <v>194</v>
      </c>
      <c r="B2773" s="354" t="str">
        <f>VLOOKUP(A2773,'Web Based Remittances'!$A$2:$C$70,3,0)</f>
        <v>116q376h</v>
      </c>
      <c r="C2773" s="354" t="s">
        <v>25</v>
      </c>
      <c r="D2773" s="354" t="s">
        <v>26</v>
      </c>
      <c r="E2773" s="354">
        <v>4190140</v>
      </c>
      <c r="F2773" s="354">
        <v>-3000</v>
      </c>
      <c r="J2773" s="354">
        <v>-1000</v>
      </c>
      <c r="N2773" s="354">
        <v>-1000</v>
      </c>
      <c r="R2773" s="354">
        <v>-1000</v>
      </c>
      <c r="S2773" s="354">
        <v>0</v>
      </c>
      <c r="T2773" s="354">
        <v>0</v>
      </c>
      <c r="U2773" s="354">
        <v>0</v>
      </c>
      <c r="V2773" s="354">
        <v>-1000</v>
      </c>
      <c r="W2773" s="354">
        <v>-1000</v>
      </c>
      <c r="X2773" s="354">
        <v>-1000</v>
      </c>
      <c r="Y2773" s="354">
        <v>-1000</v>
      </c>
      <c r="Z2773" s="354">
        <v>-2000</v>
      </c>
      <c r="AA2773" s="354">
        <v>-2000</v>
      </c>
      <c r="AB2773" s="354">
        <v>-2000</v>
      </c>
      <c r="AC2773" s="354">
        <v>-2000</v>
      </c>
      <c r="AD2773" s="354">
        <v>-3000</v>
      </c>
    </row>
    <row r="2774" spans="1:30" x14ac:dyDescent="0.35">
      <c r="A2774" t="s">
        <v>194</v>
      </c>
      <c r="B2774" s="354" t="str">
        <f>VLOOKUP(A2774,'Web Based Remittances'!$A$2:$C$70,3,0)</f>
        <v>116q376h</v>
      </c>
      <c r="C2774" s="354" t="s">
        <v>27</v>
      </c>
      <c r="D2774" s="354" t="s">
        <v>28</v>
      </c>
      <c r="E2774" s="354">
        <v>4190160</v>
      </c>
      <c r="F2774" s="354">
        <v>0</v>
      </c>
      <c r="S2774" s="354">
        <v>0</v>
      </c>
      <c r="T2774" s="354">
        <v>0</v>
      </c>
      <c r="U2774" s="354">
        <v>0</v>
      </c>
      <c r="V2774" s="354">
        <v>0</v>
      </c>
      <c r="W2774" s="354">
        <v>0</v>
      </c>
      <c r="X2774" s="354">
        <v>0</v>
      </c>
      <c r="Y2774" s="354">
        <v>0</v>
      </c>
      <c r="Z2774" s="354">
        <v>0</v>
      </c>
      <c r="AA2774" s="354">
        <v>0</v>
      </c>
      <c r="AB2774" s="354">
        <v>0</v>
      </c>
      <c r="AC2774" s="354">
        <v>0</v>
      </c>
      <c r="AD2774" s="354">
        <v>0</v>
      </c>
    </row>
    <row r="2775" spans="1:30" x14ac:dyDescent="0.35">
      <c r="A2775" t="s">
        <v>194</v>
      </c>
      <c r="B2775" s="354" t="str">
        <f>VLOOKUP(A2775,'Web Based Remittances'!$A$2:$C$70,3,0)</f>
        <v>116q376h</v>
      </c>
      <c r="C2775" s="354" t="s">
        <v>29</v>
      </c>
      <c r="D2775" s="354" t="s">
        <v>30</v>
      </c>
      <c r="E2775" s="354">
        <v>4190390</v>
      </c>
      <c r="F2775" s="354">
        <v>0</v>
      </c>
      <c r="S2775" s="354">
        <v>0</v>
      </c>
      <c r="T2775" s="354">
        <v>0</v>
      </c>
      <c r="U2775" s="354">
        <v>0</v>
      </c>
      <c r="V2775" s="354">
        <v>0</v>
      </c>
      <c r="W2775" s="354">
        <v>0</v>
      </c>
      <c r="X2775" s="354">
        <v>0</v>
      </c>
      <c r="Y2775" s="354">
        <v>0</v>
      </c>
      <c r="Z2775" s="354">
        <v>0</v>
      </c>
      <c r="AA2775" s="354">
        <v>0</v>
      </c>
      <c r="AB2775" s="354">
        <v>0</v>
      </c>
      <c r="AC2775" s="354">
        <v>0</v>
      </c>
      <c r="AD2775" s="354">
        <v>0</v>
      </c>
    </row>
    <row r="2776" spans="1:30" x14ac:dyDescent="0.35">
      <c r="A2776" t="s">
        <v>194</v>
      </c>
      <c r="B2776" s="354" t="str">
        <f>VLOOKUP(A2776,'Web Based Remittances'!$A$2:$C$70,3,0)</f>
        <v>116q376h</v>
      </c>
      <c r="C2776" s="354" t="s">
        <v>31</v>
      </c>
      <c r="D2776" s="354" t="s">
        <v>32</v>
      </c>
      <c r="E2776" s="354">
        <v>4191900</v>
      </c>
      <c r="F2776" s="354">
        <v>0</v>
      </c>
      <c r="S2776" s="354">
        <v>0</v>
      </c>
      <c r="T2776" s="354">
        <v>0</v>
      </c>
      <c r="U2776" s="354">
        <v>0</v>
      </c>
      <c r="V2776" s="354">
        <v>0</v>
      </c>
      <c r="W2776" s="354">
        <v>0</v>
      </c>
      <c r="X2776" s="354">
        <v>0</v>
      </c>
      <c r="Y2776" s="354">
        <v>0</v>
      </c>
      <c r="Z2776" s="354">
        <v>0</v>
      </c>
      <c r="AA2776" s="354">
        <v>0</v>
      </c>
      <c r="AB2776" s="354">
        <v>0</v>
      </c>
      <c r="AC2776" s="354">
        <v>0</v>
      </c>
      <c r="AD2776" s="354">
        <v>0</v>
      </c>
    </row>
    <row r="2777" spans="1:30" x14ac:dyDescent="0.35">
      <c r="A2777" t="s">
        <v>194</v>
      </c>
      <c r="B2777" s="354" t="str">
        <f>VLOOKUP(A2777,'Web Based Remittances'!$A$2:$C$70,3,0)</f>
        <v>116q376h</v>
      </c>
      <c r="C2777" s="354" t="s">
        <v>33</v>
      </c>
      <c r="D2777" s="354" t="s">
        <v>34</v>
      </c>
      <c r="E2777" s="354">
        <v>4191100</v>
      </c>
      <c r="F2777" s="354">
        <v>-100</v>
      </c>
      <c r="I2777" s="354">
        <v>-25</v>
      </c>
      <c r="L2777" s="354">
        <v>-25</v>
      </c>
      <c r="O2777" s="354">
        <v>-25</v>
      </c>
      <c r="R2777" s="354">
        <v>-25</v>
      </c>
      <c r="S2777" s="354">
        <v>0</v>
      </c>
      <c r="T2777" s="354">
        <v>0</v>
      </c>
      <c r="U2777" s="354">
        <v>-25</v>
      </c>
      <c r="V2777" s="354">
        <v>-25</v>
      </c>
      <c r="W2777" s="354">
        <v>-25</v>
      </c>
      <c r="X2777" s="354">
        <v>-50</v>
      </c>
      <c r="Y2777" s="354">
        <v>-50</v>
      </c>
      <c r="Z2777" s="354">
        <v>-50</v>
      </c>
      <c r="AA2777" s="354">
        <v>-75</v>
      </c>
      <c r="AB2777" s="354">
        <v>-75</v>
      </c>
      <c r="AC2777" s="354">
        <v>-75</v>
      </c>
      <c r="AD2777" s="354">
        <v>-100</v>
      </c>
    </row>
    <row r="2778" spans="1:30" x14ac:dyDescent="0.35">
      <c r="A2778" t="s">
        <v>194</v>
      </c>
      <c r="B2778" s="354" t="str">
        <f>VLOOKUP(A2778,'Web Based Remittances'!$A$2:$C$70,3,0)</f>
        <v>116q376h</v>
      </c>
      <c r="C2778" s="354" t="s">
        <v>35</v>
      </c>
      <c r="D2778" s="354" t="s">
        <v>36</v>
      </c>
      <c r="E2778" s="354">
        <v>4191110</v>
      </c>
      <c r="F2778" s="354">
        <v>0</v>
      </c>
      <c r="S2778" s="354">
        <v>0</v>
      </c>
      <c r="T2778" s="354">
        <v>0</v>
      </c>
      <c r="U2778" s="354">
        <v>0</v>
      </c>
      <c r="V2778" s="354">
        <v>0</v>
      </c>
      <c r="W2778" s="354">
        <v>0</v>
      </c>
      <c r="X2778" s="354">
        <v>0</v>
      </c>
      <c r="Y2778" s="354">
        <v>0</v>
      </c>
      <c r="Z2778" s="354">
        <v>0</v>
      </c>
      <c r="AA2778" s="354">
        <v>0</v>
      </c>
      <c r="AB2778" s="354">
        <v>0</v>
      </c>
      <c r="AC2778" s="354">
        <v>0</v>
      </c>
      <c r="AD2778" s="354">
        <v>0</v>
      </c>
    </row>
    <row r="2779" spans="1:30" x14ac:dyDescent="0.35">
      <c r="A2779" t="s">
        <v>194</v>
      </c>
      <c r="B2779" s="354" t="str">
        <f>VLOOKUP(A2779,'Web Based Remittances'!$A$2:$C$70,3,0)</f>
        <v>116q376h</v>
      </c>
      <c r="C2779" s="354" t="s">
        <v>37</v>
      </c>
      <c r="D2779" s="354" t="s">
        <v>38</v>
      </c>
      <c r="E2779" s="354">
        <v>4191600</v>
      </c>
      <c r="F2779" s="354">
        <v>-3500</v>
      </c>
      <c r="L2779" s="354">
        <v>-500</v>
      </c>
      <c r="R2779" s="354">
        <v>-3000</v>
      </c>
      <c r="S2779" s="354">
        <v>0</v>
      </c>
      <c r="T2779" s="354">
        <v>0</v>
      </c>
      <c r="U2779" s="354">
        <v>0</v>
      </c>
      <c r="V2779" s="354">
        <v>0</v>
      </c>
      <c r="W2779" s="354">
        <v>0</v>
      </c>
      <c r="X2779" s="354">
        <v>-500</v>
      </c>
      <c r="Y2779" s="354">
        <v>-500</v>
      </c>
      <c r="Z2779" s="354">
        <v>-500</v>
      </c>
      <c r="AA2779" s="354">
        <v>-500</v>
      </c>
      <c r="AB2779" s="354">
        <v>-500</v>
      </c>
      <c r="AC2779" s="354">
        <v>-500</v>
      </c>
      <c r="AD2779" s="354">
        <v>-3500</v>
      </c>
    </row>
    <row r="2780" spans="1:30" x14ac:dyDescent="0.35">
      <c r="A2780" t="s">
        <v>194</v>
      </c>
      <c r="B2780" s="354" t="str">
        <f>VLOOKUP(A2780,'Web Based Remittances'!$A$2:$C$70,3,0)</f>
        <v>116q376h</v>
      </c>
      <c r="C2780" s="354" t="s">
        <v>39</v>
      </c>
      <c r="D2780" s="354" t="s">
        <v>40</v>
      </c>
      <c r="E2780" s="354">
        <v>4191610</v>
      </c>
      <c r="F2780" s="354">
        <v>0</v>
      </c>
      <c r="S2780" s="354">
        <v>0</v>
      </c>
      <c r="T2780" s="354">
        <v>0</v>
      </c>
      <c r="U2780" s="354">
        <v>0</v>
      </c>
      <c r="V2780" s="354">
        <v>0</v>
      </c>
      <c r="W2780" s="354">
        <v>0</v>
      </c>
      <c r="X2780" s="354">
        <v>0</v>
      </c>
      <c r="Y2780" s="354">
        <v>0</v>
      </c>
      <c r="Z2780" s="354">
        <v>0</v>
      </c>
      <c r="AA2780" s="354">
        <v>0</v>
      </c>
      <c r="AB2780" s="354">
        <v>0</v>
      </c>
      <c r="AC2780" s="354">
        <v>0</v>
      </c>
      <c r="AD2780" s="354">
        <v>0</v>
      </c>
    </row>
    <row r="2781" spans="1:30" x14ac:dyDescent="0.35">
      <c r="A2781" t="s">
        <v>194</v>
      </c>
      <c r="B2781" s="354" t="str">
        <f>VLOOKUP(A2781,'Web Based Remittances'!$A$2:$C$70,3,0)</f>
        <v>116q376h</v>
      </c>
      <c r="C2781" s="354" t="s">
        <v>41</v>
      </c>
      <c r="D2781" s="354" t="s">
        <v>42</v>
      </c>
      <c r="E2781" s="354">
        <v>4190410</v>
      </c>
      <c r="F2781" s="354">
        <v>-300</v>
      </c>
      <c r="H2781" s="354">
        <v>-100</v>
      </c>
      <c r="I2781" s="354">
        <v>-100</v>
      </c>
      <c r="J2781" s="354">
        <v>-100</v>
      </c>
      <c r="S2781" s="354">
        <v>0</v>
      </c>
      <c r="T2781" s="354">
        <v>-100</v>
      </c>
      <c r="U2781" s="354">
        <v>-200</v>
      </c>
      <c r="V2781" s="354">
        <v>-300</v>
      </c>
      <c r="W2781" s="354">
        <v>-300</v>
      </c>
      <c r="X2781" s="354">
        <v>-300</v>
      </c>
      <c r="Y2781" s="354">
        <v>-300</v>
      </c>
      <c r="Z2781" s="354">
        <v>-300</v>
      </c>
      <c r="AA2781" s="354">
        <v>-300</v>
      </c>
      <c r="AB2781" s="354">
        <v>-300</v>
      </c>
      <c r="AC2781" s="354">
        <v>-300</v>
      </c>
      <c r="AD2781" s="354">
        <v>-300</v>
      </c>
    </row>
    <row r="2782" spans="1:30" x14ac:dyDescent="0.35">
      <c r="A2782" t="s">
        <v>194</v>
      </c>
      <c r="B2782" s="354" t="str">
        <f>VLOOKUP(A2782,'Web Based Remittances'!$A$2:$C$70,3,0)</f>
        <v>116q376h</v>
      </c>
      <c r="C2782" s="354" t="s">
        <v>43</v>
      </c>
      <c r="D2782" s="354" t="s">
        <v>44</v>
      </c>
      <c r="E2782" s="354">
        <v>4190420</v>
      </c>
      <c r="F2782" s="354">
        <v>-1800</v>
      </c>
      <c r="H2782" s="354">
        <v>-100</v>
      </c>
      <c r="I2782" s="354">
        <v>-500</v>
      </c>
      <c r="J2782" s="354">
        <v>-100</v>
      </c>
      <c r="L2782" s="354">
        <v>-100</v>
      </c>
      <c r="M2782" s="354">
        <v>-100</v>
      </c>
      <c r="N2782" s="354">
        <v>-100</v>
      </c>
      <c r="O2782" s="354">
        <v>-500</v>
      </c>
      <c r="P2782" s="354">
        <v>-100</v>
      </c>
      <c r="Q2782" s="354">
        <v>-100</v>
      </c>
      <c r="R2782" s="354">
        <v>-100</v>
      </c>
      <c r="S2782" s="354">
        <v>0</v>
      </c>
      <c r="T2782" s="354">
        <v>-100</v>
      </c>
      <c r="U2782" s="354">
        <v>-600</v>
      </c>
      <c r="V2782" s="354">
        <v>-700</v>
      </c>
      <c r="W2782" s="354">
        <v>-700</v>
      </c>
      <c r="X2782" s="354">
        <v>-800</v>
      </c>
      <c r="Y2782" s="354">
        <v>-900</v>
      </c>
      <c r="Z2782" s="354">
        <v>-1000</v>
      </c>
      <c r="AA2782" s="354">
        <v>-1500</v>
      </c>
      <c r="AB2782" s="354">
        <v>-1600</v>
      </c>
      <c r="AC2782" s="354">
        <v>-1700</v>
      </c>
      <c r="AD2782" s="354">
        <v>-1800</v>
      </c>
    </row>
    <row r="2783" spans="1:30" x14ac:dyDescent="0.35">
      <c r="A2783" t="s">
        <v>194</v>
      </c>
      <c r="B2783" s="354" t="str">
        <f>VLOOKUP(A2783,'Web Based Remittances'!$A$2:$C$70,3,0)</f>
        <v>116q376h</v>
      </c>
      <c r="C2783" s="354" t="s">
        <v>45</v>
      </c>
      <c r="D2783" s="354" t="s">
        <v>46</v>
      </c>
      <c r="E2783" s="354">
        <v>4190200</v>
      </c>
      <c r="F2783" s="354">
        <v>-2700</v>
      </c>
      <c r="G2783" s="354">
        <v>-170</v>
      </c>
      <c r="H2783" s="354">
        <v>-270</v>
      </c>
      <c r="I2783" s="354">
        <v>-270</v>
      </c>
      <c r="J2783" s="354">
        <v>-270</v>
      </c>
      <c r="L2783" s="354">
        <v>-270</v>
      </c>
      <c r="M2783" s="354">
        <v>-270</v>
      </c>
      <c r="N2783" s="354">
        <v>-270</v>
      </c>
      <c r="O2783" s="354">
        <v>-270</v>
      </c>
      <c r="P2783" s="354">
        <v>-270</v>
      </c>
      <c r="Q2783" s="354">
        <v>-270</v>
      </c>
      <c r="R2783" s="354">
        <v>-100</v>
      </c>
      <c r="S2783" s="354">
        <v>-170</v>
      </c>
      <c r="T2783" s="354">
        <v>-440</v>
      </c>
      <c r="U2783" s="354">
        <v>-710</v>
      </c>
      <c r="V2783" s="354">
        <v>-980</v>
      </c>
      <c r="W2783" s="354">
        <v>-980</v>
      </c>
      <c r="X2783" s="354">
        <v>-1250</v>
      </c>
      <c r="Y2783" s="354">
        <v>-1520</v>
      </c>
      <c r="Z2783" s="354">
        <v>-1790</v>
      </c>
      <c r="AA2783" s="354">
        <v>-2060</v>
      </c>
      <c r="AB2783" s="354">
        <v>-2330</v>
      </c>
      <c r="AC2783" s="354">
        <v>-2600</v>
      </c>
      <c r="AD2783" s="354">
        <v>-2700</v>
      </c>
    </row>
    <row r="2784" spans="1:30" x14ac:dyDescent="0.35">
      <c r="A2784" t="s">
        <v>194</v>
      </c>
      <c r="B2784" s="354" t="str">
        <f>VLOOKUP(A2784,'Web Based Remittances'!$A$2:$C$70,3,0)</f>
        <v>116q376h</v>
      </c>
      <c r="C2784" s="354" t="s">
        <v>57</v>
      </c>
      <c r="D2784" s="354" t="s">
        <v>58</v>
      </c>
      <c r="E2784" s="354">
        <v>6110000</v>
      </c>
      <c r="F2784" s="354">
        <v>138000</v>
      </c>
      <c r="G2784" s="354">
        <v>11500</v>
      </c>
      <c r="H2784" s="354">
        <v>11500</v>
      </c>
      <c r="I2784" s="354">
        <v>11500</v>
      </c>
      <c r="J2784" s="354">
        <v>11500</v>
      </c>
      <c r="K2784" s="354">
        <v>11500</v>
      </c>
      <c r="L2784" s="354">
        <v>11500</v>
      </c>
      <c r="M2784" s="354">
        <v>11500</v>
      </c>
      <c r="N2784" s="354">
        <v>11500</v>
      </c>
      <c r="O2784" s="354">
        <v>11500</v>
      </c>
      <c r="P2784" s="354">
        <v>11500</v>
      </c>
      <c r="Q2784" s="354">
        <v>11500</v>
      </c>
      <c r="R2784" s="354">
        <v>11500</v>
      </c>
      <c r="S2784" s="354">
        <v>11500</v>
      </c>
      <c r="T2784" s="354">
        <v>23000</v>
      </c>
      <c r="U2784" s="354">
        <v>34500</v>
      </c>
      <c r="V2784" s="354">
        <v>46000</v>
      </c>
      <c r="W2784" s="354">
        <v>57500</v>
      </c>
      <c r="X2784" s="354">
        <v>69000</v>
      </c>
      <c r="Y2784" s="354">
        <v>80500</v>
      </c>
      <c r="Z2784" s="354">
        <v>92000</v>
      </c>
      <c r="AA2784" s="354">
        <v>103500</v>
      </c>
      <c r="AB2784" s="354">
        <v>115000</v>
      </c>
      <c r="AC2784" s="354">
        <v>126500</v>
      </c>
      <c r="AD2784" s="354">
        <v>138000</v>
      </c>
    </row>
    <row r="2785" spans="1:30" x14ac:dyDescent="0.35">
      <c r="A2785" t="s">
        <v>194</v>
      </c>
      <c r="B2785" s="354" t="str">
        <f>VLOOKUP(A2785,'Web Based Remittances'!$A$2:$C$70,3,0)</f>
        <v>116q376h</v>
      </c>
      <c r="C2785" s="354" t="s">
        <v>59</v>
      </c>
      <c r="D2785" s="354" t="s">
        <v>60</v>
      </c>
      <c r="E2785" s="354">
        <v>6110020</v>
      </c>
      <c r="F2785" s="354">
        <v>0</v>
      </c>
      <c r="S2785" s="354">
        <v>0</v>
      </c>
      <c r="T2785" s="354">
        <v>0</v>
      </c>
      <c r="U2785" s="354">
        <v>0</v>
      </c>
      <c r="V2785" s="354">
        <v>0</v>
      </c>
      <c r="W2785" s="354">
        <v>0</v>
      </c>
      <c r="X2785" s="354">
        <v>0</v>
      </c>
      <c r="Y2785" s="354">
        <v>0</v>
      </c>
      <c r="Z2785" s="354">
        <v>0</v>
      </c>
      <c r="AA2785" s="354">
        <v>0</v>
      </c>
      <c r="AB2785" s="354">
        <v>0</v>
      </c>
      <c r="AC2785" s="354">
        <v>0</v>
      </c>
      <c r="AD2785" s="354">
        <v>0</v>
      </c>
    </row>
    <row r="2786" spans="1:30" x14ac:dyDescent="0.35">
      <c r="A2786" t="s">
        <v>194</v>
      </c>
      <c r="B2786" s="354" t="str">
        <f>VLOOKUP(A2786,'Web Based Remittances'!$A$2:$C$70,3,0)</f>
        <v>116q376h</v>
      </c>
      <c r="C2786" s="354" t="s">
        <v>61</v>
      </c>
      <c r="D2786" s="354" t="s">
        <v>62</v>
      </c>
      <c r="E2786" s="354">
        <v>6110600</v>
      </c>
      <c r="F2786" s="354">
        <v>86500</v>
      </c>
      <c r="G2786" s="354">
        <v>7200</v>
      </c>
      <c r="H2786" s="354">
        <v>7200</v>
      </c>
      <c r="I2786" s="354">
        <v>7200</v>
      </c>
      <c r="J2786" s="354">
        <v>7200</v>
      </c>
      <c r="K2786" s="354">
        <v>7200</v>
      </c>
      <c r="L2786" s="354">
        <v>7200</v>
      </c>
      <c r="M2786" s="354">
        <v>7200</v>
      </c>
      <c r="N2786" s="354">
        <v>7200</v>
      </c>
      <c r="O2786" s="354">
        <v>7200</v>
      </c>
      <c r="P2786" s="354">
        <v>7200</v>
      </c>
      <c r="Q2786" s="354">
        <v>7200</v>
      </c>
      <c r="R2786" s="354">
        <v>7300</v>
      </c>
      <c r="S2786" s="354">
        <v>7200</v>
      </c>
      <c r="T2786" s="354">
        <v>14400</v>
      </c>
      <c r="U2786" s="354">
        <v>21600</v>
      </c>
      <c r="V2786" s="354">
        <v>28800</v>
      </c>
      <c r="W2786" s="354">
        <v>36000</v>
      </c>
      <c r="X2786" s="354">
        <v>43200</v>
      </c>
      <c r="Y2786" s="354">
        <v>50400</v>
      </c>
      <c r="Z2786" s="354">
        <v>57600</v>
      </c>
      <c r="AA2786" s="354">
        <v>64800</v>
      </c>
      <c r="AB2786" s="354">
        <v>72000</v>
      </c>
      <c r="AC2786" s="354">
        <v>79200</v>
      </c>
      <c r="AD2786" s="354">
        <v>86500</v>
      </c>
    </row>
    <row r="2787" spans="1:30" x14ac:dyDescent="0.35">
      <c r="A2787" t="s">
        <v>194</v>
      </c>
      <c r="B2787" s="354" t="str">
        <f>VLOOKUP(A2787,'Web Based Remittances'!$A$2:$C$70,3,0)</f>
        <v>116q376h</v>
      </c>
      <c r="C2787" s="354" t="s">
        <v>63</v>
      </c>
      <c r="D2787" s="354" t="s">
        <v>64</v>
      </c>
      <c r="E2787" s="354">
        <v>6110720</v>
      </c>
      <c r="F2787" s="354">
        <v>0</v>
      </c>
      <c r="S2787" s="354">
        <v>0</v>
      </c>
      <c r="T2787" s="354">
        <v>0</v>
      </c>
      <c r="U2787" s="354">
        <v>0</v>
      </c>
      <c r="V2787" s="354">
        <v>0</v>
      </c>
      <c r="W2787" s="354">
        <v>0</v>
      </c>
      <c r="X2787" s="354">
        <v>0</v>
      </c>
      <c r="Y2787" s="354">
        <v>0</v>
      </c>
      <c r="Z2787" s="354">
        <v>0</v>
      </c>
      <c r="AA2787" s="354">
        <v>0</v>
      </c>
      <c r="AB2787" s="354">
        <v>0</v>
      </c>
      <c r="AC2787" s="354">
        <v>0</v>
      </c>
      <c r="AD2787" s="354">
        <v>0</v>
      </c>
    </row>
    <row r="2788" spans="1:30" x14ac:dyDescent="0.35">
      <c r="A2788" t="s">
        <v>194</v>
      </c>
      <c r="B2788" s="354" t="str">
        <f>VLOOKUP(A2788,'Web Based Remittances'!$A$2:$C$70,3,0)</f>
        <v>116q376h</v>
      </c>
      <c r="C2788" s="354" t="s">
        <v>65</v>
      </c>
      <c r="D2788" s="354" t="s">
        <v>66</v>
      </c>
      <c r="E2788" s="354">
        <v>6110860</v>
      </c>
      <c r="F2788" s="354">
        <v>17500</v>
      </c>
      <c r="G2788" s="354">
        <v>1400</v>
      </c>
      <c r="H2788" s="354">
        <v>1400</v>
      </c>
      <c r="I2788" s="354">
        <v>1400</v>
      </c>
      <c r="J2788" s="354">
        <v>1400</v>
      </c>
      <c r="K2788" s="354">
        <v>1400</v>
      </c>
      <c r="L2788" s="354">
        <v>1500</v>
      </c>
      <c r="M2788" s="354">
        <v>1500</v>
      </c>
      <c r="N2788" s="354">
        <v>1500</v>
      </c>
      <c r="O2788" s="354">
        <v>1500</v>
      </c>
      <c r="P2788" s="354">
        <v>1500</v>
      </c>
      <c r="Q2788" s="354">
        <v>1500</v>
      </c>
      <c r="R2788" s="354">
        <v>1500</v>
      </c>
      <c r="S2788" s="354">
        <v>1400</v>
      </c>
      <c r="T2788" s="354">
        <v>2800</v>
      </c>
      <c r="U2788" s="354">
        <v>4200</v>
      </c>
      <c r="V2788" s="354">
        <v>5600</v>
      </c>
      <c r="W2788" s="354">
        <v>7000</v>
      </c>
      <c r="X2788" s="354">
        <v>8500</v>
      </c>
      <c r="Y2788" s="354">
        <v>10000</v>
      </c>
      <c r="Z2788" s="354">
        <v>11500</v>
      </c>
      <c r="AA2788" s="354">
        <v>13000</v>
      </c>
      <c r="AB2788" s="354">
        <v>14500</v>
      </c>
      <c r="AC2788" s="354">
        <v>16000</v>
      </c>
      <c r="AD2788" s="354">
        <v>17500</v>
      </c>
    </row>
    <row r="2789" spans="1:30" x14ac:dyDescent="0.35">
      <c r="A2789" t="s">
        <v>194</v>
      </c>
      <c r="B2789" s="354" t="str">
        <f>VLOOKUP(A2789,'Web Based Remittances'!$A$2:$C$70,3,0)</f>
        <v>116q376h</v>
      </c>
      <c r="C2789" s="354" t="s">
        <v>67</v>
      </c>
      <c r="D2789" s="354" t="s">
        <v>68</v>
      </c>
      <c r="E2789" s="354">
        <v>6110800</v>
      </c>
      <c r="F2789" s="354">
        <v>0</v>
      </c>
      <c r="S2789" s="354">
        <v>0</v>
      </c>
      <c r="T2789" s="354">
        <v>0</v>
      </c>
      <c r="U2789" s="354">
        <v>0</v>
      </c>
      <c r="V2789" s="354">
        <v>0</v>
      </c>
      <c r="W2789" s="354">
        <v>0</v>
      </c>
      <c r="X2789" s="354">
        <v>0</v>
      </c>
      <c r="Y2789" s="354">
        <v>0</v>
      </c>
      <c r="Z2789" s="354">
        <v>0</v>
      </c>
      <c r="AA2789" s="354">
        <v>0</v>
      </c>
      <c r="AB2789" s="354">
        <v>0</v>
      </c>
      <c r="AC2789" s="354">
        <v>0</v>
      </c>
      <c r="AD2789" s="354">
        <v>0</v>
      </c>
    </row>
    <row r="2790" spans="1:30" x14ac:dyDescent="0.35">
      <c r="A2790" t="s">
        <v>194</v>
      </c>
      <c r="B2790" s="354" t="str">
        <f>VLOOKUP(A2790,'Web Based Remittances'!$A$2:$C$70,3,0)</f>
        <v>116q376h</v>
      </c>
      <c r="C2790" s="354" t="s">
        <v>69</v>
      </c>
      <c r="D2790" s="354" t="s">
        <v>70</v>
      </c>
      <c r="E2790" s="354">
        <v>6110640</v>
      </c>
      <c r="F2790" s="354">
        <v>0</v>
      </c>
      <c r="S2790" s="354">
        <v>0</v>
      </c>
      <c r="T2790" s="354">
        <v>0</v>
      </c>
      <c r="U2790" s="354">
        <v>0</v>
      </c>
      <c r="V2790" s="354">
        <v>0</v>
      </c>
      <c r="W2790" s="354">
        <v>0</v>
      </c>
      <c r="X2790" s="354">
        <v>0</v>
      </c>
      <c r="Y2790" s="354">
        <v>0</v>
      </c>
      <c r="Z2790" s="354">
        <v>0</v>
      </c>
      <c r="AA2790" s="354">
        <v>0</v>
      </c>
      <c r="AB2790" s="354">
        <v>0</v>
      </c>
      <c r="AC2790" s="354">
        <v>0</v>
      </c>
      <c r="AD2790" s="354">
        <v>0</v>
      </c>
    </row>
    <row r="2791" spans="1:30" x14ac:dyDescent="0.35">
      <c r="A2791" t="s">
        <v>194</v>
      </c>
      <c r="B2791" s="354" t="str">
        <f>VLOOKUP(A2791,'Web Based Remittances'!$A$2:$C$70,3,0)</f>
        <v>116q376h</v>
      </c>
      <c r="C2791" s="354" t="s">
        <v>71</v>
      </c>
      <c r="D2791" s="354" t="s">
        <v>72</v>
      </c>
      <c r="E2791" s="354">
        <v>6116300</v>
      </c>
      <c r="F2791" s="354">
        <v>1300</v>
      </c>
      <c r="G2791" s="354">
        <v>100</v>
      </c>
      <c r="H2791" s="354">
        <v>100</v>
      </c>
      <c r="I2791" s="354">
        <v>110</v>
      </c>
      <c r="J2791" s="354">
        <v>110</v>
      </c>
      <c r="K2791" s="354">
        <v>110</v>
      </c>
      <c r="L2791" s="354">
        <v>110</v>
      </c>
      <c r="M2791" s="354">
        <v>110</v>
      </c>
      <c r="N2791" s="354">
        <v>110</v>
      </c>
      <c r="O2791" s="354">
        <v>110</v>
      </c>
      <c r="P2791" s="354">
        <v>110</v>
      </c>
      <c r="Q2791" s="354">
        <v>110</v>
      </c>
      <c r="R2791" s="354">
        <v>110</v>
      </c>
      <c r="S2791" s="354">
        <v>100</v>
      </c>
      <c r="T2791" s="354">
        <v>200</v>
      </c>
      <c r="U2791" s="354">
        <v>310</v>
      </c>
      <c r="V2791" s="354">
        <v>420</v>
      </c>
      <c r="W2791" s="354">
        <v>530</v>
      </c>
      <c r="X2791" s="354">
        <v>640</v>
      </c>
      <c r="Y2791" s="354">
        <v>750</v>
      </c>
      <c r="Z2791" s="354">
        <v>860</v>
      </c>
      <c r="AA2791" s="354">
        <v>970</v>
      </c>
      <c r="AB2791" s="354">
        <v>1080</v>
      </c>
      <c r="AC2791" s="354">
        <v>1190</v>
      </c>
      <c r="AD2791" s="354">
        <v>1300</v>
      </c>
    </row>
    <row r="2792" spans="1:30" x14ac:dyDescent="0.35">
      <c r="A2792" t="s">
        <v>194</v>
      </c>
      <c r="B2792" s="354" t="str">
        <f>VLOOKUP(A2792,'Web Based Remittances'!$A$2:$C$70,3,0)</f>
        <v>116q376h</v>
      </c>
      <c r="C2792" s="354" t="s">
        <v>73</v>
      </c>
      <c r="D2792" s="354" t="s">
        <v>74</v>
      </c>
      <c r="E2792" s="354">
        <v>6116200</v>
      </c>
      <c r="F2792" s="354">
        <v>500</v>
      </c>
      <c r="L2792" s="354">
        <v>500</v>
      </c>
      <c r="S2792" s="354">
        <v>0</v>
      </c>
      <c r="T2792" s="354">
        <v>0</v>
      </c>
      <c r="U2792" s="354">
        <v>0</v>
      </c>
      <c r="V2792" s="354">
        <v>0</v>
      </c>
      <c r="W2792" s="354">
        <v>0</v>
      </c>
      <c r="X2792" s="354">
        <v>500</v>
      </c>
      <c r="Y2792" s="354">
        <v>500</v>
      </c>
      <c r="Z2792" s="354">
        <v>500</v>
      </c>
      <c r="AA2792" s="354">
        <v>500</v>
      </c>
      <c r="AB2792" s="354">
        <v>500</v>
      </c>
      <c r="AC2792" s="354">
        <v>500</v>
      </c>
      <c r="AD2792" s="354">
        <v>500</v>
      </c>
    </row>
    <row r="2793" spans="1:30" x14ac:dyDescent="0.35">
      <c r="A2793" t="s">
        <v>194</v>
      </c>
      <c r="B2793" s="354" t="str">
        <f>VLOOKUP(A2793,'Web Based Remittances'!$A$2:$C$70,3,0)</f>
        <v>116q376h</v>
      </c>
      <c r="C2793" s="354" t="s">
        <v>75</v>
      </c>
      <c r="D2793" s="354" t="s">
        <v>76</v>
      </c>
      <c r="E2793" s="354">
        <v>6116610</v>
      </c>
      <c r="F2793" s="354">
        <v>0</v>
      </c>
      <c r="S2793" s="354">
        <v>0</v>
      </c>
      <c r="T2793" s="354">
        <v>0</v>
      </c>
      <c r="U2793" s="354">
        <v>0</v>
      </c>
      <c r="V2793" s="354">
        <v>0</v>
      </c>
      <c r="W2793" s="354">
        <v>0</v>
      </c>
      <c r="X2793" s="354">
        <v>0</v>
      </c>
      <c r="Y2793" s="354">
        <v>0</v>
      </c>
      <c r="Z2793" s="354">
        <v>0</v>
      </c>
      <c r="AA2793" s="354">
        <v>0</v>
      </c>
      <c r="AB2793" s="354">
        <v>0</v>
      </c>
      <c r="AC2793" s="354">
        <v>0</v>
      </c>
      <c r="AD2793" s="354">
        <v>0</v>
      </c>
    </row>
    <row r="2794" spans="1:30" x14ac:dyDescent="0.35">
      <c r="A2794" t="s">
        <v>194</v>
      </c>
      <c r="B2794" s="354" t="str">
        <f>VLOOKUP(A2794,'Web Based Remittances'!$A$2:$C$70,3,0)</f>
        <v>116q376h</v>
      </c>
      <c r="C2794" s="354" t="s">
        <v>77</v>
      </c>
      <c r="D2794" s="354" t="s">
        <v>78</v>
      </c>
      <c r="E2794" s="354">
        <v>6116600</v>
      </c>
      <c r="F2794" s="354">
        <v>1370</v>
      </c>
      <c r="G2794" s="354">
        <v>1370</v>
      </c>
      <c r="S2794" s="354">
        <v>1370</v>
      </c>
      <c r="T2794" s="354">
        <v>1370</v>
      </c>
      <c r="U2794" s="354">
        <v>1370</v>
      </c>
      <c r="V2794" s="354">
        <v>1370</v>
      </c>
      <c r="W2794" s="354">
        <v>1370</v>
      </c>
      <c r="X2794" s="354">
        <v>1370</v>
      </c>
      <c r="Y2794" s="354">
        <v>1370</v>
      </c>
      <c r="Z2794" s="354">
        <v>1370</v>
      </c>
      <c r="AA2794" s="354">
        <v>1370</v>
      </c>
      <c r="AB2794" s="354">
        <v>1370</v>
      </c>
      <c r="AC2794" s="354">
        <v>1370</v>
      </c>
      <c r="AD2794" s="354">
        <v>1370</v>
      </c>
    </row>
    <row r="2795" spans="1:30" x14ac:dyDescent="0.35">
      <c r="A2795" t="s">
        <v>194</v>
      </c>
      <c r="B2795" s="354" t="str">
        <f>VLOOKUP(A2795,'Web Based Remittances'!$A$2:$C$70,3,0)</f>
        <v>116q376h</v>
      </c>
      <c r="C2795" s="354" t="s">
        <v>79</v>
      </c>
      <c r="D2795" s="354" t="s">
        <v>80</v>
      </c>
      <c r="E2795" s="354">
        <v>6121000</v>
      </c>
      <c r="F2795" s="354">
        <v>500</v>
      </c>
      <c r="R2795" s="354">
        <v>500</v>
      </c>
      <c r="S2795" s="354">
        <v>0</v>
      </c>
      <c r="T2795" s="354">
        <v>0</v>
      </c>
      <c r="U2795" s="354">
        <v>0</v>
      </c>
      <c r="V2795" s="354">
        <v>0</v>
      </c>
      <c r="W2795" s="354">
        <v>0</v>
      </c>
      <c r="X2795" s="354">
        <v>0</v>
      </c>
      <c r="Y2795" s="354">
        <v>0</v>
      </c>
      <c r="Z2795" s="354">
        <v>0</v>
      </c>
      <c r="AA2795" s="354">
        <v>0</v>
      </c>
      <c r="AB2795" s="354">
        <v>0</v>
      </c>
      <c r="AC2795" s="354">
        <v>0</v>
      </c>
      <c r="AD2795" s="354">
        <v>500</v>
      </c>
    </row>
    <row r="2796" spans="1:30" x14ac:dyDescent="0.35">
      <c r="A2796" t="s">
        <v>194</v>
      </c>
      <c r="B2796" s="354" t="str">
        <f>VLOOKUP(A2796,'Web Based Remittances'!$A$2:$C$70,3,0)</f>
        <v>116q376h</v>
      </c>
      <c r="C2796" s="354" t="s">
        <v>81</v>
      </c>
      <c r="D2796" s="354" t="s">
        <v>82</v>
      </c>
      <c r="E2796" s="354">
        <v>6122310</v>
      </c>
      <c r="F2796" s="354">
        <v>0</v>
      </c>
      <c r="S2796" s="354">
        <v>0</v>
      </c>
      <c r="T2796" s="354">
        <v>0</v>
      </c>
      <c r="U2796" s="354">
        <v>0</v>
      </c>
      <c r="V2796" s="354">
        <v>0</v>
      </c>
      <c r="W2796" s="354">
        <v>0</v>
      </c>
      <c r="X2796" s="354">
        <v>0</v>
      </c>
      <c r="Y2796" s="354">
        <v>0</v>
      </c>
      <c r="Z2796" s="354">
        <v>0</v>
      </c>
      <c r="AA2796" s="354">
        <v>0</v>
      </c>
      <c r="AB2796" s="354">
        <v>0</v>
      </c>
      <c r="AC2796" s="354">
        <v>0</v>
      </c>
      <c r="AD2796" s="354">
        <v>0</v>
      </c>
    </row>
    <row r="2797" spans="1:30" x14ac:dyDescent="0.35">
      <c r="A2797" t="s">
        <v>194</v>
      </c>
      <c r="B2797" s="354" t="str">
        <f>VLOOKUP(A2797,'Web Based Remittances'!$A$2:$C$70,3,0)</f>
        <v>116q376h</v>
      </c>
      <c r="C2797" s="354" t="s">
        <v>83</v>
      </c>
      <c r="D2797" s="354" t="s">
        <v>84</v>
      </c>
      <c r="E2797" s="354">
        <v>6122110</v>
      </c>
      <c r="F2797" s="354">
        <v>4800</v>
      </c>
      <c r="G2797" s="354">
        <v>400</v>
      </c>
      <c r="H2797" s="354">
        <v>400</v>
      </c>
      <c r="I2797" s="354">
        <v>400</v>
      </c>
      <c r="J2797" s="354">
        <v>400</v>
      </c>
      <c r="K2797" s="354">
        <v>400</v>
      </c>
      <c r="L2797" s="354">
        <v>400</v>
      </c>
      <c r="M2797" s="354">
        <v>400</v>
      </c>
      <c r="N2797" s="354">
        <v>400</v>
      </c>
      <c r="O2797" s="354">
        <v>400</v>
      </c>
      <c r="P2797" s="354">
        <v>400</v>
      </c>
      <c r="Q2797" s="354">
        <v>400</v>
      </c>
      <c r="R2797" s="354">
        <v>400</v>
      </c>
      <c r="S2797" s="354">
        <v>400</v>
      </c>
      <c r="T2797" s="354">
        <v>800</v>
      </c>
      <c r="U2797" s="354">
        <v>1200</v>
      </c>
      <c r="V2797" s="354">
        <v>1600</v>
      </c>
      <c r="W2797" s="354">
        <v>2000</v>
      </c>
      <c r="X2797" s="354">
        <v>2400</v>
      </c>
      <c r="Y2797" s="354">
        <v>2800</v>
      </c>
      <c r="Z2797" s="354">
        <v>3200</v>
      </c>
      <c r="AA2797" s="354">
        <v>3600</v>
      </c>
      <c r="AB2797" s="354">
        <v>4000</v>
      </c>
      <c r="AC2797" s="354">
        <v>4400</v>
      </c>
      <c r="AD2797" s="354">
        <v>4800</v>
      </c>
    </row>
    <row r="2798" spans="1:30" x14ac:dyDescent="0.35">
      <c r="A2798" t="s">
        <v>194</v>
      </c>
      <c r="B2798" s="354" t="str">
        <f>VLOOKUP(A2798,'Web Based Remittances'!$A$2:$C$70,3,0)</f>
        <v>116q376h</v>
      </c>
      <c r="C2798" s="354" t="s">
        <v>85</v>
      </c>
      <c r="D2798" s="354" t="s">
        <v>86</v>
      </c>
      <c r="E2798" s="354">
        <v>6120800</v>
      </c>
      <c r="F2798" s="354">
        <v>365</v>
      </c>
      <c r="R2798" s="354">
        <v>365</v>
      </c>
      <c r="S2798" s="354">
        <v>0</v>
      </c>
      <c r="T2798" s="354">
        <v>0</v>
      </c>
      <c r="U2798" s="354">
        <v>0</v>
      </c>
      <c r="V2798" s="354">
        <v>0</v>
      </c>
      <c r="W2798" s="354">
        <v>0</v>
      </c>
      <c r="X2798" s="354">
        <v>0</v>
      </c>
      <c r="Y2798" s="354">
        <v>0</v>
      </c>
      <c r="Z2798" s="354">
        <v>0</v>
      </c>
      <c r="AA2798" s="354">
        <v>0</v>
      </c>
      <c r="AB2798" s="354">
        <v>0</v>
      </c>
      <c r="AC2798" s="354">
        <v>0</v>
      </c>
      <c r="AD2798" s="354">
        <v>365</v>
      </c>
    </row>
    <row r="2799" spans="1:30" x14ac:dyDescent="0.35">
      <c r="A2799" t="s">
        <v>194</v>
      </c>
      <c r="B2799" s="354" t="str">
        <f>VLOOKUP(A2799,'Web Based Remittances'!$A$2:$C$70,3,0)</f>
        <v>116q376h</v>
      </c>
      <c r="C2799" s="354" t="s">
        <v>87</v>
      </c>
      <c r="D2799" s="354" t="s">
        <v>88</v>
      </c>
      <c r="E2799" s="354">
        <v>6120220</v>
      </c>
      <c r="F2799" s="354">
        <v>2695</v>
      </c>
      <c r="R2799" s="354">
        <v>2695</v>
      </c>
      <c r="S2799" s="354">
        <v>0</v>
      </c>
      <c r="T2799" s="354">
        <v>0</v>
      </c>
      <c r="U2799" s="354">
        <v>0</v>
      </c>
      <c r="V2799" s="354">
        <v>0</v>
      </c>
      <c r="W2799" s="354">
        <v>0</v>
      </c>
      <c r="X2799" s="354">
        <v>0</v>
      </c>
      <c r="Y2799" s="354">
        <v>0</v>
      </c>
      <c r="Z2799" s="354">
        <v>0</v>
      </c>
      <c r="AA2799" s="354">
        <v>0</v>
      </c>
      <c r="AB2799" s="354">
        <v>0</v>
      </c>
      <c r="AC2799" s="354">
        <v>0</v>
      </c>
      <c r="AD2799" s="354">
        <v>2695</v>
      </c>
    </row>
    <row r="2800" spans="1:30" x14ac:dyDescent="0.35">
      <c r="A2800" t="s">
        <v>194</v>
      </c>
      <c r="B2800" s="354" t="str">
        <f>VLOOKUP(A2800,'Web Based Remittances'!$A$2:$C$70,3,0)</f>
        <v>116q376h</v>
      </c>
      <c r="C2800" s="354" t="s">
        <v>89</v>
      </c>
      <c r="D2800" s="354" t="s">
        <v>90</v>
      </c>
      <c r="E2800" s="354">
        <v>6120600</v>
      </c>
      <c r="F2800" s="354">
        <v>0</v>
      </c>
      <c r="S2800" s="354">
        <v>0</v>
      </c>
      <c r="T2800" s="354">
        <v>0</v>
      </c>
      <c r="U2800" s="354">
        <v>0</v>
      </c>
      <c r="V2800" s="354">
        <v>0</v>
      </c>
      <c r="W2800" s="354">
        <v>0</v>
      </c>
      <c r="X2800" s="354">
        <v>0</v>
      </c>
      <c r="Y2800" s="354">
        <v>0</v>
      </c>
      <c r="Z2800" s="354">
        <v>0</v>
      </c>
      <c r="AA2800" s="354">
        <v>0</v>
      </c>
      <c r="AB2800" s="354">
        <v>0</v>
      </c>
      <c r="AC2800" s="354">
        <v>0</v>
      </c>
      <c r="AD2800" s="354">
        <v>0</v>
      </c>
    </row>
    <row r="2801" spans="1:30" x14ac:dyDescent="0.35">
      <c r="A2801" t="s">
        <v>194</v>
      </c>
      <c r="B2801" s="354" t="str">
        <f>VLOOKUP(A2801,'Web Based Remittances'!$A$2:$C$70,3,0)</f>
        <v>116q376h</v>
      </c>
      <c r="C2801" s="354" t="s">
        <v>91</v>
      </c>
      <c r="D2801" s="354" t="s">
        <v>92</v>
      </c>
      <c r="E2801" s="354">
        <v>6120400</v>
      </c>
      <c r="F2801" s="354">
        <v>100</v>
      </c>
      <c r="R2801" s="354">
        <v>100</v>
      </c>
      <c r="S2801" s="354">
        <v>0</v>
      </c>
      <c r="T2801" s="354">
        <v>0</v>
      </c>
      <c r="U2801" s="354">
        <v>0</v>
      </c>
      <c r="V2801" s="354">
        <v>0</v>
      </c>
      <c r="W2801" s="354">
        <v>0</v>
      </c>
      <c r="X2801" s="354">
        <v>0</v>
      </c>
      <c r="Y2801" s="354">
        <v>0</v>
      </c>
      <c r="Z2801" s="354">
        <v>0</v>
      </c>
      <c r="AA2801" s="354">
        <v>0</v>
      </c>
      <c r="AB2801" s="354">
        <v>0</v>
      </c>
      <c r="AC2801" s="354">
        <v>0</v>
      </c>
      <c r="AD2801" s="354">
        <v>100</v>
      </c>
    </row>
    <row r="2802" spans="1:30" x14ac:dyDescent="0.35">
      <c r="A2802" t="s">
        <v>194</v>
      </c>
      <c r="B2802" s="354" t="str">
        <f>VLOOKUP(A2802,'Web Based Remittances'!$A$2:$C$70,3,0)</f>
        <v>116q376h</v>
      </c>
      <c r="C2802" s="354" t="s">
        <v>93</v>
      </c>
      <c r="D2802" s="354" t="s">
        <v>94</v>
      </c>
      <c r="E2802" s="354">
        <v>6140130</v>
      </c>
      <c r="F2802" s="354">
        <v>1000</v>
      </c>
      <c r="G2802" s="354">
        <v>50</v>
      </c>
      <c r="H2802" s="354">
        <v>100</v>
      </c>
      <c r="I2802" s="354">
        <v>100</v>
      </c>
      <c r="J2802" s="354">
        <v>100</v>
      </c>
      <c r="L2802" s="354">
        <v>100</v>
      </c>
      <c r="M2802" s="354">
        <v>100</v>
      </c>
      <c r="N2802" s="354">
        <v>100</v>
      </c>
      <c r="O2802" s="354">
        <v>100</v>
      </c>
      <c r="P2802" s="354">
        <v>100</v>
      </c>
      <c r="Q2802" s="354">
        <v>100</v>
      </c>
      <c r="R2802" s="354">
        <v>50</v>
      </c>
      <c r="S2802" s="354">
        <v>50</v>
      </c>
      <c r="T2802" s="354">
        <v>150</v>
      </c>
      <c r="U2802" s="354">
        <v>250</v>
      </c>
      <c r="V2802" s="354">
        <v>350</v>
      </c>
      <c r="W2802" s="354">
        <v>350</v>
      </c>
      <c r="X2802" s="354">
        <v>450</v>
      </c>
      <c r="Y2802" s="354">
        <v>550</v>
      </c>
      <c r="Z2802" s="354">
        <v>650</v>
      </c>
      <c r="AA2802" s="354">
        <v>750</v>
      </c>
      <c r="AB2802" s="354">
        <v>850</v>
      </c>
      <c r="AC2802" s="354">
        <v>950</v>
      </c>
      <c r="AD2802" s="354">
        <v>1000</v>
      </c>
    </row>
    <row r="2803" spans="1:30" x14ac:dyDescent="0.35">
      <c r="A2803" t="s">
        <v>194</v>
      </c>
      <c r="B2803" s="354" t="str">
        <f>VLOOKUP(A2803,'Web Based Remittances'!$A$2:$C$70,3,0)</f>
        <v>116q376h</v>
      </c>
      <c r="C2803" s="354" t="s">
        <v>95</v>
      </c>
      <c r="D2803" s="354" t="s">
        <v>96</v>
      </c>
      <c r="E2803" s="354">
        <v>6142430</v>
      </c>
      <c r="F2803" s="354">
        <v>1000</v>
      </c>
      <c r="G2803" s="354">
        <v>300</v>
      </c>
      <c r="H2803" s="354">
        <v>10</v>
      </c>
      <c r="I2803" s="354">
        <v>10</v>
      </c>
      <c r="J2803" s="354">
        <v>10</v>
      </c>
      <c r="L2803" s="354">
        <v>20</v>
      </c>
      <c r="M2803" s="354">
        <v>10</v>
      </c>
      <c r="N2803" s="354">
        <v>600</v>
      </c>
      <c r="O2803" s="354">
        <v>10</v>
      </c>
      <c r="P2803" s="354">
        <v>10</v>
      </c>
      <c r="Q2803" s="354">
        <v>10</v>
      </c>
      <c r="R2803" s="354">
        <v>10</v>
      </c>
      <c r="S2803" s="354">
        <v>300</v>
      </c>
      <c r="T2803" s="354">
        <v>310</v>
      </c>
      <c r="U2803" s="354">
        <v>320</v>
      </c>
      <c r="V2803" s="354">
        <v>330</v>
      </c>
      <c r="W2803" s="354">
        <v>330</v>
      </c>
      <c r="X2803" s="354">
        <v>350</v>
      </c>
      <c r="Y2803" s="354">
        <v>360</v>
      </c>
      <c r="Z2803" s="354">
        <v>960</v>
      </c>
      <c r="AA2803" s="354">
        <v>970</v>
      </c>
      <c r="AB2803" s="354">
        <v>980</v>
      </c>
      <c r="AC2803" s="354">
        <v>990</v>
      </c>
      <c r="AD2803" s="354">
        <v>1000</v>
      </c>
    </row>
    <row r="2804" spans="1:30" x14ac:dyDescent="0.35">
      <c r="A2804" t="s">
        <v>194</v>
      </c>
      <c r="B2804" s="354" t="str">
        <f>VLOOKUP(A2804,'Web Based Remittances'!$A$2:$C$70,3,0)</f>
        <v>116q376h</v>
      </c>
      <c r="C2804" s="354" t="s">
        <v>97</v>
      </c>
      <c r="D2804" s="354" t="s">
        <v>98</v>
      </c>
      <c r="E2804" s="354">
        <v>6146100</v>
      </c>
      <c r="F2804" s="354">
        <v>0</v>
      </c>
      <c r="S2804" s="354">
        <v>0</v>
      </c>
      <c r="T2804" s="354">
        <v>0</v>
      </c>
      <c r="U2804" s="354">
        <v>0</v>
      </c>
      <c r="V2804" s="354">
        <v>0</v>
      </c>
      <c r="W2804" s="354">
        <v>0</v>
      </c>
      <c r="X2804" s="354">
        <v>0</v>
      </c>
      <c r="Y2804" s="354">
        <v>0</v>
      </c>
      <c r="Z2804" s="354">
        <v>0</v>
      </c>
      <c r="AA2804" s="354">
        <v>0</v>
      </c>
      <c r="AB2804" s="354">
        <v>0</v>
      </c>
      <c r="AC2804" s="354">
        <v>0</v>
      </c>
      <c r="AD2804" s="354">
        <v>0</v>
      </c>
    </row>
    <row r="2805" spans="1:30" x14ac:dyDescent="0.35">
      <c r="A2805" t="s">
        <v>194</v>
      </c>
      <c r="B2805" s="354" t="str">
        <f>VLOOKUP(A2805,'Web Based Remittances'!$A$2:$C$70,3,0)</f>
        <v>116q376h</v>
      </c>
      <c r="C2805" s="354" t="s">
        <v>99</v>
      </c>
      <c r="D2805" s="354" t="s">
        <v>100</v>
      </c>
      <c r="E2805" s="354">
        <v>6140000</v>
      </c>
      <c r="F2805" s="354">
        <v>1400</v>
      </c>
      <c r="G2805" s="354">
        <v>15</v>
      </c>
      <c r="H2805" s="354">
        <v>50</v>
      </c>
      <c r="I2805" s="354">
        <v>50</v>
      </c>
      <c r="J2805" s="354">
        <v>50</v>
      </c>
      <c r="L2805" s="354">
        <v>50</v>
      </c>
      <c r="M2805" s="354">
        <v>50</v>
      </c>
      <c r="N2805" s="354">
        <v>50</v>
      </c>
      <c r="O2805" s="354">
        <v>50</v>
      </c>
      <c r="P2805" s="354">
        <v>50</v>
      </c>
      <c r="Q2805" s="354">
        <v>50</v>
      </c>
      <c r="R2805" s="354">
        <v>935</v>
      </c>
      <c r="S2805" s="354">
        <v>15</v>
      </c>
      <c r="T2805" s="354">
        <v>65</v>
      </c>
      <c r="U2805" s="354">
        <v>115</v>
      </c>
      <c r="V2805" s="354">
        <v>165</v>
      </c>
      <c r="W2805" s="354">
        <v>165</v>
      </c>
      <c r="X2805" s="354">
        <v>215</v>
      </c>
      <c r="Y2805" s="354">
        <v>265</v>
      </c>
      <c r="Z2805" s="354">
        <v>315</v>
      </c>
      <c r="AA2805" s="354">
        <v>365</v>
      </c>
      <c r="AB2805" s="354">
        <v>415</v>
      </c>
      <c r="AC2805" s="354">
        <v>465</v>
      </c>
      <c r="AD2805" s="354">
        <v>1400</v>
      </c>
    </row>
    <row r="2806" spans="1:30" x14ac:dyDescent="0.35">
      <c r="A2806" t="s">
        <v>194</v>
      </c>
      <c r="B2806" s="354" t="str">
        <f>VLOOKUP(A2806,'Web Based Remittances'!$A$2:$C$70,3,0)</f>
        <v>116q376h</v>
      </c>
      <c r="C2806" s="354" t="s">
        <v>101</v>
      </c>
      <c r="D2806" s="354" t="s">
        <v>102</v>
      </c>
      <c r="E2806" s="354">
        <v>6121600</v>
      </c>
      <c r="F2806" s="354">
        <v>820</v>
      </c>
      <c r="Q2806" s="354">
        <v>820</v>
      </c>
      <c r="S2806" s="354">
        <v>0</v>
      </c>
      <c r="T2806" s="354">
        <v>0</v>
      </c>
      <c r="U2806" s="354">
        <v>0</v>
      </c>
      <c r="V2806" s="354">
        <v>0</v>
      </c>
      <c r="W2806" s="354">
        <v>0</v>
      </c>
      <c r="X2806" s="354">
        <v>0</v>
      </c>
      <c r="Y2806" s="354">
        <v>0</v>
      </c>
      <c r="Z2806" s="354">
        <v>0</v>
      </c>
      <c r="AA2806" s="354">
        <v>0</v>
      </c>
      <c r="AB2806" s="354">
        <v>0</v>
      </c>
      <c r="AC2806" s="354">
        <v>820</v>
      </c>
      <c r="AD2806" s="354">
        <v>820</v>
      </c>
    </row>
    <row r="2807" spans="1:30" x14ac:dyDescent="0.35">
      <c r="A2807" t="s">
        <v>194</v>
      </c>
      <c r="B2807" s="354" t="str">
        <f>VLOOKUP(A2807,'Web Based Remittances'!$A$2:$C$70,3,0)</f>
        <v>116q376h</v>
      </c>
      <c r="C2807" s="354" t="s">
        <v>103</v>
      </c>
      <c r="D2807" s="354" t="s">
        <v>104</v>
      </c>
      <c r="E2807" s="354">
        <v>6151110</v>
      </c>
      <c r="F2807" s="354">
        <v>0</v>
      </c>
      <c r="S2807" s="354">
        <v>0</v>
      </c>
      <c r="T2807" s="354">
        <v>0</v>
      </c>
      <c r="U2807" s="354">
        <v>0</v>
      </c>
      <c r="V2807" s="354">
        <v>0</v>
      </c>
      <c r="W2807" s="354">
        <v>0</v>
      </c>
      <c r="X2807" s="354">
        <v>0</v>
      </c>
      <c r="Y2807" s="354">
        <v>0</v>
      </c>
      <c r="Z2807" s="354">
        <v>0</v>
      </c>
      <c r="AA2807" s="354">
        <v>0</v>
      </c>
      <c r="AB2807" s="354">
        <v>0</v>
      </c>
      <c r="AC2807" s="354">
        <v>0</v>
      </c>
      <c r="AD2807" s="354">
        <v>0</v>
      </c>
    </row>
    <row r="2808" spans="1:30" x14ac:dyDescent="0.35">
      <c r="A2808" t="s">
        <v>194</v>
      </c>
      <c r="B2808" s="354" t="str">
        <f>VLOOKUP(A2808,'Web Based Remittances'!$A$2:$C$70,3,0)</f>
        <v>116q376h</v>
      </c>
      <c r="C2808" s="354" t="s">
        <v>105</v>
      </c>
      <c r="D2808" s="354" t="s">
        <v>106</v>
      </c>
      <c r="E2808" s="354">
        <v>6140200</v>
      </c>
      <c r="F2808" s="354">
        <v>100</v>
      </c>
      <c r="G2808" s="354">
        <v>10</v>
      </c>
      <c r="H2808" s="354">
        <v>10</v>
      </c>
      <c r="I2808" s="354">
        <v>10</v>
      </c>
      <c r="J2808" s="354">
        <v>10</v>
      </c>
      <c r="L2808" s="354">
        <v>10</v>
      </c>
      <c r="M2808" s="354">
        <v>10</v>
      </c>
      <c r="N2808" s="354">
        <v>10</v>
      </c>
      <c r="O2808" s="354">
        <v>10</v>
      </c>
      <c r="P2808" s="354">
        <v>10</v>
      </c>
      <c r="Q2808" s="354">
        <v>10</v>
      </c>
      <c r="S2808" s="354">
        <v>10</v>
      </c>
      <c r="T2808" s="354">
        <v>20</v>
      </c>
      <c r="U2808" s="354">
        <v>30</v>
      </c>
      <c r="V2808" s="354">
        <v>40</v>
      </c>
      <c r="W2808" s="354">
        <v>40</v>
      </c>
      <c r="X2808" s="354">
        <v>50</v>
      </c>
      <c r="Y2808" s="354">
        <v>60</v>
      </c>
      <c r="Z2808" s="354">
        <v>70</v>
      </c>
      <c r="AA2808" s="354">
        <v>80</v>
      </c>
      <c r="AB2808" s="354">
        <v>90</v>
      </c>
      <c r="AC2808" s="354">
        <v>100</v>
      </c>
      <c r="AD2808" s="354">
        <v>100</v>
      </c>
    </row>
    <row r="2809" spans="1:30" x14ac:dyDescent="0.35">
      <c r="A2809" t="s">
        <v>194</v>
      </c>
      <c r="B2809" s="354" t="str">
        <f>VLOOKUP(A2809,'Web Based Remittances'!$A$2:$C$70,3,0)</f>
        <v>116q376h</v>
      </c>
      <c r="C2809" s="354" t="s">
        <v>107</v>
      </c>
      <c r="D2809" s="354" t="s">
        <v>108</v>
      </c>
      <c r="E2809" s="354">
        <v>6111000</v>
      </c>
      <c r="F2809" s="354">
        <v>2000</v>
      </c>
      <c r="G2809" s="354">
        <v>570</v>
      </c>
      <c r="H2809" s="354">
        <v>570</v>
      </c>
      <c r="I2809" s="354">
        <v>570</v>
      </c>
      <c r="L2809" s="354">
        <v>290</v>
      </c>
      <c r="S2809" s="354">
        <v>570</v>
      </c>
      <c r="T2809" s="354">
        <v>1140</v>
      </c>
      <c r="U2809" s="354">
        <v>1710</v>
      </c>
      <c r="V2809" s="354">
        <v>1710</v>
      </c>
      <c r="W2809" s="354">
        <v>1710</v>
      </c>
      <c r="X2809" s="354">
        <v>2000</v>
      </c>
      <c r="Y2809" s="354">
        <v>2000</v>
      </c>
      <c r="Z2809" s="354">
        <v>2000</v>
      </c>
      <c r="AA2809" s="354">
        <v>2000</v>
      </c>
      <c r="AB2809" s="354">
        <v>2000</v>
      </c>
      <c r="AC2809" s="354">
        <v>2000</v>
      </c>
      <c r="AD2809" s="354">
        <v>2000</v>
      </c>
    </row>
    <row r="2810" spans="1:30" x14ac:dyDescent="0.35">
      <c r="A2810" t="s">
        <v>194</v>
      </c>
      <c r="B2810" s="354" t="str">
        <f>VLOOKUP(A2810,'Web Based Remittances'!$A$2:$C$70,3,0)</f>
        <v>116q376h</v>
      </c>
      <c r="C2810" s="354" t="s">
        <v>109</v>
      </c>
      <c r="D2810" s="354" t="s">
        <v>110</v>
      </c>
      <c r="E2810" s="354">
        <v>6170100</v>
      </c>
      <c r="F2810" s="354">
        <v>0</v>
      </c>
      <c r="S2810" s="354">
        <v>0</v>
      </c>
      <c r="T2810" s="354">
        <v>0</v>
      </c>
      <c r="U2810" s="354">
        <v>0</v>
      </c>
      <c r="V2810" s="354">
        <v>0</v>
      </c>
      <c r="W2810" s="354">
        <v>0</v>
      </c>
      <c r="X2810" s="354">
        <v>0</v>
      </c>
      <c r="Y2810" s="354">
        <v>0</v>
      </c>
      <c r="Z2810" s="354">
        <v>0</v>
      </c>
      <c r="AA2810" s="354">
        <v>0</v>
      </c>
      <c r="AB2810" s="354">
        <v>0</v>
      </c>
      <c r="AC2810" s="354">
        <v>0</v>
      </c>
      <c r="AD2810" s="354">
        <v>0</v>
      </c>
    </row>
    <row r="2811" spans="1:30" x14ac:dyDescent="0.35">
      <c r="A2811" t="s">
        <v>194</v>
      </c>
      <c r="B2811" s="354" t="str">
        <f>VLOOKUP(A2811,'Web Based Remittances'!$A$2:$C$70,3,0)</f>
        <v>116q376h</v>
      </c>
      <c r="C2811" s="354" t="s">
        <v>111</v>
      </c>
      <c r="D2811" s="354" t="s">
        <v>112</v>
      </c>
      <c r="E2811" s="354">
        <v>6170110</v>
      </c>
      <c r="F2811" s="354">
        <v>13700</v>
      </c>
      <c r="G2811" s="354">
        <v>1000</v>
      </c>
      <c r="H2811" s="354">
        <v>4000</v>
      </c>
      <c r="I2811" s="354">
        <v>1000</v>
      </c>
      <c r="J2811" s="354">
        <v>500</v>
      </c>
      <c r="L2811" s="354">
        <v>1000</v>
      </c>
      <c r="M2811" s="354">
        <v>2000</v>
      </c>
      <c r="N2811" s="354">
        <v>500</v>
      </c>
      <c r="O2811" s="354">
        <v>500</v>
      </c>
      <c r="P2811" s="354">
        <v>500</v>
      </c>
      <c r="Q2811" s="354">
        <v>700</v>
      </c>
      <c r="R2811" s="354">
        <v>2000</v>
      </c>
      <c r="S2811" s="354">
        <v>1000</v>
      </c>
      <c r="T2811" s="354">
        <v>5000</v>
      </c>
      <c r="U2811" s="354">
        <v>6000</v>
      </c>
      <c r="V2811" s="354">
        <v>6500</v>
      </c>
      <c r="W2811" s="354">
        <v>6500</v>
      </c>
      <c r="X2811" s="354">
        <v>7500</v>
      </c>
      <c r="Y2811" s="354">
        <v>9500</v>
      </c>
      <c r="Z2811" s="354">
        <v>10000</v>
      </c>
      <c r="AA2811" s="354">
        <v>10500</v>
      </c>
      <c r="AB2811" s="354">
        <v>11000</v>
      </c>
      <c r="AC2811" s="354">
        <v>11700</v>
      </c>
      <c r="AD2811" s="354">
        <v>13700</v>
      </c>
    </row>
    <row r="2812" spans="1:30" x14ac:dyDescent="0.35">
      <c r="A2812" t="s">
        <v>194</v>
      </c>
      <c r="B2812" s="354" t="str">
        <f>VLOOKUP(A2812,'Web Based Remittances'!$A$2:$C$70,3,0)</f>
        <v>116q376h</v>
      </c>
      <c r="C2812" s="354" t="s">
        <v>121</v>
      </c>
      <c r="D2812" s="354" t="s">
        <v>122</v>
      </c>
      <c r="E2812" s="354">
        <v>4190170</v>
      </c>
      <c r="F2812" s="354">
        <v>-4350</v>
      </c>
      <c r="H2812" s="354">
        <v>-4350</v>
      </c>
      <c r="S2812" s="354">
        <v>0</v>
      </c>
      <c r="T2812" s="354">
        <v>-4350</v>
      </c>
      <c r="U2812" s="354">
        <v>-4350</v>
      </c>
      <c r="V2812" s="354">
        <v>-4350</v>
      </c>
      <c r="W2812" s="354">
        <v>-4350</v>
      </c>
      <c r="X2812" s="354">
        <v>-4350</v>
      </c>
      <c r="Y2812" s="354">
        <v>-4350</v>
      </c>
      <c r="Z2812" s="354">
        <v>-4350</v>
      </c>
      <c r="AA2812" s="354">
        <v>-4350</v>
      </c>
      <c r="AB2812" s="354">
        <v>-4350</v>
      </c>
      <c r="AC2812" s="354">
        <v>-4350</v>
      </c>
      <c r="AD2812" s="354">
        <v>-4350</v>
      </c>
    </row>
    <row r="2813" spans="1:30" x14ac:dyDescent="0.35">
      <c r="A2813" t="s">
        <v>194</v>
      </c>
      <c r="B2813" s="354" t="str">
        <f>VLOOKUP(A2813,'Web Based Remittances'!$A$2:$C$70,3,0)</f>
        <v>116q376h</v>
      </c>
      <c r="C2813" s="354" t="s">
        <v>127</v>
      </c>
      <c r="D2813" s="354" t="s">
        <v>128</v>
      </c>
      <c r="E2813" s="354">
        <v>6180200</v>
      </c>
      <c r="F2813" s="354">
        <v>1500</v>
      </c>
      <c r="L2813" s="354">
        <v>1500</v>
      </c>
      <c r="S2813" s="354">
        <v>0</v>
      </c>
      <c r="T2813" s="354">
        <v>0</v>
      </c>
      <c r="U2813" s="354">
        <v>0</v>
      </c>
      <c r="V2813" s="354">
        <v>0</v>
      </c>
      <c r="W2813" s="354">
        <v>0</v>
      </c>
      <c r="X2813" s="354">
        <v>1500</v>
      </c>
      <c r="Y2813" s="354">
        <v>1500</v>
      </c>
      <c r="Z2813" s="354">
        <v>1500</v>
      </c>
      <c r="AA2813" s="354">
        <v>1500</v>
      </c>
      <c r="AB2813" s="354">
        <v>1500</v>
      </c>
      <c r="AC2813" s="354">
        <v>1500</v>
      </c>
      <c r="AD2813" s="354">
        <v>1500</v>
      </c>
    </row>
    <row r="2814" spans="1:30" x14ac:dyDescent="0.35">
      <c r="A2814" t="s">
        <v>194</v>
      </c>
      <c r="B2814" s="354" t="str">
        <f>VLOOKUP(A2814,'Web Based Remittances'!$A$2:$C$70,3,0)</f>
        <v>116q376h</v>
      </c>
      <c r="C2814" s="354" t="s">
        <v>130</v>
      </c>
      <c r="D2814" s="354" t="s">
        <v>131</v>
      </c>
      <c r="E2814" s="354">
        <v>6180230</v>
      </c>
      <c r="F2814" s="354">
        <v>0</v>
      </c>
      <c r="S2814" s="354">
        <v>0</v>
      </c>
      <c r="T2814" s="354">
        <v>0</v>
      </c>
      <c r="U2814" s="354">
        <v>0</v>
      </c>
      <c r="V2814" s="354">
        <v>0</v>
      </c>
      <c r="W2814" s="354">
        <v>0</v>
      </c>
      <c r="X2814" s="354">
        <v>0</v>
      </c>
      <c r="Y2814" s="354">
        <v>0</v>
      </c>
      <c r="Z2814" s="354">
        <v>0</v>
      </c>
      <c r="AA2814" s="354">
        <v>0</v>
      </c>
      <c r="AB2814" s="354">
        <v>0</v>
      </c>
      <c r="AC2814" s="354">
        <v>0</v>
      </c>
      <c r="AD2814" s="354">
        <v>0</v>
      </c>
    </row>
    <row r="2815" spans="1:30" x14ac:dyDescent="0.35">
      <c r="A2815" t="s">
        <v>194</v>
      </c>
      <c r="B2815" s="354" t="str">
        <f>VLOOKUP(A2815,'Web Based Remittances'!$A$2:$C$70,3,0)</f>
        <v>116q376h</v>
      </c>
      <c r="C2815" s="354" t="s">
        <v>136</v>
      </c>
      <c r="D2815" s="354" t="s">
        <v>137</v>
      </c>
      <c r="E2815" s="354">
        <v>6180260</v>
      </c>
      <c r="F2815" s="354">
        <v>3515.6</v>
      </c>
      <c r="M2815" s="354">
        <v>3515.6</v>
      </c>
      <c r="S2815" s="354">
        <v>0</v>
      </c>
      <c r="T2815" s="354">
        <v>0</v>
      </c>
      <c r="U2815" s="354">
        <v>0</v>
      </c>
      <c r="V2815" s="354">
        <v>0</v>
      </c>
      <c r="W2815" s="354">
        <v>0</v>
      </c>
      <c r="X2815" s="354">
        <v>0</v>
      </c>
      <c r="Y2815" s="354">
        <v>3515.6</v>
      </c>
      <c r="Z2815" s="354">
        <v>3515.6</v>
      </c>
      <c r="AA2815" s="354">
        <v>3515.6</v>
      </c>
      <c r="AB2815" s="354">
        <v>3515.6</v>
      </c>
      <c r="AC2815" s="354">
        <v>3515.6</v>
      </c>
      <c r="AD2815" s="354">
        <v>3515.6</v>
      </c>
    </row>
    <row r="2816" spans="1:30" x14ac:dyDescent="0.35">
      <c r="A2816" t="s">
        <v>195</v>
      </c>
      <c r="B2816" s="354" t="str">
        <f>VLOOKUP(A2816,'Web Based Remittances'!$A$2:$C$70,3,0)</f>
        <v>405r710m</v>
      </c>
      <c r="C2816" s="354" t="s">
        <v>19</v>
      </c>
      <c r="D2816" s="354" t="s">
        <v>20</v>
      </c>
      <c r="E2816" s="354">
        <v>4190105</v>
      </c>
      <c r="F2816" s="354">
        <v>-521657.41</v>
      </c>
      <c r="G2816" s="354">
        <v>-60867.48</v>
      </c>
      <c r="H2816" s="354">
        <v>-55009.93</v>
      </c>
      <c r="I2816" s="354">
        <v>-40578</v>
      </c>
      <c r="J2816" s="354">
        <v>-40578</v>
      </c>
      <c r="K2816" s="354">
        <v>-40578</v>
      </c>
      <c r="L2816" s="354">
        <v>-40578</v>
      </c>
      <c r="M2816" s="354">
        <v>-40578</v>
      </c>
      <c r="N2816" s="354">
        <v>-40578</v>
      </c>
      <c r="O2816" s="354">
        <v>-40578</v>
      </c>
      <c r="P2816" s="354">
        <v>-40578</v>
      </c>
      <c r="Q2816" s="354">
        <v>-40578</v>
      </c>
      <c r="R2816" s="354">
        <v>-40578</v>
      </c>
      <c r="S2816" s="354">
        <v>-60867.48</v>
      </c>
      <c r="T2816" s="354">
        <v>-115877.41</v>
      </c>
      <c r="U2816" s="354">
        <v>-156455.41</v>
      </c>
      <c r="V2816" s="354">
        <v>-197033.41</v>
      </c>
      <c r="W2816" s="354">
        <v>-237611.41</v>
      </c>
      <c r="X2816" s="354">
        <v>-278189.41000000003</v>
      </c>
      <c r="Y2816" s="354">
        <v>-318767.41000000003</v>
      </c>
      <c r="Z2816" s="354">
        <v>-359345.41000000003</v>
      </c>
      <c r="AA2816" s="354">
        <v>-399923.41000000003</v>
      </c>
      <c r="AB2816" s="354">
        <v>-440501.41000000003</v>
      </c>
      <c r="AC2816" s="354">
        <v>-481079.41000000003</v>
      </c>
      <c r="AD2816" s="354">
        <v>-521657.41000000003</v>
      </c>
    </row>
    <row r="2817" spans="1:30" x14ac:dyDescent="0.35">
      <c r="A2817" t="s">
        <v>195</v>
      </c>
      <c r="B2817" s="354" t="str">
        <f>VLOOKUP(A2817,'Web Based Remittances'!$A$2:$C$70,3,0)</f>
        <v>405r710m</v>
      </c>
      <c r="C2817" s="354" t="s">
        <v>21</v>
      </c>
      <c r="D2817" s="354" t="s">
        <v>22</v>
      </c>
      <c r="E2817" s="354">
        <v>4190110</v>
      </c>
      <c r="S2817" s="354">
        <v>0</v>
      </c>
      <c r="T2817" s="354">
        <v>0</v>
      </c>
      <c r="U2817" s="354">
        <v>0</v>
      </c>
      <c r="V2817" s="354">
        <v>0</v>
      </c>
      <c r="W2817" s="354">
        <v>0</v>
      </c>
      <c r="X2817" s="354">
        <v>0</v>
      </c>
      <c r="Y2817" s="354">
        <v>0</v>
      </c>
      <c r="Z2817" s="354">
        <v>0</v>
      </c>
      <c r="AA2817" s="354">
        <v>0</v>
      </c>
      <c r="AB2817" s="354">
        <v>0</v>
      </c>
      <c r="AC2817" s="354">
        <v>0</v>
      </c>
      <c r="AD2817" s="354">
        <v>0</v>
      </c>
    </row>
    <row r="2818" spans="1:30" x14ac:dyDescent="0.35">
      <c r="A2818" t="s">
        <v>195</v>
      </c>
      <c r="B2818" s="354" t="str">
        <f>VLOOKUP(A2818,'Web Based Remittances'!$A$2:$C$70,3,0)</f>
        <v>405r710m</v>
      </c>
      <c r="C2818" s="354" t="s">
        <v>23</v>
      </c>
      <c r="D2818" s="354" t="s">
        <v>24</v>
      </c>
      <c r="E2818" s="354">
        <v>4190120</v>
      </c>
      <c r="F2818" s="354">
        <v>-23971</v>
      </c>
      <c r="G2818" s="354">
        <v>-1998</v>
      </c>
      <c r="H2818" s="354">
        <v>-1998</v>
      </c>
      <c r="I2818" s="354">
        <v>-1998</v>
      </c>
      <c r="J2818" s="354">
        <v>-1998</v>
      </c>
      <c r="K2818" s="354">
        <v>-1998</v>
      </c>
      <c r="L2818" s="354">
        <v>-1998</v>
      </c>
      <c r="M2818" s="354">
        <v>-1998</v>
      </c>
      <c r="N2818" s="354">
        <v>-1998</v>
      </c>
      <c r="O2818" s="354">
        <v>-1998</v>
      </c>
      <c r="P2818" s="354">
        <v>-1998</v>
      </c>
      <c r="Q2818" s="354">
        <v>-1998</v>
      </c>
      <c r="R2818" s="354">
        <v>-1993</v>
      </c>
      <c r="S2818" s="354">
        <v>-1998</v>
      </c>
      <c r="T2818" s="354">
        <v>-3996</v>
      </c>
      <c r="U2818" s="354">
        <v>-5994</v>
      </c>
      <c r="V2818" s="354">
        <v>-7992</v>
      </c>
      <c r="W2818" s="354">
        <v>-9990</v>
      </c>
      <c r="X2818" s="354">
        <v>-11988</v>
      </c>
      <c r="Y2818" s="354">
        <v>-13986</v>
      </c>
      <c r="Z2818" s="354">
        <v>-15984</v>
      </c>
      <c r="AA2818" s="354">
        <v>-17982</v>
      </c>
      <c r="AB2818" s="354">
        <v>-19980</v>
      </c>
      <c r="AC2818" s="354">
        <v>-21978</v>
      </c>
      <c r="AD2818" s="354">
        <v>-23971</v>
      </c>
    </row>
    <row r="2819" spans="1:30" x14ac:dyDescent="0.35">
      <c r="A2819" t="s">
        <v>195</v>
      </c>
      <c r="B2819" s="354" t="str">
        <f>VLOOKUP(A2819,'Web Based Remittances'!$A$2:$C$70,3,0)</f>
        <v>405r710m</v>
      </c>
      <c r="C2819" s="354" t="s">
        <v>25</v>
      </c>
      <c r="D2819" s="354" t="s">
        <v>26</v>
      </c>
      <c r="E2819" s="354">
        <v>4190140</v>
      </c>
      <c r="F2819" s="354">
        <v>-41550</v>
      </c>
      <c r="I2819" s="354">
        <v>-10387.5</v>
      </c>
      <c r="L2819" s="354">
        <v>-10387.5</v>
      </c>
      <c r="O2819" s="354">
        <v>-10387.5</v>
      </c>
      <c r="R2819" s="354">
        <v>-10387.5</v>
      </c>
      <c r="S2819" s="354">
        <v>0</v>
      </c>
      <c r="T2819" s="354">
        <v>0</v>
      </c>
      <c r="U2819" s="354">
        <v>-10387.5</v>
      </c>
      <c r="V2819" s="354">
        <v>-10387.5</v>
      </c>
      <c r="W2819" s="354">
        <v>-10387.5</v>
      </c>
      <c r="X2819" s="354">
        <v>-20775</v>
      </c>
      <c r="Y2819" s="354">
        <v>-20775</v>
      </c>
      <c r="Z2819" s="354">
        <v>-20775</v>
      </c>
      <c r="AA2819" s="354">
        <v>-31162.5</v>
      </c>
      <c r="AB2819" s="354">
        <v>-31162.5</v>
      </c>
      <c r="AC2819" s="354">
        <v>-31162.5</v>
      </c>
      <c r="AD2819" s="354">
        <v>-41550</v>
      </c>
    </row>
    <row r="2820" spans="1:30" x14ac:dyDescent="0.35">
      <c r="A2820" t="s">
        <v>195</v>
      </c>
      <c r="B2820" s="354" t="str">
        <f>VLOOKUP(A2820,'Web Based Remittances'!$A$2:$C$70,3,0)</f>
        <v>405r710m</v>
      </c>
      <c r="C2820" s="354" t="s">
        <v>27</v>
      </c>
      <c r="D2820" s="354" t="s">
        <v>28</v>
      </c>
      <c r="E2820" s="354">
        <v>4190160</v>
      </c>
      <c r="S2820" s="354">
        <v>0</v>
      </c>
      <c r="T2820" s="354">
        <v>0</v>
      </c>
      <c r="U2820" s="354">
        <v>0</v>
      </c>
      <c r="V2820" s="354">
        <v>0</v>
      </c>
      <c r="W2820" s="354">
        <v>0</v>
      </c>
      <c r="X2820" s="354">
        <v>0</v>
      </c>
      <c r="Y2820" s="354">
        <v>0</v>
      </c>
      <c r="Z2820" s="354">
        <v>0</v>
      </c>
      <c r="AA2820" s="354">
        <v>0</v>
      </c>
      <c r="AB2820" s="354">
        <v>0</v>
      </c>
      <c r="AC2820" s="354">
        <v>0</v>
      </c>
      <c r="AD2820" s="354">
        <v>0</v>
      </c>
    </row>
    <row r="2821" spans="1:30" x14ac:dyDescent="0.35">
      <c r="A2821" t="s">
        <v>195</v>
      </c>
      <c r="B2821" s="354" t="str">
        <f>VLOOKUP(A2821,'Web Based Remittances'!$A$2:$C$70,3,0)</f>
        <v>405r710m</v>
      </c>
      <c r="C2821" s="354" t="s">
        <v>29</v>
      </c>
      <c r="D2821" s="354" t="s">
        <v>30</v>
      </c>
      <c r="E2821" s="354">
        <v>4190390</v>
      </c>
      <c r="S2821" s="354">
        <v>0</v>
      </c>
      <c r="T2821" s="354">
        <v>0</v>
      </c>
      <c r="U2821" s="354">
        <v>0</v>
      </c>
      <c r="V2821" s="354">
        <v>0</v>
      </c>
      <c r="W2821" s="354">
        <v>0</v>
      </c>
      <c r="X2821" s="354">
        <v>0</v>
      </c>
      <c r="Y2821" s="354">
        <v>0</v>
      </c>
      <c r="Z2821" s="354">
        <v>0</v>
      </c>
      <c r="AA2821" s="354">
        <v>0</v>
      </c>
      <c r="AB2821" s="354">
        <v>0</v>
      </c>
      <c r="AC2821" s="354">
        <v>0</v>
      </c>
      <c r="AD2821" s="354">
        <v>0</v>
      </c>
    </row>
    <row r="2822" spans="1:30" x14ac:dyDescent="0.35">
      <c r="A2822" t="s">
        <v>195</v>
      </c>
      <c r="B2822" s="354" t="str">
        <f>VLOOKUP(A2822,'Web Based Remittances'!$A$2:$C$70,3,0)</f>
        <v>405r710m</v>
      </c>
      <c r="C2822" s="354" t="s">
        <v>31</v>
      </c>
      <c r="D2822" s="354" t="s">
        <v>32</v>
      </c>
      <c r="E2822" s="354">
        <v>4191900</v>
      </c>
      <c r="F2822" s="354">
        <v>-22670</v>
      </c>
      <c r="G2822" s="354">
        <v>-1889</v>
      </c>
      <c r="H2822" s="354">
        <v>-1889</v>
      </c>
      <c r="I2822" s="354">
        <v>-1889</v>
      </c>
      <c r="J2822" s="354">
        <v>-1889</v>
      </c>
      <c r="K2822" s="354">
        <v>-1889</v>
      </c>
      <c r="L2822" s="354">
        <v>-1889</v>
      </c>
      <c r="M2822" s="354">
        <v>-1889</v>
      </c>
      <c r="N2822" s="354">
        <v>-1889</v>
      </c>
      <c r="O2822" s="354">
        <v>-1889</v>
      </c>
      <c r="P2822" s="354">
        <v>-1889</v>
      </c>
      <c r="Q2822" s="354">
        <v>-1889</v>
      </c>
      <c r="R2822" s="354">
        <v>-1891</v>
      </c>
      <c r="S2822" s="354">
        <v>-1889</v>
      </c>
      <c r="T2822" s="354">
        <v>-3778</v>
      </c>
      <c r="U2822" s="354">
        <v>-5667</v>
      </c>
      <c r="V2822" s="354">
        <v>-7556</v>
      </c>
      <c r="W2822" s="354">
        <v>-9445</v>
      </c>
      <c r="X2822" s="354">
        <v>-11334</v>
      </c>
      <c r="Y2822" s="354">
        <v>-13223</v>
      </c>
      <c r="Z2822" s="354">
        <v>-15112</v>
      </c>
      <c r="AA2822" s="354">
        <v>-17001</v>
      </c>
      <c r="AB2822" s="354">
        <v>-18890</v>
      </c>
      <c r="AC2822" s="354">
        <v>-20779</v>
      </c>
      <c r="AD2822" s="354">
        <v>-22670</v>
      </c>
    </row>
    <row r="2823" spans="1:30" x14ac:dyDescent="0.35">
      <c r="A2823" t="s">
        <v>195</v>
      </c>
      <c r="B2823" s="354" t="str">
        <f>VLOOKUP(A2823,'Web Based Remittances'!$A$2:$C$70,3,0)</f>
        <v>405r710m</v>
      </c>
      <c r="C2823" s="354" t="s">
        <v>33</v>
      </c>
      <c r="D2823" s="354" t="s">
        <v>34</v>
      </c>
      <c r="E2823" s="354">
        <v>4191100</v>
      </c>
      <c r="S2823" s="354">
        <v>0</v>
      </c>
      <c r="T2823" s="354">
        <v>0</v>
      </c>
      <c r="U2823" s="354">
        <v>0</v>
      </c>
      <c r="V2823" s="354">
        <v>0</v>
      </c>
      <c r="W2823" s="354">
        <v>0</v>
      </c>
      <c r="X2823" s="354">
        <v>0</v>
      </c>
      <c r="Y2823" s="354">
        <v>0</v>
      </c>
      <c r="Z2823" s="354">
        <v>0</v>
      </c>
      <c r="AA2823" s="354">
        <v>0</v>
      </c>
      <c r="AB2823" s="354">
        <v>0</v>
      </c>
      <c r="AC2823" s="354">
        <v>0</v>
      </c>
      <c r="AD2823" s="354">
        <v>0</v>
      </c>
    </row>
    <row r="2824" spans="1:30" x14ac:dyDescent="0.35">
      <c r="A2824" t="s">
        <v>195</v>
      </c>
      <c r="B2824" s="354" t="str">
        <f>VLOOKUP(A2824,'Web Based Remittances'!$A$2:$C$70,3,0)</f>
        <v>405r710m</v>
      </c>
      <c r="C2824" s="354" t="s">
        <v>35</v>
      </c>
      <c r="D2824" s="354" t="s">
        <v>36</v>
      </c>
      <c r="E2824" s="354">
        <v>4191110</v>
      </c>
      <c r="S2824" s="354">
        <v>0</v>
      </c>
      <c r="T2824" s="354">
        <v>0</v>
      </c>
      <c r="U2824" s="354">
        <v>0</v>
      </c>
      <c r="V2824" s="354">
        <v>0</v>
      </c>
      <c r="W2824" s="354">
        <v>0</v>
      </c>
      <c r="X2824" s="354">
        <v>0</v>
      </c>
      <c r="Y2824" s="354">
        <v>0</v>
      </c>
      <c r="Z2824" s="354">
        <v>0</v>
      </c>
      <c r="AA2824" s="354">
        <v>0</v>
      </c>
      <c r="AB2824" s="354">
        <v>0</v>
      </c>
      <c r="AC2824" s="354">
        <v>0</v>
      </c>
      <c r="AD2824" s="354">
        <v>0</v>
      </c>
    </row>
    <row r="2825" spans="1:30" x14ac:dyDescent="0.35">
      <c r="A2825" t="s">
        <v>195</v>
      </c>
      <c r="B2825" s="354" t="str">
        <f>VLOOKUP(A2825,'Web Based Remittances'!$A$2:$C$70,3,0)</f>
        <v>405r710m</v>
      </c>
      <c r="C2825" s="354" t="s">
        <v>37</v>
      </c>
      <c r="D2825" s="354" t="s">
        <v>38</v>
      </c>
      <c r="E2825" s="354">
        <v>4191600</v>
      </c>
      <c r="S2825" s="354">
        <v>0</v>
      </c>
      <c r="T2825" s="354">
        <v>0</v>
      </c>
      <c r="U2825" s="354">
        <v>0</v>
      </c>
      <c r="V2825" s="354">
        <v>0</v>
      </c>
      <c r="W2825" s="354">
        <v>0</v>
      </c>
      <c r="X2825" s="354">
        <v>0</v>
      </c>
      <c r="Y2825" s="354">
        <v>0</v>
      </c>
      <c r="Z2825" s="354">
        <v>0</v>
      </c>
      <c r="AA2825" s="354">
        <v>0</v>
      </c>
      <c r="AB2825" s="354">
        <v>0</v>
      </c>
      <c r="AC2825" s="354">
        <v>0</v>
      </c>
      <c r="AD2825" s="354">
        <v>0</v>
      </c>
    </row>
    <row r="2826" spans="1:30" x14ac:dyDescent="0.35">
      <c r="A2826" t="s">
        <v>195</v>
      </c>
      <c r="B2826" s="354" t="str">
        <f>VLOOKUP(A2826,'Web Based Remittances'!$A$2:$C$70,3,0)</f>
        <v>405r710m</v>
      </c>
      <c r="C2826" s="354" t="s">
        <v>39</v>
      </c>
      <c r="D2826" s="354" t="s">
        <v>40</v>
      </c>
      <c r="E2826" s="354">
        <v>4191610</v>
      </c>
      <c r="S2826" s="354">
        <v>0</v>
      </c>
      <c r="T2826" s="354">
        <v>0</v>
      </c>
      <c r="U2826" s="354">
        <v>0</v>
      </c>
      <c r="V2826" s="354">
        <v>0</v>
      </c>
      <c r="W2826" s="354">
        <v>0</v>
      </c>
      <c r="X2826" s="354">
        <v>0</v>
      </c>
      <c r="Y2826" s="354">
        <v>0</v>
      </c>
      <c r="Z2826" s="354">
        <v>0</v>
      </c>
      <c r="AA2826" s="354">
        <v>0</v>
      </c>
      <c r="AB2826" s="354">
        <v>0</v>
      </c>
      <c r="AC2826" s="354">
        <v>0</v>
      </c>
      <c r="AD2826" s="354">
        <v>0</v>
      </c>
    </row>
    <row r="2827" spans="1:30" x14ac:dyDescent="0.35">
      <c r="A2827" t="s">
        <v>195</v>
      </c>
      <c r="B2827" s="354" t="str">
        <f>VLOOKUP(A2827,'Web Based Remittances'!$A$2:$C$70,3,0)</f>
        <v>405r710m</v>
      </c>
      <c r="C2827" s="354" t="s">
        <v>41</v>
      </c>
      <c r="D2827" s="354" t="s">
        <v>42</v>
      </c>
      <c r="E2827" s="354">
        <v>4190410</v>
      </c>
      <c r="S2827" s="354">
        <v>0</v>
      </c>
      <c r="T2827" s="354">
        <v>0</v>
      </c>
      <c r="U2827" s="354">
        <v>0</v>
      </c>
      <c r="V2827" s="354">
        <v>0</v>
      </c>
      <c r="W2827" s="354">
        <v>0</v>
      </c>
      <c r="X2827" s="354">
        <v>0</v>
      </c>
      <c r="Y2827" s="354">
        <v>0</v>
      </c>
      <c r="Z2827" s="354">
        <v>0</v>
      </c>
      <c r="AA2827" s="354">
        <v>0</v>
      </c>
      <c r="AB2827" s="354">
        <v>0</v>
      </c>
      <c r="AC2827" s="354">
        <v>0</v>
      </c>
      <c r="AD2827" s="354">
        <v>0</v>
      </c>
    </row>
    <row r="2828" spans="1:30" x14ac:dyDescent="0.35">
      <c r="A2828" t="s">
        <v>195</v>
      </c>
      <c r="B2828" s="354" t="str">
        <f>VLOOKUP(A2828,'Web Based Remittances'!$A$2:$C$70,3,0)</f>
        <v>405r710m</v>
      </c>
      <c r="C2828" s="354" t="s">
        <v>43</v>
      </c>
      <c r="D2828" s="354" t="s">
        <v>44</v>
      </c>
      <c r="E2828" s="354">
        <v>4190420</v>
      </c>
      <c r="S2828" s="354">
        <v>0</v>
      </c>
      <c r="T2828" s="354">
        <v>0</v>
      </c>
      <c r="U2828" s="354">
        <v>0</v>
      </c>
      <c r="V2828" s="354">
        <v>0</v>
      </c>
      <c r="W2828" s="354">
        <v>0</v>
      </c>
      <c r="X2828" s="354">
        <v>0</v>
      </c>
      <c r="Y2828" s="354">
        <v>0</v>
      </c>
      <c r="Z2828" s="354">
        <v>0</v>
      </c>
      <c r="AA2828" s="354">
        <v>0</v>
      </c>
      <c r="AB2828" s="354">
        <v>0</v>
      </c>
      <c r="AC2828" s="354">
        <v>0</v>
      </c>
      <c r="AD2828" s="354">
        <v>0</v>
      </c>
    </row>
    <row r="2829" spans="1:30" x14ac:dyDescent="0.35">
      <c r="A2829" t="s">
        <v>195</v>
      </c>
      <c r="B2829" s="354" t="str">
        <f>VLOOKUP(A2829,'Web Based Remittances'!$A$2:$C$70,3,0)</f>
        <v>405r710m</v>
      </c>
      <c r="C2829" s="354" t="s">
        <v>45</v>
      </c>
      <c r="D2829" s="354" t="s">
        <v>46</v>
      </c>
      <c r="E2829" s="354">
        <v>4190200</v>
      </c>
      <c r="S2829" s="354">
        <v>0</v>
      </c>
      <c r="T2829" s="354">
        <v>0</v>
      </c>
      <c r="U2829" s="354">
        <v>0</v>
      </c>
      <c r="V2829" s="354">
        <v>0</v>
      </c>
      <c r="W2829" s="354">
        <v>0</v>
      </c>
      <c r="X2829" s="354">
        <v>0</v>
      </c>
      <c r="Y2829" s="354">
        <v>0</v>
      </c>
      <c r="Z2829" s="354">
        <v>0</v>
      </c>
      <c r="AA2829" s="354">
        <v>0</v>
      </c>
      <c r="AB2829" s="354">
        <v>0</v>
      </c>
      <c r="AC2829" s="354">
        <v>0</v>
      </c>
      <c r="AD2829" s="354">
        <v>0</v>
      </c>
    </row>
    <row r="2830" spans="1:30" x14ac:dyDescent="0.35">
      <c r="A2830" t="s">
        <v>195</v>
      </c>
      <c r="B2830" s="354" t="str">
        <f>VLOOKUP(A2830,'Web Based Remittances'!$A$2:$C$70,3,0)</f>
        <v>405r710m</v>
      </c>
      <c r="C2830" s="354" t="s">
        <v>47</v>
      </c>
      <c r="D2830" s="354" t="s">
        <v>48</v>
      </c>
      <c r="E2830" s="354">
        <v>4190386</v>
      </c>
      <c r="S2830" s="354">
        <v>0</v>
      </c>
      <c r="T2830" s="354">
        <v>0</v>
      </c>
      <c r="U2830" s="354">
        <v>0</v>
      </c>
      <c r="V2830" s="354">
        <v>0</v>
      </c>
      <c r="W2830" s="354">
        <v>0</v>
      </c>
      <c r="X2830" s="354">
        <v>0</v>
      </c>
      <c r="Y2830" s="354">
        <v>0</v>
      </c>
      <c r="Z2830" s="354">
        <v>0</v>
      </c>
      <c r="AA2830" s="354">
        <v>0</v>
      </c>
      <c r="AB2830" s="354">
        <v>0</v>
      </c>
      <c r="AC2830" s="354">
        <v>0</v>
      </c>
      <c r="AD2830" s="354">
        <v>0</v>
      </c>
    </row>
    <row r="2831" spans="1:30" x14ac:dyDescent="0.35">
      <c r="A2831" t="s">
        <v>195</v>
      </c>
      <c r="B2831" s="354" t="str">
        <f>VLOOKUP(A2831,'Web Based Remittances'!$A$2:$C$70,3,0)</f>
        <v>405r710m</v>
      </c>
      <c r="C2831" s="354" t="s">
        <v>49</v>
      </c>
      <c r="D2831" s="354" t="s">
        <v>50</v>
      </c>
      <c r="E2831" s="354">
        <v>4190387</v>
      </c>
      <c r="S2831" s="354">
        <v>0</v>
      </c>
      <c r="T2831" s="354">
        <v>0</v>
      </c>
      <c r="U2831" s="354">
        <v>0</v>
      </c>
      <c r="V2831" s="354">
        <v>0</v>
      </c>
      <c r="W2831" s="354">
        <v>0</v>
      </c>
      <c r="X2831" s="354">
        <v>0</v>
      </c>
      <c r="Y2831" s="354">
        <v>0</v>
      </c>
      <c r="Z2831" s="354">
        <v>0</v>
      </c>
      <c r="AA2831" s="354">
        <v>0</v>
      </c>
      <c r="AB2831" s="354">
        <v>0</v>
      </c>
      <c r="AC2831" s="354">
        <v>0</v>
      </c>
      <c r="AD2831" s="354">
        <v>0</v>
      </c>
    </row>
    <row r="2832" spans="1:30" x14ac:dyDescent="0.35">
      <c r="A2832" t="s">
        <v>195</v>
      </c>
      <c r="B2832" s="354" t="str">
        <f>VLOOKUP(A2832,'Web Based Remittances'!$A$2:$C$70,3,0)</f>
        <v>405r710m</v>
      </c>
      <c r="C2832" s="354" t="s">
        <v>51</v>
      </c>
      <c r="D2832" s="354" t="s">
        <v>52</v>
      </c>
      <c r="E2832" s="354">
        <v>4190388</v>
      </c>
      <c r="F2832" s="354">
        <v>-3483</v>
      </c>
      <c r="G2832" s="354">
        <v>-1269</v>
      </c>
      <c r="H2832" s="354">
        <v>-945</v>
      </c>
      <c r="I2832" s="354">
        <v>-1269</v>
      </c>
      <c r="S2832" s="354">
        <v>-1269</v>
      </c>
      <c r="T2832" s="354">
        <v>-2214</v>
      </c>
      <c r="U2832" s="354">
        <v>-3483</v>
      </c>
      <c r="V2832" s="354">
        <v>-3483</v>
      </c>
      <c r="W2832" s="354">
        <v>-3483</v>
      </c>
      <c r="X2832" s="354">
        <v>-3483</v>
      </c>
      <c r="Y2832" s="354">
        <v>-3483</v>
      </c>
      <c r="Z2832" s="354">
        <v>-3483</v>
      </c>
      <c r="AA2832" s="354">
        <v>-3483</v>
      </c>
      <c r="AB2832" s="354">
        <v>-3483</v>
      </c>
      <c r="AC2832" s="354">
        <v>-3483</v>
      </c>
      <c r="AD2832" s="354">
        <v>-3483</v>
      </c>
    </row>
    <row r="2833" spans="1:30" x14ac:dyDescent="0.35">
      <c r="A2833" t="s">
        <v>195</v>
      </c>
      <c r="B2833" s="354" t="str">
        <f>VLOOKUP(A2833,'Web Based Remittances'!$A$2:$C$70,3,0)</f>
        <v>405r710m</v>
      </c>
      <c r="C2833" s="354" t="s">
        <v>53</v>
      </c>
      <c r="D2833" s="354" t="s">
        <v>54</v>
      </c>
      <c r="E2833" s="354">
        <v>4190380</v>
      </c>
      <c r="F2833" s="354">
        <v>-31435</v>
      </c>
      <c r="H2833" s="354">
        <v>-7008</v>
      </c>
      <c r="J2833" s="354">
        <v>-14615</v>
      </c>
      <c r="N2833" s="354">
        <v>-9812</v>
      </c>
      <c r="S2833" s="354">
        <v>0</v>
      </c>
      <c r="T2833" s="354">
        <v>-7008</v>
      </c>
      <c r="U2833" s="354">
        <v>-7008</v>
      </c>
      <c r="V2833" s="354">
        <v>-21623</v>
      </c>
      <c r="W2833" s="354">
        <v>-21623</v>
      </c>
      <c r="X2833" s="354">
        <v>-21623</v>
      </c>
      <c r="Y2833" s="354">
        <v>-21623</v>
      </c>
      <c r="Z2833" s="354">
        <v>-31435</v>
      </c>
      <c r="AA2833" s="354">
        <v>-31435</v>
      </c>
      <c r="AB2833" s="354">
        <v>-31435</v>
      </c>
      <c r="AC2833" s="354">
        <v>-31435</v>
      </c>
      <c r="AD2833" s="354">
        <v>-31435</v>
      </c>
    </row>
    <row r="2834" spans="1:30" x14ac:dyDescent="0.35">
      <c r="A2834" t="s">
        <v>195</v>
      </c>
      <c r="B2834" s="354" t="str">
        <f>VLOOKUP(A2834,'Web Based Remittances'!$A$2:$C$70,3,0)</f>
        <v>405r710m</v>
      </c>
      <c r="C2834" s="354" t="s">
        <v>157</v>
      </c>
      <c r="D2834" s="354" t="s">
        <v>158</v>
      </c>
      <c r="E2834" s="354">
        <v>4190205</v>
      </c>
      <c r="F2834" s="354">
        <v>-16400</v>
      </c>
      <c r="H2834" s="354">
        <v>-8200</v>
      </c>
      <c r="O2834" s="354">
        <v>-8200</v>
      </c>
      <c r="S2834" s="354">
        <v>0</v>
      </c>
      <c r="T2834" s="354">
        <v>-8200</v>
      </c>
      <c r="U2834" s="354">
        <v>-8200</v>
      </c>
      <c r="V2834" s="354">
        <v>-8200</v>
      </c>
      <c r="W2834" s="354">
        <v>-8200</v>
      </c>
      <c r="X2834" s="354">
        <v>-8200</v>
      </c>
      <c r="Y2834" s="354">
        <v>-8200</v>
      </c>
      <c r="Z2834" s="354">
        <v>-8200</v>
      </c>
      <c r="AA2834" s="354">
        <v>-16400</v>
      </c>
      <c r="AB2834" s="354">
        <v>-16400</v>
      </c>
      <c r="AC2834" s="354">
        <v>-16400</v>
      </c>
      <c r="AD2834" s="354">
        <v>-16400</v>
      </c>
    </row>
    <row r="2835" spans="1:30" x14ac:dyDescent="0.35">
      <c r="A2835" t="s">
        <v>195</v>
      </c>
      <c r="B2835" s="354" t="str">
        <f>VLOOKUP(A2835,'Web Based Remittances'!$A$2:$C$70,3,0)</f>
        <v>405r710m</v>
      </c>
      <c r="C2835" s="354" t="s">
        <v>57</v>
      </c>
      <c r="D2835" s="354" t="s">
        <v>58</v>
      </c>
      <c r="E2835" s="354">
        <v>6110000</v>
      </c>
      <c r="F2835" s="354">
        <v>320769</v>
      </c>
      <c r="G2835" s="354">
        <v>26183</v>
      </c>
      <c r="H2835" s="354">
        <v>26183</v>
      </c>
      <c r="I2835" s="354">
        <v>26183</v>
      </c>
      <c r="J2835" s="354">
        <v>26183</v>
      </c>
      <c r="K2835" s="354">
        <v>26183</v>
      </c>
      <c r="L2835" s="354">
        <v>27122</v>
      </c>
      <c r="M2835" s="354">
        <v>27122</v>
      </c>
      <c r="N2835" s="354">
        <v>27122</v>
      </c>
      <c r="O2835" s="354">
        <v>27122</v>
      </c>
      <c r="P2835" s="354">
        <v>27122</v>
      </c>
      <c r="Q2835" s="354">
        <v>27122</v>
      </c>
      <c r="R2835" s="354">
        <v>27122</v>
      </c>
      <c r="S2835" s="354">
        <v>26183</v>
      </c>
      <c r="T2835" s="354">
        <v>52366</v>
      </c>
      <c r="U2835" s="354">
        <v>78549</v>
      </c>
      <c r="V2835" s="354">
        <v>104732</v>
      </c>
      <c r="W2835" s="354">
        <v>130915</v>
      </c>
      <c r="X2835" s="354">
        <v>158037</v>
      </c>
      <c r="Y2835" s="354">
        <v>185159</v>
      </c>
      <c r="Z2835" s="354">
        <v>212281</v>
      </c>
      <c r="AA2835" s="354">
        <v>239403</v>
      </c>
      <c r="AB2835" s="354">
        <v>266525</v>
      </c>
      <c r="AC2835" s="354">
        <v>293647</v>
      </c>
      <c r="AD2835" s="354">
        <v>320769</v>
      </c>
    </row>
    <row r="2836" spans="1:30" x14ac:dyDescent="0.35">
      <c r="A2836" t="s">
        <v>195</v>
      </c>
      <c r="B2836" s="354" t="str">
        <f>VLOOKUP(A2836,'Web Based Remittances'!$A$2:$C$70,3,0)</f>
        <v>405r710m</v>
      </c>
      <c r="C2836" s="354" t="s">
        <v>59</v>
      </c>
      <c r="D2836" s="354" t="s">
        <v>60</v>
      </c>
      <c r="E2836" s="354">
        <v>6110020</v>
      </c>
      <c r="F2836" s="354">
        <v>0</v>
      </c>
      <c r="S2836" s="354">
        <v>0</v>
      </c>
      <c r="T2836" s="354">
        <v>0</v>
      </c>
      <c r="U2836" s="354">
        <v>0</v>
      </c>
      <c r="V2836" s="354">
        <v>0</v>
      </c>
      <c r="W2836" s="354">
        <v>0</v>
      </c>
      <c r="X2836" s="354">
        <v>0</v>
      </c>
      <c r="Y2836" s="354">
        <v>0</v>
      </c>
      <c r="Z2836" s="354">
        <v>0</v>
      </c>
      <c r="AA2836" s="354">
        <v>0</v>
      </c>
      <c r="AB2836" s="354">
        <v>0</v>
      </c>
      <c r="AC2836" s="354">
        <v>0</v>
      </c>
      <c r="AD2836" s="354">
        <v>0</v>
      </c>
    </row>
    <row r="2837" spans="1:30" x14ac:dyDescent="0.35">
      <c r="A2837" t="s">
        <v>195</v>
      </c>
      <c r="B2837" s="354" t="str">
        <f>VLOOKUP(A2837,'Web Based Remittances'!$A$2:$C$70,3,0)</f>
        <v>405r710m</v>
      </c>
      <c r="C2837" s="354" t="s">
        <v>61</v>
      </c>
      <c r="D2837" s="354" t="s">
        <v>62</v>
      </c>
      <c r="E2837" s="354">
        <v>6110600</v>
      </c>
      <c r="F2837" s="354">
        <v>184181</v>
      </c>
      <c r="G2837" s="354">
        <v>15207</v>
      </c>
      <c r="H2837" s="354">
        <v>15207</v>
      </c>
      <c r="I2837" s="354">
        <v>15207</v>
      </c>
      <c r="J2837" s="354">
        <v>15207</v>
      </c>
      <c r="K2837" s="354">
        <v>15207</v>
      </c>
      <c r="L2837" s="354">
        <v>15207</v>
      </c>
      <c r="M2837" s="354">
        <v>15490</v>
      </c>
      <c r="N2837" s="354">
        <v>15490</v>
      </c>
      <c r="O2837" s="354">
        <v>15490</v>
      </c>
      <c r="P2837" s="354">
        <v>15490</v>
      </c>
      <c r="Q2837" s="354">
        <v>15490</v>
      </c>
      <c r="R2837" s="354">
        <v>15489</v>
      </c>
      <c r="S2837" s="354">
        <v>15207</v>
      </c>
      <c r="T2837" s="354">
        <v>30414</v>
      </c>
      <c r="U2837" s="354">
        <v>45621</v>
      </c>
      <c r="V2837" s="354">
        <v>60828</v>
      </c>
      <c r="W2837" s="354">
        <v>76035</v>
      </c>
      <c r="X2837" s="354">
        <v>91242</v>
      </c>
      <c r="Y2837" s="354">
        <v>106732</v>
      </c>
      <c r="Z2837" s="354">
        <v>122222</v>
      </c>
      <c r="AA2837" s="354">
        <v>137712</v>
      </c>
      <c r="AB2837" s="354">
        <v>153202</v>
      </c>
      <c r="AC2837" s="354">
        <v>168692</v>
      </c>
      <c r="AD2837" s="354">
        <v>184181</v>
      </c>
    </row>
    <row r="2838" spans="1:30" x14ac:dyDescent="0.35">
      <c r="A2838" t="s">
        <v>195</v>
      </c>
      <c r="B2838" s="354" t="str">
        <f>VLOOKUP(A2838,'Web Based Remittances'!$A$2:$C$70,3,0)</f>
        <v>405r710m</v>
      </c>
      <c r="C2838" s="354" t="s">
        <v>63</v>
      </c>
      <c r="D2838" s="354" t="s">
        <v>64</v>
      </c>
      <c r="E2838" s="354">
        <v>6110720</v>
      </c>
      <c r="F2838" s="354">
        <v>35256</v>
      </c>
      <c r="G2838" s="354">
        <v>2938</v>
      </c>
      <c r="H2838" s="354">
        <v>2938</v>
      </c>
      <c r="I2838" s="354">
        <v>2938</v>
      </c>
      <c r="J2838" s="354">
        <v>2938</v>
      </c>
      <c r="K2838" s="354">
        <v>2938</v>
      </c>
      <c r="L2838" s="354">
        <v>2938</v>
      </c>
      <c r="M2838" s="354">
        <v>2938</v>
      </c>
      <c r="N2838" s="354">
        <v>2938</v>
      </c>
      <c r="O2838" s="354">
        <v>2938</v>
      </c>
      <c r="P2838" s="354">
        <v>2938</v>
      </c>
      <c r="Q2838" s="354">
        <v>2938</v>
      </c>
      <c r="R2838" s="354">
        <v>2938</v>
      </c>
      <c r="S2838" s="354">
        <v>2938</v>
      </c>
      <c r="T2838" s="354">
        <v>5876</v>
      </c>
      <c r="U2838" s="354">
        <v>8814</v>
      </c>
      <c r="V2838" s="354">
        <v>11752</v>
      </c>
      <c r="W2838" s="354">
        <v>14690</v>
      </c>
      <c r="X2838" s="354">
        <v>17628</v>
      </c>
      <c r="Y2838" s="354">
        <v>20566</v>
      </c>
      <c r="Z2838" s="354">
        <v>23504</v>
      </c>
      <c r="AA2838" s="354">
        <v>26442</v>
      </c>
      <c r="AB2838" s="354">
        <v>29380</v>
      </c>
      <c r="AC2838" s="354">
        <v>32318</v>
      </c>
      <c r="AD2838" s="354">
        <v>35256</v>
      </c>
    </row>
    <row r="2839" spans="1:30" x14ac:dyDescent="0.35">
      <c r="A2839" t="s">
        <v>195</v>
      </c>
      <c r="B2839" s="354" t="str">
        <f>VLOOKUP(A2839,'Web Based Remittances'!$A$2:$C$70,3,0)</f>
        <v>405r710m</v>
      </c>
      <c r="C2839" s="354" t="s">
        <v>65</v>
      </c>
      <c r="D2839" s="354" t="s">
        <v>66</v>
      </c>
      <c r="E2839" s="354">
        <v>6110860</v>
      </c>
      <c r="F2839" s="354">
        <v>49451</v>
      </c>
      <c r="G2839" s="354">
        <v>4121</v>
      </c>
      <c r="H2839" s="354">
        <v>4121</v>
      </c>
      <c r="I2839" s="354">
        <v>4121</v>
      </c>
      <c r="J2839" s="354">
        <v>4121</v>
      </c>
      <c r="K2839" s="354">
        <v>4121</v>
      </c>
      <c r="L2839" s="354">
        <v>4121</v>
      </c>
      <c r="M2839" s="354">
        <v>4121</v>
      </c>
      <c r="N2839" s="354">
        <v>4121</v>
      </c>
      <c r="O2839" s="354">
        <v>4121</v>
      </c>
      <c r="P2839" s="354">
        <v>4121</v>
      </c>
      <c r="Q2839" s="354">
        <v>4121</v>
      </c>
      <c r="R2839" s="354">
        <v>4120</v>
      </c>
      <c r="S2839" s="354">
        <v>4121</v>
      </c>
      <c r="T2839" s="354">
        <v>8242</v>
      </c>
      <c r="U2839" s="354">
        <v>12363</v>
      </c>
      <c r="V2839" s="354">
        <v>16484</v>
      </c>
      <c r="W2839" s="354">
        <v>20605</v>
      </c>
      <c r="X2839" s="354">
        <v>24726</v>
      </c>
      <c r="Y2839" s="354">
        <v>28847</v>
      </c>
      <c r="Z2839" s="354">
        <v>32968</v>
      </c>
      <c r="AA2839" s="354">
        <v>37089</v>
      </c>
      <c r="AB2839" s="354">
        <v>41210</v>
      </c>
      <c r="AC2839" s="354">
        <v>45331</v>
      </c>
      <c r="AD2839" s="354">
        <v>49451</v>
      </c>
    </row>
    <row r="2840" spans="1:30" x14ac:dyDescent="0.35">
      <c r="A2840" t="s">
        <v>195</v>
      </c>
      <c r="B2840" s="354" t="str">
        <f>VLOOKUP(A2840,'Web Based Remittances'!$A$2:$C$70,3,0)</f>
        <v>405r710m</v>
      </c>
      <c r="C2840" s="354" t="s">
        <v>67</v>
      </c>
      <c r="D2840" s="354" t="s">
        <v>68</v>
      </c>
      <c r="E2840" s="354">
        <v>6110800</v>
      </c>
      <c r="F2840" s="354">
        <v>0</v>
      </c>
      <c r="S2840" s="354">
        <v>0</v>
      </c>
      <c r="T2840" s="354">
        <v>0</v>
      </c>
      <c r="U2840" s="354">
        <v>0</v>
      </c>
      <c r="V2840" s="354">
        <v>0</v>
      </c>
      <c r="W2840" s="354">
        <v>0</v>
      </c>
      <c r="X2840" s="354">
        <v>0</v>
      </c>
      <c r="Y2840" s="354">
        <v>0</v>
      </c>
      <c r="Z2840" s="354">
        <v>0</v>
      </c>
      <c r="AA2840" s="354">
        <v>0</v>
      </c>
      <c r="AB2840" s="354">
        <v>0</v>
      </c>
      <c r="AC2840" s="354">
        <v>0</v>
      </c>
      <c r="AD2840" s="354">
        <v>0</v>
      </c>
    </row>
    <row r="2841" spans="1:30" x14ac:dyDescent="0.35">
      <c r="A2841" t="s">
        <v>195</v>
      </c>
      <c r="B2841" s="354" t="str">
        <f>VLOOKUP(A2841,'Web Based Remittances'!$A$2:$C$70,3,0)</f>
        <v>405r710m</v>
      </c>
      <c r="C2841" s="354" t="s">
        <v>69</v>
      </c>
      <c r="D2841" s="354" t="s">
        <v>70</v>
      </c>
      <c r="E2841" s="354">
        <v>6110640</v>
      </c>
      <c r="F2841" s="354">
        <v>11808</v>
      </c>
      <c r="G2841" s="354">
        <v>984</v>
      </c>
      <c r="H2841" s="354">
        <v>984</v>
      </c>
      <c r="I2841" s="354">
        <v>984</v>
      </c>
      <c r="J2841" s="354">
        <v>984</v>
      </c>
      <c r="K2841" s="354">
        <v>984</v>
      </c>
      <c r="L2841" s="354">
        <v>984</v>
      </c>
      <c r="M2841" s="354">
        <v>984</v>
      </c>
      <c r="N2841" s="354">
        <v>984</v>
      </c>
      <c r="O2841" s="354">
        <v>984</v>
      </c>
      <c r="P2841" s="354">
        <v>984</v>
      </c>
      <c r="Q2841" s="354">
        <v>984</v>
      </c>
      <c r="R2841" s="354">
        <v>984</v>
      </c>
      <c r="S2841" s="354">
        <v>984</v>
      </c>
      <c r="T2841" s="354">
        <v>1968</v>
      </c>
      <c r="U2841" s="354">
        <v>2952</v>
      </c>
      <c r="V2841" s="354">
        <v>3936</v>
      </c>
      <c r="W2841" s="354">
        <v>4920</v>
      </c>
      <c r="X2841" s="354">
        <v>5904</v>
      </c>
      <c r="Y2841" s="354">
        <v>6888</v>
      </c>
      <c r="Z2841" s="354">
        <v>7872</v>
      </c>
      <c r="AA2841" s="354">
        <v>8856</v>
      </c>
      <c r="AB2841" s="354">
        <v>9840</v>
      </c>
      <c r="AC2841" s="354">
        <v>10824</v>
      </c>
      <c r="AD2841" s="354">
        <v>11808</v>
      </c>
    </row>
    <row r="2842" spans="1:30" x14ac:dyDescent="0.35">
      <c r="A2842" t="s">
        <v>195</v>
      </c>
      <c r="B2842" s="354" t="str">
        <f>VLOOKUP(A2842,'Web Based Remittances'!$A$2:$C$70,3,0)</f>
        <v>405r710m</v>
      </c>
      <c r="C2842" s="354" t="s">
        <v>71</v>
      </c>
      <c r="D2842" s="354" t="s">
        <v>72</v>
      </c>
      <c r="E2842" s="354">
        <v>6116300</v>
      </c>
      <c r="F2842" s="354">
        <v>1362</v>
      </c>
      <c r="H2842" s="354">
        <v>55</v>
      </c>
      <c r="J2842" s="354">
        <v>250</v>
      </c>
      <c r="L2842" s="354">
        <v>300</v>
      </c>
      <c r="M2842" s="354">
        <v>250</v>
      </c>
      <c r="O2842" s="354">
        <v>250</v>
      </c>
      <c r="R2842" s="354">
        <v>257</v>
      </c>
      <c r="S2842" s="354">
        <v>0</v>
      </c>
      <c r="T2842" s="354">
        <v>55</v>
      </c>
      <c r="U2842" s="354">
        <v>55</v>
      </c>
      <c r="V2842" s="354">
        <v>305</v>
      </c>
      <c r="W2842" s="354">
        <v>305</v>
      </c>
      <c r="X2842" s="354">
        <v>605</v>
      </c>
      <c r="Y2842" s="354">
        <v>855</v>
      </c>
      <c r="Z2842" s="354">
        <v>855</v>
      </c>
      <c r="AA2842" s="354">
        <v>1105</v>
      </c>
      <c r="AB2842" s="354">
        <v>1105</v>
      </c>
      <c r="AC2842" s="354">
        <v>1105</v>
      </c>
      <c r="AD2842" s="354">
        <v>1362</v>
      </c>
    </row>
    <row r="2843" spans="1:30" x14ac:dyDescent="0.35">
      <c r="A2843" t="s">
        <v>195</v>
      </c>
      <c r="B2843" s="354" t="str">
        <f>VLOOKUP(A2843,'Web Based Remittances'!$A$2:$C$70,3,0)</f>
        <v>405r710m</v>
      </c>
      <c r="C2843" s="354" t="s">
        <v>73</v>
      </c>
      <c r="D2843" s="354" t="s">
        <v>74</v>
      </c>
      <c r="E2843" s="354">
        <v>6116200</v>
      </c>
      <c r="F2843" s="354">
        <v>5000</v>
      </c>
      <c r="G2843" s="354">
        <v>2500</v>
      </c>
      <c r="I2843" s="354">
        <v>500</v>
      </c>
      <c r="L2843" s="354">
        <v>500</v>
      </c>
      <c r="M2843" s="354">
        <v>472.5</v>
      </c>
      <c r="O2843" s="354">
        <v>500</v>
      </c>
      <c r="R2843" s="354">
        <v>527.5</v>
      </c>
      <c r="S2843" s="354">
        <v>2500</v>
      </c>
      <c r="T2843" s="354">
        <v>2500</v>
      </c>
      <c r="U2843" s="354">
        <v>3000</v>
      </c>
      <c r="V2843" s="354">
        <v>3000</v>
      </c>
      <c r="W2843" s="354">
        <v>3000</v>
      </c>
      <c r="X2843" s="354">
        <v>3500</v>
      </c>
      <c r="Y2843" s="354">
        <v>3972.5</v>
      </c>
      <c r="Z2843" s="354">
        <v>3972.5</v>
      </c>
      <c r="AA2843" s="354">
        <v>4472.5</v>
      </c>
      <c r="AB2843" s="354">
        <v>4472.5</v>
      </c>
      <c r="AC2843" s="354">
        <v>4472.5</v>
      </c>
      <c r="AD2843" s="354">
        <v>5000</v>
      </c>
    </row>
    <row r="2844" spans="1:30" x14ac:dyDescent="0.35">
      <c r="A2844" t="s">
        <v>195</v>
      </c>
      <c r="B2844" s="354" t="str">
        <f>VLOOKUP(A2844,'Web Based Remittances'!$A$2:$C$70,3,0)</f>
        <v>405r710m</v>
      </c>
      <c r="C2844" s="354" t="s">
        <v>75</v>
      </c>
      <c r="D2844" s="354" t="s">
        <v>76</v>
      </c>
      <c r="E2844" s="354">
        <v>6116610</v>
      </c>
      <c r="F2844" s="354">
        <v>3873</v>
      </c>
      <c r="G2844" s="354">
        <v>3873</v>
      </c>
      <c r="S2844" s="354">
        <v>3873</v>
      </c>
      <c r="T2844" s="354">
        <v>3873</v>
      </c>
      <c r="U2844" s="354">
        <v>3873</v>
      </c>
      <c r="V2844" s="354">
        <v>3873</v>
      </c>
      <c r="W2844" s="354">
        <v>3873</v>
      </c>
      <c r="X2844" s="354">
        <v>3873</v>
      </c>
      <c r="Y2844" s="354">
        <v>3873</v>
      </c>
      <c r="Z2844" s="354">
        <v>3873</v>
      </c>
      <c r="AA2844" s="354">
        <v>3873</v>
      </c>
      <c r="AB2844" s="354">
        <v>3873</v>
      </c>
      <c r="AC2844" s="354">
        <v>3873</v>
      </c>
      <c r="AD2844" s="354">
        <v>3873</v>
      </c>
    </row>
    <row r="2845" spans="1:30" x14ac:dyDescent="0.35">
      <c r="A2845" t="s">
        <v>195</v>
      </c>
      <c r="B2845" s="354" t="str">
        <f>VLOOKUP(A2845,'Web Based Remittances'!$A$2:$C$70,3,0)</f>
        <v>405r710m</v>
      </c>
      <c r="C2845" s="354" t="s">
        <v>77</v>
      </c>
      <c r="D2845" s="354" t="s">
        <v>78</v>
      </c>
      <c r="E2845" s="354">
        <v>6116600</v>
      </c>
      <c r="F2845" s="354">
        <v>251</v>
      </c>
      <c r="G2845" s="354">
        <v>251</v>
      </c>
      <c r="S2845" s="354">
        <v>251</v>
      </c>
      <c r="T2845" s="354">
        <v>251</v>
      </c>
      <c r="U2845" s="354">
        <v>251</v>
      </c>
      <c r="V2845" s="354">
        <v>251</v>
      </c>
      <c r="W2845" s="354">
        <v>251</v>
      </c>
      <c r="X2845" s="354">
        <v>251</v>
      </c>
      <c r="Y2845" s="354">
        <v>251</v>
      </c>
      <c r="Z2845" s="354">
        <v>251</v>
      </c>
      <c r="AA2845" s="354">
        <v>251</v>
      </c>
      <c r="AB2845" s="354">
        <v>251</v>
      </c>
      <c r="AC2845" s="354">
        <v>251</v>
      </c>
      <c r="AD2845" s="354">
        <v>251</v>
      </c>
    </row>
    <row r="2846" spans="1:30" x14ac:dyDescent="0.35">
      <c r="A2846" t="s">
        <v>195</v>
      </c>
      <c r="B2846" s="354" t="str">
        <f>VLOOKUP(A2846,'Web Based Remittances'!$A$2:$C$70,3,0)</f>
        <v>405r710m</v>
      </c>
      <c r="C2846" s="354" t="s">
        <v>79</v>
      </c>
      <c r="D2846" s="354" t="s">
        <v>80</v>
      </c>
      <c r="E2846" s="354">
        <v>6121000</v>
      </c>
      <c r="F2846" s="354">
        <v>21565</v>
      </c>
      <c r="G2846" s="354">
        <v>400</v>
      </c>
      <c r="H2846" s="354">
        <v>10000</v>
      </c>
      <c r="I2846" s="354">
        <v>4000</v>
      </c>
      <c r="J2846" s="354">
        <v>405</v>
      </c>
      <c r="L2846" s="354">
        <v>5000</v>
      </c>
      <c r="M2846" s="354">
        <v>350</v>
      </c>
      <c r="N2846" s="354">
        <v>177</v>
      </c>
      <c r="O2846" s="354">
        <v>275</v>
      </c>
      <c r="Q2846" s="354">
        <v>290</v>
      </c>
      <c r="R2846" s="354">
        <v>668</v>
      </c>
      <c r="S2846" s="354">
        <v>400</v>
      </c>
      <c r="T2846" s="354">
        <v>10400</v>
      </c>
      <c r="U2846" s="354">
        <v>14400</v>
      </c>
      <c r="V2846" s="354">
        <v>14805</v>
      </c>
      <c r="W2846" s="354">
        <v>14805</v>
      </c>
      <c r="X2846" s="354">
        <v>19805</v>
      </c>
      <c r="Y2846" s="354">
        <v>20155</v>
      </c>
      <c r="Z2846" s="354">
        <v>20332</v>
      </c>
      <c r="AA2846" s="354">
        <v>20607</v>
      </c>
      <c r="AB2846" s="354">
        <v>20607</v>
      </c>
      <c r="AC2846" s="354">
        <v>20897</v>
      </c>
      <c r="AD2846" s="354">
        <v>21565</v>
      </c>
    </row>
    <row r="2847" spans="1:30" x14ac:dyDescent="0.35">
      <c r="A2847" t="s">
        <v>195</v>
      </c>
      <c r="B2847" s="354" t="str">
        <f>VLOOKUP(A2847,'Web Based Remittances'!$A$2:$C$70,3,0)</f>
        <v>405r710m</v>
      </c>
      <c r="C2847" s="354" t="s">
        <v>81</v>
      </c>
      <c r="D2847" s="354" t="s">
        <v>82</v>
      </c>
      <c r="E2847" s="354">
        <v>6122310</v>
      </c>
      <c r="F2847" s="354">
        <v>24298</v>
      </c>
      <c r="G2847" s="354">
        <v>220</v>
      </c>
      <c r="H2847" s="354">
        <v>220</v>
      </c>
      <c r="I2847" s="354">
        <v>220</v>
      </c>
      <c r="J2847" s="354">
        <v>4550</v>
      </c>
      <c r="L2847" s="354">
        <v>17760</v>
      </c>
      <c r="M2847" s="354">
        <v>220</v>
      </c>
      <c r="N2847" s="354">
        <v>220</v>
      </c>
      <c r="O2847" s="354">
        <v>220</v>
      </c>
      <c r="P2847" s="354">
        <v>220</v>
      </c>
      <c r="Q2847" s="354">
        <v>220</v>
      </c>
      <c r="R2847" s="354">
        <v>228</v>
      </c>
      <c r="S2847" s="354">
        <v>220</v>
      </c>
      <c r="T2847" s="354">
        <v>440</v>
      </c>
      <c r="U2847" s="354">
        <v>660</v>
      </c>
      <c r="V2847" s="354">
        <v>5210</v>
      </c>
      <c r="W2847" s="354">
        <v>5210</v>
      </c>
      <c r="X2847" s="354">
        <v>22970</v>
      </c>
      <c r="Y2847" s="354">
        <v>23190</v>
      </c>
      <c r="Z2847" s="354">
        <v>23410</v>
      </c>
      <c r="AA2847" s="354">
        <v>23630</v>
      </c>
      <c r="AB2847" s="354">
        <v>23850</v>
      </c>
      <c r="AC2847" s="354">
        <v>24070</v>
      </c>
      <c r="AD2847" s="354">
        <v>24298</v>
      </c>
    </row>
    <row r="2848" spans="1:30" x14ac:dyDescent="0.35">
      <c r="A2848" t="s">
        <v>195</v>
      </c>
      <c r="B2848" s="354" t="str">
        <f>VLOOKUP(A2848,'Web Based Remittances'!$A$2:$C$70,3,0)</f>
        <v>405r710m</v>
      </c>
      <c r="C2848" s="354" t="s">
        <v>83</v>
      </c>
      <c r="D2848" s="354" t="s">
        <v>84</v>
      </c>
      <c r="E2848" s="354">
        <v>6122110</v>
      </c>
      <c r="F2848" s="354">
        <v>5000</v>
      </c>
      <c r="G2848" s="354">
        <v>416</v>
      </c>
      <c r="H2848" s="354">
        <v>416</v>
      </c>
      <c r="I2848" s="354">
        <v>416</v>
      </c>
      <c r="J2848" s="354">
        <v>416</v>
      </c>
      <c r="L2848" s="354">
        <v>840</v>
      </c>
      <c r="M2848" s="354">
        <v>416</v>
      </c>
      <c r="N2848" s="354">
        <v>416</v>
      </c>
      <c r="O2848" s="354">
        <v>416</v>
      </c>
      <c r="P2848" s="354">
        <v>416</v>
      </c>
      <c r="Q2848" s="354">
        <v>416</v>
      </c>
      <c r="R2848" s="354">
        <v>416</v>
      </c>
      <c r="S2848" s="354">
        <v>416</v>
      </c>
      <c r="T2848" s="354">
        <v>832</v>
      </c>
      <c r="U2848" s="354">
        <v>1248</v>
      </c>
      <c r="V2848" s="354">
        <v>1664</v>
      </c>
      <c r="W2848" s="354">
        <v>1664</v>
      </c>
      <c r="X2848" s="354">
        <v>2504</v>
      </c>
      <c r="Y2848" s="354">
        <v>2920</v>
      </c>
      <c r="Z2848" s="354">
        <v>3336</v>
      </c>
      <c r="AA2848" s="354">
        <v>3752</v>
      </c>
      <c r="AB2848" s="354">
        <v>4168</v>
      </c>
      <c r="AC2848" s="354">
        <v>4584</v>
      </c>
      <c r="AD2848" s="354">
        <v>5000</v>
      </c>
    </row>
    <row r="2849" spans="1:30" x14ac:dyDescent="0.35">
      <c r="A2849" t="s">
        <v>195</v>
      </c>
      <c r="B2849" s="354" t="str">
        <f>VLOOKUP(A2849,'Web Based Remittances'!$A$2:$C$70,3,0)</f>
        <v>405r710m</v>
      </c>
      <c r="C2849" s="354" t="s">
        <v>85</v>
      </c>
      <c r="D2849" s="354" t="s">
        <v>86</v>
      </c>
      <c r="E2849" s="354">
        <v>6120800</v>
      </c>
      <c r="F2849" s="354">
        <v>3500</v>
      </c>
      <c r="H2849" s="354">
        <v>875</v>
      </c>
      <c r="L2849" s="354">
        <v>875</v>
      </c>
      <c r="N2849" s="354">
        <v>875</v>
      </c>
      <c r="Q2849" s="354">
        <v>875</v>
      </c>
      <c r="S2849" s="354">
        <v>0</v>
      </c>
      <c r="T2849" s="354">
        <v>875</v>
      </c>
      <c r="U2849" s="354">
        <v>875</v>
      </c>
      <c r="V2849" s="354">
        <v>875</v>
      </c>
      <c r="W2849" s="354">
        <v>875</v>
      </c>
      <c r="X2849" s="354">
        <v>1750</v>
      </c>
      <c r="Y2849" s="354">
        <v>1750</v>
      </c>
      <c r="Z2849" s="354">
        <v>2625</v>
      </c>
      <c r="AA2849" s="354">
        <v>2625</v>
      </c>
      <c r="AB2849" s="354">
        <v>2625</v>
      </c>
      <c r="AC2849" s="354">
        <v>3500</v>
      </c>
      <c r="AD2849" s="354">
        <v>3500</v>
      </c>
    </row>
    <row r="2850" spans="1:30" x14ac:dyDescent="0.35">
      <c r="A2850" t="s">
        <v>195</v>
      </c>
      <c r="B2850" s="354" t="str">
        <f>VLOOKUP(A2850,'Web Based Remittances'!$A$2:$C$70,3,0)</f>
        <v>405r710m</v>
      </c>
      <c r="C2850" s="354" t="s">
        <v>87</v>
      </c>
      <c r="D2850" s="354" t="s">
        <v>88</v>
      </c>
      <c r="E2850" s="354">
        <v>6120220</v>
      </c>
      <c r="F2850" s="354">
        <v>12000</v>
      </c>
      <c r="G2850" s="354">
        <v>1000</v>
      </c>
      <c r="H2850" s="354">
        <v>1000</v>
      </c>
      <c r="I2850" s="354">
        <v>1000</v>
      </c>
      <c r="J2850" s="354">
        <v>1000</v>
      </c>
      <c r="L2850" s="354">
        <v>2000</v>
      </c>
      <c r="M2850" s="354">
        <v>1000</v>
      </c>
      <c r="N2850" s="354">
        <v>1000</v>
      </c>
      <c r="O2850" s="354">
        <v>1000</v>
      </c>
      <c r="P2850" s="354">
        <v>1000</v>
      </c>
      <c r="Q2850" s="354">
        <v>1000</v>
      </c>
      <c r="R2850" s="354">
        <v>1000</v>
      </c>
      <c r="S2850" s="354">
        <v>1000</v>
      </c>
      <c r="T2850" s="354">
        <v>2000</v>
      </c>
      <c r="U2850" s="354">
        <v>3000</v>
      </c>
      <c r="V2850" s="354">
        <v>4000</v>
      </c>
      <c r="W2850" s="354">
        <v>4000</v>
      </c>
      <c r="X2850" s="354">
        <v>6000</v>
      </c>
      <c r="Y2850" s="354">
        <v>7000</v>
      </c>
      <c r="Z2850" s="354">
        <v>8000</v>
      </c>
      <c r="AA2850" s="354">
        <v>9000</v>
      </c>
      <c r="AB2850" s="354">
        <v>10000</v>
      </c>
      <c r="AC2850" s="354">
        <v>11000</v>
      </c>
      <c r="AD2850" s="354">
        <v>12000</v>
      </c>
    </row>
    <row r="2851" spans="1:30" x14ac:dyDescent="0.35">
      <c r="A2851" t="s">
        <v>195</v>
      </c>
      <c r="B2851" s="354" t="str">
        <f>VLOOKUP(A2851,'Web Based Remittances'!$A$2:$C$70,3,0)</f>
        <v>405r710m</v>
      </c>
      <c r="C2851" s="354" t="s">
        <v>89</v>
      </c>
      <c r="D2851" s="354" t="s">
        <v>90</v>
      </c>
      <c r="E2851" s="354">
        <v>6120600</v>
      </c>
      <c r="F2851" s="354">
        <v>3614</v>
      </c>
      <c r="G2851" s="354">
        <v>3614</v>
      </c>
      <c r="S2851" s="354">
        <v>3614</v>
      </c>
      <c r="T2851" s="354">
        <v>3614</v>
      </c>
      <c r="U2851" s="354">
        <v>3614</v>
      </c>
      <c r="V2851" s="354">
        <v>3614</v>
      </c>
      <c r="W2851" s="354">
        <v>3614</v>
      </c>
      <c r="X2851" s="354">
        <v>3614</v>
      </c>
      <c r="Y2851" s="354">
        <v>3614</v>
      </c>
      <c r="Z2851" s="354">
        <v>3614</v>
      </c>
      <c r="AA2851" s="354">
        <v>3614</v>
      </c>
      <c r="AB2851" s="354">
        <v>3614</v>
      </c>
      <c r="AC2851" s="354">
        <v>3614</v>
      </c>
      <c r="AD2851" s="354">
        <v>3614</v>
      </c>
    </row>
    <row r="2852" spans="1:30" x14ac:dyDescent="0.35">
      <c r="A2852" t="s">
        <v>195</v>
      </c>
      <c r="B2852" s="354" t="str">
        <f>VLOOKUP(A2852,'Web Based Remittances'!$A$2:$C$70,3,0)</f>
        <v>405r710m</v>
      </c>
      <c r="C2852" s="354" t="s">
        <v>91</v>
      </c>
      <c r="D2852" s="354" t="s">
        <v>92</v>
      </c>
      <c r="E2852" s="354">
        <v>6120400</v>
      </c>
      <c r="F2852" s="354">
        <v>4675</v>
      </c>
      <c r="G2852" s="354">
        <v>96</v>
      </c>
      <c r="H2852" s="354">
        <v>390</v>
      </c>
      <c r="I2852" s="354">
        <v>670</v>
      </c>
      <c r="J2852" s="354">
        <v>96</v>
      </c>
      <c r="L2852" s="354">
        <v>295</v>
      </c>
      <c r="M2852" s="354">
        <v>96</v>
      </c>
      <c r="N2852" s="354">
        <v>295</v>
      </c>
      <c r="O2852" s="354">
        <v>809</v>
      </c>
      <c r="P2852" s="354">
        <v>96</v>
      </c>
      <c r="Q2852" s="354">
        <v>1832</v>
      </c>
      <c r="S2852" s="354">
        <v>96</v>
      </c>
      <c r="T2852" s="354">
        <v>486</v>
      </c>
      <c r="U2852" s="354">
        <v>1156</v>
      </c>
      <c r="V2852" s="354">
        <v>1252</v>
      </c>
      <c r="W2852" s="354">
        <v>1252</v>
      </c>
      <c r="X2852" s="354">
        <v>1547</v>
      </c>
      <c r="Y2852" s="354">
        <v>1643</v>
      </c>
      <c r="Z2852" s="354">
        <v>1938</v>
      </c>
      <c r="AA2852" s="354">
        <v>2747</v>
      </c>
      <c r="AB2852" s="354">
        <v>2843</v>
      </c>
      <c r="AC2852" s="354">
        <v>4675</v>
      </c>
      <c r="AD2852" s="354">
        <v>4675</v>
      </c>
    </row>
    <row r="2853" spans="1:30" x14ac:dyDescent="0.35">
      <c r="A2853" t="s">
        <v>195</v>
      </c>
      <c r="B2853" s="354" t="str">
        <f>VLOOKUP(A2853,'Web Based Remittances'!$A$2:$C$70,3,0)</f>
        <v>405r710m</v>
      </c>
      <c r="C2853" s="354" t="s">
        <v>93</v>
      </c>
      <c r="D2853" s="354" t="s">
        <v>94</v>
      </c>
      <c r="E2853" s="354">
        <v>6140130</v>
      </c>
      <c r="F2853" s="354">
        <v>28725</v>
      </c>
      <c r="G2853" s="354">
        <v>1515</v>
      </c>
      <c r="H2853" s="354">
        <v>1515</v>
      </c>
      <c r="I2853" s="354">
        <v>1515</v>
      </c>
      <c r="J2853" s="354">
        <v>2161</v>
      </c>
      <c r="L2853" s="354">
        <v>12935</v>
      </c>
      <c r="M2853" s="354">
        <v>1515</v>
      </c>
      <c r="N2853" s="354">
        <v>1515</v>
      </c>
      <c r="O2853" s="354">
        <v>1515</v>
      </c>
      <c r="P2853" s="354">
        <v>1515</v>
      </c>
      <c r="Q2853" s="354">
        <v>1515</v>
      </c>
      <c r="R2853" s="354">
        <v>1509</v>
      </c>
      <c r="S2853" s="354">
        <v>1515</v>
      </c>
      <c r="T2853" s="354">
        <v>3030</v>
      </c>
      <c r="U2853" s="354">
        <v>4545</v>
      </c>
      <c r="V2853" s="354">
        <v>6706</v>
      </c>
      <c r="W2853" s="354">
        <v>6706</v>
      </c>
      <c r="X2853" s="354">
        <v>19641</v>
      </c>
      <c r="Y2853" s="354">
        <v>21156</v>
      </c>
      <c r="Z2853" s="354">
        <v>22671</v>
      </c>
      <c r="AA2853" s="354">
        <v>24186</v>
      </c>
      <c r="AB2853" s="354">
        <v>25701</v>
      </c>
      <c r="AC2853" s="354">
        <v>27216</v>
      </c>
      <c r="AD2853" s="354">
        <v>28725</v>
      </c>
    </row>
    <row r="2854" spans="1:30" x14ac:dyDescent="0.35">
      <c r="A2854" t="s">
        <v>195</v>
      </c>
      <c r="B2854" s="354" t="str">
        <f>VLOOKUP(A2854,'Web Based Remittances'!$A$2:$C$70,3,0)</f>
        <v>405r710m</v>
      </c>
      <c r="C2854" s="354" t="s">
        <v>95</v>
      </c>
      <c r="D2854" s="354" t="s">
        <v>96</v>
      </c>
      <c r="E2854" s="354">
        <v>6142430</v>
      </c>
      <c r="F2854" s="354">
        <v>6221</v>
      </c>
      <c r="G2854" s="354">
        <v>1261</v>
      </c>
      <c r="H2854" s="354">
        <v>204</v>
      </c>
      <c r="I2854" s="354">
        <v>3000</v>
      </c>
      <c r="L2854" s="354">
        <v>168</v>
      </c>
      <c r="M2854" s="354">
        <v>750</v>
      </c>
      <c r="O2854" s="354">
        <v>128</v>
      </c>
      <c r="Q2854" s="354">
        <v>360</v>
      </c>
      <c r="R2854" s="354">
        <v>350</v>
      </c>
      <c r="S2854" s="354">
        <v>1261</v>
      </c>
      <c r="T2854" s="354">
        <v>1465</v>
      </c>
      <c r="U2854" s="354">
        <v>4465</v>
      </c>
      <c r="V2854" s="354">
        <v>4465</v>
      </c>
      <c r="W2854" s="354">
        <v>4465</v>
      </c>
      <c r="X2854" s="354">
        <v>4633</v>
      </c>
      <c r="Y2854" s="354">
        <v>5383</v>
      </c>
      <c r="Z2854" s="354">
        <v>5383</v>
      </c>
      <c r="AA2854" s="354">
        <v>5511</v>
      </c>
      <c r="AB2854" s="354">
        <v>5511</v>
      </c>
      <c r="AC2854" s="354">
        <v>5871</v>
      </c>
      <c r="AD2854" s="354">
        <v>6221</v>
      </c>
    </row>
    <row r="2855" spans="1:30" x14ac:dyDescent="0.35">
      <c r="A2855" t="s">
        <v>195</v>
      </c>
      <c r="B2855" s="354" t="str">
        <f>VLOOKUP(A2855,'Web Based Remittances'!$A$2:$C$70,3,0)</f>
        <v>405r710m</v>
      </c>
      <c r="C2855" s="354" t="s">
        <v>97</v>
      </c>
      <c r="D2855" s="354" t="s">
        <v>98</v>
      </c>
      <c r="E2855" s="354">
        <v>6146100</v>
      </c>
      <c r="F2855" s="354">
        <v>0</v>
      </c>
      <c r="S2855" s="354">
        <v>0</v>
      </c>
      <c r="T2855" s="354">
        <v>0</v>
      </c>
      <c r="U2855" s="354">
        <v>0</v>
      </c>
      <c r="V2855" s="354">
        <v>0</v>
      </c>
      <c r="W2855" s="354">
        <v>0</v>
      </c>
      <c r="X2855" s="354">
        <v>0</v>
      </c>
      <c r="Y2855" s="354">
        <v>0</v>
      </c>
      <c r="Z2855" s="354">
        <v>0</v>
      </c>
      <c r="AA2855" s="354">
        <v>0</v>
      </c>
      <c r="AB2855" s="354">
        <v>0</v>
      </c>
      <c r="AC2855" s="354">
        <v>0</v>
      </c>
      <c r="AD2855" s="354">
        <v>0</v>
      </c>
    </row>
    <row r="2856" spans="1:30" x14ac:dyDescent="0.35">
      <c r="A2856" t="s">
        <v>195</v>
      </c>
      <c r="B2856" s="354" t="str">
        <f>VLOOKUP(A2856,'Web Based Remittances'!$A$2:$C$70,3,0)</f>
        <v>405r710m</v>
      </c>
      <c r="C2856" s="354" t="s">
        <v>99</v>
      </c>
      <c r="D2856" s="354" t="s">
        <v>100</v>
      </c>
      <c r="E2856" s="354">
        <v>6140000</v>
      </c>
      <c r="F2856" s="354">
        <v>9000</v>
      </c>
      <c r="G2856" s="354">
        <v>818</v>
      </c>
      <c r="H2856" s="354">
        <v>818</v>
      </c>
      <c r="I2856" s="354">
        <v>818</v>
      </c>
      <c r="J2856" s="354">
        <v>818</v>
      </c>
      <c r="L2856" s="354">
        <v>818</v>
      </c>
      <c r="M2856" s="354">
        <v>818</v>
      </c>
      <c r="N2856" s="354">
        <v>818</v>
      </c>
      <c r="O2856" s="354">
        <v>818</v>
      </c>
      <c r="P2856" s="354">
        <v>818</v>
      </c>
      <c r="Q2856" s="354">
        <v>818</v>
      </c>
      <c r="R2856" s="354">
        <v>820</v>
      </c>
      <c r="S2856" s="354">
        <v>818</v>
      </c>
      <c r="T2856" s="354">
        <v>1636</v>
      </c>
      <c r="U2856" s="354">
        <v>2454</v>
      </c>
      <c r="V2856" s="354">
        <v>3272</v>
      </c>
      <c r="W2856" s="354">
        <v>3272</v>
      </c>
      <c r="X2856" s="354">
        <v>4090</v>
      </c>
      <c r="Y2856" s="354">
        <v>4908</v>
      </c>
      <c r="Z2856" s="354">
        <v>5726</v>
      </c>
      <c r="AA2856" s="354">
        <v>6544</v>
      </c>
      <c r="AB2856" s="354">
        <v>7362</v>
      </c>
      <c r="AC2856" s="354">
        <v>8180</v>
      </c>
      <c r="AD2856" s="354">
        <v>9000</v>
      </c>
    </row>
    <row r="2857" spans="1:30" x14ac:dyDescent="0.35">
      <c r="A2857" t="s">
        <v>195</v>
      </c>
      <c r="B2857" s="354" t="str">
        <f>VLOOKUP(A2857,'Web Based Remittances'!$A$2:$C$70,3,0)</f>
        <v>405r710m</v>
      </c>
      <c r="C2857" s="354" t="s">
        <v>101</v>
      </c>
      <c r="D2857" s="354" t="s">
        <v>102</v>
      </c>
      <c r="E2857" s="354">
        <v>6121600</v>
      </c>
      <c r="F2857" s="354">
        <v>1676</v>
      </c>
      <c r="G2857" s="354">
        <v>1676</v>
      </c>
      <c r="S2857" s="354">
        <v>1676</v>
      </c>
      <c r="T2857" s="354">
        <v>1676</v>
      </c>
      <c r="U2857" s="354">
        <v>1676</v>
      </c>
      <c r="V2857" s="354">
        <v>1676</v>
      </c>
      <c r="W2857" s="354">
        <v>1676</v>
      </c>
      <c r="X2857" s="354">
        <v>1676</v>
      </c>
      <c r="Y2857" s="354">
        <v>1676</v>
      </c>
      <c r="Z2857" s="354">
        <v>1676</v>
      </c>
      <c r="AA2857" s="354">
        <v>1676</v>
      </c>
      <c r="AB2857" s="354">
        <v>1676</v>
      </c>
      <c r="AC2857" s="354">
        <v>1676</v>
      </c>
      <c r="AD2857" s="354">
        <v>1676</v>
      </c>
    </row>
    <row r="2858" spans="1:30" x14ac:dyDescent="0.35">
      <c r="A2858" t="s">
        <v>195</v>
      </c>
      <c r="B2858" s="354" t="str">
        <f>VLOOKUP(A2858,'Web Based Remittances'!$A$2:$C$70,3,0)</f>
        <v>405r710m</v>
      </c>
      <c r="C2858" s="354" t="s">
        <v>103</v>
      </c>
      <c r="D2858" s="354" t="s">
        <v>104</v>
      </c>
      <c r="E2858" s="354">
        <v>6151110</v>
      </c>
      <c r="F2858" s="354">
        <v>0</v>
      </c>
      <c r="S2858" s="354">
        <v>0</v>
      </c>
      <c r="T2858" s="354">
        <v>0</v>
      </c>
      <c r="U2858" s="354">
        <v>0</v>
      </c>
      <c r="V2858" s="354">
        <v>0</v>
      </c>
      <c r="W2858" s="354">
        <v>0</v>
      </c>
      <c r="X2858" s="354">
        <v>0</v>
      </c>
      <c r="Y2858" s="354">
        <v>0</v>
      </c>
      <c r="Z2858" s="354">
        <v>0</v>
      </c>
      <c r="AA2858" s="354">
        <v>0</v>
      </c>
      <c r="AB2858" s="354">
        <v>0</v>
      </c>
      <c r="AC2858" s="354">
        <v>0</v>
      </c>
      <c r="AD2858" s="354">
        <v>0</v>
      </c>
    </row>
    <row r="2859" spans="1:30" x14ac:dyDescent="0.35">
      <c r="A2859" t="s">
        <v>195</v>
      </c>
      <c r="B2859" s="354" t="str">
        <f>VLOOKUP(A2859,'Web Based Remittances'!$A$2:$C$70,3,0)</f>
        <v>405r710m</v>
      </c>
      <c r="C2859" s="354" t="s">
        <v>105</v>
      </c>
      <c r="D2859" s="354" t="s">
        <v>106</v>
      </c>
      <c r="E2859" s="354">
        <v>6140200</v>
      </c>
      <c r="F2859" s="354">
        <v>33788</v>
      </c>
      <c r="G2859" s="354">
        <v>3071</v>
      </c>
      <c r="H2859" s="354">
        <v>3071</v>
      </c>
      <c r="I2859" s="354">
        <v>3071</v>
      </c>
      <c r="J2859" s="354">
        <v>3071</v>
      </c>
      <c r="L2859" s="354">
        <v>3071</v>
      </c>
      <c r="M2859" s="354">
        <v>3071</v>
      </c>
      <c r="N2859" s="354">
        <v>3071</v>
      </c>
      <c r="O2859" s="354">
        <v>3071</v>
      </c>
      <c r="P2859" s="354">
        <v>3071</v>
      </c>
      <c r="Q2859" s="354">
        <v>3071</v>
      </c>
      <c r="R2859" s="354">
        <v>3078</v>
      </c>
      <c r="S2859" s="354">
        <v>3071</v>
      </c>
      <c r="T2859" s="354">
        <v>6142</v>
      </c>
      <c r="U2859" s="354">
        <v>9213</v>
      </c>
      <c r="V2859" s="354">
        <v>12284</v>
      </c>
      <c r="W2859" s="354">
        <v>12284</v>
      </c>
      <c r="X2859" s="354">
        <v>15355</v>
      </c>
      <c r="Y2859" s="354">
        <v>18426</v>
      </c>
      <c r="Z2859" s="354">
        <v>21497</v>
      </c>
      <c r="AA2859" s="354">
        <v>24568</v>
      </c>
      <c r="AB2859" s="354">
        <v>27639</v>
      </c>
      <c r="AC2859" s="354">
        <v>30710</v>
      </c>
      <c r="AD2859" s="354">
        <v>33788</v>
      </c>
    </row>
    <row r="2860" spans="1:30" x14ac:dyDescent="0.35">
      <c r="A2860" t="s">
        <v>195</v>
      </c>
      <c r="B2860" s="354" t="str">
        <f>VLOOKUP(A2860,'Web Based Remittances'!$A$2:$C$70,3,0)</f>
        <v>405r710m</v>
      </c>
      <c r="C2860" s="354" t="s">
        <v>107</v>
      </c>
      <c r="D2860" s="354" t="s">
        <v>108</v>
      </c>
      <c r="E2860" s="354">
        <v>6111000</v>
      </c>
      <c r="F2860" s="354">
        <v>7258</v>
      </c>
      <c r="G2860" s="354">
        <v>660</v>
      </c>
      <c r="H2860" s="354">
        <v>660</v>
      </c>
      <c r="I2860" s="354">
        <v>660</v>
      </c>
      <c r="J2860" s="354">
        <v>660</v>
      </c>
      <c r="L2860" s="354">
        <v>660</v>
      </c>
      <c r="M2860" s="354">
        <v>660</v>
      </c>
      <c r="N2860" s="354">
        <v>660</v>
      </c>
      <c r="O2860" s="354">
        <v>660</v>
      </c>
      <c r="P2860" s="354">
        <v>660</v>
      </c>
      <c r="Q2860" s="354">
        <v>660</v>
      </c>
      <c r="R2860" s="354">
        <v>658</v>
      </c>
      <c r="S2860" s="354">
        <v>660</v>
      </c>
      <c r="T2860" s="354">
        <v>1320</v>
      </c>
      <c r="U2860" s="354">
        <v>1980</v>
      </c>
      <c r="V2860" s="354">
        <v>2640</v>
      </c>
      <c r="W2860" s="354">
        <v>2640</v>
      </c>
      <c r="X2860" s="354">
        <v>3300</v>
      </c>
      <c r="Y2860" s="354">
        <v>3960</v>
      </c>
      <c r="Z2860" s="354">
        <v>4620</v>
      </c>
      <c r="AA2860" s="354">
        <v>5280</v>
      </c>
      <c r="AB2860" s="354">
        <v>5940</v>
      </c>
      <c r="AC2860" s="354">
        <v>6600</v>
      </c>
      <c r="AD2860" s="354">
        <v>7258</v>
      </c>
    </row>
    <row r="2861" spans="1:30" x14ac:dyDescent="0.35">
      <c r="A2861" t="s">
        <v>195</v>
      </c>
      <c r="B2861" s="354" t="str">
        <f>VLOOKUP(A2861,'Web Based Remittances'!$A$2:$C$70,3,0)</f>
        <v>405r710m</v>
      </c>
      <c r="C2861" s="354" t="s">
        <v>109</v>
      </c>
      <c r="D2861" s="354" t="s">
        <v>110</v>
      </c>
      <c r="E2861" s="354">
        <v>6170100</v>
      </c>
      <c r="F2861" s="354">
        <v>10763</v>
      </c>
      <c r="G2861" s="354">
        <v>225</v>
      </c>
      <c r="H2861" s="354">
        <v>897</v>
      </c>
      <c r="I2861" s="354">
        <v>860</v>
      </c>
      <c r="J2861" s="354">
        <v>112</v>
      </c>
      <c r="L2861" s="354">
        <v>1367</v>
      </c>
      <c r="M2861" s="354">
        <v>1217</v>
      </c>
      <c r="N2861" s="354">
        <v>1217</v>
      </c>
      <c r="O2861" s="354">
        <v>1217</v>
      </c>
      <c r="P2861" s="354">
        <v>1217</v>
      </c>
      <c r="Q2861" s="354">
        <v>1217</v>
      </c>
      <c r="R2861" s="354">
        <v>1217</v>
      </c>
      <c r="S2861" s="354">
        <v>225</v>
      </c>
      <c r="T2861" s="354">
        <v>1122</v>
      </c>
      <c r="U2861" s="354">
        <v>1982</v>
      </c>
      <c r="V2861" s="354">
        <v>2094</v>
      </c>
      <c r="W2861" s="354">
        <v>2094</v>
      </c>
      <c r="X2861" s="354">
        <v>3461</v>
      </c>
      <c r="Y2861" s="354">
        <v>4678</v>
      </c>
      <c r="Z2861" s="354">
        <v>5895</v>
      </c>
      <c r="AA2861" s="354">
        <v>7112</v>
      </c>
      <c r="AB2861" s="354">
        <v>8329</v>
      </c>
      <c r="AC2861" s="354">
        <v>9546</v>
      </c>
      <c r="AD2861" s="354">
        <v>10763</v>
      </c>
    </row>
    <row r="2862" spans="1:30" x14ac:dyDescent="0.35">
      <c r="A2862" t="s">
        <v>195</v>
      </c>
      <c r="B2862" s="354" t="str">
        <f>VLOOKUP(A2862,'Web Based Remittances'!$A$2:$C$70,3,0)</f>
        <v>405r710m</v>
      </c>
      <c r="C2862" s="354" t="s">
        <v>111</v>
      </c>
      <c r="D2862" s="354" t="s">
        <v>112</v>
      </c>
      <c r="E2862" s="354">
        <v>6170110</v>
      </c>
      <c r="F2862" s="354">
        <v>22019</v>
      </c>
      <c r="G2862" s="354">
        <v>6447</v>
      </c>
      <c r="H2862" s="354">
        <v>922</v>
      </c>
      <c r="I2862" s="354">
        <v>960</v>
      </c>
      <c r="J2862" s="354">
        <v>1555</v>
      </c>
      <c r="L2862" s="354">
        <v>2922</v>
      </c>
      <c r="M2862" s="354">
        <v>1555</v>
      </c>
      <c r="N2862" s="354">
        <v>330</v>
      </c>
      <c r="O2862" s="354">
        <v>4521</v>
      </c>
      <c r="P2862" s="354">
        <v>1555</v>
      </c>
      <c r="Q2862" s="354">
        <v>330</v>
      </c>
      <c r="R2862" s="354">
        <v>922</v>
      </c>
      <c r="S2862" s="354">
        <v>6447</v>
      </c>
      <c r="T2862" s="354">
        <v>7369</v>
      </c>
      <c r="U2862" s="354">
        <v>8329</v>
      </c>
      <c r="V2862" s="354">
        <v>9884</v>
      </c>
      <c r="W2862" s="354">
        <v>9884</v>
      </c>
      <c r="X2862" s="354">
        <v>12806</v>
      </c>
      <c r="Y2862" s="354">
        <v>14361</v>
      </c>
      <c r="Z2862" s="354">
        <v>14691</v>
      </c>
      <c r="AA2862" s="354">
        <v>19212</v>
      </c>
      <c r="AB2862" s="354">
        <v>20767</v>
      </c>
      <c r="AC2862" s="354">
        <v>21097</v>
      </c>
      <c r="AD2862" s="354">
        <v>22019</v>
      </c>
    </row>
    <row r="2863" spans="1:30" x14ac:dyDescent="0.35">
      <c r="A2863" t="s">
        <v>195</v>
      </c>
      <c r="B2863" s="354" t="str">
        <f>VLOOKUP(A2863,'Web Based Remittances'!$A$2:$C$70,3,0)</f>
        <v>405r710m</v>
      </c>
      <c r="C2863" s="354" t="s">
        <v>119</v>
      </c>
      <c r="D2863" s="354" t="s">
        <v>120</v>
      </c>
      <c r="E2863" s="354">
        <v>6122340</v>
      </c>
      <c r="F2863" s="354">
        <v>16500</v>
      </c>
      <c r="G2863" s="354">
        <v>1500</v>
      </c>
      <c r="H2863" s="354">
        <v>1500</v>
      </c>
      <c r="I2863" s="354">
        <v>1500</v>
      </c>
      <c r="J2863" s="354">
        <v>1500</v>
      </c>
      <c r="L2863" s="354">
        <v>1500</v>
      </c>
      <c r="M2863" s="354">
        <v>1500</v>
      </c>
      <c r="N2863" s="354">
        <v>1500</v>
      </c>
      <c r="O2863" s="354">
        <v>1500</v>
      </c>
      <c r="P2863" s="354">
        <v>1500</v>
      </c>
      <c r="Q2863" s="354">
        <v>1500</v>
      </c>
      <c r="R2863" s="354">
        <v>1500</v>
      </c>
      <c r="S2863" s="354">
        <v>1500</v>
      </c>
      <c r="T2863" s="354">
        <v>3000</v>
      </c>
      <c r="U2863" s="354">
        <v>4500</v>
      </c>
      <c r="V2863" s="354">
        <v>6000</v>
      </c>
      <c r="W2863" s="354">
        <v>6000</v>
      </c>
      <c r="X2863" s="354">
        <v>7500</v>
      </c>
      <c r="Y2863" s="354">
        <v>9000</v>
      </c>
      <c r="Z2863" s="354">
        <v>10500</v>
      </c>
      <c r="AA2863" s="354">
        <v>12000</v>
      </c>
      <c r="AB2863" s="354">
        <v>13500</v>
      </c>
      <c r="AC2863" s="354">
        <v>15000</v>
      </c>
      <c r="AD2863" s="354">
        <v>16500</v>
      </c>
    </row>
    <row r="2864" spans="1:30" x14ac:dyDescent="0.35">
      <c r="A2864" t="s">
        <v>195</v>
      </c>
      <c r="B2864" s="354" t="str">
        <f>VLOOKUP(A2864,'Web Based Remittances'!$A$2:$C$70,3,0)</f>
        <v>405r710m</v>
      </c>
      <c r="C2864" s="354" t="s">
        <v>121</v>
      </c>
      <c r="D2864" s="354" t="s">
        <v>122</v>
      </c>
      <c r="E2864" s="354">
        <v>4190170</v>
      </c>
      <c r="F2864" s="354">
        <v>-5136</v>
      </c>
      <c r="H2864" s="354">
        <v>-5136</v>
      </c>
      <c r="S2864" s="354">
        <v>0</v>
      </c>
      <c r="T2864" s="354">
        <v>-5136</v>
      </c>
      <c r="U2864" s="354">
        <v>-5136</v>
      </c>
      <c r="V2864" s="354">
        <v>-5136</v>
      </c>
      <c r="W2864" s="354">
        <v>-5136</v>
      </c>
      <c r="X2864" s="354">
        <v>-5136</v>
      </c>
      <c r="Y2864" s="354">
        <v>-5136</v>
      </c>
      <c r="Z2864" s="354">
        <v>-5136</v>
      </c>
      <c r="AA2864" s="354">
        <v>-5136</v>
      </c>
      <c r="AB2864" s="354">
        <v>-5136</v>
      </c>
      <c r="AC2864" s="354">
        <v>-5136</v>
      </c>
      <c r="AD2864" s="354">
        <v>-5136</v>
      </c>
    </row>
    <row r="2865" spans="1:30" x14ac:dyDescent="0.35">
      <c r="A2865" t="s">
        <v>195</v>
      </c>
      <c r="B2865" s="354" t="str">
        <f>VLOOKUP(A2865,'Web Based Remittances'!$A$2:$C$70,3,0)</f>
        <v>405r710m</v>
      </c>
      <c r="C2865" s="354" t="s">
        <v>127</v>
      </c>
      <c r="D2865" s="354" t="s">
        <v>128</v>
      </c>
      <c r="E2865" s="354">
        <v>6180200</v>
      </c>
      <c r="F2865" s="354">
        <v>14862.84</v>
      </c>
      <c r="J2865" s="354">
        <v>10000</v>
      </c>
      <c r="L2865" s="354">
        <v>4862.84</v>
      </c>
      <c r="S2865" s="354">
        <v>0</v>
      </c>
      <c r="T2865" s="354">
        <v>0</v>
      </c>
      <c r="U2865" s="354">
        <v>0</v>
      </c>
      <c r="V2865" s="354">
        <v>10000</v>
      </c>
      <c r="W2865" s="354">
        <v>10000</v>
      </c>
      <c r="X2865" s="354">
        <v>14862.84</v>
      </c>
      <c r="Y2865" s="354">
        <v>14862.84</v>
      </c>
      <c r="Z2865" s="354">
        <v>14862.84</v>
      </c>
      <c r="AA2865" s="354">
        <v>14862.84</v>
      </c>
      <c r="AB2865" s="354">
        <v>14862.84</v>
      </c>
      <c r="AC2865" s="354">
        <v>14862.84</v>
      </c>
      <c r="AD2865" s="354">
        <v>14862.84</v>
      </c>
    </row>
    <row r="2866" spans="1:30" x14ac:dyDescent="0.35">
      <c r="A2866" t="s">
        <v>196</v>
      </c>
      <c r="B2866" s="354" t="str">
        <f>VLOOKUP(A2866,'Web Based Remittances'!$A$2:$C$70,3,0)</f>
        <v>984n400c</v>
      </c>
      <c r="C2866" s="354" t="s">
        <v>19</v>
      </c>
      <c r="D2866" s="354" t="s">
        <v>20</v>
      </c>
      <c r="E2866" s="354">
        <v>4190105</v>
      </c>
      <c r="F2866" s="354">
        <v>-1824500</v>
      </c>
      <c r="G2866" s="354">
        <v>-152041.66666666666</v>
      </c>
      <c r="H2866" s="354">
        <v>-152041.66666666666</v>
      </c>
      <c r="I2866" s="354">
        <v>-152041.66666666666</v>
      </c>
      <c r="J2866" s="354">
        <v>-152041.66666666666</v>
      </c>
      <c r="K2866" s="354">
        <v>-152041.66666666666</v>
      </c>
      <c r="L2866" s="354">
        <v>-152041.66666666666</v>
      </c>
      <c r="M2866" s="354">
        <v>-152041.66666666666</v>
      </c>
      <c r="N2866" s="354">
        <v>-152041.66666666666</v>
      </c>
      <c r="O2866" s="354">
        <v>-152041.66666666666</v>
      </c>
      <c r="P2866" s="354">
        <v>-152041.66666666666</v>
      </c>
      <c r="Q2866" s="354">
        <v>-152041.66666666666</v>
      </c>
      <c r="R2866" s="354">
        <v>-152041.66666666666</v>
      </c>
      <c r="S2866" s="354">
        <v>-152041.66666666666</v>
      </c>
      <c r="T2866" s="354">
        <v>-304083.33333333331</v>
      </c>
      <c r="U2866" s="354">
        <v>-456125</v>
      </c>
      <c r="V2866" s="354">
        <v>-608166.66666666663</v>
      </c>
      <c r="W2866" s="354">
        <v>-760208.33333333326</v>
      </c>
      <c r="X2866" s="354">
        <v>-912249.99999999988</v>
      </c>
      <c r="Y2866" s="354">
        <v>-1064291.6666666665</v>
      </c>
      <c r="Z2866" s="354">
        <v>-1216333.3333333333</v>
      </c>
      <c r="AA2866" s="354">
        <v>-1368375</v>
      </c>
      <c r="AB2866" s="354">
        <v>-1520416.6666666667</v>
      </c>
      <c r="AC2866" s="354">
        <v>-1672458.3333333335</v>
      </c>
      <c r="AD2866" s="354">
        <v>-1824500.0000000002</v>
      </c>
    </row>
    <row r="2867" spans="1:30" x14ac:dyDescent="0.35">
      <c r="A2867" t="s">
        <v>196</v>
      </c>
      <c r="B2867" s="354" t="str">
        <f>VLOOKUP(A2867,'Web Based Remittances'!$A$2:$C$70,3,0)</f>
        <v>984n400c</v>
      </c>
      <c r="C2867" s="354" t="s">
        <v>21</v>
      </c>
      <c r="D2867" s="354" t="s">
        <v>22</v>
      </c>
      <c r="E2867" s="354">
        <v>4190110</v>
      </c>
      <c r="F2867" s="354">
        <v>-161534</v>
      </c>
      <c r="G2867" s="354">
        <v>-13461.166666666666</v>
      </c>
      <c r="H2867" s="354">
        <v>-13461.166666666666</v>
      </c>
      <c r="I2867" s="354">
        <v>-13461.166666666666</v>
      </c>
      <c r="J2867" s="354">
        <v>-13461.166666666666</v>
      </c>
      <c r="K2867" s="354">
        <v>-13461.166666666666</v>
      </c>
      <c r="L2867" s="354">
        <v>-13461.166666666666</v>
      </c>
      <c r="M2867" s="354">
        <v>-13461.166666666666</v>
      </c>
      <c r="N2867" s="354">
        <v>-13461.166666666666</v>
      </c>
      <c r="O2867" s="354">
        <v>-13461.166666666666</v>
      </c>
      <c r="P2867" s="354">
        <v>-13461.166666666666</v>
      </c>
      <c r="Q2867" s="354">
        <v>-13461.166666666666</v>
      </c>
      <c r="R2867" s="354">
        <v>-13461.166666666666</v>
      </c>
      <c r="S2867" s="354">
        <v>-13461.166666666666</v>
      </c>
      <c r="T2867" s="354">
        <v>-26922.333333333332</v>
      </c>
      <c r="U2867" s="354">
        <v>-40383.5</v>
      </c>
      <c r="V2867" s="354">
        <v>-53844.666666666664</v>
      </c>
      <c r="W2867" s="354">
        <v>-67305.833333333328</v>
      </c>
      <c r="X2867" s="354">
        <v>-80767</v>
      </c>
      <c r="Y2867" s="354">
        <v>-94228.166666666672</v>
      </c>
      <c r="Z2867" s="354">
        <v>-107689.33333333334</v>
      </c>
      <c r="AA2867" s="354">
        <v>-121150.50000000001</v>
      </c>
      <c r="AB2867" s="354">
        <v>-134611.66666666669</v>
      </c>
      <c r="AC2867" s="354">
        <v>-148072.83333333334</v>
      </c>
      <c r="AD2867" s="354">
        <v>-161534</v>
      </c>
    </row>
    <row r="2868" spans="1:30" x14ac:dyDescent="0.35">
      <c r="A2868" t="s">
        <v>196</v>
      </c>
      <c r="B2868" s="354" t="str">
        <f>VLOOKUP(A2868,'Web Based Remittances'!$A$2:$C$70,3,0)</f>
        <v>984n400c</v>
      </c>
      <c r="C2868" s="354" t="s">
        <v>23</v>
      </c>
      <c r="D2868" s="354" t="s">
        <v>24</v>
      </c>
      <c r="E2868" s="354">
        <v>4190120</v>
      </c>
      <c r="F2868" s="354">
        <v>-3399032.47</v>
      </c>
      <c r="G2868" s="354">
        <v>-283252.70583333337</v>
      </c>
      <c r="H2868" s="354">
        <v>-283252.70583333337</v>
      </c>
      <c r="I2868" s="354">
        <v>-283252.70583333337</v>
      </c>
      <c r="J2868" s="354">
        <v>-283252.70583333337</v>
      </c>
      <c r="K2868" s="354">
        <v>-283252.70583333337</v>
      </c>
      <c r="L2868" s="354">
        <v>-283252.70583333337</v>
      </c>
      <c r="M2868" s="354">
        <v>-283252.70583333337</v>
      </c>
      <c r="N2868" s="354">
        <v>-283252.70583333337</v>
      </c>
      <c r="O2868" s="354">
        <v>-283252.70583333337</v>
      </c>
      <c r="P2868" s="354">
        <v>-283252.70583333337</v>
      </c>
      <c r="Q2868" s="354">
        <v>-283252.70583333337</v>
      </c>
      <c r="R2868" s="354">
        <v>-283252.70583333337</v>
      </c>
      <c r="S2868" s="354">
        <v>-283252.70583333337</v>
      </c>
      <c r="T2868" s="354">
        <v>-566505.41166666674</v>
      </c>
      <c r="U2868" s="354">
        <v>-849758.11750000017</v>
      </c>
      <c r="V2868" s="354">
        <v>-1133010.8233333335</v>
      </c>
      <c r="W2868" s="354">
        <v>-1416263.5291666668</v>
      </c>
      <c r="X2868" s="354">
        <v>-1699516.2350000001</v>
      </c>
      <c r="Y2868" s="354">
        <v>-1982768.9408333334</v>
      </c>
      <c r="Z2868" s="354">
        <v>-2266021.646666667</v>
      </c>
      <c r="AA2868" s="354">
        <v>-2549274.3525000005</v>
      </c>
      <c r="AB2868" s="354">
        <v>-2832527.058333334</v>
      </c>
      <c r="AC2868" s="354">
        <v>-3115779.7641666676</v>
      </c>
      <c r="AD2868" s="354">
        <v>-3399032.4700000011</v>
      </c>
    </row>
    <row r="2869" spans="1:30" x14ac:dyDescent="0.35">
      <c r="A2869" t="s">
        <v>196</v>
      </c>
      <c r="B2869" s="354" t="str">
        <f>VLOOKUP(A2869,'Web Based Remittances'!$A$2:$C$70,3,0)</f>
        <v>984n400c</v>
      </c>
      <c r="C2869" s="354" t="s">
        <v>25</v>
      </c>
      <c r="D2869" s="354" t="s">
        <v>26</v>
      </c>
      <c r="E2869" s="354">
        <v>4190140</v>
      </c>
      <c r="F2869" s="354">
        <v>-60000</v>
      </c>
      <c r="G2869" s="354">
        <v>-5000</v>
      </c>
      <c r="H2869" s="354">
        <v>-5000</v>
      </c>
      <c r="I2869" s="354">
        <v>-5000</v>
      </c>
      <c r="J2869" s="354">
        <v>-5000</v>
      </c>
      <c r="K2869" s="354">
        <v>-5000</v>
      </c>
      <c r="L2869" s="354">
        <v>-5000</v>
      </c>
      <c r="M2869" s="354">
        <v>-5000</v>
      </c>
      <c r="N2869" s="354">
        <v>-5000</v>
      </c>
      <c r="O2869" s="354">
        <v>-5000</v>
      </c>
      <c r="P2869" s="354">
        <v>-5000</v>
      </c>
      <c r="Q2869" s="354">
        <v>-5000</v>
      </c>
      <c r="R2869" s="354">
        <v>-5000</v>
      </c>
      <c r="S2869" s="354">
        <v>-5000</v>
      </c>
      <c r="T2869" s="354">
        <v>-10000</v>
      </c>
      <c r="U2869" s="354">
        <v>-15000</v>
      </c>
      <c r="V2869" s="354">
        <v>-20000</v>
      </c>
      <c r="W2869" s="354">
        <v>-25000</v>
      </c>
      <c r="X2869" s="354">
        <v>-30000</v>
      </c>
      <c r="Y2869" s="354">
        <v>-35000</v>
      </c>
      <c r="Z2869" s="354">
        <v>-40000</v>
      </c>
      <c r="AA2869" s="354">
        <v>-45000</v>
      </c>
      <c r="AB2869" s="354">
        <v>-50000</v>
      </c>
      <c r="AC2869" s="354">
        <v>-55000</v>
      </c>
      <c r="AD2869" s="354">
        <v>-60000</v>
      </c>
    </row>
    <row r="2870" spans="1:30" x14ac:dyDescent="0.35">
      <c r="A2870" t="s">
        <v>196</v>
      </c>
      <c r="B2870" s="354" t="str">
        <f>VLOOKUP(A2870,'Web Based Remittances'!$A$2:$C$70,3,0)</f>
        <v>984n400c</v>
      </c>
      <c r="C2870" s="354" t="s">
        <v>27</v>
      </c>
      <c r="D2870" s="354" t="s">
        <v>28</v>
      </c>
      <c r="E2870" s="354">
        <v>4190160</v>
      </c>
      <c r="F2870" s="354">
        <v>-59000</v>
      </c>
      <c r="G2870" s="354">
        <v>-4916.666666666667</v>
      </c>
      <c r="H2870" s="354">
        <v>-4916.666666666667</v>
      </c>
      <c r="I2870" s="354">
        <v>-4916.666666666667</v>
      </c>
      <c r="J2870" s="354">
        <v>-4916.666666666667</v>
      </c>
      <c r="K2870" s="354">
        <v>-4916.666666666667</v>
      </c>
      <c r="L2870" s="354">
        <v>-4916.666666666667</v>
      </c>
      <c r="M2870" s="354">
        <v>-4916.666666666667</v>
      </c>
      <c r="N2870" s="354">
        <v>-4916.666666666667</v>
      </c>
      <c r="O2870" s="354">
        <v>-4916.666666666667</v>
      </c>
      <c r="P2870" s="354">
        <v>-4916.666666666667</v>
      </c>
      <c r="Q2870" s="354">
        <v>-4916.666666666667</v>
      </c>
      <c r="R2870" s="354">
        <v>-4916.666666666667</v>
      </c>
      <c r="S2870" s="354">
        <v>-4916.666666666667</v>
      </c>
      <c r="T2870" s="354">
        <v>-9833.3333333333339</v>
      </c>
      <c r="U2870" s="354">
        <v>-14750</v>
      </c>
      <c r="V2870" s="354">
        <v>-19666.666666666668</v>
      </c>
      <c r="W2870" s="354">
        <v>-24583.333333333336</v>
      </c>
      <c r="X2870" s="354">
        <v>-29500.000000000004</v>
      </c>
      <c r="Y2870" s="354">
        <v>-34416.666666666672</v>
      </c>
      <c r="Z2870" s="354">
        <v>-39333.333333333336</v>
      </c>
      <c r="AA2870" s="354">
        <v>-44250</v>
      </c>
      <c r="AB2870" s="354">
        <v>-49166.666666666664</v>
      </c>
      <c r="AC2870" s="354">
        <v>-54083.333333333328</v>
      </c>
      <c r="AD2870" s="354">
        <v>-58999.999999999993</v>
      </c>
    </row>
    <row r="2871" spans="1:30" x14ac:dyDescent="0.35">
      <c r="A2871" t="s">
        <v>196</v>
      </c>
      <c r="B2871" s="354" t="str">
        <f>VLOOKUP(A2871,'Web Based Remittances'!$A$2:$C$70,3,0)</f>
        <v>984n400c</v>
      </c>
      <c r="C2871" s="354" t="s">
        <v>29</v>
      </c>
      <c r="D2871" s="354" t="s">
        <v>30</v>
      </c>
      <c r="E2871" s="354">
        <v>4190390</v>
      </c>
      <c r="S2871" s="354">
        <v>0</v>
      </c>
      <c r="T2871" s="354">
        <v>0</v>
      </c>
      <c r="U2871" s="354">
        <v>0</v>
      </c>
      <c r="V2871" s="354">
        <v>0</v>
      </c>
      <c r="W2871" s="354">
        <v>0</v>
      </c>
      <c r="X2871" s="354">
        <v>0</v>
      </c>
      <c r="Y2871" s="354">
        <v>0</v>
      </c>
      <c r="Z2871" s="354">
        <v>0</v>
      </c>
      <c r="AA2871" s="354">
        <v>0</v>
      </c>
      <c r="AB2871" s="354">
        <v>0</v>
      </c>
      <c r="AC2871" s="354">
        <v>0</v>
      </c>
      <c r="AD2871" s="354">
        <v>0</v>
      </c>
    </row>
    <row r="2872" spans="1:30" x14ac:dyDescent="0.35">
      <c r="A2872" t="s">
        <v>196</v>
      </c>
      <c r="B2872" s="354" t="str">
        <f>VLOOKUP(A2872,'Web Based Remittances'!$A$2:$C$70,3,0)</f>
        <v>984n400c</v>
      </c>
      <c r="C2872" s="354" t="s">
        <v>31</v>
      </c>
      <c r="D2872" s="354" t="s">
        <v>32</v>
      </c>
      <c r="E2872" s="354">
        <v>4191900</v>
      </c>
      <c r="S2872" s="354">
        <v>0</v>
      </c>
      <c r="T2872" s="354">
        <v>0</v>
      </c>
      <c r="U2872" s="354">
        <v>0</v>
      </c>
      <c r="V2872" s="354">
        <v>0</v>
      </c>
      <c r="W2872" s="354">
        <v>0</v>
      </c>
      <c r="X2872" s="354">
        <v>0</v>
      </c>
      <c r="Y2872" s="354">
        <v>0</v>
      </c>
      <c r="Z2872" s="354">
        <v>0</v>
      </c>
      <c r="AA2872" s="354">
        <v>0</v>
      </c>
      <c r="AB2872" s="354">
        <v>0</v>
      </c>
      <c r="AC2872" s="354">
        <v>0</v>
      </c>
      <c r="AD2872" s="354">
        <v>0</v>
      </c>
    </row>
    <row r="2873" spans="1:30" x14ac:dyDescent="0.35">
      <c r="A2873" t="s">
        <v>196</v>
      </c>
      <c r="B2873" s="354" t="str">
        <f>VLOOKUP(A2873,'Web Based Remittances'!$A$2:$C$70,3,0)</f>
        <v>984n400c</v>
      </c>
      <c r="C2873" s="354" t="s">
        <v>33</v>
      </c>
      <c r="D2873" s="354" t="s">
        <v>34</v>
      </c>
      <c r="E2873" s="354">
        <v>4191100</v>
      </c>
      <c r="F2873" s="354">
        <v>-10000</v>
      </c>
      <c r="G2873" s="354">
        <v>-833.33333333333337</v>
      </c>
      <c r="H2873" s="354">
        <v>-833.33333333333337</v>
      </c>
      <c r="I2873" s="354">
        <v>-833.33333333333337</v>
      </c>
      <c r="J2873" s="354">
        <v>-833.33333333333337</v>
      </c>
      <c r="K2873" s="354">
        <v>-833.33333333333337</v>
      </c>
      <c r="L2873" s="354">
        <v>-833.33333333333337</v>
      </c>
      <c r="M2873" s="354">
        <v>-833.33333333333337</v>
      </c>
      <c r="N2873" s="354">
        <v>-833.33333333333337</v>
      </c>
      <c r="O2873" s="354">
        <v>-833.33333333333337</v>
      </c>
      <c r="P2873" s="354">
        <v>-833.33333333333337</v>
      </c>
      <c r="Q2873" s="354">
        <v>-833.33333333333337</v>
      </c>
      <c r="R2873" s="354">
        <v>-833.33333333333337</v>
      </c>
      <c r="S2873" s="354">
        <v>-833.33333333333337</v>
      </c>
      <c r="T2873" s="354">
        <v>-1666.6666666666667</v>
      </c>
      <c r="U2873" s="354">
        <v>-2500</v>
      </c>
      <c r="V2873" s="354">
        <v>-3333.3333333333335</v>
      </c>
      <c r="W2873" s="354">
        <v>-4166.666666666667</v>
      </c>
      <c r="X2873" s="354">
        <v>-5000</v>
      </c>
      <c r="Y2873" s="354">
        <v>-5833.333333333333</v>
      </c>
      <c r="Z2873" s="354">
        <v>-6666.6666666666661</v>
      </c>
      <c r="AA2873" s="354">
        <v>-7499.9999999999991</v>
      </c>
      <c r="AB2873" s="354">
        <v>-8333.3333333333321</v>
      </c>
      <c r="AC2873" s="354">
        <v>-9166.6666666666661</v>
      </c>
      <c r="AD2873" s="354">
        <v>-10000</v>
      </c>
    </row>
    <row r="2874" spans="1:30" x14ac:dyDescent="0.35">
      <c r="A2874" t="s">
        <v>196</v>
      </c>
      <c r="B2874" s="354" t="str">
        <f>VLOOKUP(A2874,'Web Based Remittances'!$A$2:$C$70,3,0)</f>
        <v>984n400c</v>
      </c>
      <c r="C2874" s="354" t="s">
        <v>35</v>
      </c>
      <c r="D2874" s="354" t="s">
        <v>36</v>
      </c>
      <c r="E2874" s="354">
        <v>4191110</v>
      </c>
      <c r="F2874" s="354">
        <v>-25000</v>
      </c>
      <c r="G2874" s="354">
        <v>-2083.3333333333335</v>
      </c>
      <c r="H2874" s="354">
        <v>-2083.3333333333335</v>
      </c>
      <c r="I2874" s="354">
        <v>-2083.3333333333335</v>
      </c>
      <c r="J2874" s="354">
        <v>-2083.3333333333335</v>
      </c>
      <c r="K2874" s="354">
        <v>-2083.3333333333335</v>
      </c>
      <c r="L2874" s="354">
        <v>-2083.3333333333335</v>
      </c>
      <c r="M2874" s="354">
        <v>-2083.3333333333335</v>
      </c>
      <c r="N2874" s="354">
        <v>-2083.3333333333335</v>
      </c>
      <c r="O2874" s="354">
        <v>-2083.3333333333335</v>
      </c>
      <c r="P2874" s="354">
        <v>-2083.3333333333335</v>
      </c>
      <c r="Q2874" s="354">
        <v>-2083.3333333333335</v>
      </c>
      <c r="R2874" s="354">
        <v>-2083.3333333333335</v>
      </c>
      <c r="S2874" s="354">
        <v>-2083.3333333333335</v>
      </c>
      <c r="T2874" s="354">
        <v>-4166.666666666667</v>
      </c>
      <c r="U2874" s="354">
        <v>-6250</v>
      </c>
      <c r="V2874" s="354">
        <v>-8333.3333333333339</v>
      </c>
      <c r="W2874" s="354">
        <v>-10416.666666666668</v>
      </c>
      <c r="X2874" s="354">
        <v>-12500.000000000002</v>
      </c>
      <c r="Y2874" s="354">
        <v>-14583.333333333336</v>
      </c>
      <c r="Z2874" s="354">
        <v>-16666.666666666668</v>
      </c>
      <c r="AA2874" s="354">
        <v>-18750</v>
      </c>
      <c r="AB2874" s="354">
        <v>-20833.333333333332</v>
      </c>
      <c r="AC2874" s="354">
        <v>-22916.666666666664</v>
      </c>
      <c r="AD2874" s="354">
        <v>-24999.999999999996</v>
      </c>
    </row>
    <row r="2875" spans="1:30" x14ac:dyDescent="0.35">
      <c r="A2875" t="s">
        <v>196</v>
      </c>
      <c r="B2875" s="354" t="str">
        <f>VLOOKUP(A2875,'Web Based Remittances'!$A$2:$C$70,3,0)</f>
        <v>984n400c</v>
      </c>
      <c r="C2875" s="354" t="s">
        <v>37</v>
      </c>
      <c r="D2875" s="354" t="s">
        <v>38</v>
      </c>
      <c r="E2875" s="354">
        <v>4191600</v>
      </c>
      <c r="S2875" s="354">
        <v>0</v>
      </c>
      <c r="T2875" s="354">
        <v>0</v>
      </c>
      <c r="U2875" s="354">
        <v>0</v>
      </c>
      <c r="V2875" s="354">
        <v>0</v>
      </c>
      <c r="W2875" s="354">
        <v>0</v>
      </c>
      <c r="X2875" s="354">
        <v>0</v>
      </c>
      <c r="Y2875" s="354">
        <v>0</v>
      </c>
      <c r="Z2875" s="354">
        <v>0</v>
      </c>
      <c r="AA2875" s="354">
        <v>0</v>
      </c>
      <c r="AB2875" s="354">
        <v>0</v>
      </c>
      <c r="AC2875" s="354">
        <v>0</v>
      </c>
      <c r="AD2875" s="354">
        <v>0</v>
      </c>
    </row>
    <row r="2876" spans="1:30" x14ac:dyDescent="0.35">
      <c r="A2876" t="s">
        <v>196</v>
      </c>
      <c r="B2876" s="354" t="str">
        <f>VLOOKUP(A2876,'Web Based Remittances'!$A$2:$C$70,3,0)</f>
        <v>984n400c</v>
      </c>
      <c r="C2876" s="354" t="s">
        <v>39</v>
      </c>
      <c r="D2876" s="354" t="s">
        <v>40</v>
      </c>
      <c r="E2876" s="354">
        <v>4191610</v>
      </c>
      <c r="S2876" s="354">
        <v>0</v>
      </c>
      <c r="T2876" s="354">
        <v>0</v>
      </c>
      <c r="U2876" s="354">
        <v>0</v>
      </c>
      <c r="V2876" s="354">
        <v>0</v>
      </c>
      <c r="W2876" s="354">
        <v>0</v>
      </c>
      <c r="X2876" s="354">
        <v>0</v>
      </c>
      <c r="Y2876" s="354">
        <v>0</v>
      </c>
      <c r="Z2876" s="354">
        <v>0</v>
      </c>
      <c r="AA2876" s="354">
        <v>0</v>
      </c>
      <c r="AB2876" s="354">
        <v>0</v>
      </c>
      <c r="AC2876" s="354">
        <v>0</v>
      </c>
      <c r="AD2876" s="354">
        <v>0</v>
      </c>
    </row>
    <row r="2877" spans="1:30" x14ac:dyDescent="0.35">
      <c r="A2877" t="s">
        <v>196</v>
      </c>
      <c r="B2877" s="354" t="str">
        <f>VLOOKUP(A2877,'Web Based Remittances'!$A$2:$C$70,3,0)</f>
        <v>984n400c</v>
      </c>
      <c r="C2877" s="354" t="s">
        <v>41</v>
      </c>
      <c r="D2877" s="354" t="s">
        <v>42</v>
      </c>
      <c r="E2877" s="354">
        <v>4190410</v>
      </c>
      <c r="S2877" s="354">
        <v>0</v>
      </c>
      <c r="T2877" s="354">
        <v>0</v>
      </c>
      <c r="U2877" s="354">
        <v>0</v>
      </c>
      <c r="V2877" s="354">
        <v>0</v>
      </c>
      <c r="W2877" s="354">
        <v>0</v>
      </c>
      <c r="X2877" s="354">
        <v>0</v>
      </c>
      <c r="Y2877" s="354">
        <v>0</v>
      </c>
      <c r="Z2877" s="354">
        <v>0</v>
      </c>
      <c r="AA2877" s="354">
        <v>0</v>
      </c>
      <c r="AB2877" s="354">
        <v>0</v>
      </c>
      <c r="AC2877" s="354">
        <v>0</v>
      </c>
      <c r="AD2877" s="354">
        <v>0</v>
      </c>
    </row>
    <row r="2878" spans="1:30" x14ac:dyDescent="0.35">
      <c r="A2878" t="s">
        <v>196</v>
      </c>
      <c r="B2878" s="354" t="str">
        <f>VLOOKUP(A2878,'Web Based Remittances'!$A$2:$C$70,3,0)</f>
        <v>984n400c</v>
      </c>
      <c r="C2878" s="354" t="s">
        <v>43</v>
      </c>
      <c r="D2878" s="354" t="s">
        <v>44</v>
      </c>
      <c r="E2878" s="354">
        <v>4190420</v>
      </c>
      <c r="S2878" s="354">
        <v>0</v>
      </c>
      <c r="T2878" s="354">
        <v>0</v>
      </c>
      <c r="U2878" s="354">
        <v>0</v>
      </c>
      <c r="V2878" s="354">
        <v>0</v>
      </c>
      <c r="W2878" s="354">
        <v>0</v>
      </c>
      <c r="X2878" s="354">
        <v>0</v>
      </c>
      <c r="Y2878" s="354">
        <v>0</v>
      </c>
      <c r="Z2878" s="354">
        <v>0</v>
      </c>
      <c r="AA2878" s="354">
        <v>0</v>
      </c>
      <c r="AB2878" s="354">
        <v>0</v>
      </c>
      <c r="AC2878" s="354">
        <v>0</v>
      </c>
      <c r="AD2878" s="354">
        <v>0</v>
      </c>
    </row>
    <row r="2879" spans="1:30" x14ac:dyDescent="0.35">
      <c r="A2879" t="s">
        <v>196</v>
      </c>
      <c r="B2879" s="354" t="str">
        <f>VLOOKUP(A2879,'Web Based Remittances'!$A$2:$C$70,3,0)</f>
        <v>984n400c</v>
      </c>
      <c r="C2879" s="354" t="s">
        <v>45</v>
      </c>
      <c r="D2879" s="354" t="s">
        <v>46</v>
      </c>
      <c r="E2879" s="354">
        <v>4190200</v>
      </c>
      <c r="S2879" s="354">
        <v>0</v>
      </c>
      <c r="T2879" s="354">
        <v>0</v>
      </c>
      <c r="U2879" s="354">
        <v>0</v>
      </c>
      <c r="V2879" s="354">
        <v>0</v>
      </c>
      <c r="W2879" s="354">
        <v>0</v>
      </c>
      <c r="X2879" s="354">
        <v>0</v>
      </c>
      <c r="Y2879" s="354">
        <v>0</v>
      </c>
      <c r="Z2879" s="354">
        <v>0</v>
      </c>
      <c r="AA2879" s="354">
        <v>0</v>
      </c>
      <c r="AB2879" s="354">
        <v>0</v>
      </c>
      <c r="AC2879" s="354">
        <v>0</v>
      </c>
      <c r="AD2879" s="354">
        <v>0</v>
      </c>
    </row>
    <row r="2880" spans="1:30" x14ac:dyDescent="0.35">
      <c r="A2880" t="s">
        <v>196</v>
      </c>
      <c r="B2880" s="354" t="str">
        <f>VLOOKUP(A2880,'Web Based Remittances'!$A$2:$C$70,3,0)</f>
        <v>984n400c</v>
      </c>
      <c r="C2880" s="354" t="s">
        <v>47</v>
      </c>
      <c r="D2880" s="354" t="s">
        <v>48</v>
      </c>
      <c r="E2880" s="354">
        <v>4190386</v>
      </c>
      <c r="S2880" s="354">
        <v>0</v>
      </c>
      <c r="T2880" s="354">
        <v>0</v>
      </c>
      <c r="U2880" s="354">
        <v>0</v>
      </c>
      <c r="V2880" s="354">
        <v>0</v>
      </c>
      <c r="W2880" s="354">
        <v>0</v>
      </c>
      <c r="X2880" s="354">
        <v>0</v>
      </c>
      <c r="Y2880" s="354">
        <v>0</v>
      </c>
      <c r="Z2880" s="354">
        <v>0</v>
      </c>
      <c r="AA2880" s="354">
        <v>0</v>
      </c>
      <c r="AB2880" s="354">
        <v>0</v>
      </c>
      <c r="AC2880" s="354">
        <v>0</v>
      </c>
      <c r="AD2880" s="354">
        <v>0</v>
      </c>
    </row>
    <row r="2881" spans="1:30" x14ac:dyDescent="0.35">
      <c r="A2881" t="s">
        <v>196</v>
      </c>
      <c r="B2881" s="354" t="str">
        <f>VLOOKUP(A2881,'Web Based Remittances'!$A$2:$C$70,3,0)</f>
        <v>984n400c</v>
      </c>
      <c r="C2881" s="354" t="s">
        <v>49</v>
      </c>
      <c r="D2881" s="354" t="s">
        <v>50</v>
      </c>
      <c r="E2881" s="354">
        <v>4190387</v>
      </c>
      <c r="S2881" s="354">
        <v>0</v>
      </c>
      <c r="T2881" s="354">
        <v>0</v>
      </c>
      <c r="U2881" s="354">
        <v>0</v>
      </c>
      <c r="V2881" s="354">
        <v>0</v>
      </c>
      <c r="W2881" s="354">
        <v>0</v>
      </c>
      <c r="X2881" s="354">
        <v>0</v>
      </c>
      <c r="Y2881" s="354">
        <v>0</v>
      </c>
      <c r="Z2881" s="354">
        <v>0</v>
      </c>
      <c r="AA2881" s="354">
        <v>0</v>
      </c>
      <c r="AB2881" s="354">
        <v>0</v>
      </c>
      <c r="AC2881" s="354">
        <v>0</v>
      </c>
      <c r="AD2881" s="354">
        <v>0</v>
      </c>
    </row>
    <row r="2882" spans="1:30" x14ac:dyDescent="0.35">
      <c r="A2882" t="s">
        <v>196</v>
      </c>
      <c r="B2882" s="354" t="str">
        <f>VLOOKUP(A2882,'Web Based Remittances'!$A$2:$C$70,3,0)</f>
        <v>984n400c</v>
      </c>
      <c r="C2882" s="354" t="s">
        <v>51</v>
      </c>
      <c r="D2882" s="354" t="s">
        <v>52</v>
      </c>
      <c r="E2882" s="354">
        <v>4190388</v>
      </c>
      <c r="F2882" s="354">
        <v>-14852</v>
      </c>
      <c r="G2882" s="354">
        <v>-1237.6666666666667</v>
      </c>
      <c r="H2882" s="354">
        <v>-1237.6666666666667</v>
      </c>
      <c r="I2882" s="354">
        <v>-1237.6666666666667</v>
      </c>
      <c r="J2882" s="354">
        <v>-1237.6666666666667</v>
      </c>
      <c r="K2882" s="354">
        <v>-1237.6666666666667</v>
      </c>
      <c r="L2882" s="354">
        <v>-1237.6666666666667</v>
      </c>
      <c r="M2882" s="354">
        <v>-1237.6666666666667</v>
      </c>
      <c r="N2882" s="354">
        <v>-1237.6666666666667</v>
      </c>
      <c r="O2882" s="354">
        <v>-1237.6666666666667</v>
      </c>
      <c r="P2882" s="354">
        <v>-1237.6666666666667</v>
      </c>
      <c r="Q2882" s="354">
        <v>-1237.6666666666667</v>
      </c>
      <c r="R2882" s="354">
        <v>-1237.6666666666667</v>
      </c>
      <c r="S2882" s="354">
        <v>-1237.6666666666667</v>
      </c>
      <c r="T2882" s="354">
        <v>-2475.3333333333335</v>
      </c>
      <c r="U2882" s="354">
        <v>-3713</v>
      </c>
      <c r="V2882" s="354">
        <v>-4950.666666666667</v>
      </c>
      <c r="W2882" s="354">
        <v>-6188.3333333333339</v>
      </c>
      <c r="X2882" s="354">
        <v>-7426.0000000000009</v>
      </c>
      <c r="Y2882" s="354">
        <v>-8663.6666666666679</v>
      </c>
      <c r="Z2882" s="354">
        <v>-9901.3333333333339</v>
      </c>
      <c r="AA2882" s="354">
        <v>-11139</v>
      </c>
      <c r="AB2882" s="354">
        <v>-12376.666666666666</v>
      </c>
      <c r="AC2882" s="354">
        <v>-13614.333333333332</v>
      </c>
      <c r="AD2882" s="354">
        <v>-14851.999999999998</v>
      </c>
    </row>
    <row r="2883" spans="1:30" x14ac:dyDescent="0.35">
      <c r="A2883" t="s">
        <v>196</v>
      </c>
      <c r="B2883" s="354" t="str">
        <f>VLOOKUP(A2883,'Web Based Remittances'!$A$2:$C$70,3,0)</f>
        <v>984n400c</v>
      </c>
      <c r="C2883" s="354" t="s">
        <v>53</v>
      </c>
      <c r="D2883" s="354" t="s">
        <v>54</v>
      </c>
      <c r="E2883" s="354">
        <v>4190380</v>
      </c>
      <c r="F2883" s="354">
        <v>-24000</v>
      </c>
      <c r="G2883" s="354">
        <v>-2000</v>
      </c>
      <c r="H2883" s="354">
        <v>-2000</v>
      </c>
      <c r="I2883" s="354">
        <v>-2000</v>
      </c>
      <c r="J2883" s="354">
        <v>-2000</v>
      </c>
      <c r="K2883" s="354">
        <v>-2000</v>
      </c>
      <c r="L2883" s="354">
        <v>-2000</v>
      </c>
      <c r="M2883" s="354">
        <v>-2000</v>
      </c>
      <c r="N2883" s="354">
        <v>-2000</v>
      </c>
      <c r="O2883" s="354">
        <v>-2000</v>
      </c>
      <c r="P2883" s="354">
        <v>-2000</v>
      </c>
      <c r="Q2883" s="354">
        <v>-2000</v>
      </c>
      <c r="R2883" s="354">
        <v>-2000</v>
      </c>
      <c r="S2883" s="354">
        <v>-2000</v>
      </c>
      <c r="T2883" s="354">
        <v>-4000</v>
      </c>
      <c r="U2883" s="354">
        <v>-6000</v>
      </c>
      <c r="V2883" s="354">
        <v>-8000</v>
      </c>
      <c r="W2883" s="354">
        <v>-10000</v>
      </c>
      <c r="X2883" s="354">
        <v>-12000</v>
      </c>
      <c r="Y2883" s="354">
        <v>-14000</v>
      </c>
      <c r="Z2883" s="354">
        <v>-16000</v>
      </c>
      <c r="AA2883" s="354">
        <v>-18000</v>
      </c>
      <c r="AB2883" s="354">
        <v>-20000</v>
      </c>
      <c r="AC2883" s="354">
        <v>-22000</v>
      </c>
      <c r="AD2883" s="354">
        <v>-24000</v>
      </c>
    </row>
    <row r="2884" spans="1:30" x14ac:dyDescent="0.35">
      <c r="A2884" t="s">
        <v>196</v>
      </c>
      <c r="B2884" s="354" t="str">
        <f>VLOOKUP(A2884,'Web Based Remittances'!$A$2:$C$70,3,0)</f>
        <v>984n400c</v>
      </c>
      <c r="C2884" s="354" t="s">
        <v>157</v>
      </c>
      <c r="D2884" s="354" t="s">
        <v>158</v>
      </c>
      <c r="E2884" s="354">
        <v>4190205</v>
      </c>
      <c r="S2884" s="354">
        <v>0</v>
      </c>
      <c r="T2884" s="354">
        <v>0</v>
      </c>
      <c r="U2884" s="354">
        <v>0</v>
      </c>
      <c r="V2884" s="354">
        <v>0</v>
      </c>
      <c r="W2884" s="354">
        <v>0</v>
      </c>
      <c r="X2884" s="354">
        <v>0</v>
      </c>
      <c r="Y2884" s="354">
        <v>0</v>
      </c>
      <c r="Z2884" s="354">
        <v>0</v>
      </c>
      <c r="AA2884" s="354">
        <v>0</v>
      </c>
      <c r="AB2884" s="354">
        <v>0</v>
      </c>
      <c r="AC2884" s="354">
        <v>0</v>
      </c>
      <c r="AD2884" s="354">
        <v>0</v>
      </c>
    </row>
    <row r="2885" spans="1:30" x14ac:dyDescent="0.35">
      <c r="A2885" t="s">
        <v>196</v>
      </c>
      <c r="B2885" s="354" t="str">
        <f>VLOOKUP(A2885,'Web Based Remittances'!$A$2:$C$70,3,0)</f>
        <v>984n400c</v>
      </c>
      <c r="C2885" s="354" t="s">
        <v>55</v>
      </c>
      <c r="D2885" s="354" t="s">
        <v>56</v>
      </c>
      <c r="E2885" s="354">
        <v>4190210</v>
      </c>
      <c r="S2885" s="354">
        <v>0</v>
      </c>
      <c r="T2885" s="354">
        <v>0</v>
      </c>
      <c r="U2885" s="354">
        <v>0</v>
      </c>
      <c r="V2885" s="354">
        <v>0</v>
      </c>
      <c r="W2885" s="354">
        <v>0</v>
      </c>
      <c r="X2885" s="354">
        <v>0</v>
      </c>
      <c r="Y2885" s="354">
        <v>0</v>
      </c>
      <c r="Z2885" s="354">
        <v>0</v>
      </c>
      <c r="AA2885" s="354">
        <v>0</v>
      </c>
      <c r="AB2885" s="354">
        <v>0</v>
      </c>
      <c r="AC2885" s="354">
        <v>0</v>
      </c>
      <c r="AD2885" s="354">
        <v>0</v>
      </c>
    </row>
    <row r="2886" spans="1:30" x14ac:dyDescent="0.35">
      <c r="A2886" t="s">
        <v>196</v>
      </c>
      <c r="B2886" s="354" t="str">
        <f>VLOOKUP(A2886,'Web Based Remittances'!$A$2:$C$70,3,0)</f>
        <v>984n400c</v>
      </c>
      <c r="C2886" s="354" t="s">
        <v>57</v>
      </c>
      <c r="D2886" s="354" t="s">
        <v>58</v>
      </c>
      <c r="E2886" s="354">
        <v>6110000</v>
      </c>
      <c r="F2886" s="354">
        <v>2246986</v>
      </c>
      <c r="G2886" s="354">
        <v>187248.83333333334</v>
      </c>
      <c r="H2886" s="354">
        <v>187248.83333333334</v>
      </c>
      <c r="I2886" s="354">
        <v>187248.83333333334</v>
      </c>
      <c r="J2886" s="354">
        <v>187248.83333333334</v>
      </c>
      <c r="K2886" s="354">
        <v>187248.83333333334</v>
      </c>
      <c r="L2886" s="354">
        <v>187248.83333333334</v>
      </c>
      <c r="M2886" s="354">
        <v>187248.83333333334</v>
      </c>
      <c r="N2886" s="354">
        <v>187248.83333333334</v>
      </c>
      <c r="O2886" s="354">
        <v>187248.83333333334</v>
      </c>
      <c r="P2886" s="354">
        <v>187248.83333333334</v>
      </c>
      <c r="Q2886" s="354">
        <v>187248.83333333334</v>
      </c>
      <c r="R2886" s="354">
        <v>187248.83333333334</v>
      </c>
      <c r="S2886" s="354">
        <v>187248.83333333334</v>
      </c>
      <c r="T2886" s="354">
        <v>374497.66666666669</v>
      </c>
      <c r="U2886" s="354">
        <v>561746.5</v>
      </c>
      <c r="V2886" s="354">
        <v>748995.33333333337</v>
      </c>
      <c r="W2886" s="354">
        <v>936244.16666666674</v>
      </c>
      <c r="X2886" s="354">
        <v>1123493</v>
      </c>
      <c r="Y2886" s="354">
        <v>1310741.8333333333</v>
      </c>
      <c r="Z2886" s="354">
        <v>1497990.6666666665</v>
      </c>
      <c r="AA2886" s="354">
        <v>1685239.4999999998</v>
      </c>
      <c r="AB2886" s="354">
        <v>1872488.333333333</v>
      </c>
      <c r="AC2886" s="354">
        <v>2059737.1666666663</v>
      </c>
      <c r="AD2886" s="354">
        <v>2246985.9999999995</v>
      </c>
    </row>
    <row r="2887" spans="1:30" x14ac:dyDescent="0.35">
      <c r="A2887" t="s">
        <v>196</v>
      </c>
      <c r="B2887" s="354" t="str">
        <f>VLOOKUP(A2887,'Web Based Remittances'!$A$2:$C$70,3,0)</f>
        <v>984n400c</v>
      </c>
      <c r="C2887" s="354" t="s">
        <v>59</v>
      </c>
      <c r="D2887" s="354" t="s">
        <v>60</v>
      </c>
      <c r="E2887" s="354">
        <v>6110020</v>
      </c>
      <c r="S2887" s="354">
        <v>0</v>
      </c>
      <c r="T2887" s="354">
        <v>0</v>
      </c>
      <c r="U2887" s="354">
        <v>0</v>
      </c>
      <c r="V2887" s="354">
        <v>0</v>
      </c>
      <c r="W2887" s="354">
        <v>0</v>
      </c>
      <c r="X2887" s="354">
        <v>0</v>
      </c>
      <c r="Y2887" s="354">
        <v>0</v>
      </c>
      <c r="Z2887" s="354">
        <v>0</v>
      </c>
      <c r="AA2887" s="354">
        <v>0</v>
      </c>
      <c r="AB2887" s="354">
        <v>0</v>
      </c>
      <c r="AC2887" s="354">
        <v>0</v>
      </c>
      <c r="AD2887" s="354">
        <v>0</v>
      </c>
    </row>
    <row r="2888" spans="1:30" x14ac:dyDescent="0.35">
      <c r="A2888" t="s">
        <v>196</v>
      </c>
      <c r="B2888" s="354" t="str">
        <f>VLOOKUP(A2888,'Web Based Remittances'!$A$2:$C$70,3,0)</f>
        <v>984n400c</v>
      </c>
      <c r="C2888" s="354" t="s">
        <v>61</v>
      </c>
      <c r="D2888" s="354" t="s">
        <v>62</v>
      </c>
      <c r="E2888" s="354">
        <v>6110600</v>
      </c>
      <c r="F2888" s="354">
        <v>2632049</v>
      </c>
      <c r="G2888" s="354">
        <v>219337.41666666666</v>
      </c>
      <c r="H2888" s="354">
        <v>219337.41666666666</v>
      </c>
      <c r="I2888" s="354">
        <v>219337.41666666666</v>
      </c>
      <c r="J2888" s="354">
        <v>219337.41666666666</v>
      </c>
      <c r="K2888" s="354">
        <v>219337.41666666666</v>
      </c>
      <c r="L2888" s="354">
        <v>219337.41666666666</v>
      </c>
      <c r="M2888" s="354">
        <v>219337.41666666666</v>
      </c>
      <c r="N2888" s="354">
        <v>219337.41666666666</v>
      </c>
      <c r="O2888" s="354">
        <v>219337.41666666666</v>
      </c>
      <c r="P2888" s="354">
        <v>219337.41666666666</v>
      </c>
      <c r="Q2888" s="354">
        <v>219337.41666666666</v>
      </c>
      <c r="R2888" s="354">
        <v>219337.41666666666</v>
      </c>
      <c r="S2888" s="354">
        <v>219337.41666666666</v>
      </c>
      <c r="T2888" s="354">
        <v>438674.83333333331</v>
      </c>
      <c r="U2888" s="354">
        <v>658012.25</v>
      </c>
      <c r="V2888" s="354">
        <v>877349.66666666663</v>
      </c>
      <c r="W2888" s="354">
        <v>1096687.0833333333</v>
      </c>
      <c r="X2888" s="354">
        <v>1316024.5</v>
      </c>
      <c r="Y2888" s="354">
        <v>1535361.9166666667</v>
      </c>
      <c r="Z2888" s="354">
        <v>1754699.3333333335</v>
      </c>
      <c r="AA2888" s="354">
        <v>1974036.7500000002</v>
      </c>
      <c r="AB2888" s="354">
        <v>2193374.166666667</v>
      </c>
      <c r="AC2888" s="354">
        <v>2412711.5833333335</v>
      </c>
      <c r="AD2888" s="354">
        <v>2632049</v>
      </c>
    </row>
    <row r="2889" spans="1:30" x14ac:dyDescent="0.35">
      <c r="A2889" t="s">
        <v>196</v>
      </c>
      <c r="B2889" s="354" t="str">
        <f>VLOOKUP(A2889,'Web Based Remittances'!$A$2:$C$70,3,0)</f>
        <v>984n400c</v>
      </c>
      <c r="C2889" s="354" t="s">
        <v>63</v>
      </c>
      <c r="D2889" s="354" t="s">
        <v>64</v>
      </c>
      <c r="E2889" s="354">
        <v>6110720</v>
      </c>
      <c r="F2889" s="354">
        <v>120313</v>
      </c>
      <c r="G2889" s="354">
        <v>10026.083333333334</v>
      </c>
      <c r="H2889" s="354">
        <v>10026.083333333334</v>
      </c>
      <c r="I2889" s="354">
        <v>10026.083333333334</v>
      </c>
      <c r="J2889" s="354">
        <v>10026.083333333334</v>
      </c>
      <c r="K2889" s="354">
        <v>10026.083333333334</v>
      </c>
      <c r="L2889" s="354">
        <v>10026.083333333334</v>
      </c>
      <c r="M2889" s="354">
        <v>10026.083333333334</v>
      </c>
      <c r="N2889" s="354">
        <v>10026.083333333334</v>
      </c>
      <c r="O2889" s="354">
        <v>10026.083333333334</v>
      </c>
      <c r="P2889" s="354">
        <v>10026.083333333334</v>
      </c>
      <c r="Q2889" s="354">
        <v>10026.083333333334</v>
      </c>
      <c r="R2889" s="354">
        <v>10026.083333333334</v>
      </c>
      <c r="S2889" s="354">
        <v>10026.083333333334</v>
      </c>
      <c r="T2889" s="354">
        <v>20052.166666666668</v>
      </c>
      <c r="U2889" s="354">
        <v>30078.25</v>
      </c>
      <c r="V2889" s="354">
        <v>40104.333333333336</v>
      </c>
      <c r="W2889" s="354">
        <v>50130.416666666672</v>
      </c>
      <c r="X2889" s="354">
        <v>60156.500000000007</v>
      </c>
      <c r="Y2889" s="354">
        <v>70182.583333333343</v>
      </c>
      <c r="Z2889" s="354">
        <v>80208.666666666672</v>
      </c>
      <c r="AA2889" s="354">
        <v>90234.75</v>
      </c>
      <c r="AB2889" s="354">
        <v>100260.83333333333</v>
      </c>
      <c r="AC2889" s="354">
        <v>110286.91666666666</v>
      </c>
      <c r="AD2889" s="354">
        <v>120312.99999999999</v>
      </c>
    </row>
    <row r="2890" spans="1:30" x14ac:dyDescent="0.35">
      <c r="A2890" t="s">
        <v>196</v>
      </c>
      <c r="B2890" s="354" t="str">
        <f>VLOOKUP(A2890,'Web Based Remittances'!$A$2:$C$70,3,0)</f>
        <v>984n400c</v>
      </c>
      <c r="C2890" s="354" t="s">
        <v>65</v>
      </c>
      <c r="D2890" s="354" t="s">
        <v>66</v>
      </c>
      <c r="E2890" s="354">
        <v>6110860</v>
      </c>
      <c r="F2890" s="354">
        <v>278728</v>
      </c>
      <c r="G2890" s="354">
        <v>23227.333333333332</v>
      </c>
      <c r="H2890" s="354">
        <v>23227.333333333332</v>
      </c>
      <c r="I2890" s="354">
        <v>23227.333333333332</v>
      </c>
      <c r="J2890" s="354">
        <v>23227.333333333332</v>
      </c>
      <c r="K2890" s="354">
        <v>23227.333333333332</v>
      </c>
      <c r="L2890" s="354">
        <v>23227.333333333332</v>
      </c>
      <c r="M2890" s="354">
        <v>23227.333333333332</v>
      </c>
      <c r="N2890" s="354">
        <v>23227.333333333332</v>
      </c>
      <c r="O2890" s="354">
        <v>23227.333333333332</v>
      </c>
      <c r="P2890" s="354">
        <v>23227.333333333332</v>
      </c>
      <c r="Q2890" s="354">
        <v>23227.333333333332</v>
      </c>
      <c r="R2890" s="354">
        <v>23227.333333333332</v>
      </c>
      <c r="S2890" s="354">
        <v>23227.333333333332</v>
      </c>
      <c r="T2890" s="354">
        <v>46454.666666666664</v>
      </c>
      <c r="U2890" s="354">
        <v>69682</v>
      </c>
      <c r="V2890" s="354">
        <v>92909.333333333328</v>
      </c>
      <c r="W2890" s="354">
        <v>116136.66666666666</v>
      </c>
      <c r="X2890" s="354">
        <v>139364</v>
      </c>
      <c r="Y2890" s="354">
        <v>162591.33333333334</v>
      </c>
      <c r="Z2890" s="354">
        <v>185818.66666666669</v>
      </c>
      <c r="AA2890" s="354">
        <v>209046.00000000003</v>
      </c>
      <c r="AB2890" s="354">
        <v>232273.33333333337</v>
      </c>
      <c r="AC2890" s="354">
        <v>255500.66666666672</v>
      </c>
      <c r="AD2890" s="354">
        <v>278728.00000000006</v>
      </c>
    </row>
    <row r="2891" spans="1:30" x14ac:dyDescent="0.35">
      <c r="A2891" t="s">
        <v>196</v>
      </c>
      <c r="B2891" s="354" t="str">
        <f>VLOOKUP(A2891,'Web Based Remittances'!$A$2:$C$70,3,0)</f>
        <v>984n400c</v>
      </c>
      <c r="C2891" s="354" t="s">
        <v>67</v>
      </c>
      <c r="D2891" s="354" t="s">
        <v>68</v>
      </c>
      <c r="E2891" s="354">
        <v>6110800</v>
      </c>
      <c r="F2891" s="354">
        <v>111782</v>
      </c>
      <c r="G2891" s="354">
        <v>9315.1666666666661</v>
      </c>
      <c r="H2891" s="354">
        <v>9315.1666666666661</v>
      </c>
      <c r="I2891" s="354">
        <v>9315.1666666666661</v>
      </c>
      <c r="J2891" s="354">
        <v>9315.1666666666661</v>
      </c>
      <c r="K2891" s="354">
        <v>9315.1666666666661</v>
      </c>
      <c r="L2891" s="354">
        <v>9315.1666666666661</v>
      </c>
      <c r="M2891" s="354">
        <v>9315.1666666666661</v>
      </c>
      <c r="N2891" s="354">
        <v>9315.1666666666661</v>
      </c>
      <c r="O2891" s="354">
        <v>9315.1666666666661</v>
      </c>
      <c r="P2891" s="354">
        <v>9315.1666666666661</v>
      </c>
      <c r="Q2891" s="354">
        <v>9315.1666666666661</v>
      </c>
      <c r="R2891" s="354">
        <v>9315.1666666666661</v>
      </c>
      <c r="S2891" s="354">
        <v>9315.1666666666661</v>
      </c>
      <c r="T2891" s="354">
        <v>18630.333333333332</v>
      </c>
      <c r="U2891" s="354">
        <v>27945.5</v>
      </c>
      <c r="V2891" s="354">
        <v>37260.666666666664</v>
      </c>
      <c r="W2891" s="354">
        <v>46575.833333333328</v>
      </c>
      <c r="X2891" s="354">
        <v>55890.999999999993</v>
      </c>
      <c r="Y2891" s="354">
        <v>65206.166666666657</v>
      </c>
      <c r="Z2891" s="354">
        <v>74521.333333333328</v>
      </c>
      <c r="AA2891" s="354">
        <v>83836.5</v>
      </c>
      <c r="AB2891" s="354">
        <v>93151.666666666672</v>
      </c>
      <c r="AC2891" s="354">
        <v>102466.83333333334</v>
      </c>
      <c r="AD2891" s="354">
        <v>111782.00000000001</v>
      </c>
    </row>
    <row r="2892" spans="1:30" x14ac:dyDescent="0.35">
      <c r="A2892" t="s">
        <v>196</v>
      </c>
      <c r="B2892" s="354" t="str">
        <f>VLOOKUP(A2892,'Web Based Remittances'!$A$2:$C$70,3,0)</f>
        <v>984n400c</v>
      </c>
      <c r="C2892" s="354" t="s">
        <v>69</v>
      </c>
      <c r="D2892" s="354" t="s">
        <v>70</v>
      </c>
      <c r="E2892" s="354">
        <v>6110640</v>
      </c>
      <c r="F2892" s="354">
        <v>49927</v>
      </c>
      <c r="G2892" s="354">
        <v>4160.583333333333</v>
      </c>
      <c r="H2892" s="354">
        <v>4160.583333333333</v>
      </c>
      <c r="I2892" s="354">
        <v>4160.583333333333</v>
      </c>
      <c r="J2892" s="354">
        <v>4160.583333333333</v>
      </c>
      <c r="K2892" s="354">
        <v>4160.583333333333</v>
      </c>
      <c r="L2892" s="354">
        <v>4160.583333333333</v>
      </c>
      <c r="M2892" s="354">
        <v>4160.583333333333</v>
      </c>
      <c r="N2892" s="354">
        <v>4160.583333333333</v>
      </c>
      <c r="O2892" s="354">
        <v>4160.583333333333</v>
      </c>
      <c r="P2892" s="354">
        <v>4160.583333333333</v>
      </c>
      <c r="Q2892" s="354">
        <v>4160.583333333333</v>
      </c>
      <c r="R2892" s="354">
        <v>4160.583333333333</v>
      </c>
      <c r="S2892" s="354">
        <v>4160.583333333333</v>
      </c>
      <c r="T2892" s="354">
        <v>8321.1666666666661</v>
      </c>
      <c r="U2892" s="354">
        <v>12481.75</v>
      </c>
      <c r="V2892" s="354">
        <v>16642.333333333332</v>
      </c>
      <c r="W2892" s="354">
        <v>20802.916666666664</v>
      </c>
      <c r="X2892" s="354">
        <v>24963.499999999996</v>
      </c>
      <c r="Y2892" s="354">
        <v>29124.083333333328</v>
      </c>
      <c r="Z2892" s="354">
        <v>33284.666666666664</v>
      </c>
      <c r="AA2892" s="354">
        <v>37445.25</v>
      </c>
      <c r="AB2892" s="354">
        <v>41605.833333333336</v>
      </c>
      <c r="AC2892" s="354">
        <v>45766.416666666672</v>
      </c>
      <c r="AD2892" s="354">
        <v>49927.000000000007</v>
      </c>
    </row>
    <row r="2893" spans="1:30" x14ac:dyDescent="0.35">
      <c r="A2893" t="s">
        <v>196</v>
      </c>
      <c r="B2893" s="354" t="str">
        <f>VLOOKUP(A2893,'Web Based Remittances'!$A$2:$C$70,3,0)</f>
        <v>984n400c</v>
      </c>
      <c r="C2893" s="354" t="s">
        <v>71</v>
      </c>
      <c r="D2893" s="354" t="s">
        <v>72</v>
      </c>
      <c r="E2893" s="354">
        <v>6116300</v>
      </c>
      <c r="F2893" s="354">
        <v>30000</v>
      </c>
      <c r="G2893" s="354">
        <v>2500</v>
      </c>
      <c r="H2893" s="354">
        <v>2500</v>
      </c>
      <c r="I2893" s="354">
        <v>2500</v>
      </c>
      <c r="J2893" s="354">
        <v>2500</v>
      </c>
      <c r="K2893" s="354">
        <v>2500</v>
      </c>
      <c r="L2893" s="354">
        <v>2500</v>
      </c>
      <c r="M2893" s="354">
        <v>2500</v>
      </c>
      <c r="N2893" s="354">
        <v>2500</v>
      </c>
      <c r="O2893" s="354">
        <v>2500</v>
      </c>
      <c r="P2893" s="354">
        <v>2500</v>
      </c>
      <c r="Q2893" s="354">
        <v>2500</v>
      </c>
      <c r="R2893" s="354">
        <v>2500</v>
      </c>
      <c r="S2893" s="354">
        <v>2500</v>
      </c>
      <c r="T2893" s="354">
        <v>5000</v>
      </c>
      <c r="U2893" s="354">
        <v>7500</v>
      </c>
      <c r="V2893" s="354">
        <v>10000</v>
      </c>
      <c r="W2893" s="354">
        <v>12500</v>
      </c>
      <c r="X2893" s="354">
        <v>15000</v>
      </c>
      <c r="Y2893" s="354">
        <v>17500</v>
      </c>
      <c r="Z2893" s="354">
        <v>20000</v>
      </c>
      <c r="AA2893" s="354">
        <v>22500</v>
      </c>
      <c r="AB2893" s="354">
        <v>25000</v>
      </c>
      <c r="AC2893" s="354">
        <v>27500</v>
      </c>
      <c r="AD2893" s="354">
        <v>30000</v>
      </c>
    </row>
    <row r="2894" spans="1:30" x14ac:dyDescent="0.35">
      <c r="A2894" t="s">
        <v>196</v>
      </c>
      <c r="B2894" s="354" t="str">
        <f>VLOOKUP(A2894,'Web Based Remittances'!$A$2:$C$70,3,0)</f>
        <v>984n400c</v>
      </c>
      <c r="C2894" s="354" t="s">
        <v>73</v>
      </c>
      <c r="D2894" s="354" t="s">
        <v>74</v>
      </c>
      <c r="E2894" s="354">
        <v>6116200</v>
      </c>
      <c r="F2894" s="354">
        <v>25000</v>
      </c>
      <c r="G2894" s="354">
        <v>2083.3333333333335</v>
      </c>
      <c r="H2894" s="354">
        <v>2083.3333333333335</v>
      </c>
      <c r="I2894" s="354">
        <v>2083.3333333333335</v>
      </c>
      <c r="J2894" s="354">
        <v>2083.3333333333335</v>
      </c>
      <c r="K2894" s="354">
        <v>2083.3333333333335</v>
      </c>
      <c r="L2894" s="354">
        <v>2083.3333333333335</v>
      </c>
      <c r="M2894" s="354">
        <v>2083.3333333333335</v>
      </c>
      <c r="N2894" s="354">
        <v>2083.3333333333335</v>
      </c>
      <c r="O2894" s="354">
        <v>2083.3333333333335</v>
      </c>
      <c r="P2894" s="354">
        <v>2083.3333333333335</v>
      </c>
      <c r="Q2894" s="354">
        <v>2083.3333333333335</v>
      </c>
      <c r="R2894" s="354">
        <v>2083.3333333333335</v>
      </c>
      <c r="S2894" s="354">
        <v>2083.3333333333335</v>
      </c>
      <c r="T2894" s="354">
        <v>4166.666666666667</v>
      </c>
      <c r="U2894" s="354">
        <v>6250</v>
      </c>
      <c r="V2894" s="354">
        <v>8333.3333333333339</v>
      </c>
      <c r="W2894" s="354">
        <v>10416.666666666668</v>
      </c>
      <c r="X2894" s="354">
        <v>12500.000000000002</v>
      </c>
      <c r="Y2894" s="354">
        <v>14583.333333333336</v>
      </c>
      <c r="Z2894" s="354">
        <v>16666.666666666668</v>
      </c>
      <c r="AA2894" s="354">
        <v>18750</v>
      </c>
      <c r="AB2894" s="354">
        <v>20833.333333333332</v>
      </c>
      <c r="AC2894" s="354">
        <v>22916.666666666664</v>
      </c>
      <c r="AD2894" s="354">
        <v>24999.999999999996</v>
      </c>
    </row>
    <row r="2895" spans="1:30" x14ac:dyDescent="0.35">
      <c r="A2895" t="s">
        <v>196</v>
      </c>
      <c r="B2895" s="354" t="str">
        <f>VLOOKUP(A2895,'Web Based Remittances'!$A$2:$C$70,3,0)</f>
        <v>984n400c</v>
      </c>
      <c r="C2895" s="354" t="s">
        <v>75</v>
      </c>
      <c r="D2895" s="354" t="s">
        <v>76</v>
      </c>
      <c r="E2895" s="354">
        <v>6116610</v>
      </c>
      <c r="S2895" s="354">
        <v>0</v>
      </c>
      <c r="T2895" s="354">
        <v>0</v>
      </c>
      <c r="U2895" s="354">
        <v>0</v>
      </c>
      <c r="V2895" s="354">
        <v>0</v>
      </c>
      <c r="W2895" s="354">
        <v>0</v>
      </c>
      <c r="X2895" s="354">
        <v>0</v>
      </c>
      <c r="Y2895" s="354">
        <v>0</v>
      </c>
      <c r="Z2895" s="354">
        <v>0</v>
      </c>
      <c r="AA2895" s="354">
        <v>0</v>
      </c>
      <c r="AB2895" s="354">
        <v>0</v>
      </c>
      <c r="AC2895" s="354">
        <v>0</v>
      </c>
      <c r="AD2895" s="354">
        <v>0</v>
      </c>
    </row>
    <row r="2896" spans="1:30" x14ac:dyDescent="0.35">
      <c r="A2896" t="s">
        <v>196</v>
      </c>
      <c r="B2896" s="354" t="str">
        <f>VLOOKUP(A2896,'Web Based Remittances'!$A$2:$C$70,3,0)</f>
        <v>984n400c</v>
      </c>
      <c r="C2896" s="354" t="s">
        <v>77</v>
      </c>
      <c r="D2896" s="354" t="s">
        <v>78</v>
      </c>
      <c r="E2896" s="354">
        <v>6116600</v>
      </c>
      <c r="S2896" s="354">
        <v>0</v>
      </c>
      <c r="T2896" s="354">
        <v>0</v>
      </c>
      <c r="U2896" s="354">
        <v>0</v>
      </c>
      <c r="V2896" s="354">
        <v>0</v>
      </c>
      <c r="W2896" s="354">
        <v>0</v>
      </c>
      <c r="X2896" s="354">
        <v>0</v>
      </c>
      <c r="Y2896" s="354">
        <v>0</v>
      </c>
      <c r="Z2896" s="354">
        <v>0</v>
      </c>
      <c r="AA2896" s="354">
        <v>0</v>
      </c>
      <c r="AB2896" s="354">
        <v>0</v>
      </c>
      <c r="AC2896" s="354">
        <v>0</v>
      </c>
      <c r="AD2896" s="354">
        <v>0</v>
      </c>
    </row>
    <row r="2897" spans="1:30" x14ac:dyDescent="0.35">
      <c r="A2897" t="s">
        <v>196</v>
      </c>
      <c r="B2897" s="354" t="str">
        <f>VLOOKUP(A2897,'Web Based Remittances'!$A$2:$C$70,3,0)</f>
        <v>984n400c</v>
      </c>
      <c r="C2897" s="354" t="s">
        <v>79</v>
      </c>
      <c r="D2897" s="354" t="s">
        <v>80</v>
      </c>
      <c r="E2897" s="354">
        <v>6121000</v>
      </c>
      <c r="F2897" s="354">
        <v>60000</v>
      </c>
      <c r="G2897" s="354">
        <v>5000</v>
      </c>
      <c r="H2897" s="354">
        <v>5000</v>
      </c>
      <c r="I2897" s="354">
        <v>5000</v>
      </c>
      <c r="J2897" s="354">
        <v>5000</v>
      </c>
      <c r="K2897" s="354">
        <v>5000</v>
      </c>
      <c r="L2897" s="354">
        <v>5000</v>
      </c>
      <c r="M2897" s="354">
        <v>5000</v>
      </c>
      <c r="N2897" s="354">
        <v>5000</v>
      </c>
      <c r="O2897" s="354">
        <v>5000</v>
      </c>
      <c r="P2897" s="354">
        <v>5000</v>
      </c>
      <c r="Q2897" s="354">
        <v>5000</v>
      </c>
      <c r="R2897" s="354">
        <v>5000</v>
      </c>
      <c r="S2897" s="354">
        <v>5000</v>
      </c>
      <c r="T2897" s="354">
        <v>10000</v>
      </c>
      <c r="U2897" s="354">
        <v>15000</v>
      </c>
      <c r="V2897" s="354">
        <v>20000</v>
      </c>
      <c r="W2897" s="354">
        <v>25000</v>
      </c>
      <c r="X2897" s="354">
        <v>30000</v>
      </c>
      <c r="Y2897" s="354">
        <v>35000</v>
      </c>
      <c r="Z2897" s="354">
        <v>40000</v>
      </c>
      <c r="AA2897" s="354">
        <v>45000</v>
      </c>
      <c r="AB2897" s="354">
        <v>50000</v>
      </c>
      <c r="AC2897" s="354">
        <v>55000</v>
      </c>
      <c r="AD2897" s="354">
        <v>60000</v>
      </c>
    </row>
    <row r="2898" spans="1:30" x14ac:dyDescent="0.35">
      <c r="A2898" t="s">
        <v>196</v>
      </c>
      <c r="B2898" s="354" t="str">
        <f>VLOOKUP(A2898,'Web Based Remittances'!$A$2:$C$70,3,0)</f>
        <v>984n400c</v>
      </c>
      <c r="C2898" s="354" t="s">
        <v>81</v>
      </c>
      <c r="D2898" s="354" t="s">
        <v>82</v>
      </c>
      <c r="E2898" s="354">
        <v>6122310</v>
      </c>
      <c r="F2898" s="354">
        <v>16000</v>
      </c>
      <c r="G2898" s="354">
        <v>1333.3333333333333</v>
      </c>
      <c r="H2898" s="354">
        <v>1333.3333333333333</v>
      </c>
      <c r="I2898" s="354">
        <v>1333.3333333333333</v>
      </c>
      <c r="J2898" s="354">
        <v>1333.3333333333333</v>
      </c>
      <c r="K2898" s="354">
        <v>1333.3333333333333</v>
      </c>
      <c r="L2898" s="354">
        <v>1333.3333333333333</v>
      </c>
      <c r="M2898" s="354">
        <v>1333.3333333333333</v>
      </c>
      <c r="N2898" s="354">
        <v>1333.3333333333333</v>
      </c>
      <c r="O2898" s="354">
        <v>1333.3333333333333</v>
      </c>
      <c r="P2898" s="354">
        <v>1333.3333333333333</v>
      </c>
      <c r="Q2898" s="354">
        <v>1333.3333333333333</v>
      </c>
      <c r="R2898" s="354">
        <v>1333.3333333333333</v>
      </c>
      <c r="S2898" s="354">
        <v>1333.3333333333333</v>
      </c>
      <c r="T2898" s="354">
        <v>2666.6666666666665</v>
      </c>
      <c r="U2898" s="354">
        <v>4000</v>
      </c>
      <c r="V2898" s="354">
        <v>5333.333333333333</v>
      </c>
      <c r="W2898" s="354">
        <v>6666.6666666666661</v>
      </c>
      <c r="X2898" s="354">
        <v>7999.9999999999991</v>
      </c>
      <c r="Y2898" s="354">
        <v>9333.3333333333321</v>
      </c>
      <c r="Z2898" s="354">
        <v>10666.666666666666</v>
      </c>
      <c r="AA2898" s="354">
        <v>12000</v>
      </c>
      <c r="AB2898" s="354">
        <v>13333.333333333334</v>
      </c>
      <c r="AC2898" s="354">
        <v>14666.666666666668</v>
      </c>
      <c r="AD2898" s="354">
        <v>16000.000000000002</v>
      </c>
    </row>
    <row r="2899" spans="1:30" x14ac:dyDescent="0.35">
      <c r="A2899" t="s">
        <v>196</v>
      </c>
      <c r="B2899" s="354" t="str">
        <f>VLOOKUP(A2899,'Web Based Remittances'!$A$2:$C$70,3,0)</f>
        <v>984n400c</v>
      </c>
      <c r="C2899" s="354" t="s">
        <v>83</v>
      </c>
      <c r="D2899" s="354" t="s">
        <v>84</v>
      </c>
      <c r="E2899" s="354">
        <v>6122110</v>
      </c>
      <c r="F2899" s="354">
        <v>18000</v>
      </c>
      <c r="G2899" s="354">
        <v>1500</v>
      </c>
      <c r="H2899" s="354">
        <v>1500</v>
      </c>
      <c r="I2899" s="354">
        <v>1500</v>
      </c>
      <c r="J2899" s="354">
        <v>1500</v>
      </c>
      <c r="K2899" s="354">
        <v>1500</v>
      </c>
      <c r="L2899" s="354">
        <v>1500</v>
      </c>
      <c r="M2899" s="354">
        <v>1500</v>
      </c>
      <c r="N2899" s="354">
        <v>1500</v>
      </c>
      <c r="O2899" s="354">
        <v>1500</v>
      </c>
      <c r="P2899" s="354">
        <v>1500</v>
      </c>
      <c r="Q2899" s="354">
        <v>1500</v>
      </c>
      <c r="R2899" s="354">
        <v>1500</v>
      </c>
      <c r="S2899" s="354">
        <v>1500</v>
      </c>
      <c r="T2899" s="354">
        <v>3000</v>
      </c>
      <c r="U2899" s="354">
        <v>4500</v>
      </c>
      <c r="V2899" s="354">
        <v>6000</v>
      </c>
      <c r="W2899" s="354">
        <v>7500</v>
      </c>
      <c r="X2899" s="354">
        <v>9000</v>
      </c>
      <c r="Y2899" s="354">
        <v>10500</v>
      </c>
      <c r="Z2899" s="354">
        <v>12000</v>
      </c>
      <c r="AA2899" s="354">
        <v>13500</v>
      </c>
      <c r="AB2899" s="354">
        <v>15000</v>
      </c>
      <c r="AC2899" s="354">
        <v>16500</v>
      </c>
      <c r="AD2899" s="354">
        <v>18000</v>
      </c>
    </row>
    <row r="2900" spans="1:30" x14ac:dyDescent="0.35">
      <c r="A2900" t="s">
        <v>196</v>
      </c>
      <c r="B2900" s="354" t="str">
        <f>VLOOKUP(A2900,'Web Based Remittances'!$A$2:$C$70,3,0)</f>
        <v>984n400c</v>
      </c>
      <c r="C2900" s="354" t="s">
        <v>85</v>
      </c>
      <c r="D2900" s="354" t="s">
        <v>86</v>
      </c>
      <c r="E2900" s="354">
        <v>6120800</v>
      </c>
      <c r="F2900" s="354">
        <v>8000</v>
      </c>
      <c r="G2900" s="354">
        <v>666.66666666666663</v>
      </c>
      <c r="H2900" s="354">
        <v>666.66666666666663</v>
      </c>
      <c r="I2900" s="354">
        <v>666.66666666666663</v>
      </c>
      <c r="J2900" s="354">
        <v>666.66666666666663</v>
      </c>
      <c r="K2900" s="354">
        <v>666.66666666666663</v>
      </c>
      <c r="L2900" s="354">
        <v>666.66666666666663</v>
      </c>
      <c r="M2900" s="354">
        <v>666.66666666666663</v>
      </c>
      <c r="N2900" s="354">
        <v>666.66666666666663</v>
      </c>
      <c r="O2900" s="354">
        <v>666.66666666666663</v>
      </c>
      <c r="P2900" s="354">
        <v>666.66666666666663</v>
      </c>
      <c r="Q2900" s="354">
        <v>666.66666666666663</v>
      </c>
      <c r="R2900" s="354">
        <v>666.66666666666663</v>
      </c>
      <c r="S2900" s="354">
        <v>666.66666666666663</v>
      </c>
      <c r="T2900" s="354">
        <v>1333.3333333333333</v>
      </c>
      <c r="U2900" s="354">
        <v>2000</v>
      </c>
      <c r="V2900" s="354">
        <v>2666.6666666666665</v>
      </c>
      <c r="W2900" s="354">
        <v>3333.333333333333</v>
      </c>
      <c r="X2900" s="354">
        <v>3999.9999999999995</v>
      </c>
      <c r="Y2900" s="354">
        <v>4666.6666666666661</v>
      </c>
      <c r="Z2900" s="354">
        <v>5333.333333333333</v>
      </c>
      <c r="AA2900" s="354">
        <v>6000</v>
      </c>
      <c r="AB2900" s="354">
        <v>6666.666666666667</v>
      </c>
      <c r="AC2900" s="354">
        <v>7333.3333333333339</v>
      </c>
      <c r="AD2900" s="354">
        <v>8000.0000000000009</v>
      </c>
    </row>
    <row r="2901" spans="1:30" x14ac:dyDescent="0.35">
      <c r="A2901" t="s">
        <v>196</v>
      </c>
      <c r="B2901" s="354" t="str">
        <f>VLOOKUP(A2901,'Web Based Remittances'!$A$2:$C$70,3,0)</f>
        <v>984n400c</v>
      </c>
      <c r="C2901" s="354" t="s">
        <v>87</v>
      </c>
      <c r="D2901" s="354" t="s">
        <v>88</v>
      </c>
      <c r="E2901" s="354">
        <v>6120220</v>
      </c>
      <c r="F2901" s="354">
        <v>75000</v>
      </c>
      <c r="G2901" s="354">
        <v>6250</v>
      </c>
      <c r="H2901" s="354">
        <v>6250</v>
      </c>
      <c r="I2901" s="354">
        <v>6250</v>
      </c>
      <c r="J2901" s="354">
        <v>6250</v>
      </c>
      <c r="K2901" s="354">
        <v>6250</v>
      </c>
      <c r="L2901" s="354">
        <v>6250</v>
      </c>
      <c r="M2901" s="354">
        <v>6250</v>
      </c>
      <c r="N2901" s="354">
        <v>6250</v>
      </c>
      <c r="O2901" s="354">
        <v>6250</v>
      </c>
      <c r="P2901" s="354">
        <v>6250</v>
      </c>
      <c r="Q2901" s="354">
        <v>6250</v>
      </c>
      <c r="R2901" s="354">
        <v>6250</v>
      </c>
      <c r="S2901" s="354">
        <v>6250</v>
      </c>
      <c r="T2901" s="354">
        <v>12500</v>
      </c>
      <c r="U2901" s="354">
        <v>18750</v>
      </c>
      <c r="V2901" s="354">
        <v>25000</v>
      </c>
      <c r="W2901" s="354">
        <v>31250</v>
      </c>
      <c r="X2901" s="354">
        <v>37500</v>
      </c>
      <c r="Y2901" s="354">
        <v>43750</v>
      </c>
      <c r="Z2901" s="354">
        <v>50000</v>
      </c>
      <c r="AA2901" s="354">
        <v>56250</v>
      </c>
      <c r="AB2901" s="354">
        <v>62500</v>
      </c>
      <c r="AC2901" s="354">
        <v>68750</v>
      </c>
      <c r="AD2901" s="354">
        <v>75000</v>
      </c>
    </row>
    <row r="2902" spans="1:30" x14ac:dyDescent="0.35">
      <c r="A2902" t="s">
        <v>196</v>
      </c>
      <c r="B2902" s="354" t="str">
        <f>VLOOKUP(A2902,'Web Based Remittances'!$A$2:$C$70,3,0)</f>
        <v>984n400c</v>
      </c>
      <c r="C2902" s="354" t="s">
        <v>89</v>
      </c>
      <c r="D2902" s="354" t="s">
        <v>90</v>
      </c>
      <c r="E2902" s="354">
        <v>6120600</v>
      </c>
      <c r="S2902" s="354">
        <v>0</v>
      </c>
      <c r="T2902" s="354">
        <v>0</v>
      </c>
      <c r="U2902" s="354">
        <v>0</v>
      </c>
      <c r="V2902" s="354">
        <v>0</v>
      </c>
      <c r="W2902" s="354">
        <v>0</v>
      </c>
      <c r="X2902" s="354">
        <v>0</v>
      </c>
      <c r="Y2902" s="354">
        <v>0</v>
      </c>
      <c r="Z2902" s="354">
        <v>0</v>
      </c>
      <c r="AA2902" s="354">
        <v>0</v>
      </c>
      <c r="AB2902" s="354">
        <v>0</v>
      </c>
      <c r="AC2902" s="354">
        <v>0</v>
      </c>
      <c r="AD2902" s="354">
        <v>0</v>
      </c>
    </row>
    <row r="2903" spans="1:30" x14ac:dyDescent="0.35">
      <c r="A2903" t="s">
        <v>196</v>
      </c>
      <c r="B2903" s="354" t="str">
        <f>VLOOKUP(A2903,'Web Based Remittances'!$A$2:$C$70,3,0)</f>
        <v>984n400c</v>
      </c>
      <c r="C2903" s="354" t="s">
        <v>91</v>
      </c>
      <c r="D2903" s="354" t="s">
        <v>92</v>
      </c>
      <c r="E2903" s="354">
        <v>6120400</v>
      </c>
      <c r="F2903" s="354">
        <v>60000</v>
      </c>
      <c r="G2903" s="354">
        <v>5000</v>
      </c>
      <c r="H2903" s="354">
        <v>5000</v>
      </c>
      <c r="I2903" s="354">
        <v>5000</v>
      </c>
      <c r="J2903" s="354">
        <v>5000</v>
      </c>
      <c r="K2903" s="354">
        <v>5000</v>
      </c>
      <c r="L2903" s="354">
        <v>5000</v>
      </c>
      <c r="M2903" s="354">
        <v>5000</v>
      </c>
      <c r="N2903" s="354">
        <v>5000</v>
      </c>
      <c r="O2903" s="354">
        <v>5000</v>
      </c>
      <c r="P2903" s="354">
        <v>5000</v>
      </c>
      <c r="Q2903" s="354">
        <v>5000</v>
      </c>
      <c r="R2903" s="354">
        <v>5000</v>
      </c>
      <c r="S2903" s="354">
        <v>5000</v>
      </c>
      <c r="T2903" s="354">
        <v>10000</v>
      </c>
      <c r="U2903" s="354">
        <v>15000</v>
      </c>
      <c r="V2903" s="354">
        <v>20000</v>
      </c>
      <c r="W2903" s="354">
        <v>25000</v>
      </c>
      <c r="X2903" s="354">
        <v>30000</v>
      </c>
      <c r="Y2903" s="354">
        <v>35000</v>
      </c>
      <c r="Z2903" s="354">
        <v>40000</v>
      </c>
      <c r="AA2903" s="354">
        <v>45000</v>
      </c>
      <c r="AB2903" s="354">
        <v>50000</v>
      </c>
      <c r="AC2903" s="354">
        <v>55000</v>
      </c>
      <c r="AD2903" s="354">
        <v>60000</v>
      </c>
    </row>
    <row r="2904" spans="1:30" x14ac:dyDescent="0.35">
      <c r="A2904" t="s">
        <v>196</v>
      </c>
      <c r="B2904" s="354" t="str">
        <f>VLOOKUP(A2904,'Web Based Remittances'!$A$2:$C$70,3,0)</f>
        <v>984n400c</v>
      </c>
      <c r="C2904" s="354" t="s">
        <v>93</v>
      </c>
      <c r="D2904" s="354" t="s">
        <v>94</v>
      </c>
      <c r="E2904" s="354">
        <v>6140130</v>
      </c>
      <c r="F2904" s="354">
        <v>200000</v>
      </c>
      <c r="G2904" s="354">
        <v>16666.666666666668</v>
      </c>
      <c r="H2904" s="354">
        <v>16666.666666666668</v>
      </c>
      <c r="I2904" s="354">
        <v>16666.666666666668</v>
      </c>
      <c r="J2904" s="354">
        <v>16666.666666666668</v>
      </c>
      <c r="K2904" s="354">
        <v>16666.666666666668</v>
      </c>
      <c r="L2904" s="354">
        <v>16666.666666666668</v>
      </c>
      <c r="M2904" s="354">
        <v>16666.666666666668</v>
      </c>
      <c r="N2904" s="354">
        <v>16666.666666666668</v>
      </c>
      <c r="O2904" s="354">
        <v>16666.666666666668</v>
      </c>
      <c r="P2904" s="354">
        <v>16666.666666666668</v>
      </c>
      <c r="Q2904" s="354">
        <v>16666.666666666668</v>
      </c>
      <c r="R2904" s="354">
        <v>16666.666666666668</v>
      </c>
      <c r="S2904" s="354">
        <v>16666.666666666668</v>
      </c>
      <c r="T2904" s="354">
        <v>33333.333333333336</v>
      </c>
      <c r="U2904" s="354">
        <v>50000</v>
      </c>
      <c r="V2904" s="354">
        <v>66666.666666666672</v>
      </c>
      <c r="W2904" s="354">
        <v>83333.333333333343</v>
      </c>
      <c r="X2904" s="354">
        <v>100000.00000000001</v>
      </c>
      <c r="Y2904" s="354">
        <v>116666.66666666669</v>
      </c>
      <c r="Z2904" s="354">
        <v>133333.33333333334</v>
      </c>
      <c r="AA2904" s="354">
        <v>150000</v>
      </c>
      <c r="AB2904" s="354">
        <v>166666.66666666666</v>
      </c>
      <c r="AC2904" s="354">
        <v>183333.33333333331</v>
      </c>
      <c r="AD2904" s="354">
        <v>199999.99999999997</v>
      </c>
    </row>
    <row r="2905" spans="1:30" x14ac:dyDescent="0.35">
      <c r="A2905" t="s">
        <v>196</v>
      </c>
      <c r="B2905" s="354" t="str">
        <f>VLOOKUP(A2905,'Web Based Remittances'!$A$2:$C$70,3,0)</f>
        <v>984n400c</v>
      </c>
      <c r="C2905" s="354" t="s">
        <v>95</v>
      </c>
      <c r="D2905" s="354" t="s">
        <v>96</v>
      </c>
      <c r="E2905" s="354">
        <v>6142430</v>
      </c>
      <c r="F2905" s="354">
        <v>15000</v>
      </c>
      <c r="G2905" s="354">
        <v>1250</v>
      </c>
      <c r="H2905" s="354">
        <v>1250</v>
      </c>
      <c r="I2905" s="354">
        <v>1250</v>
      </c>
      <c r="J2905" s="354">
        <v>1250</v>
      </c>
      <c r="K2905" s="354">
        <v>1250</v>
      </c>
      <c r="L2905" s="354">
        <v>1250</v>
      </c>
      <c r="M2905" s="354">
        <v>1250</v>
      </c>
      <c r="N2905" s="354">
        <v>1250</v>
      </c>
      <c r="O2905" s="354">
        <v>1250</v>
      </c>
      <c r="P2905" s="354">
        <v>1250</v>
      </c>
      <c r="Q2905" s="354">
        <v>1250</v>
      </c>
      <c r="R2905" s="354">
        <v>1250</v>
      </c>
      <c r="S2905" s="354">
        <v>1250</v>
      </c>
      <c r="T2905" s="354">
        <v>2500</v>
      </c>
      <c r="U2905" s="354">
        <v>3750</v>
      </c>
      <c r="V2905" s="354">
        <v>5000</v>
      </c>
      <c r="W2905" s="354">
        <v>6250</v>
      </c>
      <c r="X2905" s="354">
        <v>7500</v>
      </c>
      <c r="Y2905" s="354">
        <v>8750</v>
      </c>
      <c r="Z2905" s="354">
        <v>10000</v>
      </c>
      <c r="AA2905" s="354">
        <v>11250</v>
      </c>
      <c r="AB2905" s="354">
        <v>12500</v>
      </c>
      <c r="AC2905" s="354">
        <v>13750</v>
      </c>
      <c r="AD2905" s="354">
        <v>15000</v>
      </c>
    </row>
    <row r="2906" spans="1:30" x14ac:dyDescent="0.35">
      <c r="A2906" t="s">
        <v>196</v>
      </c>
      <c r="B2906" s="354" t="str">
        <f>VLOOKUP(A2906,'Web Based Remittances'!$A$2:$C$70,3,0)</f>
        <v>984n400c</v>
      </c>
      <c r="C2906" s="354" t="s">
        <v>97</v>
      </c>
      <c r="D2906" s="354" t="s">
        <v>98</v>
      </c>
      <c r="E2906" s="354">
        <v>6146100</v>
      </c>
      <c r="S2906" s="354">
        <v>0</v>
      </c>
      <c r="T2906" s="354">
        <v>0</v>
      </c>
      <c r="U2906" s="354">
        <v>0</v>
      </c>
      <c r="V2906" s="354">
        <v>0</v>
      </c>
      <c r="W2906" s="354">
        <v>0</v>
      </c>
      <c r="X2906" s="354">
        <v>0</v>
      </c>
      <c r="Y2906" s="354">
        <v>0</v>
      </c>
      <c r="Z2906" s="354">
        <v>0</v>
      </c>
      <c r="AA2906" s="354">
        <v>0</v>
      </c>
      <c r="AB2906" s="354">
        <v>0</v>
      </c>
      <c r="AC2906" s="354">
        <v>0</v>
      </c>
      <c r="AD2906" s="354">
        <v>0</v>
      </c>
    </row>
    <row r="2907" spans="1:30" x14ac:dyDescent="0.35">
      <c r="A2907" t="s">
        <v>196</v>
      </c>
      <c r="B2907" s="354" t="str">
        <f>VLOOKUP(A2907,'Web Based Remittances'!$A$2:$C$70,3,0)</f>
        <v>984n400c</v>
      </c>
      <c r="C2907" s="354" t="s">
        <v>99</v>
      </c>
      <c r="D2907" s="354" t="s">
        <v>100</v>
      </c>
      <c r="E2907" s="354">
        <v>6140000</v>
      </c>
      <c r="F2907" s="354">
        <v>55000</v>
      </c>
      <c r="G2907" s="354">
        <v>4583.333333333333</v>
      </c>
      <c r="H2907" s="354">
        <v>4583.333333333333</v>
      </c>
      <c r="I2907" s="354">
        <v>4583.333333333333</v>
      </c>
      <c r="J2907" s="354">
        <v>4583.333333333333</v>
      </c>
      <c r="K2907" s="354">
        <v>4583.333333333333</v>
      </c>
      <c r="L2907" s="354">
        <v>4583.333333333333</v>
      </c>
      <c r="M2907" s="354">
        <v>4583.333333333333</v>
      </c>
      <c r="N2907" s="354">
        <v>4583.333333333333</v>
      </c>
      <c r="O2907" s="354">
        <v>4583.333333333333</v>
      </c>
      <c r="P2907" s="354">
        <v>4583.333333333333</v>
      </c>
      <c r="Q2907" s="354">
        <v>4583.333333333333</v>
      </c>
      <c r="R2907" s="354">
        <v>4583.333333333333</v>
      </c>
      <c r="S2907" s="354">
        <v>4583.333333333333</v>
      </c>
      <c r="T2907" s="354">
        <v>9166.6666666666661</v>
      </c>
      <c r="U2907" s="354">
        <v>13750</v>
      </c>
      <c r="V2907" s="354">
        <v>18333.333333333332</v>
      </c>
      <c r="W2907" s="354">
        <v>22916.666666666664</v>
      </c>
      <c r="X2907" s="354">
        <v>27499.999999999996</v>
      </c>
      <c r="Y2907" s="354">
        <v>32083.333333333328</v>
      </c>
      <c r="Z2907" s="354">
        <v>36666.666666666664</v>
      </c>
      <c r="AA2907" s="354">
        <v>41250</v>
      </c>
      <c r="AB2907" s="354">
        <v>45833.333333333336</v>
      </c>
      <c r="AC2907" s="354">
        <v>50416.666666666672</v>
      </c>
      <c r="AD2907" s="354">
        <v>55000.000000000007</v>
      </c>
    </row>
    <row r="2908" spans="1:30" x14ac:dyDescent="0.35">
      <c r="A2908" t="s">
        <v>196</v>
      </c>
      <c r="B2908" s="354" t="str">
        <f>VLOOKUP(A2908,'Web Based Remittances'!$A$2:$C$70,3,0)</f>
        <v>984n400c</v>
      </c>
      <c r="C2908" s="354" t="s">
        <v>101</v>
      </c>
      <c r="D2908" s="354" t="s">
        <v>102</v>
      </c>
      <c r="E2908" s="354">
        <v>6121600</v>
      </c>
      <c r="F2908" s="354">
        <v>10000</v>
      </c>
      <c r="G2908" s="354">
        <v>833.33333333333337</v>
      </c>
      <c r="H2908" s="354">
        <v>833.33333333333337</v>
      </c>
      <c r="I2908" s="354">
        <v>833.33333333333337</v>
      </c>
      <c r="J2908" s="354">
        <v>833.33333333333337</v>
      </c>
      <c r="K2908" s="354">
        <v>833.33333333333337</v>
      </c>
      <c r="L2908" s="354">
        <v>833.33333333333337</v>
      </c>
      <c r="M2908" s="354">
        <v>833.33333333333337</v>
      </c>
      <c r="N2908" s="354">
        <v>833.33333333333337</v>
      </c>
      <c r="O2908" s="354">
        <v>833.33333333333337</v>
      </c>
      <c r="P2908" s="354">
        <v>833.33333333333337</v>
      </c>
      <c r="Q2908" s="354">
        <v>833.33333333333337</v>
      </c>
      <c r="R2908" s="354">
        <v>833.33333333333337</v>
      </c>
      <c r="S2908" s="354">
        <v>833.33333333333337</v>
      </c>
      <c r="T2908" s="354">
        <v>1666.6666666666667</v>
      </c>
      <c r="U2908" s="354">
        <v>2500</v>
      </c>
      <c r="V2908" s="354">
        <v>3333.3333333333335</v>
      </c>
      <c r="W2908" s="354">
        <v>4166.666666666667</v>
      </c>
      <c r="X2908" s="354">
        <v>5000</v>
      </c>
      <c r="Y2908" s="354">
        <v>5833.333333333333</v>
      </c>
      <c r="Z2908" s="354">
        <v>6666.6666666666661</v>
      </c>
      <c r="AA2908" s="354">
        <v>7499.9999999999991</v>
      </c>
      <c r="AB2908" s="354">
        <v>8333.3333333333321</v>
      </c>
      <c r="AC2908" s="354">
        <v>9166.6666666666661</v>
      </c>
      <c r="AD2908" s="354">
        <v>10000</v>
      </c>
    </row>
    <row r="2909" spans="1:30" x14ac:dyDescent="0.35">
      <c r="A2909" t="s">
        <v>196</v>
      </c>
      <c r="B2909" s="354" t="str">
        <f>VLOOKUP(A2909,'Web Based Remittances'!$A$2:$C$70,3,0)</f>
        <v>984n400c</v>
      </c>
      <c r="C2909" s="354" t="s">
        <v>103</v>
      </c>
      <c r="D2909" s="354" t="s">
        <v>104</v>
      </c>
      <c r="E2909" s="354">
        <v>6151110</v>
      </c>
      <c r="S2909" s="354">
        <v>0</v>
      </c>
      <c r="T2909" s="354">
        <v>0</v>
      </c>
      <c r="U2909" s="354">
        <v>0</v>
      </c>
      <c r="V2909" s="354">
        <v>0</v>
      </c>
      <c r="W2909" s="354">
        <v>0</v>
      </c>
      <c r="X2909" s="354">
        <v>0</v>
      </c>
      <c r="Y2909" s="354">
        <v>0</v>
      </c>
      <c r="Z2909" s="354">
        <v>0</v>
      </c>
      <c r="AA2909" s="354">
        <v>0</v>
      </c>
      <c r="AB2909" s="354">
        <v>0</v>
      </c>
      <c r="AC2909" s="354">
        <v>0</v>
      </c>
      <c r="AD2909" s="354">
        <v>0</v>
      </c>
    </row>
    <row r="2910" spans="1:30" x14ac:dyDescent="0.35">
      <c r="A2910" t="s">
        <v>196</v>
      </c>
      <c r="B2910" s="354" t="str">
        <f>VLOOKUP(A2910,'Web Based Remittances'!$A$2:$C$70,3,0)</f>
        <v>984n400c</v>
      </c>
      <c r="C2910" s="354" t="s">
        <v>105</v>
      </c>
      <c r="D2910" s="354" t="s">
        <v>106</v>
      </c>
      <c r="E2910" s="354">
        <v>6140200</v>
      </c>
      <c r="F2910" s="354">
        <v>35000</v>
      </c>
      <c r="G2910" s="354">
        <v>2916.6666666666665</v>
      </c>
      <c r="H2910" s="354">
        <v>2916.6666666666665</v>
      </c>
      <c r="I2910" s="354">
        <v>2916.6666666666665</v>
      </c>
      <c r="J2910" s="354">
        <v>2916.6666666666665</v>
      </c>
      <c r="K2910" s="354">
        <v>2916.6666666666665</v>
      </c>
      <c r="L2910" s="354">
        <v>2916.6666666666665</v>
      </c>
      <c r="M2910" s="354">
        <v>2916.6666666666665</v>
      </c>
      <c r="N2910" s="354">
        <v>2916.6666666666665</v>
      </c>
      <c r="O2910" s="354">
        <v>2916.6666666666665</v>
      </c>
      <c r="P2910" s="354">
        <v>2916.6666666666665</v>
      </c>
      <c r="Q2910" s="354">
        <v>2916.6666666666665</v>
      </c>
      <c r="R2910" s="354">
        <v>2916.6666666666665</v>
      </c>
      <c r="S2910" s="354">
        <v>2916.6666666666665</v>
      </c>
      <c r="T2910" s="354">
        <v>5833.333333333333</v>
      </c>
      <c r="U2910" s="354">
        <v>8750</v>
      </c>
      <c r="V2910" s="354">
        <v>11666.666666666666</v>
      </c>
      <c r="W2910" s="354">
        <v>14583.333333333332</v>
      </c>
      <c r="X2910" s="354">
        <v>17500</v>
      </c>
      <c r="Y2910" s="354">
        <v>20416.666666666668</v>
      </c>
      <c r="Z2910" s="354">
        <v>23333.333333333336</v>
      </c>
      <c r="AA2910" s="354">
        <v>26250.000000000004</v>
      </c>
      <c r="AB2910" s="354">
        <v>29166.666666666672</v>
      </c>
      <c r="AC2910" s="354">
        <v>32083.333333333339</v>
      </c>
      <c r="AD2910" s="354">
        <v>35000.000000000007</v>
      </c>
    </row>
    <row r="2911" spans="1:30" x14ac:dyDescent="0.35">
      <c r="A2911" t="s">
        <v>196</v>
      </c>
      <c r="B2911" s="354" t="str">
        <f>VLOOKUP(A2911,'Web Based Remittances'!$A$2:$C$70,3,0)</f>
        <v>984n400c</v>
      </c>
      <c r="C2911" s="354" t="s">
        <v>107</v>
      </c>
      <c r="D2911" s="354" t="s">
        <v>108</v>
      </c>
      <c r="E2911" s="354">
        <v>6111000</v>
      </c>
      <c r="F2911" s="354">
        <v>15000</v>
      </c>
      <c r="G2911" s="354">
        <v>1250</v>
      </c>
      <c r="H2911" s="354">
        <v>1250</v>
      </c>
      <c r="I2911" s="354">
        <v>1250</v>
      </c>
      <c r="J2911" s="354">
        <v>1250</v>
      </c>
      <c r="K2911" s="354">
        <v>1250</v>
      </c>
      <c r="L2911" s="354">
        <v>1250</v>
      </c>
      <c r="M2911" s="354">
        <v>1250</v>
      </c>
      <c r="N2911" s="354">
        <v>1250</v>
      </c>
      <c r="O2911" s="354">
        <v>1250</v>
      </c>
      <c r="P2911" s="354">
        <v>1250</v>
      </c>
      <c r="Q2911" s="354">
        <v>1250</v>
      </c>
      <c r="R2911" s="354">
        <v>1250</v>
      </c>
      <c r="S2911" s="354">
        <v>1250</v>
      </c>
      <c r="T2911" s="354">
        <v>2500</v>
      </c>
      <c r="U2911" s="354">
        <v>3750</v>
      </c>
      <c r="V2911" s="354">
        <v>5000</v>
      </c>
      <c r="W2911" s="354">
        <v>6250</v>
      </c>
      <c r="X2911" s="354">
        <v>7500</v>
      </c>
      <c r="Y2911" s="354">
        <v>8750</v>
      </c>
      <c r="Z2911" s="354">
        <v>10000</v>
      </c>
      <c r="AA2911" s="354">
        <v>11250</v>
      </c>
      <c r="AB2911" s="354">
        <v>12500</v>
      </c>
      <c r="AC2911" s="354">
        <v>13750</v>
      </c>
      <c r="AD2911" s="354">
        <v>15000</v>
      </c>
    </row>
    <row r="2912" spans="1:30" x14ac:dyDescent="0.35">
      <c r="A2912" t="s">
        <v>196</v>
      </c>
      <c r="B2912" s="354" t="str">
        <f>VLOOKUP(A2912,'Web Based Remittances'!$A$2:$C$70,3,0)</f>
        <v>984n400c</v>
      </c>
      <c r="C2912" s="354" t="s">
        <v>109</v>
      </c>
      <c r="D2912" s="354" t="s">
        <v>110</v>
      </c>
      <c r="E2912" s="354">
        <v>6170100</v>
      </c>
      <c r="F2912" s="354">
        <v>1000</v>
      </c>
      <c r="G2912" s="354">
        <v>83.333333333333329</v>
      </c>
      <c r="H2912" s="354">
        <v>83.333333333333329</v>
      </c>
      <c r="I2912" s="354">
        <v>83.333333333333329</v>
      </c>
      <c r="J2912" s="354">
        <v>83.333333333333329</v>
      </c>
      <c r="K2912" s="354">
        <v>83.333333333333329</v>
      </c>
      <c r="L2912" s="354">
        <v>83.333333333333329</v>
      </c>
      <c r="M2912" s="354">
        <v>83.333333333333329</v>
      </c>
      <c r="N2912" s="354">
        <v>83.333333333333329</v>
      </c>
      <c r="O2912" s="354">
        <v>83.333333333333329</v>
      </c>
      <c r="P2912" s="354">
        <v>83.333333333333329</v>
      </c>
      <c r="Q2912" s="354">
        <v>83.333333333333329</v>
      </c>
      <c r="R2912" s="354">
        <v>83.333333333333329</v>
      </c>
      <c r="S2912" s="354">
        <v>83.333333333333329</v>
      </c>
      <c r="T2912" s="354">
        <v>166.66666666666666</v>
      </c>
      <c r="U2912" s="354">
        <v>250</v>
      </c>
      <c r="V2912" s="354">
        <v>333.33333333333331</v>
      </c>
      <c r="W2912" s="354">
        <v>416.66666666666663</v>
      </c>
      <c r="X2912" s="354">
        <v>499.99999999999994</v>
      </c>
      <c r="Y2912" s="354">
        <v>583.33333333333326</v>
      </c>
      <c r="Z2912" s="354">
        <v>666.66666666666663</v>
      </c>
      <c r="AA2912" s="354">
        <v>750</v>
      </c>
      <c r="AB2912" s="354">
        <v>833.33333333333337</v>
      </c>
      <c r="AC2912" s="354">
        <v>916.66666666666674</v>
      </c>
      <c r="AD2912" s="354">
        <v>1000.0000000000001</v>
      </c>
    </row>
    <row r="2913" spans="1:30" x14ac:dyDescent="0.35">
      <c r="A2913" t="s">
        <v>196</v>
      </c>
      <c r="B2913" s="354" t="str">
        <f>VLOOKUP(A2913,'Web Based Remittances'!$A$2:$C$70,3,0)</f>
        <v>984n400c</v>
      </c>
      <c r="C2913" s="354" t="s">
        <v>111</v>
      </c>
      <c r="D2913" s="354" t="s">
        <v>112</v>
      </c>
      <c r="E2913" s="354">
        <v>6170110</v>
      </c>
      <c r="F2913" s="354">
        <v>65000</v>
      </c>
      <c r="G2913" s="354">
        <v>5416.666666666667</v>
      </c>
      <c r="H2913" s="354">
        <v>5416.666666666667</v>
      </c>
      <c r="I2913" s="354">
        <v>5416.666666666667</v>
      </c>
      <c r="J2913" s="354">
        <v>5416.666666666667</v>
      </c>
      <c r="K2913" s="354">
        <v>5416.666666666667</v>
      </c>
      <c r="L2913" s="354">
        <v>5416.666666666667</v>
      </c>
      <c r="M2913" s="354">
        <v>5416.666666666667</v>
      </c>
      <c r="N2913" s="354">
        <v>5416.666666666667</v>
      </c>
      <c r="O2913" s="354">
        <v>5416.666666666667</v>
      </c>
      <c r="P2913" s="354">
        <v>5416.666666666667</v>
      </c>
      <c r="Q2913" s="354">
        <v>5416.666666666667</v>
      </c>
      <c r="R2913" s="354">
        <v>5416.666666666667</v>
      </c>
      <c r="S2913" s="354">
        <v>5416.666666666667</v>
      </c>
      <c r="T2913" s="354">
        <v>10833.333333333334</v>
      </c>
      <c r="U2913" s="354">
        <v>16250</v>
      </c>
      <c r="V2913" s="354">
        <v>21666.666666666668</v>
      </c>
      <c r="W2913" s="354">
        <v>27083.333333333336</v>
      </c>
      <c r="X2913" s="354">
        <v>32500.000000000004</v>
      </c>
      <c r="Y2913" s="354">
        <v>37916.666666666672</v>
      </c>
      <c r="Z2913" s="354">
        <v>43333.333333333336</v>
      </c>
      <c r="AA2913" s="354">
        <v>48750</v>
      </c>
      <c r="AB2913" s="354">
        <v>54166.666666666664</v>
      </c>
      <c r="AC2913" s="354">
        <v>59583.333333333328</v>
      </c>
      <c r="AD2913" s="354">
        <v>64999.999999999993</v>
      </c>
    </row>
    <row r="2914" spans="1:30" x14ac:dyDescent="0.35">
      <c r="A2914" t="s">
        <v>196</v>
      </c>
      <c r="B2914" s="354" t="str">
        <f>VLOOKUP(A2914,'Web Based Remittances'!$A$2:$C$70,3,0)</f>
        <v>984n400c</v>
      </c>
      <c r="C2914" s="354" t="s">
        <v>113</v>
      </c>
      <c r="D2914" s="354" t="s">
        <v>114</v>
      </c>
      <c r="E2914" s="354">
        <v>6181400</v>
      </c>
      <c r="S2914" s="354">
        <v>0</v>
      </c>
      <c r="T2914" s="354">
        <v>0</v>
      </c>
      <c r="U2914" s="354">
        <v>0</v>
      </c>
      <c r="V2914" s="354">
        <v>0</v>
      </c>
      <c r="W2914" s="354">
        <v>0</v>
      </c>
      <c r="X2914" s="354">
        <v>0</v>
      </c>
      <c r="Y2914" s="354">
        <v>0</v>
      </c>
      <c r="Z2914" s="354">
        <v>0</v>
      </c>
      <c r="AA2914" s="354">
        <v>0</v>
      </c>
      <c r="AB2914" s="354">
        <v>0</v>
      </c>
      <c r="AC2914" s="354">
        <v>0</v>
      </c>
      <c r="AD2914" s="354">
        <v>0</v>
      </c>
    </row>
    <row r="2915" spans="1:30" x14ac:dyDescent="0.35">
      <c r="A2915" t="s">
        <v>196</v>
      </c>
      <c r="B2915" s="354" t="str">
        <f>VLOOKUP(A2915,'Web Based Remittances'!$A$2:$C$70,3,0)</f>
        <v>984n400c</v>
      </c>
      <c r="C2915" s="354" t="s">
        <v>115</v>
      </c>
      <c r="D2915" s="354" t="s">
        <v>116</v>
      </c>
      <c r="E2915" s="354">
        <v>6181500</v>
      </c>
      <c r="S2915" s="354">
        <v>0</v>
      </c>
      <c r="T2915" s="354">
        <v>0</v>
      </c>
      <c r="U2915" s="354">
        <v>0</v>
      </c>
      <c r="V2915" s="354">
        <v>0</v>
      </c>
      <c r="W2915" s="354">
        <v>0</v>
      </c>
      <c r="X2915" s="354">
        <v>0</v>
      </c>
      <c r="Y2915" s="354">
        <v>0</v>
      </c>
      <c r="Z2915" s="354">
        <v>0</v>
      </c>
      <c r="AA2915" s="354">
        <v>0</v>
      </c>
      <c r="AB2915" s="354">
        <v>0</v>
      </c>
      <c r="AC2915" s="354">
        <v>0</v>
      </c>
      <c r="AD2915" s="354">
        <v>0</v>
      </c>
    </row>
    <row r="2916" spans="1:30" x14ac:dyDescent="0.35">
      <c r="A2916" t="s">
        <v>196</v>
      </c>
      <c r="B2916" s="354" t="str">
        <f>VLOOKUP(A2916,'Web Based Remittances'!$A$2:$C$70,3,0)</f>
        <v>984n400c</v>
      </c>
      <c r="C2916" s="354" t="s">
        <v>117</v>
      </c>
      <c r="D2916" s="354" t="s">
        <v>118</v>
      </c>
      <c r="E2916" s="354">
        <v>6110610</v>
      </c>
      <c r="S2916" s="354">
        <v>0</v>
      </c>
      <c r="T2916" s="354">
        <v>0</v>
      </c>
      <c r="U2916" s="354">
        <v>0</v>
      </c>
      <c r="V2916" s="354">
        <v>0</v>
      </c>
      <c r="W2916" s="354">
        <v>0</v>
      </c>
      <c r="X2916" s="354">
        <v>0</v>
      </c>
      <c r="Y2916" s="354">
        <v>0</v>
      </c>
      <c r="Z2916" s="354">
        <v>0</v>
      </c>
      <c r="AA2916" s="354">
        <v>0</v>
      </c>
      <c r="AB2916" s="354">
        <v>0</v>
      </c>
      <c r="AC2916" s="354">
        <v>0</v>
      </c>
      <c r="AD2916" s="354">
        <v>0</v>
      </c>
    </row>
    <row r="2917" spans="1:30" x14ac:dyDescent="0.35">
      <c r="A2917" t="s">
        <v>196</v>
      </c>
      <c r="B2917" s="354" t="str">
        <f>VLOOKUP(A2917,'Web Based Remittances'!$A$2:$C$70,3,0)</f>
        <v>984n400c</v>
      </c>
      <c r="C2917" s="354" t="s">
        <v>119</v>
      </c>
      <c r="D2917" s="354" t="s">
        <v>120</v>
      </c>
      <c r="E2917" s="354">
        <v>6122340</v>
      </c>
      <c r="S2917" s="354">
        <v>0</v>
      </c>
      <c r="T2917" s="354">
        <v>0</v>
      </c>
      <c r="U2917" s="354">
        <v>0</v>
      </c>
      <c r="V2917" s="354">
        <v>0</v>
      </c>
      <c r="W2917" s="354">
        <v>0</v>
      </c>
      <c r="X2917" s="354">
        <v>0</v>
      </c>
      <c r="Y2917" s="354">
        <v>0</v>
      </c>
      <c r="Z2917" s="354">
        <v>0</v>
      </c>
      <c r="AA2917" s="354">
        <v>0</v>
      </c>
      <c r="AB2917" s="354">
        <v>0</v>
      </c>
      <c r="AC2917" s="354">
        <v>0</v>
      </c>
      <c r="AD2917" s="354">
        <v>0</v>
      </c>
    </row>
    <row r="2918" spans="1:30" x14ac:dyDescent="0.35">
      <c r="A2918" t="s">
        <v>196</v>
      </c>
      <c r="B2918" s="354" t="str">
        <f>VLOOKUP(A2918,'Web Based Remittances'!$A$2:$C$70,3,0)</f>
        <v>984n400c</v>
      </c>
      <c r="C2918" s="354" t="s">
        <v>121</v>
      </c>
      <c r="D2918" s="354" t="s">
        <v>122</v>
      </c>
      <c r="E2918" s="354">
        <v>4190170</v>
      </c>
      <c r="F2918" s="354">
        <v>-12707</v>
      </c>
      <c r="H2918" s="354">
        <v>-12707</v>
      </c>
      <c r="S2918" s="354">
        <v>0</v>
      </c>
      <c r="T2918" s="354">
        <v>-12707</v>
      </c>
      <c r="U2918" s="354">
        <v>-12707</v>
      </c>
      <c r="V2918" s="354">
        <v>-12707</v>
      </c>
      <c r="W2918" s="354">
        <v>-12707</v>
      </c>
      <c r="X2918" s="354">
        <v>-12707</v>
      </c>
      <c r="Y2918" s="354">
        <v>-12707</v>
      </c>
      <c r="Z2918" s="354">
        <v>-12707</v>
      </c>
      <c r="AA2918" s="354">
        <v>-12707</v>
      </c>
      <c r="AB2918" s="354">
        <v>-12707</v>
      </c>
      <c r="AC2918" s="354">
        <v>-12707</v>
      </c>
      <c r="AD2918" s="354">
        <v>-12707</v>
      </c>
    </row>
    <row r="2919" spans="1:30" x14ac:dyDescent="0.35">
      <c r="A2919" t="s">
        <v>196</v>
      </c>
      <c r="B2919" s="354" t="str">
        <f>VLOOKUP(A2919,'Web Based Remittances'!$A$2:$C$70,3,0)</f>
        <v>984n400c</v>
      </c>
      <c r="C2919" s="354" t="s">
        <v>127</v>
      </c>
      <c r="D2919" s="354" t="s">
        <v>128</v>
      </c>
      <c r="E2919" s="354">
        <v>6180200</v>
      </c>
      <c r="F2919" s="354">
        <v>13230.46</v>
      </c>
      <c r="L2919" s="354">
        <v>13230.46</v>
      </c>
      <c r="S2919" s="354">
        <v>0</v>
      </c>
      <c r="T2919" s="354">
        <v>0</v>
      </c>
      <c r="U2919" s="354">
        <v>0</v>
      </c>
      <c r="V2919" s="354">
        <v>0</v>
      </c>
      <c r="W2919" s="354">
        <v>0</v>
      </c>
      <c r="X2919" s="354">
        <v>13230.46</v>
      </c>
      <c r="Y2919" s="354">
        <v>13230.46</v>
      </c>
      <c r="Z2919" s="354">
        <v>13230.46</v>
      </c>
      <c r="AA2919" s="354">
        <v>13230.46</v>
      </c>
      <c r="AB2919" s="354">
        <v>13230.46</v>
      </c>
      <c r="AC2919" s="354">
        <v>13230.46</v>
      </c>
      <c r="AD2919" s="354">
        <v>13230.46</v>
      </c>
    </row>
    <row r="2920" spans="1:30" x14ac:dyDescent="0.35">
      <c r="A2920" t="s">
        <v>197</v>
      </c>
      <c r="B2920" s="354" t="str">
        <f>VLOOKUP(A2920,'Web Based Remittances'!$A$2:$C$70,3,0)</f>
        <v>694c861d</v>
      </c>
      <c r="C2920" s="354" t="s">
        <v>19</v>
      </c>
      <c r="D2920" s="354" t="s">
        <v>20</v>
      </c>
      <c r="E2920" s="354">
        <v>4190105</v>
      </c>
      <c r="F2920" s="354">
        <v>-2891324.12</v>
      </c>
      <c r="G2920" s="354">
        <v>-351080.57</v>
      </c>
      <c r="H2920" s="354">
        <v>-258706.05</v>
      </c>
      <c r="I2920" s="354">
        <v>-224759.05</v>
      </c>
      <c r="J2920" s="354">
        <v>-224759.05</v>
      </c>
      <c r="K2920" s="354">
        <v>-224759.05</v>
      </c>
      <c r="L2920" s="354">
        <v>-224759.05</v>
      </c>
      <c r="M2920" s="354">
        <v>-258706.05</v>
      </c>
      <c r="N2920" s="354">
        <v>-224759.05</v>
      </c>
      <c r="O2920" s="354">
        <v>-224759.05</v>
      </c>
      <c r="P2920" s="354">
        <v>-224759.05</v>
      </c>
      <c r="Q2920" s="354">
        <v>-224759.05</v>
      </c>
      <c r="R2920" s="354">
        <v>-224759.05</v>
      </c>
      <c r="S2920" s="354">
        <v>-351080.57</v>
      </c>
      <c r="T2920" s="354">
        <v>-609786.62</v>
      </c>
      <c r="U2920" s="354">
        <v>-834545.66999999993</v>
      </c>
      <c r="V2920" s="354">
        <v>-1059304.72</v>
      </c>
      <c r="W2920" s="354">
        <v>-1284063.77</v>
      </c>
      <c r="X2920" s="354">
        <v>-1508822.82</v>
      </c>
      <c r="Y2920" s="354">
        <v>-1767528.87</v>
      </c>
      <c r="Z2920" s="354">
        <v>-1992287.9200000002</v>
      </c>
      <c r="AA2920" s="354">
        <v>-2217046.9700000002</v>
      </c>
      <c r="AB2920" s="354">
        <v>-2441806.02</v>
      </c>
      <c r="AC2920" s="354">
        <v>-2666565.0699999998</v>
      </c>
      <c r="AD2920" s="354">
        <v>-2891324.1199999996</v>
      </c>
    </row>
    <row r="2921" spans="1:30" x14ac:dyDescent="0.35">
      <c r="A2921" t="s">
        <v>197</v>
      </c>
      <c r="B2921" s="354" t="str">
        <f>VLOOKUP(A2921,'Web Based Remittances'!$A$2:$C$70,3,0)</f>
        <v>694c861d</v>
      </c>
      <c r="C2921" s="354" t="s">
        <v>21</v>
      </c>
      <c r="D2921" s="354" t="s">
        <v>22</v>
      </c>
      <c r="E2921" s="354">
        <v>4190110</v>
      </c>
      <c r="S2921" s="354">
        <v>0</v>
      </c>
      <c r="T2921" s="354">
        <v>0</v>
      </c>
      <c r="U2921" s="354">
        <v>0</v>
      </c>
      <c r="V2921" s="354">
        <v>0</v>
      </c>
      <c r="W2921" s="354">
        <v>0</v>
      </c>
      <c r="X2921" s="354">
        <v>0</v>
      </c>
      <c r="Y2921" s="354">
        <v>0</v>
      </c>
      <c r="Z2921" s="354">
        <v>0</v>
      </c>
      <c r="AA2921" s="354">
        <v>0</v>
      </c>
      <c r="AB2921" s="354">
        <v>0</v>
      </c>
      <c r="AC2921" s="354">
        <v>0</v>
      </c>
      <c r="AD2921" s="354">
        <v>0</v>
      </c>
    </row>
    <row r="2922" spans="1:30" x14ac:dyDescent="0.35">
      <c r="A2922" t="s">
        <v>197</v>
      </c>
      <c r="B2922" s="354" t="str">
        <f>VLOOKUP(A2922,'Web Based Remittances'!$A$2:$C$70,3,0)</f>
        <v>694c861d</v>
      </c>
      <c r="C2922" s="354" t="s">
        <v>23</v>
      </c>
      <c r="D2922" s="354" t="s">
        <v>24</v>
      </c>
      <c r="E2922" s="354">
        <v>4190120</v>
      </c>
      <c r="F2922" s="354">
        <v>-160600</v>
      </c>
      <c r="G2922" s="354">
        <v>-13041.43</v>
      </c>
      <c r="H2922" s="354">
        <v>-15725.43</v>
      </c>
      <c r="I2922" s="354">
        <v>-14383.43</v>
      </c>
      <c r="J2922" s="354">
        <v>-14383.43</v>
      </c>
      <c r="K2922" s="354">
        <v>-14383.41</v>
      </c>
      <c r="L2922" s="354">
        <v>-12668.82</v>
      </c>
      <c r="M2922" s="354">
        <v>-12668.82</v>
      </c>
      <c r="N2922" s="354">
        <v>-12668.82</v>
      </c>
      <c r="O2922" s="354">
        <v>-12668.82</v>
      </c>
      <c r="P2922" s="354">
        <v>-12668.82</v>
      </c>
      <c r="Q2922" s="354">
        <v>-12668.82</v>
      </c>
      <c r="R2922" s="354">
        <v>-12669.95</v>
      </c>
      <c r="S2922" s="354">
        <v>-13041.43</v>
      </c>
      <c r="T2922" s="354">
        <v>-28766.86</v>
      </c>
      <c r="U2922" s="354">
        <v>-43150.29</v>
      </c>
      <c r="V2922" s="354">
        <v>-57533.72</v>
      </c>
      <c r="W2922" s="354">
        <v>-71917.13</v>
      </c>
      <c r="X2922" s="354">
        <v>-84585.950000000012</v>
      </c>
      <c r="Y2922" s="354">
        <v>-97254.770000000019</v>
      </c>
      <c r="Z2922" s="354">
        <v>-109923.59000000003</v>
      </c>
      <c r="AA2922" s="354">
        <v>-122592.41000000003</v>
      </c>
      <c r="AB2922" s="354">
        <v>-135261.23000000004</v>
      </c>
      <c r="AC2922" s="354">
        <v>-147930.05000000005</v>
      </c>
      <c r="AD2922" s="354">
        <v>-160600.00000000006</v>
      </c>
    </row>
    <row r="2923" spans="1:30" x14ac:dyDescent="0.35">
      <c r="A2923" t="s">
        <v>197</v>
      </c>
      <c r="B2923" s="354" t="str">
        <f>VLOOKUP(A2923,'Web Based Remittances'!$A$2:$C$70,3,0)</f>
        <v>694c861d</v>
      </c>
      <c r="C2923" s="354" t="s">
        <v>25</v>
      </c>
      <c r="D2923" s="354" t="s">
        <v>26</v>
      </c>
      <c r="E2923" s="354">
        <v>4190140</v>
      </c>
      <c r="F2923" s="354">
        <v>-123035</v>
      </c>
      <c r="I2923" s="354">
        <v>-30758.75</v>
      </c>
      <c r="L2923" s="354">
        <v>-30758.75</v>
      </c>
      <c r="O2923" s="354">
        <v>-30758.75</v>
      </c>
      <c r="R2923" s="354">
        <v>-30758.75</v>
      </c>
      <c r="S2923" s="354">
        <v>0</v>
      </c>
      <c r="T2923" s="354">
        <v>0</v>
      </c>
      <c r="U2923" s="354">
        <v>-30758.75</v>
      </c>
      <c r="V2923" s="354">
        <v>-30758.75</v>
      </c>
      <c r="W2923" s="354">
        <v>-30758.75</v>
      </c>
      <c r="X2923" s="354">
        <v>-61517.5</v>
      </c>
      <c r="Y2923" s="354">
        <v>-61517.5</v>
      </c>
      <c r="Z2923" s="354">
        <v>-61517.5</v>
      </c>
      <c r="AA2923" s="354">
        <v>-92276.25</v>
      </c>
      <c r="AB2923" s="354">
        <v>-92276.25</v>
      </c>
      <c r="AC2923" s="354">
        <v>-92276.25</v>
      </c>
      <c r="AD2923" s="354">
        <v>-123035</v>
      </c>
    </row>
    <row r="2924" spans="1:30" x14ac:dyDescent="0.35">
      <c r="A2924" t="s">
        <v>197</v>
      </c>
      <c r="B2924" s="354" t="str">
        <f>VLOOKUP(A2924,'Web Based Remittances'!$A$2:$C$70,3,0)</f>
        <v>694c861d</v>
      </c>
      <c r="C2924" s="354" t="s">
        <v>27</v>
      </c>
      <c r="D2924" s="354" t="s">
        <v>28</v>
      </c>
      <c r="E2924" s="354">
        <v>4190160</v>
      </c>
      <c r="S2924" s="354">
        <v>0</v>
      </c>
      <c r="T2924" s="354">
        <v>0</v>
      </c>
      <c r="U2924" s="354">
        <v>0</v>
      </c>
      <c r="V2924" s="354">
        <v>0</v>
      </c>
      <c r="W2924" s="354">
        <v>0</v>
      </c>
      <c r="X2924" s="354">
        <v>0</v>
      </c>
      <c r="Y2924" s="354">
        <v>0</v>
      </c>
      <c r="Z2924" s="354">
        <v>0</v>
      </c>
      <c r="AA2924" s="354">
        <v>0</v>
      </c>
      <c r="AB2924" s="354">
        <v>0</v>
      </c>
      <c r="AC2924" s="354">
        <v>0</v>
      </c>
      <c r="AD2924" s="354">
        <v>0</v>
      </c>
    </row>
    <row r="2925" spans="1:30" x14ac:dyDescent="0.35">
      <c r="A2925" t="s">
        <v>197</v>
      </c>
      <c r="B2925" s="354" t="str">
        <f>VLOOKUP(A2925,'Web Based Remittances'!$A$2:$C$70,3,0)</f>
        <v>694c861d</v>
      </c>
      <c r="C2925" s="354" t="s">
        <v>29</v>
      </c>
      <c r="D2925" s="354" t="s">
        <v>30</v>
      </c>
      <c r="E2925" s="354">
        <v>4190390</v>
      </c>
      <c r="S2925" s="354">
        <v>0</v>
      </c>
      <c r="T2925" s="354">
        <v>0</v>
      </c>
      <c r="U2925" s="354">
        <v>0</v>
      </c>
      <c r="V2925" s="354">
        <v>0</v>
      </c>
      <c r="W2925" s="354">
        <v>0</v>
      </c>
      <c r="X2925" s="354">
        <v>0</v>
      </c>
      <c r="Y2925" s="354">
        <v>0</v>
      </c>
      <c r="Z2925" s="354">
        <v>0</v>
      </c>
      <c r="AA2925" s="354">
        <v>0</v>
      </c>
      <c r="AB2925" s="354">
        <v>0</v>
      </c>
      <c r="AC2925" s="354">
        <v>0</v>
      </c>
      <c r="AD2925" s="354">
        <v>0</v>
      </c>
    </row>
    <row r="2926" spans="1:30" x14ac:dyDescent="0.35">
      <c r="A2926" t="s">
        <v>197</v>
      </c>
      <c r="B2926" s="354" t="str">
        <f>VLOOKUP(A2926,'Web Based Remittances'!$A$2:$C$70,3,0)</f>
        <v>694c861d</v>
      </c>
      <c r="C2926" s="354" t="s">
        <v>31</v>
      </c>
      <c r="D2926" s="354" t="s">
        <v>32</v>
      </c>
      <c r="E2926" s="354">
        <v>4191900</v>
      </c>
      <c r="F2926" s="354">
        <v>-27900</v>
      </c>
      <c r="G2926" s="354">
        <v>-2325</v>
      </c>
      <c r="H2926" s="354">
        <v>-2325</v>
      </c>
      <c r="I2926" s="354">
        <v>-2325</v>
      </c>
      <c r="J2926" s="354">
        <v>-2325</v>
      </c>
      <c r="K2926" s="354">
        <v>-2325</v>
      </c>
      <c r="L2926" s="354">
        <v>-2325</v>
      </c>
      <c r="M2926" s="354">
        <v>-2325</v>
      </c>
      <c r="N2926" s="354">
        <v>-2325</v>
      </c>
      <c r="O2926" s="354">
        <v>-2325</v>
      </c>
      <c r="P2926" s="354">
        <v>-2325</v>
      </c>
      <c r="Q2926" s="354">
        <v>-2325</v>
      </c>
      <c r="R2926" s="354">
        <v>-2325</v>
      </c>
      <c r="S2926" s="354">
        <v>-2325</v>
      </c>
      <c r="T2926" s="354">
        <v>-4650</v>
      </c>
      <c r="U2926" s="354">
        <v>-6975</v>
      </c>
      <c r="V2926" s="354">
        <v>-9300</v>
      </c>
      <c r="W2926" s="354">
        <v>-11625</v>
      </c>
      <c r="X2926" s="354">
        <v>-13950</v>
      </c>
      <c r="Y2926" s="354">
        <v>-16275</v>
      </c>
      <c r="Z2926" s="354">
        <v>-18600</v>
      </c>
      <c r="AA2926" s="354">
        <v>-20925</v>
      </c>
      <c r="AB2926" s="354">
        <v>-23250</v>
      </c>
      <c r="AC2926" s="354">
        <v>-25575</v>
      </c>
      <c r="AD2926" s="354">
        <v>-27900</v>
      </c>
    </row>
    <row r="2927" spans="1:30" x14ac:dyDescent="0.35">
      <c r="A2927" t="s">
        <v>197</v>
      </c>
      <c r="B2927" s="354" t="str">
        <f>VLOOKUP(A2927,'Web Based Remittances'!$A$2:$C$70,3,0)</f>
        <v>694c861d</v>
      </c>
      <c r="C2927" s="354" t="s">
        <v>33</v>
      </c>
      <c r="D2927" s="354" t="s">
        <v>34</v>
      </c>
      <c r="E2927" s="354">
        <v>4191100</v>
      </c>
      <c r="F2927" s="354">
        <v>-13000</v>
      </c>
      <c r="H2927" s="354">
        <v>-3166.67</v>
      </c>
      <c r="I2927" s="354">
        <v>-1166.67</v>
      </c>
      <c r="L2927" s="354">
        <v>-3166.67</v>
      </c>
      <c r="N2927" s="354">
        <v>-1166.67</v>
      </c>
      <c r="P2927" s="354">
        <v>-3166.67</v>
      </c>
      <c r="R2927" s="354">
        <v>-1166.6500000000001</v>
      </c>
      <c r="S2927" s="354">
        <v>0</v>
      </c>
      <c r="T2927" s="354">
        <v>-3166.67</v>
      </c>
      <c r="U2927" s="354">
        <v>-4333.34</v>
      </c>
      <c r="V2927" s="354">
        <v>-4333.34</v>
      </c>
      <c r="W2927" s="354">
        <v>-4333.34</v>
      </c>
      <c r="X2927" s="354">
        <v>-7500.01</v>
      </c>
      <c r="Y2927" s="354">
        <v>-7500.01</v>
      </c>
      <c r="Z2927" s="354">
        <v>-8666.68</v>
      </c>
      <c r="AA2927" s="354">
        <v>-8666.68</v>
      </c>
      <c r="AB2927" s="354">
        <v>-11833.35</v>
      </c>
      <c r="AC2927" s="354">
        <v>-11833.35</v>
      </c>
      <c r="AD2927" s="354">
        <v>-13000</v>
      </c>
    </row>
    <row r="2928" spans="1:30" x14ac:dyDescent="0.35">
      <c r="A2928" t="s">
        <v>197</v>
      </c>
      <c r="B2928" s="354" t="str">
        <f>VLOOKUP(A2928,'Web Based Remittances'!$A$2:$C$70,3,0)</f>
        <v>694c861d</v>
      </c>
      <c r="C2928" s="354" t="s">
        <v>35</v>
      </c>
      <c r="D2928" s="354" t="s">
        <v>36</v>
      </c>
      <c r="E2928" s="354">
        <v>4191110</v>
      </c>
      <c r="S2928" s="354">
        <v>0</v>
      </c>
      <c r="T2928" s="354">
        <v>0</v>
      </c>
      <c r="U2928" s="354">
        <v>0</v>
      </c>
      <c r="V2928" s="354">
        <v>0</v>
      </c>
      <c r="W2928" s="354">
        <v>0</v>
      </c>
      <c r="X2928" s="354">
        <v>0</v>
      </c>
      <c r="Y2928" s="354">
        <v>0</v>
      </c>
      <c r="Z2928" s="354">
        <v>0</v>
      </c>
      <c r="AA2928" s="354">
        <v>0</v>
      </c>
      <c r="AB2928" s="354">
        <v>0</v>
      </c>
      <c r="AC2928" s="354">
        <v>0</v>
      </c>
      <c r="AD2928" s="354">
        <v>0</v>
      </c>
    </row>
    <row r="2929" spans="1:30" x14ac:dyDescent="0.35">
      <c r="A2929" t="s">
        <v>197</v>
      </c>
      <c r="B2929" s="354" t="str">
        <f>VLOOKUP(A2929,'Web Based Remittances'!$A$2:$C$70,3,0)</f>
        <v>694c861d</v>
      </c>
      <c r="C2929" s="354" t="s">
        <v>37</v>
      </c>
      <c r="D2929" s="354" t="s">
        <v>38</v>
      </c>
      <c r="E2929" s="354">
        <v>4191600</v>
      </c>
      <c r="S2929" s="354">
        <v>0</v>
      </c>
      <c r="T2929" s="354">
        <v>0</v>
      </c>
      <c r="U2929" s="354">
        <v>0</v>
      </c>
      <c r="V2929" s="354">
        <v>0</v>
      </c>
      <c r="W2929" s="354">
        <v>0</v>
      </c>
      <c r="X2929" s="354">
        <v>0</v>
      </c>
      <c r="Y2929" s="354">
        <v>0</v>
      </c>
      <c r="Z2929" s="354">
        <v>0</v>
      </c>
      <c r="AA2929" s="354">
        <v>0</v>
      </c>
      <c r="AB2929" s="354">
        <v>0</v>
      </c>
      <c r="AC2929" s="354">
        <v>0</v>
      </c>
      <c r="AD2929" s="354">
        <v>0</v>
      </c>
    </row>
    <row r="2930" spans="1:30" x14ac:dyDescent="0.35">
      <c r="A2930" t="s">
        <v>197</v>
      </c>
      <c r="B2930" s="354" t="str">
        <f>VLOOKUP(A2930,'Web Based Remittances'!$A$2:$C$70,3,0)</f>
        <v>694c861d</v>
      </c>
      <c r="C2930" s="354" t="s">
        <v>39</v>
      </c>
      <c r="D2930" s="354" t="s">
        <v>40</v>
      </c>
      <c r="E2930" s="354">
        <v>4191610</v>
      </c>
      <c r="S2930" s="354">
        <v>0</v>
      </c>
      <c r="T2930" s="354">
        <v>0</v>
      </c>
      <c r="U2930" s="354">
        <v>0</v>
      </c>
      <c r="V2930" s="354">
        <v>0</v>
      </c>
      <c r="W2930" s="354">
        <v>0</v>
      </c>
      <c r="X2930" s="354">
        <v>0</v>
      </c>
      <c r="Y2930" s="354">
        <v>0</v>
      </c>
      <c r="Z2930" s="354">
        <v>0</v>
      </c>
      <c r="AA2930" s="354">
        <v>0</v>
      </c>
      <c r="AB2930" s="354">
        <v>0</v>
      </c>
      <c r="AC2930" s="354">
        <v>0</v>
      </c>
      <c r="AD2930" s="354">
        <v>0</v>
      </c>
    </row>
    <row r="2931" spans="1:30" x14ac:dyDescent="0.35">
      <c r="A2931" t="s">
        <v>197</v>
      </c>
      <c r="B2931" s="354" t="str">
        <f>VLOOKUP(A2931,'Web Based Remittances'!$A$2:$C$70,3,0)</f>
        <v>694c861d</v>
      </c>
      <c r="C2931" s="354" t="s">
        <v>41</v>
      </c>
      <c r="D2931" s="354" t="s">
        <v>42</v>
      </c>
      <c r="E2931" s="354">
        <v>4190410</v>
      </c>
      <c r="S2931" s="354">
        <v>0</v>
      </c>
      <c r="T2931" s="354">
        <v>0</v>
      </c>
      <c r="U2931" s="354">
        <v>0</v>
      </c>
      <c r="V2931" s="354">
        <v>0</v>
      </c>
      <c r="W2931" s="354">
        <v>0</v>
      </c>
      <c r="X2931" s="354">
        <v>0</v>
      </c>
      <c r="Y2931" s="354">
        <v>0</v>
      </c>
      <c r="Z2931" s="354">
        <v>0</v>
      </c>
      <c r="AA2931" s="354">
        <v>0</v>
      </c>
      <c r="AB2931" s="354">
        <v>0</v>
      </c>
      <c r="AC2931" s="354">
        <v>0</v>
      </c>
      <c r="AD2931" s="354">
        <v>0</v>
      </c>
    </row>
    <row r="2932" spans="1:30" x14ac:dyDescent="0.35">
      <c r="A2932" t="s">
        <v>197</v>
      </c>
      <c r="B2932" s="354" t="str">
        <f>VLOOKUP(A2932,'Web Based Remittances'!$A$2:$C$70,3,0)</f>
        <v>694c861d</v>
      </c>
      <c r="C2932" s="354" t="s">
        <v>43</v>
      </c>
      <c r="D2932" s="354" t="s">
        <v>44</v>
      </c>
      <c r="E2932" s="354">
        <v>4190420</v>
      </c>
      <c r="S2932" s="354">
        <v>0</v>
      </c>
      <c r="T2932" s="354">
        <v>0</v>
      </c>
      <c r="U2932" s="354">
        <v>0</v>
      </c>
      <c r="V2932" s="354">
        <v>0</v>
      </c>
      <c r="W2932" s="354">
        <v>0</v>
      </c>
      <c r="X2932" s="354">
        <v>0</v>
      </c>
      <c r="Y2932" s="354">
        <v>0</v>
      </c>
      <c r="Z2932" s="354">
        <v>0</v>
      </c>
      <c r="AA2932" s="354">
        <v>0</v>
      </c>
      <c r="AB2932" s="354">
        <v>0</v>
      </c>
      <c r="AC2932" s="354">
        <v>0</v>
      </c>
      <c r="AD2932" s="354">
        <v>0</v>
      </c>
    </row>
    <row r="2933" spans="1:30" x14ac:dyDescent="0.35">
      <c r="A2933" t="s">
        <v>197</v>
      </c>
      <c r="B2933" s="354" t="str">
        <f>VLOOKUP(A2933,'Web Based Remittances'!$A$2:$C$70,3,0)</f>
        <v>694c861d</v>
      </c>
      <c r="C2933" s="354" t="s">
        <v>45</v>
      </c>
      <c r="D2933" s="354" t="s">
        <v>46</v>
      </c>
      <c r="E2933" s="354">
        <v>4190200</v>
      </c>
      <c r="S2933" s="354">
        <v>0</v>
      </c>
      <c r="T2933" s="354">
        <v>0</v>
      </c>
      <c r="U2933" s="354">
        <v>0</v>
      </c>
      <c r="V2933" s="354">
        <v>0</v>
      </c>
      <c r="W2933" s="354">
        <v>0</v>
      </c>
      <c r="X2933" s="354">
        <v>0</v>
      </c>
      <c r="Y2933" s="354">
        <v>0</v>
      </c>
      <c r="Z2933" s="354">
        <v>0</v>
      </c>
      <c r="AA2933" s="354">
        <v>0</v>
      </c>
      <c r="AB2933" s="354">
        <v>0</v>
      </c>
      <c r="AC2933" s="354">
        <v>0</v>
      </c>
      <c r="AD2933" s="354">
        <v>0</v>
      </c>
    </row>
    <row r="2934" spans="1:30" x14ac:dyDescent="0.35">
      <c r="A2934" t="s">
        <v>197</v>
      </c>
      <c r="B2934" s="354" t="str">
        <f>VLOOKUP(A2934,'Web Based Remittances'!$A$2:$C$70,3,0)</f>
        <v>694c861d</v>
      </c>
      <c r="C2934" s="354" t="s">
        <v>47</v>
      </c>
      <c r="D2934" s="354" t="s">
        <v>48</v>
      </c>
      <c r="E2934" s="354">
        <v>4190386</v>
      </c>
      <c r="S2934" s="354">
        <v>0</v>
      </c>
      <c r="T2934" s="354">
        <v>0</v>
      </c>
      <c r="U2934" s="354">
        <v>0</v>
      </c>
      <c r="V2934" s="354">
        <v>0</v>
      </c>
      <c r="W2934" s="354">
        <v>0</v>
      </c>
      <c r="X2934" s="354">
        <v>0</v>
      </c>
      <c r="Y2934" s="354">
        <v>0</v>
      </c>
      <c r="Z2934" s="354">
        <v>0</v>
      </c>
      <c r="AA2934" s="354">
        <v>0</v>
      </c>
      <c r="AB2934" s="354">
        <v>0</v>
      </c>
      <c r="AC2934" s="354">
        <v>0</v>
      </c>
      <c r="AD2934" s="354">
        <v>0</v>
      </c>
    </row>
    <row r="2935" spans="1:30" x14ac:dyDescent="0.35">
      <c r="A2935" t="s">
        <v>197</v>
      </c>
      <c r="B2935" s="354" t="str">
        <f>VLOOKUP(A2935,'Web Based Remittances'!$A$2:$C$70,3,0)</f>
        <v>694c861d</v>
      </c>
      <c r="C2935" s="354" t="s">
        <v>49</v>
      </c>
      <c r="D2935" s="354" t="s">
        <v>50</v>
      </c>
      <c r="E2935" s="354">
        <v>4190387</v>
      </c>
      <c r="S2935" s="354">
        <v>0</v>
      </c>
      <c r="T2935" s="354">
        <v>0</v>
      </c>
      <c r="U2935" s="354">
        <v>0</v>
      </c>
      <c r="V2935" s="354">
        <v>0</v>
      </c>
      <c r="W2935" s="354">
        <v>0</v>
      </c>
      <c r="X2935" s="354">
        <v>0</v>
      </c>
      <c r="Y2935" s="354">
        <v>0</v>
      </c>
      <c r="Z2935" s="354">
        <v>0</v>
      </c>
      <c r="AA2935" s="354">
        <v>0</v>
      </c>
      <c r="AB2935" s="354">
        <v>0</v>
      </c>
      <c r="AC2935" s="354">
        <v>0</v>
      </c>
      <c r="AD2935" s="354">
        <v>0</v>
      </c>
    </row>
    <row r="2936" spans="1:30" x14ac:dyDescent="0.35">
      <c r="A2936" t="s">
        <v>197</v>
      </c>
      <c r="B2936" s="354" t="str">
        <f>VLOOKUP(A2936,'Web Based Remittances'!$A$2:$C$70,3,0)</f>
        <v>694c861d</v>
      </c>
      <c r="C2936" s="354" t="s">
        <v>51</v>
      </c>
      <c r="D2936" s="354" t="s">
        <v>52</v>
      </c>
      <c r="E2936" s="354">
        <v>4190388</v>
      </c>
      <c r="F2936" s="354">
        <v>-5365</v>
      </c>
      <c r="H2936" s="354">
        <v>-2320</v>
      </c>
      <c r="I2936" s="354">
        <v>-3045</v>
      </c>
      <c r="S2936" s="354">
        <v>0</v>
      </c>
      <c r="T2936" s="354">
        <v>-2320</v>
      </c>
      <c r="U2936" s="354">
        <v>-5365</v>
      </c>
      <c r="V2936" s="354">
        <v>-5365</v>
      </c>
      <c r="W2936" s="354">
        <v>-5365</v>
      </c>
      <c r="X2936" s="354">
        <v>-5365</v>
      </c>
      <c r="Y2936" s="354">
        <v>-5365</v>
      </c>
      <c r="Z2936" s="354">
        <v>-5365</v>
      </c>
      <c r="AA2936" s="354">
        <v>-5365</v>
      </c>
      <c r="AB2936" s="354">
        <v>-5365</v>
      </c>
      <c r="AC2936" s="354">
        <v>-5365</v>
      </c>
      <c r="AD2936" s="354">
        <v>-5365</v>
      </c>
    </row>
    <row r="2937" spans="1:30" x14ac:dyDescent="0.35">
      <c r="A2937" t="s">
        <v>197</v>
      </c>
      <c r="B2937" s="354" t="str">
        <f>VLOOKUP(A2937,'Web Based Remittances'!$A$2:$C$70,3,0)</f>
        <v>694c861d</v>
      </c>
      <c r="C2937" s="354" t="s">
        <v>53</v>
      </c>
      <c r="D2937" s="354" t="s">
        <v>54</v>
      </c>
      <c r="E2937" s="354">
        <v>4190380</v>
      </c>
      <c r="F2937" s="354">
        <v>-98502</v>
      </c>
      <c r="H2937" s="354">
        <v>-9550</v>
      </c>
      <c r="J2937" s="354">
        <v>-75582</v>
      </c>
      <c r="N2937" s="354">
        <v>-13370</v>
      </c>
      <c r="S2937" s="354">
        <v>0</v>
      </c>
      <c r="T2937" s="354">
        <v>-9550</v>
      </c>
      <c r="U2937" s="354">
        <v>-9550</v>
      </c>
      <c r="V2937" s="354">
        <v>-85132</v>
      </c>
      <c r="W2937" s="354">
        <v>-85132</v>
      </c>
      <c r="X2937" s="354">
        <v>-85132</v>
      </c>
      <c r="Y2937" s="354">
        <v>-85132</v>
      </c>
      <c r="Z2937" s="354">
        <v>-98502</v>
      </c>
      <c r="AA2937" s="354">
        <v>-98502</v>
      </c>
      <c r="AB2937" s="354">
        <v>-98502</v>
      </c>
      <c r="AC2937" s="354">
        <v>-98502</v>
      </c>
      <c r="AD2937" s="354">
        <v>-98502</v>
      </c>
    </row>
    <row r="2938" spans="1:30" x14ac:dyDescent="0.35">
      <c r="A2938" t="s">
        <v>197</v>
      </c>
      <c r="B2938" s="354" t="str">
        <f>VLOOKUP(A2938,'Web Based Remittances'!$A$2:$C$70,3,0)</f>
        <v>694c861d</v>
      </c>
      <c r="C2938" s="354" t="s">
        <v>157</v>
      </c>
      <c r="D2938" s="354" t="s">
        <v>158</v>
      </c>
      <c r="E2938" s="354">
        <v>4190205</v>
      </c>
      <c r="S2938" s="354">
        <v>0</v>
      </c>
      <c r="T2938" s="354">
        <v>0</v>
      </c>
      <c r="U2938" s="354">
        <v>0</v>
      </c>
      <c r="V2938" s="354">
        <v>0</v>
      </c>
      <c r="W2938" s="354">
        <v>0</v>
      </c>
      <c r="X2938" s="354">
        <v>0</v>
      </c>
      <c r="Y2938" s="354">
        <v>0</v>
      </c>
      <c r="Z2938" s="354">
        <v>0</v>
      </c>
      <c r="AA2938" s="354">
        <v>0</v>
      </c>
      <c r="AB2938" s="354">
        <v>0</v>
      </c>
      <c r="AC2938" s="354">
        <v>0</v>
      </c>
      <c r="AD2938" s="354">
        <v>0</v>
      </c>
    </row>
    <row r="2939" spans="1:30" x14ac:dyDescent="0.35">
      <c r="A2939" t="s">
        <v>197</v>
      </c>
      <c r="B2939" s="354" t="str">
        <f>VLOOKUP(A2939,'Web Based Remittances'!$A$2:$C$70,3,0)</f>
        <v>694c861d</v>
      </c>
      <c r="C2939" s="354" t="s">
        <v>55</v>
      </c>
      <c r="D2939" s="354" t="s">
        <v>56</v>
      </c>
      <c r="E2939" s="354">
        <v>4190210</v>
      </c>
      <c r="S2939" s="354">
        <v>0</v>
      </c>
      <c r="T2939" s="354">
        <v>0</v>
      </c>
      <c r="U2939" s="354">
        <v>0</v>
      </c>
      <c r="V2939" s="354">
        <v>0</v>
      </c>
      <c r="W2939" s="354">
        <v>0</v>
      </c>
      <c r="X2939" s="354">
        <v>0</v>
      </c>
      <c r="Y2939" s="354">
        <v>0</v>
      </c>
      <c r="Z2939" s="354">
        <v>0</v>
      </c>
      <c r="AA2939" s="354">
        <v>0</v>
      </c>
      <c r="AB2939" s="354">
        <v>0</v>
      </c>
      <c r="AC2939" s="354">
        <v>0</v>
      </c>
      <c r="AD2939" s="354">
        <v>0</v>
      </c>
    </row>
    <row r="2940" spans="1:30" x14ac:dyDescent="0.35">
      <c r="A2940" t="s">
        <v>197</v>
      </c>
      <c r="B2940" s="354" t="str">
        <f>VLOOKUP(A2940,'Web Based Remittances'!$A$2:$C$70,3,0)</f>
        <v>694c861d</v>
      </c>
      <c r="C2940" s="354" t="s">
        <v>57</v>
      </c>
      <c r="D2940" s="354" t="s">
        <v>58</v>
      </c>
      <c r="E2940" s="354">
        <v>6110000</v>
      </c>
      <c r="F2940" s="354">
        <v>1734455</v>
      </c>
      <c r="G2940" s="354">
        <v>132876</v>
      </c>
      <c r="H2940" s="354">
        <v>131119</v>
      </c>
      <c r="I2940" s="354">
        <v>131119</v>
      </c>
      <c r="J2940" s="354">
        <v>131473</v>
      </c>
      <c r="K2940" s="354">
        <v>131473</v>
      </c>
      <c r="L2940" s="354">
        <v>153771</v>
      </c>
      <c r="M2940" s="354">
        <v>153771</v>
      </c>
      <c r="N2940" s="354">
        <v>153771</v>
      </c>
      <c r="O2940" s="354">
        <v>153771</v>
      </c>
      <c r="P2940" s="354">
        <v>153771</v>
      </c>
      <c r="Q2940" s="354">
        <v>153771</v>
      </c>
      <c r="R2940" s="354">
        <v>153769</v>
      </c>
      <c r="S2940" s="354">
        <v>132876</v>
      </c>
      <c r="T2940" s="354">
        <v>263995</v>
      </c>
      <c r="U2940" s="354">
        <v>395114</v>
      </c>
      <c r="V2940" s="354">
        <v>526587</v>
      </c>
      <c r="W2940" s="354">
        <v>658060</v>
      </c>
      <c r="X2940" s="354">
        <v>811831</v>
      </c>
      <c r="Y2940" s="354">
        <v>965602</v>
      </c>
      <c r="Z2940" s="354">
        <v>1119373</v>
      </c>
      <c r="AA2940" s="354">
        <v>1273144</v>
      </c>
      <c r="AB2940" s="354">
        <v>1426915</v>
      </c>
      <c r="AC2940" s="354">
        <v>1580686</v>
      </c>
      <c r="AD2940" s="354">
        <v>1734455</v>
      </c>
    </row>
    <row r="2941" spans="1:30" x14ac:dyDescent="0.35">
      <c r="A2941" t="s">
        <v>197</v>
      </c>
      <c r="B2941" s="354" t="str">
        <f>VLOOKUP(A2941,'Web Based Remittances'!$A$2:$C$70,3,0)</f>
        <v>694c861d</v>
      </c>
      <c r="C2941" s="354" t="s">
        <v>59</v>
      </c>
      <c r="D2941" s="354" t="s">
        <v>60</v>
      </c>
      <c r="E2941" s="354">
        <v>6110020</v>
      </c>
      <c r="S2941" s="354">
        <v>0</v>
      </c>
      <c r="T2941" s="354">
        <v>0</v>
      </c>
      <c r="U2941" s="354">
        <v>0</v>
      </c>
      <c r="V2941" s="354">
        <v>0</v>
      </c>
      <c r="W2941" s="354">
        <v>0</v>
      </c>
      <c r="X2941" s="354">
        <v>0</v>
      </c>
      <c r="Y2941" s="354">
        <v>0</v>
      </c>
      <c r="Z2941" s="354">
        <v>0</v>
      </c>
      <c r="AA2941" s="354">
        <v>0</v>
      </c>
      <c r="AB2941" s="354">
        <v>0</v>
      </c>
      <c r="AC2941" s="354">
        <v>0</v>
      </c>
      <c r="AD2941" s="354">
        <v>0</v>
      </c>
    </row>
    <row r="2942" spans="1:30" x14ac:dyDescent="0.35">
      <c r="A2942" t="s">
        <v>197</v>
      </c>
      <c r="B2942" s="354" t="str">
        <f>VLOOKUP(A2942,'Web Based Remittances'!$A$2:$C$70,3,0)</f>
        <v>694c861d</v>
      </c>
      <c r="C2942" s="354" t="s">
        <v>61</v>
      </c>
      <c r="D2942" s="354" t="s">
        <v>62</v>
      </c>
      <c r="E2942" s="354">
        <v>6110600</v>
      </c>
      <c r="F2942" s="354">
        <v>527921</v>
      </c>
      <c r="G2942" s="354">
        <v>46816</v>
      </c>
      <c r="H2942" s="354">
        <v>46598</v>
      </c>
      <c r="I2942" s="354">
        <v>46833</v>
      </c>
      <c r="J2942" s="354">
        <v>42649</v>
      </c>
      <c r="K2942" s="354">
        <v>33316</v>
      </c>
      <c r="L2942" s="354">
        <v>44530</v>
      </c>
      <c r="M2942" s="354">
        <v>44530</v>
      </c>
      <c r="N2942" s="354">
        <v>44530</v>
      </c>
      <c r="O2942" s="354">
        <v>44530</v>
      </c>
      <c r="P2942" s="354">
        <v>44530</v>
      </c>
      <c r="Q2942" s="354">
        <v>44530</v>
      </c>
      <c r="R2942" s="354">
        <v>44529</v>
      </c>
      <c r="S2942" s="354">
        <v>46816</v>
      </c>
      <c r="T2942" s="354">
        <v>93414</v>
      </c>
      <c r="U2942" s="354">
        <v>140247</v>
      </c>
      <c r="V2942" s="354">
        <v>182896</v>
      </c>
      <c r="W2942" s="354">
        <v>216212</v>
      </c>
      <c r="X2942" s="354">
        <v>260742</v>
      </c>
      <c r="Y2942" s="354">
        <v>305272</v>
      </c>
      <c r="Z2942" s="354">
        <v>349802</v>
      </c>
      <c r="AA2942" s="354">
        <v>394332</v>
      </c>
      <c r="AB2942" s="354">
        <v>438862</v>
      </c>
      <c r="AC2942" s="354">
        <v>483392</v>
      </c>
      <c r="AD2942" s="354">
        <v>527921</v>
      </c>
    </row>
    <row r="2943" spans="1:30" x14ac:dyDescent="0.35">
      <c r="A2943" t="s">
        <v>197</v>
      </c>
      <c r="B2943" s="354" t="str">
        <f>VLOOKUP(A2943,'Web Based Remittances'!$A$2:$C$70,3,0)</f>
        <v>694c861d</v>
      </c>
      <c r="C2943" s="354" t="s">
        <v>63</v>
      </c>
      <c r="D2943" s="354" t="s">
        <v>64</v>
      </c>
      <c r="E2943" s="354">
        <v>6110720</v>
      </c>
      <c r="F2943" s="354">
        <v>54764</v>
      </c>
      <c r="G2943" s="354">
        <v>2836</v>
      </c>
      <c r="H2943" s="354">
        <v>4721</v>
      </c>
      <c r="I2943" s="354">
        <v>4721</v>
      </c>
      <c r="J2943" s="354">
        <v>4721</v>
      </c>
      <c r="K2943" s="354">
        <v>4721</v>
      </c>
      <c r="L2943" s="354">
        <v>4721</v>
      </c>
      <c r="M2943" s="354">
        <v>4721</v>
      </c>
      <c r="N2943" s="354">
        <v>4721</v>
      </c>
      <c r="O2943" s="354">
        <v>4721</v>
      </c>
      <c r="P2943" s="354">
        <v>4721</v>
      </c>
      <c r="Q2943" s="354">
        <v>4721</v>
      </c>
      <c r="R2943" s="354">
        <v>4718</v>
      </c>
      <c r="S2943" s="354">
        <v>2836</v>
      </c>
      <c r="T2943" s="354">
        <v>7557</v>
      </c>
      <c r="U2943" s="354">
        <v>12278</v>
      </c>
      <c r="V2943" s="354">
        <v>16999</v>
      </c>
      <c r="W2943" s="354">
        <v>21720</v>
      </c>
      <c r="X2943" s="354">
        <v>26441</v>
      </c>
      <c r="Y2943" s="354">
        <v>31162</v>
      </c>
      <c r="Z2943" s="354">
        <v>35883</v>
      </c>
      <c r="AA2943" s="354">
        <v>40604</v>
      </c>
      <c r="AB2943" s="354">
        <v>45325</v>
      </c>
      <c r="AC2943" s="354">
        <v>50046</v>
      </c>
      <c r="AD2943" s="354">
        <v>54764</v>
      </c>
    </row>
    <row r="2944" spans="1:30" x14ac:dyDescent="0.35">
      <c r="A2944" t="s">
        <v>197</v>
      </c>
      <c r="B2944" s="354" t="str">
        <f>VLOOKUP(A2944,'Web Based Remittances'!$A$2:$C$70,3,0)</f>
        <v>694c861d</v>
      </c>
      <c r="C2944" s="354" t="s">
        <v>65</v>
      </c>
      <c r="D2944" s="354" t="s">
        <v>66</v>
      </c>
      <c r="E2944" s="354">
        <v>6110860</v>
      </c>
      <c r="F2944" s="354">
        <v>196035</v>
      </c>
      <c r="G2944" s="354">
        <v>16734</v>
      </c>
      <c r="H2944" s="354">
        <v>16003</v>
      </c>
      <c r="I2944" s="354">
        <v>15828</v>
      </c>
      <c r="J2944" s="354">
        <v>15828</v>
      </c>
      <c r="K2944" s="354">
        <v>15828</v>
      </c>
      <c r="L2944" s="354">
        <v>15828</v>
      </c>
      <c r="M2944" s="354">
        <v>16664</v>
      </c>
      <c r="N2944" s="354">
        <v>16664</v>
      </c>
      <c r="O2944" s="354">
        <v>16664</v>
      </c>
      <c r="P2944" s="354">
        <v>16664</v>
      </c>
      <c r="Q2944" s="354">
        <v>16664</v>
      </c>
      <c r="R2944" s="354">
        <v>16666</v>
      </c>
      <c r="S2944" s="354">
        <v>16734</v>
      </c>
      <c r="T2944" s="354">
        <v>32737</v>
      </c>
      <c r="U2944" s="354">
        <v>48565</v>
      </c>
      <c r="V2944" s="354">
        <v>64393</v>
      </c>
      <c r="W2944" s="354">
        <v>80221</v>
      </c>
      <c r="X2944" s="354">
        <v>96049</v>
      </c>
      <c r="Y2944" s="354">
        <v>112713</v>
      </c>
      <c r="Z2944" s="354">
        <v>129377</v>
      </c>
      <c r="AA2944" s="354">
        <v>146041</v>
      </c>
      <c r="AB2944" s="354">
        <v>162705</v>
      </c>
      <c r="AC2944" s="354">
        <v>179369</v>
      </c>
      <c r="AD2944" s="354">
        <v>196035</v>
      </c>
    </row>
    <row r="2945" spans="1:30" x14ac:dyDescent="0.35">
      <c r="A2945" t="s">
        <v>197</v>
      </c>
      <c r="B2945" s="354" t="str">
        <f>VLOOKUP(A2945,'Web Based Remittances'!$A$2:$C$70,3,0)</f>
        <v>694c861d</v>
      </c>
      <c r="C2945" s="354" t="s">
        <v>67</v>
      </c>
      <c r="D2945" s="354" t="s">
        <v>68</v>
      </c>
      <c r="E2945" s="354">
        <v>6110800</v>
      </c>
      <c r="S2945" s="354">
        <v>0</v>
      </c>
      <c r="T2945" s="354">
        <v>0</v>
      </c>
      <c r="U2945" s="354">
        <v>0</v>
      </c>
      <c r="V2945" s="354">
        <v>0</v>
      </c>
      <c r="W2945" s="354">
        <v>0</v>
      </c>
      <c r="X2945" s="354">
        <v>0</v>
      </c>
      <c r="Y2945" s="354">
        <v>0</v>
      </c>
      <c r="Z2945" s="354">
        <v>0</v>
      </c>
      <c r="AA2945" s="354">
        <v>0</v>
      </c>
      <c r="AB2945" s="354">
        <v>0</v>
      </c>
      <c r="AC2945" s="354">
        <v>0</v>
      </c>
      <c r="AD2945" s="354">
        <v>0</v>
      </c>
    </row>
    <row r="2946" spans="1:30" x14ac:dyDescent="0.35">
      <c r="A2946" t="s">
        <v>197</v>
      </c>
      <c r="B2946" s="354" t="str">
        <f>VLOOKUP(A2946,'Web Based Remittances'!$A$2:$C$70,3,0)</f>
        <v>694c861d</v>
      </c>
      <c r="C2946" s="354" t="s">
        <v>69</v>
      </c>
      <c r="D2946" s="354" t="s">
        <v>70</v>
      </c>
      <c r="E2946" s="354">
        <v>6110640</v>
      </c>
      <c r="F2946" s="354">
        <v>60350</v>
      </c>
      <c r="G2946" s="354">
        <v>5143</v>
      </c>
      <c r="H2946" s="354">
        <v>5019</v>
      </c>
      <c r="I2946" s="354">
        <v>5019</v>
      </c>
      <c r="J2946" s="354">
        <v>5019</v>
      </c>
      <c r="K2946" s="354">
        <v>5019</v>
      </c>
      <c r="L2946" s="354">
        <v>5019</v>
      </c>
      <c r="M2946" s="354">
        <v>5019</v>
      </c>
      <c r="N2946" s="354">
        <v>5019</v>
      </c>
      <c r="O2946" s="354">
        <v>5019</v>
      </c>
      <c r="P2946" s="354">
        <v>5019</v>
      </c>
      <c r="Q2946" s="354">
        <v>5019</v>
      </c>
      <c r="R2946" s="354">
        <v>5017</v>
      </c>
      <c r="S2946" s="354">
        <v>5143</v>
      </c>
      <c r="T2946" s="354">
        <v>10162</v>
      </c>
      <c r="U2946" s="354">
        <v>15181</v>
      </c>
      <c r="V2946" s="354">
        <v>20200</v>
      </c>
      <c r="W2946" s="354">
        <v>25219</v>
      </c>
      <c r="X2946" s="354">
        <v>30238</v>
      </c>
      <c r="Y2946" s="354">
        <v>35257</v>
      </c>
      <c r="Z2946" s="354">
        <v>40276</v>
      </c>
      <c r="AA2946" s="354">
        <v>45295</v>
      </c>
      <c r="AB2946" s="354">
        <v>50314</v>
      </c>
      <c r="AC2946" s="354">
        <v>55333</v>
      </c>
      <c r="AD2946" s="354">
        <v>60350</v>
      </c>
    </row>
    <row r="2947" spans="1:30" x14ac:dyDescent="0.35">
      <c r="A2947" t="s">
        <v>197</v>
      </c>
      <c r="B2947" s="354" t="str">
        <f>VLOOKUP(A2947,'Web Based Remittances'!$A$2:$C$70,3,0)</f>
        <v>694c861d</v>
      </c>
      <c r="C2947" s="354" t="s">
        <v>71</v>
      </c>
      <c r="D2947" s="354" t="s">
        <v>72</v>
      </c>
      <c r="E2947" s="354">
        <v>6116300</v>
      </c>
      <c r="F2947" s="354">
        <v>7110</v>
      </c>
      <c r="G2947" s="354">
        <v>600</v>
      </c>
      <c r="H2947" s="354">
        <v>600</v>
      </c>
      <c r="I2947" s="354">
        <v>600</v>
      </c>
      <c r="J2947" s="354">
        <v>600</v>
      </c>
      <c r="K2947" s="354">
        <v>0</v>
      </c>
      <c r="L2947" s="354">
        <v>1110</v>
      </c>
      <c r="M2947" s="354">
        <v>600</v>
      </c>
      <c r="N2947" s="354">
        <v>600</v>
      </c>
      <c r="O2947" s="354">
        <v>600</v>
      </c>
      <c r="P2947" s="354">
        <v>600</v>
      </c>
      <c r="Q2947" s="354">
        <v>600</v>
      </c>
      <c r="R2947" s="354">
        <v>600</v>
      </c>
      <c r="S2947" s="354">
        <v>600</v>
      </c>
      <c r="T2947" s="354">
        <v>1200</v>
      </c>
      <c r="U2947" s="354">
        <v>1800</v>
      </c>
      <c r="V2947" s="354">
        <v>2400</v>
      </c>
      <c r="W2947" s="354">
        <v>2400</v>
      </c>
      <c r="X2947" s="354">
        <v>3510</v>
      </c>
      <c r="Y2947" s="354">
        <v>4110</v>
      </c>
      <c r="Z2947" s="354">
        <v>4710</v>
      </c>
      <c r="AA2947" s="354">
        <v>5310</v>
      </c>
      <c r="AB2947" s="354">
        <v>5910</v>
      </c>
      <c r="AC2947" s="354">
        <v>6510</v>
      </c>
      <c r="AD2947" s="354">
        <v>7110</v>
      </c>
    </row>
    <row r="2948" spans="1:30" x14ac:dyDescent="0.35">
      <c r="A2948" t="s">
        <v>197</v>
      </c>
      <c r="B2948" s="354" t="str">
        <f>VLOOKUP(A2948,'Web Based Remittances'!$A$2:$C$70,3,0)</f>
        <v>694c861d</v>
      </c>
      <c r="C2948" s="354" t="s">
        <v>73</v>
      </c>
      <c r="D2948" s="354" t="s">
        <v>74</v>
      </c>
      <c r="E2948" s="354">
        <v>6116200</v>
      </c>
      <c r="F2948" s="354">
        <v>17110</v>
      </c>
      <c r="G2948" s="354">
        <v>200</v>
      </c>
      <c r="H2948" s="354">
        <v>1800</v>
      </c>
      <c r="I2948" s="354">
        <v>1800</v>
      </c>
      <c r="J2948" s="354">
        <v>1800</v>
      </c>
      <c r="L2948" s="354">
        <v>1800</v>
      </c>
      <c r="M2948" s="354">
        <v>1800</v>
      </c>
      <c r="N2948" s="354">
        <v>1800</v>
      </c>
      <c r="O2948" s="354">
        <v>1300</v>
      </c>
      <c r="P2948" s="354">
        <v>1800</v>
      </c>
      <c r="Q2948" s="354">
        <v>1800</v>
      </c>
      <c r="R2948" s="354">
        <v>1210</v>
      </c>
      <c r="S2948" s="354">
        <v>200</v>
      </c>
      <c r="T2948" s="354">
        <v>2000</v>
      </c>
      <c r="U2948" s="354">
        <v>3800</v>
      </c>
      <c r="V2948" s="354">
        <v>5600</v>
      </c>
      <c r="W2948" s="354">
        <v>5600</v>
      </c>
      <c r="X2948" s="354">
        <v>7400</v>
      </c>
      <c r="Y2948" s="354">
        <v>9200</v>
      </c>
      <c r="Z2948" s="354">
        <v>11000</v>
      </c>
      <c r="AA2948" s="354">
        <v>12300</v>
      </c>
      <c r="AB2948" s="354">
        <v>14100</v>
      </c>
      <c r="AC2948" s="354">
        <v>15900</v>
      </c>
      <c r="AD2948" s="354">
        <v>17110</v>
      </c>
    </row>
    <row r="2949" spans="1:30" x14ac:dyDescent="0.35">
      <c r="A2949" t="s">
        <v>197</v>
      </c>
      <c r="B2949" s="354" t="str">
        <f>VLOOKUP(A2949,'Web Based Remittances'!$A$2:$C$70,3,0)</f>
        <v>694c861d</v>
      </c>
      <c r="C2949" s="354" t="s">
        <v>75</v>
      </c>
      <c r="D2949" s="354" t="s">
        <v>76</v>
      </c>
      <c r="E2949" s="354">
        <v>6116610</v>
      </c>
      <c r="S2949" s="354">
        <v>0</v>
      </c>
      <c r="T2949" s="354">
        <v>0</v>
      </c>
      <c r="U2949" s="354">
        <v>0</v>
      </c>
      <c r="V2949" s="354">
        <v>0</v>
      </c>
      <c r="W2949" s="354">
        <v>0</v>
      </c>
      <c r="X2949" s="354">
        <v>0</v>
      </c>
      <c r="Y2949" s="354">
        <v>0</v>
      </c>
      <c r="Z2949" s="354">
        <v>0</v>
      </c>
      <c r="AA2949" s="354">
        <v>0</v>
      </c>
      <c r="AB2949" s="354">
        <v>0</v>
      </c>
      <c r="AC2949" s="354">
        <v>0</v>
      </c>
      <c r="AD2949" s="354">
        <v>0</v>
      </c>
    </row>
    <row r="2950" spans="1:30" x14ac:dyDescent="0.35">
      <c r="A2950" t="s">
        <v>197</v>
      </c>
      <c r="B2950" s="354" t="str">
        <f>VLOOKUP(A2950,'Web Based Remittances'!$A$2:$C$70,3,0)</f>
        <v>694c861d</v>
      </c>
      <c r="C2950" s="354" t="s">
        <v>77</v>
      </c>
      <c r="D2950" s="354" t="s">
        <v>78</v>
      </c>
      <c r="E2950" s="354">
        <v>6116600</v>
      </c>
      <c r="F2950" s="354">
        <v>2026</v>
      </c>
      <c r="G2950" s="354">
        <v>2026</v>
      </c>
      <c r="S2950" s="354">
        <v>2026</v>
      </c>
      <c r="T2950" s="354">
        <v>2026</v>
      </c>
      <c r="U2950" s="354">
        <v>2026</v>
      </c>
      <c r="V2950" s="354">
        <v>2026</v>
      </c>
      <c r="W2950" s="354">
        <v>2026</v>
      </c>
      <c r="X2950" s="354">
        <v>2026</v>
      </c>
      <c r="Y2950" s="354">
        <v>2026</v>
      </c>
      <c r="Z2950" s="354">
        <v>2026</v>
      </c>
      <c r="AA2950" s="354">
        <v>2026</v>
      </c>
      <c r="AB2950" s="354">
        <v>2026</v>
      </c>
      <c r="AC2950" s="354">
        <v>2026</v>
      </c>
      <c r="AD2950" s="354">
        <v>2026</v>
      </c>
    </row>
    <row r="2951" spans="1:30" x14ac:dyDescent="0.35">
      <c r="A2951" t="s">
        <v>197</v>
      </c>
      <c r="B2951" s="354" t="str">
        <f>VLOOKUP(A2951,'Web Based Remittances'!$A$2:$C$70,3,0)</f>
        <v>694c861d</v>
      </c>
      <c r="C2951" s="354" t="s">
        <v>79</v>
      </c>
      <c r="D2951" s="354" t="s">
        <v>80</v>
      </c>
      <c r="E2951" s="354">
        <v>6121000</v>
      </c>
      <c r="F2951" s="354">
        <v>153592.9</v>
      </c>
      <c r="G2951" s="354">
        <v>4250</v>
      </c>
      <c r="H2951" s="354">
        <v>4250</v>
      </c>
      <c r="I2951" s="354">
        <v>4250</v>
      </c>
      <c r="J2951" s="354">
        <v>4250</v>
      </c>
      <c r="K2951" s="354">
        <v>20550</v>
      </c>
      <c r="L2951" s="354">
        <v>90550</v>
      </c>
      <c r="M2951" s="354">
        <v>4250</v>
      </c>
      <c r="N2951" s="354">
        <v>4250</v>
      </c>
      <c r="O2951" s="354">
        <v>4250</v>
      </c>
      <c r="P2951" s="354">
        <v>4250</v>
      </c>
      <c r="Q2951" s="354">
        <v>4250</v>
      </c>
      <c r="R2951" s="354">
        <v>4242.8999999999996</v>
      </c>
      <c r="S2951" s="354">
        <v>4250</v>
      </c>
      <c r="T2951" s="354">
        <v>8500</v>
      </c>
      <c r="U2951" s="354">
        <v>12750</v>
      </c>
      <c r="V2951" s="354">
        <v>17000</v>
      </c>
      <c r="W2951" s="354">
        <v>37550</v>
      </c>
      <c r="X2951" s="354">
        <v>128100</v>
      </c>
      <c r="Y2951" s="354">
        <v>132350</v>
      </c>
      <c r="Z2951" s="354">
        <v>136600</v>
      </c>
      <c r="AA2951" s="354">
        <v>140850</v>
      </c>
      <c r="AB2951" s="354">
        <v>145100</v>
      </c>
      <c r="AC2951" s="354">
        <v>149350</v>
      </c>
      <c r="AD2951" s="354">
        <v>153592.9</v>
      </c>
    </row>
    <row r="2952" spans="1:30" x14ac:dyDescent="0.35">
      <c r="A2952" t="s">
        <v>197</v>
      </c>
      <c r="B2952" s="354" t="str">
        <f>VLOOKUP(A2952,'Web Based Remittances'!$A$2:$C$70,3,0)</f>
        <v>694c861d</v>
      </c>
      <c r="C2952" s="354" t="s">
        <v>81</v>
      </c>
      <c r="D2952" s="354" t="s">
        <v>82</v>
      </c>
      <c r="E2952" s="354">
        <v>6122310</v>
      </c>
      <c r="F2952" s="354">
        <v>19700</v>
      </c>
      <c r="G2952" s="354">
        <v>3100</v>
      </c>
      <c r="H2952" s="354">
        <v>600</v>
      </c>
      <c r="I2952" s="354">
        <v>2600</v>
      </c>
      <c r="J2952" s="354">
        <v>2600</v>
      </c>
      <c r="K2952" s="354">
        <v>2600</v>
      </c>
      <c r="L2952" s="354">
        <v>2600</v>
      </c>
      <c r="M2952" s="354">
        <v>600</v>
      </c>
      <c r="N2952" s="354">
        <v>600</v>
      </c>
      <c r="O2952" s="354">
        <v>600</v>
      </c>
      <c r="P2952" s="354">
        <v>600</v>
      </c>
      <c r="Q2952" s="354">
        <v>1600</v>
      </c>
      <c r="R2952" s="354">
        <v>1600</v>
      </c>
      <c r="S2952" s="354">
        <v>3100</v>
      </c>
      <c r="T2952" s="354">
        <v>3700</v>
      </c>
      <c r="U2952" s="354">
        <v>6300</v>
      </c>
      <c r="V2952" s="354">
        <v>8900</v>
      </c>
      <c r="W2952" s="354">
        <v>11500</v>
      </c>
      <c r="X2952" s="354">
        <v>14100</v>
      </c>
      <c r="Y2952" s="354">
        <v>14700</v>
      </c>
      <c r="Z2952" s="354">
        <v>15300</v>
      </c>
      <c r="AA2952" s="354">
        <v>15900</v>
      </c>
      <c r="AB2952" s="354">
        <v>16500</v>
      </c>
      <c r="AC2952" s="354">
        <v>18100</v>
      </c>
      <c r="AD2952" s="354">
        <v>19700</v>
      </c>
    </row>
    <row r="2953" spans="1:30" x14ac:dyDescent="0.35">
      <c r="A2953" t="s">
        <v>197</v>
      </c>
      <c r="B2953" s="354" t="str">
        <f>VLOOKUP(A2953,'Web Based Remittances'!$A$2:$C$70,3,0)</f>
        <v>694c861d</v>
      </c>
      <c r="C2953" s="354" t="s">
        <v>83</v>
      </c>
      <c r="D2953" s="354" t="s">
        <v>84</v>
      </c>
      <c r="E2953" s="354">
        <v>6122110</v>
      </c>
      <c r="F2953" s="354">
        <v>64540.2</v>
      </c>
      <c r="G2953" s="354">
        <v>5378</v>
      </c>
      <c r="H2953" s="354">
        <v>5378</v>
      </c>
      <c r="I2953" s="354">
        <v>5378</v>
      </c>
      <c r="J2953" s="354">
        <v>5378</v>
      </c>
      <c r="K2953" s="354">
        <v>6378</v>
      </c>
      <c r="L2953" s="354">
        <v>5378</v>
      </c>
      <c r="M2953" s="354">
        <v>4378</v>
      </c>
      <c r="N2953" s="354">
        <v>5378</v>
      </c>
      <c r="O2953" s="354">
        <v>5378</v>
      </c>
      <c r="P2953" s="354">
        <v>5378</v>
      </c>
      <c r="Q2953" s="354">
        <v>5378</v>
      </c>
      <c r="R2953" s="354">
        <v>5382.2</v>
      </c>
      <c r="S2953" s="354">
        <v>5378</v>
      </c>
      <c r="T2953" s="354">
        <v>10756</v>
      </c>
      <c r="U2953" s="354">
        <v>16134</v>
      </c>
      <c r="V2953" s="354">
        <v>21512</v>
      </c>
      <c r="W2953" s="354">
        <v>27890</v>
      </c>
      <c r="X2953" s="354">
        <v>33268</v>
      </c>
      <c r="Y2953" s="354">
        <v>37646</v>
      </c>
      <c r="Z2953" s="354">
        <v>43024</v>
      </c>
      <c r="AA2953" s="354">
        <v>48402</v>
      </c>
      <c r="AB2953" s="354">
        <v>53780</v>
      </c>
      <c r="AC2953" s="354">
        <v>59158</v>
      </c>
      <c r="AD2953" s="354">
        <v>64540.2</v>
      </c>
    </row>
    <row r="2954" spans="1:30" x14ac:dyDescent="0.35">
      <c r="A2954" t="s">
        <v>197</v>
      </c>
      <c r="B2954" s="354" t="str">
        <f>VLOOKUP(A2954,'Web Based Remittances'!$A$2:$C$70,3,0)</f>
        <v>694c861d</v>
      </c>
      <c r="C2954" s="354" t="s">
        <v>85</v>
      </c>
      <c r="D2954" s="354" t="s">
        <v>86</v>
      </c>
      <c r="E2954" s="354">
        <v>6120800</v>
      </c>
      <c r="F2954" s="354">
        <v>10000</v>
      </c>
      <c r="G2954" s="354">
        <v>2500</v>
      </c>
      <c r="J2954" s="354">
        <v>2500</v>
      </c>
      <c r="M2954" s="354">
        <v>2500</v>
      </c>
      <c r="P2954" s="354">
        <v>2500</v>
      </c>
      <c r="S2954" s="354">
        <v>2500</v>
      </c>
      <c r="T2954" s="354">
        <v>2500</v>
      </c>
      <c r="U2954" s="354">
        <v>2500</v>
      </c>
      <c r="V2954" s="354">
        <v>5000</v>
      </c>
      <c r="W2954" s="354">
        <v>5000</v>
      </c>
      <c r="X2954" s="354">
        <v>5000</v>
      </c>
      <c r="Y2954" s="354">
        <v>7500</v>
      </c>
      <c r="Z2954" s="354">
        <v>7500</v>
      </c>
      <c r="AA2954" s="354">
        <v>7500</v>
      </c>
      <c r="AB2954" s="354">
        <v>10000</v>
      </c>
      <c r="AC2954" s="354">
        <v>10000</v>
      </c>
      <c r="AD2954" s="354">
        <v>10000</v>
      </c>
    </row>
    <row r="2955" spans="1:30" x14ac:dyDescent="0.35">
      <c r="A2955" t="s">
        <v>197</v>
      </c>
      <c r="B2955" s="354" t="str">
        <f>VLOOKUP(A2955,'Web Based Remittances'!$A$2:$C$70,3,0)</f>
        <v>694c861d</v>
      </c>
      <c r="C2955" s="354" t="s">
        <v>87</v>
      </c>
      <c r="D2955" s="354" t="s">
        <v>88</v>
      </c>
      <c r="E2955" s="354">
        <v>6120220</v>
      </c>
      <c r="F2955" s="354">
        <v>33890</v>
      </c>
      <c r="G2955" s="354">
        <v>2825</v>
      </c>
      <c r="H2955" s="354">
        <v>2825</v>
      </c>
      <c r="I2955" s="354">
        <v>2825</v>
      </c>
      <c r="J2955" s="354">
        <v>2825</v>
      </c>
      <c r="K2955" s="354">
        <v>2825</v>
      </c>
      <c r="L2955" s="354">
        <v>2825</v>
      </c>
      <c r="M2955" s="354">
        <v>2825</v>
      </c>
      <c r="N2955" s="354">
        <v>2825</v>
      </c>
      <c r="O2955" s="354">
        <v>2825</v>
      </c>
      <c r="P2955" s="354">
        <v>2825</v>
      </c>
      <c r="Q2955" s="354">
        <v>2825</v>
      </c>
      <c r="R2955" s="354">
        <v>2815</v>
      </c>
      <c r="S2955" s="354">
        <v>2825</v>
      </c>
      <c r="T2955" s="354">
        <v>5650</v>
      </c>
      <c r="U2955" s="354">
        <v>8475</v>
      </c>
      <c r="V2955" s="354">
        <v>11300</v>
      </c>
      <c r="W2955" s="354">
        <v>14125</v>
      </c>
      <c r="X2955" s="354">
        <v>16950</v>
      </c>
      <c r="Y2955" s="354">
        <v>19775</v>
      </c>
      <c r="Z2955" s="354">
        <v>22600</v>
      </c>
      <c r="AA2955" s="354">
        <v>25425</v>
      </c>
      <c r="AB2955" s="354">
        <v>28250</v>
      </c>
      <c r="AC2955" s="354">
        <v>31075</v>
      </c>
      <c r="AD2955" s="354">
        <v>33890</v>
      </c>
    </row>
    <row r="2956" spans="1:30" x14ac:dyDescent="0.35">
      <c r="A2956" t="s">
        <v>197</v>
      </c>
      <c r="B2956" s="354" t="str">
        <f>VLOOKUP(A2956,'Web Based Remittances'!$A$2:$C$70,3,0)</f>
        <v>694c861d</v>
      </c>
      <c r="C2956" s="354" t="s">
        <v>89</v>
      </c>
      <c r="D2956" s="354" t="s">
        <v>90</v>
      </c>
      <c r="E2956" s="354">
        <v>6120600</v>
      </c>
      <c r="S2956" s="354">
        <v>0</v>
      </c>
      <c r="T2956" s="354">
        <v>0</v>
      </c>
      <c r="U2956" s="354">
        <v>0</v>
      </c>
      <c r="V2956" s="354">
        <v>0</v>
      </c>
      <c r="W2956" s="354">
        <v>0</v>
      </c>
      <c r="X2956" s="354">
        <v>0</v>
      </c>
      <c r="Y2956" s="354">
        <v>0</v>
      </c>
      <c r="Z2956" s="354">
        <v>0</v>
      </c>
      <c r="AA2956" s="354">
        <v>0</v>
      </c>
      <c r="AB2956" s="354">
        <v>0</v>
      </c>
      <c r="AC2956" s="354">
        <v>0</v>
      </c>
      <c r="AD2956" s="354">
        <v>0</v>
      </c>
    </row>
    <row r="2957" spans="1:30" x14ac:dyDescent="0.35">
      <c r="A2957" t="s">
        <v>197</v>
      </c>
      <c r="B2957" s="354" t="str">
        <f>VLOOKUP(A2957,'Web Based Remittances'!$A$2:$C$70,3,0)</f>
        <v>694c861d</v>
      </c>
      <c r="C2957" s="354" t="s">
        <v>91</v>
      </c>
      <c r="D2957" s="354" t="s">
        <v>92</v>
      </c>
      <c r="E2957" s="354">
        <v>6120400</v>
      </c>
      <c r="F2957" s="354">
        <v>29619.96</v>
      </c>
      <c r="G2957" s="354">
        <v>800</v>
      </c>
      <c r="H2957" s="354">
        <v>800</v>
      </c>
      <c r="I2957" s="354">
        <v>800</v>
      </c>
      <c r="J2957" s="354">
        <v>800</v>
      </c>
      <c r="K2957" s="354">
        <v>800</v>
      </c>
      <c r="L2957" s="354">
        <v>20800</v>
      </c>
      <c r="M2957" s="354">
        <v>800</v>
      </c>
      <c r="N2957" s="354">
        <v>800</v>
      </c>
      <c r="O2957" s="354">
        <v>800</v>
      </c>
      <c r="P2957" s="354">
        <v>800</v>
      </c>
      <c r="Q2957" s="354">
        <v>800</v>
      </c>
      <c r="R2957" s="354">
        <v>819.96</v>
      </c>
      <c r="S2957" s="354">
        <v>800</v>
      </c>
      <c r="T2957" s="354">
        <v>1600</v>
      </c>
      <c r="U2957" s="354">
        <v>2400</v>
      </c>
      <c r="V2957" s="354">
        <v>3200</v>
      </c>
      <c r="W2957" s="354">
        <v>4000</v>
      </c>
      <c r="X2957" s="354">
        <v>24800</v>
      </c>
      <c r="Y2957" s="354">
        <v>25600</v>
      </c>
      <c r="Z2957" s="354">
        <v>26400</v>
      </c>
      <c r="AA2957" s="354">
        <v>27200</v>
      </c>
      <c r="AB2957" s="354">
        <v>28000</v>
      </c>
      <c r="AC2957" s="354">
        <v>28800</v>
      </c>
      <c r="AD2957" s="354">
        <v>29619.96</v>
      </c>
    </row>
    <row r="2958" spans="1:30" x14ac:dyDescent="0.35">
      <c r="A2958" t="s">
        <v>197</v>
      </c>
      <c r="B2958" s="354" t="str">
        <f>VLOOKUP(A2958,'Web Based Remittances'!$A$2:$C$70,3,0)</f>
        <v>694c861d</v>
      </c>
      <c r="C2958" s="354" t="s">
        <v>93</v>
      </c>
      <c r="D2958" s="354" t="s">
        <v>94</v>
      </c>
      <c r="E2958" s="354">
        <v>6140130</v>
      </c>
      <c r="F2958" s="354">
        <v>188297.13</v>
      </c>
      <c r="G2958" s="354">
        <v>7916</v>
      </c>
      <c r="H2958" s="354">
        <v>7916</v>
      </c>
      <c r="I2958" s="354">
        <v>7916</v>
      </c>
      <c r="J2958" s="354">
        <v>35000</v>
      </c>
      <c r="K2958" s="354">
        <v>7916</v>
      </c>
      <c r="L2958" s="354">
        <v>30000</v>
      </c>
      <c r="M2958" s="354">
        <v>7916</v>
      </c>
      <c r="N2958" s="354">
        <v>28000</v>
      </c>
      <c r="O2958" s="354">
        <v>25916</v>
      </c>
      <c r="P2958" s="354">
        <v>10916</v>
      </c>
      <c r="Q2958" s="354">
        <v>10916</v>
      </c>
      <c r="R2958" s="354">
        <v>7969.13</v>
      </c>
      <c r="S2958" s="354">
        <v>7916</v>
      </c>
      <c r="T2958" s="354">
        <v>15832</v>
      </c>
      <c r="U2958" s="354">
        <v>23748</v>
      </c>
      <c r="V2958" s="354">
        <v>58748</v>
      </c>
      <c r="W2958" s="354">
        <v>66664</v>
      </c>
      <c r="X2958" s="354">
        <v>96664</v>
      </c>
      <c r="Y2958" s="354">
        <v>104580</v>
      </c>
      <c r="Z2958" s="354">
        <v>132580</v>
      </c>
      <c r="AA2958" s="354">
        <v>158496</v>
      </c>
      <c r="AB2958" s="354">
        <v>169412</v>
      </c>
      <c r="AC2958" s="354">
        <v>180328</v>
      </c>
      <c r="AD2958" s="354">
        <v>188297.13</v>
      </c>
    </row>
    <row r="2959" spans="1:30" x14ac:dyDescent="0.35">
      <c r="A2959" t="s">
        <v>197</v>
      </c>
      <c r="B2959" s="354" t="str">
        <f>VLOOKUP(A2959,'Web Based Remittances'!$A$2:$C$70,3,0)</f>
        <v>694c861d</v>
      </c>
      <c r="C2959" s="354" t="s">
        <v>95</v>
      </c>
      <c r="D2959" s="354" t="s">
        <v>96</v>
      </c>
      <c r="E2959" s="354">
        <v>6142430</v>
      </c>
      <c r="F2959" s="354">
        <v>60040</v>
      </c>
      <c r="G2959" s="354">
        <v>2735</v>
      </c>
      <c r="H2959" s="354">
        <v>2735</v>
      </c>
      <c r="I2959" s="354">
        <v>1735</v>
      </c>
      <c r="J2959" s="354">
        <v>1735</v>
      </c>
      <c r="K2959" s="354">
        <v>1735</v>
      </c>
      <c r="L2959" s="354">
        <v>35735</v>
      </c>
      <c r="M2959" s="354">
        <v>5735</v>
      </c>
      <c r="N2959" s="354">
        <v>735</v>
      </c>
      <c r="O2959" s="354">
        <v>735</v>
      </c>
      <c r="P2959" s="354">
        <v>2735</v>
      </c>
      <c r="Q2959" s="354">
        <v>2735</v>
      </c>
      <c r="R2959" s="354">
        <v>955</v>
      </c>
      <c r="S2959" s="354">
        <v>2735</v>
      </c>
      <c r="T2959" s="354">
        <v>5470</v>
      </c>
      <c r="U2959" s="354">
        <v>7205</v>
      </c>
      <c r="V2959" s="354">
        <v>8940</v>
      </c>
      <c r="W2959" s="354">
        <v>10675</v>
      </c>
      <c r="X2959" s="354">
        <v>46410</v>
      </c>
      <c r="Y2959" s="354">
        <v>52145</v>
      </c>
      <c r="Z2959" s="354">
        <v>52880</v>
      </c>
      <c r="AA2959" s="354">
        <v>53615</v>
      </c>
      <c r="AB2959" s="354">
        <v>56350</v>
      </c>
      <c r="AC2959" s="354">
        <v>59085</v>
      </c>
      <c r="AD2959" s="354">
        <v>60040</v>
      </c>
    </row>
    <row r="2960" spans="1:30" x14ac:dyDescent="0.35">
      <c r="A2960" t="s">
        <v>197</v>
      </c>
      <c r="B2960" s="354" t="str">
        <f>VLOOKUP(A2960,'Web Based Remittances'!$A$2:$C$70,3,0)</f>
        <v>694c861d</v>
      </c>
      <c r="C2960" s="354" t="s">
        <v>97</v>
      </c>
      <c r="D2960" s="354" t="s">
        <v>98</v>
      </c>
      <c r="E2960" s="354">
        <v>6146100</v>
      </c>
      <c r="S2960" s="354">
        <v>0</v>
      </c>
      <c r="T2960" s="354">
        <v>0</v>
      </c>
      <c r="U2960" s="354">
        <v>0</v>
      </c>
      <c r="V2960" s="354">
        <v>0</v>
      </c>
      <c r="W2960" s="354">
        <v>0</v>
      </c>
      <c r="X2960" s="354">
        <v>0</v>
      </c>
      <c r="Y2960" s="354">
        <v>0</v>
      </c>
      <c r="Z2960" s="354">
        <v>0</v>
      </c>
      <c r="AA2960" s="354">
        <v>0</v>
      </c>
      <c r="AB2960" s="354">
        <v>0</v>
      </c>
      <c r="AC2960" s="354">
        <v>0</v>
      </c>
      <c r="AD2960" s="354">
        <v>0</v>
      </c>
    </row>
    <row r="2961" spans="1:30" x14ac:dyDescent="0.35">
      <c r="A2961" t="s">
        <v>197</v>
      </c>
      <c r="B2961" s="354" t="str">
        <f>VLOOKUP(A2961,'Web Based Remittances'!$A$2:$C$70,3,0)</f>
        <v>694c861d</v>
      </c>
      <c r="C2961" s="354" t="s">
        <v>99</v>
      </c>
      <c r="D2961" s="354" t="s">
        <v>100</v>
      </c>
      <c r="E2961" s="354">
        <v>6140000</v>
      </c>
      <c r="F2961" s="354">
        <v>27285.09</v>
      </c>
      <c r="G2961" s="354">
        <v>1774</v>
      </c>
      <c r="H2961" s="354">
        <v>2000</v>
      </c>
      <c r="I2961" s="354">
        <v>2500</v>
      </c>
      <c r="J2961" s="354">
        <v>2626.91</v>
      </c>
      <c r="K2961" s="354">
        <v>1774</v>
      </c>
      <c r="L2961" s="354">
        <v>3000</v>
      </c>
      <c r="M2961" s="354">
        <v>3500</v>
      </c>
      <c r="N2961" s="354">
        <v>2274</v>
      </c>
      <c r="O2961" s="354">
        <v>2274</v>
      </c>
      <c r="P2961" s="354">
        <v>2274</v>
      </c>
      <c r="Q2961" s="354">
        <v>1774</v>
      </c>
      <c r="R2961" s="354">
        <v>1514.18</v>
      </c>
      <c r="S2961" s="354">
        <v>1774</v>
      </c>
      <c r="T2961" s="354">
        <v>3774</v>
      </c>
      <c r="U2961" s="354">
        <v>6274</v>
      </c>
      <c r="V2961" s="354">
        <v>8900.91</v>
      </c>
      <c r="W2961" s="354">
        <v>10674.91</v>
      </c>
      <c r="X2961" s="354">
        <v>13674.91</v>
      </c>
      <c r="Y2961" s="354">
        <v>17174.91</v>
      </c>
      <c r="Z2961" s="354">
        <v>19448.91</v>
      </c>
      <c r="AA2961" s="354">
        <v>21722.91</v>
      </c>
      <c r="AB2961" s="354">
        <v>23996.91</v>
      </c>
      <c r="AC2961" s="354">
        <v>25770.91</v>
      </c>
      <c r="AD2961" s="354">
        <v>27285.09</v>
      </c>
    </row>
    <row r="2962" spans="1:30" x14ac:dyDescent="0.35">
      <c r="A2962" t="s">
        <v>197</v>
      </c>
      <c r="B2962" s="354" t="str">
        <f>VLOOKUP(A2962,'Web Based Remittances'!$A$2:$C$70,3,0)</f>
        <v>694c861d</v>
      </c>
      <c r="C2962" s="354" t="s">
        <v>101</v>
      </c>
      <c r="D2962" s="354" t="s">
        <v>102</v>
      </c>
      <c r="E2962" s="354">
        <v>6121600</v>
      </c>
      <c r="F2962" s="354">
        <v>28466</v>
      </c>
      <c r="G2962" s="354">
        <v>11916</v>
      </c>
      <c r="L2962" s="354">
        <v>16000</v>
      </c>
      <c r="R2962" s="354">
        <v>550</v>
      </c>
      <c r="S2962" s="354">
        <v>11916</v>
      </c>
      <c r="T2962" s="354">
        <v>11916</v>
      </c>
      <c r="U2962" s="354">
        <v>11916</v>
      </c>
      <c r="V2962" s="354">
        <v>11916</v>
      </c>
      <c r="W2962" s="354">
        <v>11916</v>
      </c>
      <c r="X2962" s="354">
        <v>27916</v>
      </c>
      <c r="Y2962" s="354">
        <v>27916</v>
      </c>
      <c r="Z2962" s="354">
        <v>27916</v>
      </c>
      <c r="AA2962" s="354">
        <v>27916</v>
      </c>
      <c r="AB2962" s="354">
        <v>27916</v>
      </c>
      <c r="AC2962" s="354">
        <v>27916</v>
      </c>
      <c r="AD2962" s="354">
        <v>28466</v>
      </c>
    </row>
    <row r="2963" spans="1:30" x14ac:dyDescent="0.35">
      <c r="A2963" t="s">
        <v>197</v>
      </c>
      <c r="B2963" s="354" t="str">
        <f>VLOOKUP(A2963,'Web Based Remittances'!$A$2:$C$70,3,0)</f>
        <v>694c861d</v>
      </c>
      <c r="C2963" s="354" t="s">
        <v>103</v>
      </c>
      <c r="D2963" s="354" t="s">
        <v>104</v>
      </c>
      <c r="E2963" s="354">
        <v>6151110</v>
      </c>
      <c r="S2963" s="354">
        <v>0</v>
      </c>
      <c r="T2963" s="354">
        <v>0</v>
      </c>
      <c r="U2963" s="354">
        <v>0</v>
      </c>
      <c r="V2963" s="354">
        <v>0</v>
      </c>
      <c r="W2963" s="354">
        <v>0</v>
      </c>
      <c r="X2963" s="354">
        <v>0</v>
      </c>
      <c r="Y2963" s="354">
        <v>0</v>
      </c>
      <c r="Z2963" s="354">
        <v>0</v>
      </c>
      <c r="AA2963" s="354">
        <v>0</v>
      </c>
      <c r="AB2963" s="354">
        <v>0</v>
      </c>
      <c r="AC2963" s="354">
        <v>0</v>
      </c>
      <c r="AD2963" s="354">
        <v>0</v>
      </c>
    </row>
    <row r="2964" spans="1:30" x14ac:dyDescent="0.35">
      <c r="A2964" t="s">
        <v>197</v>
      </c>
      <c r="B2964" s="354" t="str">
        <f>VLOOKUP(A2964,'Web Based Remittances'!$A$2:$C$70,3,0)</f>
        <v>694c861d</v>
      </c>
      <c r="C2964" s="354" t="s">
        <v>105</v>
      </c>
      <c r="D2964" s="354" t="s">
        <v>106</v>
      </c>
      <c r="E2964" s="354">
        <v>6140200</v>
      </c>
      <c r="F2964" s="354">
        <v>85000</v>
      </c>
      <c r="G2964" s="354">
        <v>7085</v>
      </c>
      <c r="H2964" s="354">
        <v>7085</v>
      </c>
      <c r="I2964" s="354">
        <v>7085</v>
      </c>
      <c r="J2964" s="354">
        <v>7085</v>
      </c>
      <c r="K2964" s="354">
        <v>7085</v>
      </c>
      <c r="L2964" s="354">
        <v>7085</v>
      </c>
      <c r="M2964" s="354">
        <v>7085</v>
      </c>
      <c r="N2964" s="354">
        <v>7085</v>
      </c>
      <c r="O2964" s="354">
        <v>7085</v>
      </c>
      <c r="P2964" s="354">
        <v>7085</v>
      </c>
      <c r="Q2964" s="354">
        <v>7085</v>
      </c>
      <c r="R2964" s="354">
        <v>7065</v>
      </c>
      <c r="S2964" s="354">
        <v>7085</v>
      </c>
      <c r="T2964" s="354">
        <v>14170</v>
      </c>
      <c r="U2964" s="354">
        <v>21255</v>
      </c>
      <c r="V2964" s="354">
        <v>28340</v>
      </c>
      <c r="W2964" s="354">
        <v>35425</v>
      </c>
      <c r="X2964" s="354">
        <v>42510</v>
      </c>
      <c r="Y2964" s="354">
        <v>49595</v>
      </c>
      <c r="Z2964" s="354">
        <v>56680</v>
      </c>
      <c r="AA2964" s="354">
        <v>63765</v>
      </c>
      <c r="AB2964" s="354">
        <v>70850</v>
      </c>
      <c r="AC2964" s="354">
        <v>77935</v>
      </c>
      <c r="AD2964" s="354">
        <v>85000</v>
      </c>
    </row>
    <row r="2965" spans="1:30" x14ac:dyDescent="0.35">
      <c r="A2965" t="s">
        <v>197</v>
      </c>
      <c r="B2965" s="354" t="str">
        <f>VLOOKUP(A2965,'Web Based Remittances'!$A$2:$C$70,3,0)</f>
        <v>694c861d</v>
      </c>
      <c r="C2965" s="354" t="s">
        <v>107</v>
      </c>
      <c r="D2965" s="354" t="s">
        <v>108</v>
      </c>
      <c r="E2965" s="354">
        <v>6111000</v>
      </c>
      <c r="F2965" s="354">
        <v>4000</v>
      </c>
      <c r="H2965" s="354">
        <v>250</v>
      </c>
      <c r="I2965" s="354">
        <v>250</v>
      </c>
      <c r="L2965" s="354">
        <v>0</v>
      </c>
      <c r="M2965" s="354">
        <v>500</v>
      </c>
      <c r="N2965" s="354">
        <v>700</v>
      </c>
      <c r="O2965" s="354">
        <v>1000</v>
      </c>
      <c r="P2965" s="354">
        <v>1000</v>
      </c>
      <c r="Q2965" s="354">
        <v>300</v>
      </c>
      <c r="R2965" s="354">
        <v>0</v>
      </c>
      <c r="S2965" s="354">
        <v>0</v>
      </c>
      <c r="T2965" s="354">
        <v>250</v>
      </c>
      <c r="U2965" s="354">
        <v>500</v>
      </c>
      <c r="V2965" s="354">
        <v>500</v>
      </c>
      <c r="W2965" s="354">
        <v>500</v>
      </c>
      <c r="X2965" s="354">
        <v>500</v>
      </c>
      <c r="Y2965" s="354">
        <v>1000</v>
      </c>
      <c r="Z2965" s="354">
        <v>1700</v>
      </c>
      <c r="AA2965" s="354">
        <v>2700</v>
      </c>
      <c r="AB2965" s="354">
        <v>3700</v>
      </c>
      <c r="AC2965" s="354">
        <v>4000</v>
      </c>
      <c r="AD2965" s="354">
        <v>4000</v>
      </c>
    </row>
    <row r="2966" spans="1:30" x14ac:dyDescent="0.35">
      <c r="A2966" t="s">
        <v>197</v>
      </c>
      <c r="B2966" s="354" t="str">
        <f>VLOOKUP(A2966,'Web Based Remittances'!$A$2:$C$70,3,0)</f>
        <v>694c861d</v>
      </c>
      <c r="C2966" s="354" t="s">
        <v>109</v>
      </c>
      <c r="D2966" s="354" t="s">
        <v>110</v>
      </c>
      <c r="E2966" s="354">
        <v>6170100</v>
      </c>
      <c r="F2966" s="354">
        <v>62300</v>
      </c>
      <c r="G2966" s="354">
        <v>5191</v>
      </c>
      <c r="H2966" s="354">
        <v>5191</v>
      </c>
      <c r="I2966" s="354">
        <v>5191</v>
      </c>
      <c r="J2966" s="354">
        <v>5191</v>
      </c>
      <c r="K2966" s="354">
        <v>5191</v>
      </c>
      <c r="L2966" s="354">
        <v>5191</v>
      </c>
      <c r="M2966" s="354">
        <v>5191</v>
      </c>
      <c r="N2966" s="354">
        <v>5191</v>
      </c>
      <c r="O2966" s="354">
        <v>5191</v>
      </c>
      <c r="P2966" s="354">
        <v>5191</v>
      </c>
      <c r="Q2966" s="354">
        <v>5191</v>
      </c>
      <c r="R2966" s="354">
        <v>5199</v>
      </c>
      <c r="S2966" s="354">
        <v>5191</v>
      </c>
      <c r="T2966" s="354">
        <v>10382</v>
      </c>
      <c r="U2966" s="354">
        <v>15573</v>
      </c>
      <c r="V2966" s="354">
        <v>20764</v>
      </c>
      <c r="W2966" s="354">
        <v>25955</v>
      </c>
      <c r="X2966" s="354">
        <v>31146</v>
      </c>
      <c r="Y2966" s="354">
        <v>36337</v>
      </c>
      <c r="Z2966" s="354">
        <v>41528</v>
      </c>
      <c r="AA2966" s="354">
        <v>46719</v>
      </c>
      <c r="AB2966" s="354">
        <v>51910</v>
      </c>
      <c r="AC2966" s="354">
        <v>57101</v>
      </c>
      <c r="AD2966" s="354">
        <v>62300</v>
      </c>
    </row>
    <row r="2967" spans="1:30" x14ac:dyDescent="0.35">
      <c r="A2967" t="s">
        <v>197</v>
      </c>
      <c r="B2967" s="354" t="str">
        <f>VLOOKUP(A2967,'Web Based Remittances'!$A$2:$C$70,3,0)</f>
        <v>694c861d</v>
      </c>
      <c r="C2967" s="354" t="s">
        <v>111</v>
      </c>
      <c r="D2967" s="354" t="s">
        <v>112</v>
      </c>
      <c r="E2967" s="354">
        <v>6170110</v>
      </c>
      <c r="F2967" s="354">
        <v>93569.14</v>
      </c>
      <c r="G2967" s="354">
        <v>7463</v>
      </c>
      <c r="H2967" s="354">
        <v>7963</v>
      </c>
      <c r="I2967" s="354">
        <v>7963</v>
      </c>
      <c r="J2967" s="354">
        <v>8463</v>
      </c>
      <c r="K2967" s="354">
        <v>7463</v>
      </c>
      <c r="L2967" s="354">
        <v>8000</v>
      </c>
      <c r="M2967" s="354">
        <v>8000</v>
      </c>
      <c r="N2967" s="354">
        <v>7463</v>
      </c>
      <c r="O2967" s="354">
        <v>8463</v>
      </c>
      <c r="P2967" s="354">
        <v>7463</v>
      </c>
      <c r="Q2967" s="354">
        <v>7463</v>
      </c>
      <c r="R2967" s="354">
        <v>7402.14</v>
      </c>
      <c r="S2967" s="354">
        <v>7463</v>
      </c>
      <c r="T2967" s="354">
        <v>15426</v>
      </c>
      <c r="U2967" s="354">
        <v>23389</v>
      </c>
      <c r="V2967" s="354">
        <v>31852</v>
      </c>
      <c r="W2967" s="354">
        <v>39315</v>
      </c>
      <c r="X2967" s="354">
        <v>47315</v>
      </c>
      <c r="Y2967" s="354">
        <v>55315</v>
      </c>
      <c r="Z2967" s="354">
        <v>62778</v>
      </c>
      <c r="AA2967" s="354">
        <v>71241</v>
      </c>
      <c r="AB2967" s="354">
        <v>78704</v>
      </c>
      <c r="AC2967" s="354">
        <v>86167</v>
      </c>
      <c r="AD2967" s="354">
        <v>93569.14</v>
      </c>
    </row>
    <row r="2968" spans="1:30" x14ac:dyDescent="0.35">
      <c r="A2968" t="s">
        <v>197</v>
      </c>
      <c r="B2968" s="354" t="str">
        <f>VLOOKUP(A2968,'Web Based Remittances'!$A$2:$C$70,3,0)</f>
        <v>694c861d</v>
      </c>
      <c r="C2968" s="354" t="s">
        <v>113</v>
      </c>
      <c r="D2968" s="354" t="s">
        <v>114</v>
      </c>
      <c r="E2968" s="354">
        <v>6181400</v>
      </c>
      <c r="S2968" s="354">
        <v>0</v>
      </c>
      <c r="T2968" s="354">
        <v>0</v>
      </c>
      <c r="U2968" s="354">
        <v>0</v>
      </c>
      <c r="V2968" s="354">
        <v>0</v>
      </c>
      <c r="W2968" s="354">
        <v>0</v>
      </c>
      <c r="X2968" s="354">
        <v>0</v>
      </c>
      <c r="Y2968" s="354">
        <v>0</v>
      </c>
      <c r="Z2968" s="354">
        <v>0</v>
      </c>
      <c r="AA2968" s="354">
        <v>0</v>
      </c>
      <c r="AB2968" s="354">
        <v>0</v>
      </c>
      <c r="AC2968" s="354">
        <v>0</v>
      </c>
      <c r="AD2968" s="354">
        <v>0</v>
      </c>
    </row>
    <row r="2969" spans="1:30" x14ac:dyDescent="0.35">
      <c r="A2969" t="s">
        <v>197</v>
      </c>
      <c r="B2969" s="354" t="str">
        <f>VLOOKUP(A2969,'Web Based Remittances'!$A$2:$C$70,3,0)</f>
        <v>694c861d</v>
      </c>
      <c r="C2969" s="354" t="s">
        <v>115</v>
      </c>
      <c r="D2969" s="354" t="s">
        <v>116</v>
      </c>
      <c r="E2969" s="354">
        <v>6181500</v>
      </c>
      <c r="S2969" s="354">
        <v>0</v>
      </c>
      <c r="T2969" s="354">
        <v>0</v>
      </c>
      <c r="U2969" s="354">
        <v>0</v>
      </c>
      <c r="V2969" s="354">
        <v>0</v>
      </c>
      <c r="W2969" s="354">
        <v>0</v>
      </c>
      <c r="X2969" s="354">
        <v>0</v>
      </c>
      <c r="Y2969" s="354">
        <v>0</v>
      </c>
      <c r="Z2969" s="354">
        <v>0</v>
      </c>
      <c r="AA2969" s="354">
        <v>0</v>
      </c>
      <c r="AB2969" s="354">
        <v>0</v>
      </c>
      <c r="AC2969" s="354">
        <v>0</v>
      </c>
      <c r="AD2969" s="354">
        <v>0</v>
      </c>
    </row>
    <row r="2970" spans="1:30" x14ac:dyDescent="0.35">
      <c r="A2970" t="s">
        <v>197</v>
      </c>
      <c r="B2970" s="354" t="str">
        <f>VLOOKUP(A2970,'Web Based Remittances'!$A$2:$C$70,3,0)</f>
        <v>694c861d</v>
      </c>
      <c r="C2970" s="354" t="s">
        <v>117</v>
      </c>
      <c r="D2970" s="354" t="s">
        <v>118</v>
      </c>
      <c r="E2970" s="354">
        <v>6110610</v>
      </c>
      <c r="S2970" s="354">
        <v>0</v>
      </c>
      <c r="T2970" s="354">
        <v>0</v>
      </c>
      <c r="U2970" s="354">
        <v>0</v>
      </c>
      <c r="V2970" s="354">
        <v>0</v>
      </c>
      <c r="W2970" s="354">
        <v>0</v>
      </c>
      <c r="X2970" s="354">
        <v>0</v>
      </c>
      <c r="Y2970" s="354">
        <v>0</v>
      </c>
      <c r="Z2970" s="354">
        <v>0</v>
      </c>
      <c r="AA2970" s="354">
        <v>0</v>
      </c>
      <c r="AB2970" s="354">
        <v>0</v>
      </c>
      <c r="AC2970" s="354">
        <v>0</v>
      </c>
      <c r="AD2970" s="354">
        <v>0</v>
      </c>
    </row>
    <row r="2971" spans="1:30" x14ac:dyDescent="0.35">
      <c r="A2971" t="s">
        <v>197</v>
      </c>
      <c r="B2971" s="354" t="str">
        <f>VLOOKUP(A2971,'Web Based Remittances'!$A$2:$C$70,3,0)</f>
        <v>694c861d</v>
      </c>
      <c r="C2971" s="354" t="s">
        <v>119</v>
      </c>
      <c r="D2971" s="354" t="s">
        <v>120</v>
      </c>
      <c r="E2971" s="354">
        <v>6122340</v>
      </c>
      <c r="S2971" s="354">
        <v>0</v>
      </c>
      <c r="T2971" s="354">
        <v>0</v>
      </c>
      <c r="U2971" s="354">
        <v>0</v>
      </c>
      <c r="V2971" s="354">
        <v>0</v>
      </c>
      <c r="W2971" s="354">
        <v>0</v>
      </c>
      <c r="X2971" s="354">
        <v>0</v>
      </c>
      <c r="Y2971" s="354">
        <v>0</v>
      </c>
      <c r="Z2971" s="354">
        <v>0</v>
      </c>
      <c r="AA2971" s="354">
        <v>0</v>
      </c>
      <c r="AB2971" s="354">
        <v>0</v>
      </c>
      <c r="AC2971" s="354">
        <v>0</v>
      </c>
      <c r="AD2971" s="354">
        <v>0</v>
      </c>
    </row>
    <row r="2972" spans="1:30" x14ac:dyDescent="0.35">
      <c r="A2972" t="s">
        <v>197</v>
      </c>
      <c r="B2972" s="354" t="str">
        <f>VLOOKUP(A2972,'Web Based Remittances'!$A$2:$C$70,3,0)</f>
        <v>694c861d</v>
      </c>
      <c r="C2972" s="354" t="s">
        <v>127</v>
      </c>
      <c r="D2972" s="354" t="s">
        <v>128</v>
      </c>
      <c r="E2972" s="354">
        <v>6180200</v>
      </c>
      <c r="F2972" s="354">
        <v>11751.25</v>
      </c>
      <c r="K2972" s="354">
        <v>11751.25</v>
      </c>
      <c r="S2972" s="354">
        <v>0</v>
      </c>
      <c r="T2972" s="354">
        <v>0</v>
      </c>
      <c r="U2972" s="354">
        <v>0</v>
      </c>
      <c r="V2972" s="354">
        <v>0</v>
      </c>
      <c r="W2972" s="354">
        <v>11751.25</v>
      </c>
      <c r="X2972" s="354">
        <v>11751.25</v>
      </c>
      <c r="Y2972" s="354">
        <v>11751.25</v>
      </c>
      <c r="Z2972" s="354">
        <v>11751.25</v>
      </c>
      <c r="AA2972" s="354">
        <v>11751.25</v>
      </c>
      <c r="AB2972" s="354">
        <v>11751.25</v>
      </c>
      <c r="AC2972" s="354">
        <v>11751.25</v>
      </c>
      <c r="AD2972" s="354">
        <v>11751.25</v>
      </c>
    </row>
    <row r="2973" spans="1:30" x14ac:dyDescent="0.35">
      <c r="A2973" t="s">
        <v>198</v>
      </c>
      <c r="B2973" s="354" t="str">
        <f>VLOOKUP(A2973,'Web Based Remittances'!$A$2:$C$70,3,0)</f>
        <v>192u596h</v>
      </c>
      <c r="C2973" s="354" t="s">
        <v>19</v>
      </c>
      <c r="D2973" s="354" t="s">
        <v>20</v>
      </c>
      <c r="E2973" s="354">
        <v>4190105</v>
      </c>
      <c r="F2973" s="354">
        <v>-1290713</v>
      </c>
      <c r="G2973" s="354">
        <v>-144320.07999999999</v>
      </c>
      <c r="H2973" s="354">
        <v>-99504.08</v>
      </c>
      <c r="I2973" s="354">
        <v>-99504.08</v>
      </c>
      <c r="J2973" s="354">
        <v>-99504.08</v>
      </c>
      <c r="K2973" s="354">
        <v>-99504.08</v>
      </c>
      <c r="L2973" s="354">
        <v>-106910.86</v>
      </c>
      <c r="M2973" s="354">
        <v>-106910.86</v>
      </c>
      <c r="N2973" s="354">
        <v>-106910.86</v>
      </c>
      <c r="O2973" s="354">
        <v>-106910.86</v>
      </c>
      <c r="P2973" s="354">
        <v>-106910.86</v>
      </c>
      <c r="Q2973" s="354">
        <v>-106910.86</v>
      </c>
      <c r="R2973" s="354">
        <v>-106911.44</v>
      </c>
      <c r="S2973" s="354">
        <v>-144320.07999999999</v>
      </c>
      <c r="T2973" s="354">
        <v>-243824.15999999997</v>
      </c>
      <c r="U2973" s="354">
        <v>-343328.24</v>
      </c>
      <c r="V2973" s="354">
        <v>-442832.32</v>
      </c>
      <c r="W2973" s="354">
        <v>-542336.4</v>
      </c>
      <c r="X2973" s="354">
        <v>-649247.26</v>
      </c>
      <c r="Y2973" s="354">
        <v>-756158.12</v>
      </c>
      <c r="Z2973" s="354">
        <v>-863068.98</v>
      </c>
      <c r="AA2973" s="354">
        <v>-969979.84</v>
      </c>
      <c r="AB2973" s="354">
        <v>-1076890.7</v>
      </c>
      <c r="AC2973" s="354">
        <v>-1183801.56</v>
      </c>
      <c r="AD2973" s="354">
        <v>-1290713</v>
      </c>
    </row>
    <row r="2974" spans="1:30" x14ac:dyDescent="0.35">
      <c r="A2974" t="s">
        <v>198</v>
      </c>
      <c r="B2974" s="354" t="str">
        <f>VLOOKUP(A2974,'Web Based Remittances'!$A$2:$C$70,3,0)</f>
        <v>192u596h</v>
      </c>
      <c r="C2974" s="354" t="s">
        <v>21</v>
      </c>
      <c r="D2974" s="354" t="s">
        <v>22</v>
      </c>
      <c r="E2974" s="354">
        <v>4190110</v>
      </c>
      <c r="S2974" s="354">
        <v>0</v>
      </c>
      <c r="T2974" s="354">
        <v>0</v>
      </c>
      <c r="U2974" s="354">
        <v>0</v>
      </c>
      <c r="V2974" s="354">
        <v>0</v>
      </c>
      <c r="W2974" s="354">
        <v>0</v>
      </c>
      <c r="X2974" s="354">
        <v>0</v>
      </c>
      <c r="Y2974" s="354">
        <v>0</v>
      </c>
      <c r="Z2974" s="354">
        <v>0</v>
      </c>
      <c r="AA2974" s="354">
        <v>0</v>
      </c>
      <c r="AB2974" s="354">
        <v>0</v>
      </c>
      <c r="AC2974" s="354">
        <v>0</v>
      </c>
      <c r="AD2974" s="354">
        <v>0</v>
      </c>
    </row>
    <row r="2975" spans="1:30" x14ac:dyDescent="0.35">
      <c r="A2975" t="s">
        <v>198</v>
      </c>
      <c r="B2975" s="354" t="str">
        <f>VLOOKUP(A2975,'Web Based Remittances'!$A$2:$C$70,3,0)</f>
        <v>192u596h</v>
      </c>
      <c r="C2975" s="354" t="s">
        <v>23</v>
      </c>
      <c r="D2975" s="354" t="s">
        <v>24</v>
      </c>
      <c r="E2975" s="354">
        <v>4190120</v>
      </c>
      <c r="F2975" s="354">
        <v>-32146</v>
      </c>
      <c r="G2975" s="354">
        <v>-2678.87</v>
      </c>
      <c r="H2975" s="354">
        <v>-2678.83</v>
      </c>
      <c r="I2975" s="354">
        <v>-2678.83</v>
      </c>
      <c r="J2975" s="354">
        <v>-2678.83</v>
      </c>
      <c r="K2975" s="354">
        <v>-2678.83</v>
      </c>
      <c r="L2975" s="354">
        <v>-2678.83</v>
      </c>
      <c r="M2975" s="354">
        <v>-2678.83</v>
      </c>
      <c r="N2975" s="354">
        <v>-2678.83</v>
      </c>
      <c r="O2975" s="354">
        <v>-2678.83</v>
      </c>
      <c r="P2975" s="354">
        <v>-2678.83</v>
      </c>
      <c r="Q2975" s="354">
        <v>-2678.83</v>
      </c>
      <c r="R2975" s="354">
        <v>-2678.83</v>
      </c>
      <c r="S2975" s="354">
        <v>-2678.87</v>
      </c>
      <c r="T2975" s="354">
        <v>-5357.7</v>
      </c>
      <c r="U2975" s="354">
        <v>-8036.53</v>
      </c>
      <c r="V2975" s="354">
        <v>-10715.36</v>
      </c>
      <c r="W2975" s="354">
        <v>-13394.19</v>
      </c>
      <c r="X2975" s="354">
        <v>-16073.02</v>
      </c>
      <c r="Y2975" s="354">
        <v>-18751.849999999999</v>
      </c>
      <c r="Z2975" s="354">
        <v>-21430.68</v>
      </c>
      <c r="AA2975" s="354">
        <v>-24109.510000000002</v>
      </c>
      <c r="AB2975" s="354">
        <v>-26788.340000000004</v>
      </c>
      <c r="AC2975" s="354">
        <v>-29467.170000000006</v>
      </c>
      <c r="AD2975" s="354">
        <v>-32146.000000000007</v>
      </c>
    </row>
    <row r="2976" spans="1:30" x14ac:dyDescent="0.35">
      <c r="A2976" t="s">
        <v>198</v>
      </c>
      <c r="B2976" s="354" t="str">
        <f>VLOOKUP(A2976,'Web Based Remittances'!$A$2:$C$70,3,0)</f>
        <v>192u596h</v>
      </c>
      <c r="C2976" s="354" t="s">
        <v>25</v>
      </c>
      <c r="D2976" s="354" t="s">
        <v>26</v>
      </c>
      <c r="E2976" s="354">
        <v>4190140</v>
      </c>
      <c r="F2976" s="354">
        <v>-66165</v>
      </c>
      <c r="G2976" s="354">
        <v>0</v>
      </c>
      <c r="H2976" s="354">
        <v>0</v>
      </c>
      <c r="I2976" s="354">
        <v>-16541.25</v>
      </c>
      <c r="J2976" s="354">
        <v>0</v>
      </c>
      <c r="K2976" s="354">
        <v>0</v>
      </c>
      <c r="L2976" s="354">
        <v>-16541.25</v>
      </c>
      <c r="M2976" s="354">
        <v>0</v>
      </c>
      <c r="N2976" s="354">
        <v>0</v>
      </c>
      <c r="O2976" s="354">
        <v>-16541.25</v>
      </c>
      <c r="P2976" s="354">
        <v>0</v>
      </c>
      <c r="Q2976" s="354">
        <v>0</v>
      </c>
      <c r="R2976" s="354">
        <v>-16541.25</v>
      </c>
      <c r="S2976" s="354">
        <v>0</v>
      </c>
      <c r="T2976" s="354">
        <v>0</v>
      </c>
      <c r="U2976" s="354">
        <v>-16541.25</v>
      </c>
      <c r="V2976" s="354">
        <v>-16541.25</v>
      </c>
      <c r="W2976" s="354">
        <v>-16541.25</v>
      </c>
      <c r="X2976" s="354">
        <v>-33082.5</v>
      </c>
      <c r="Y2976" s="354">
        <v>-33082.5</v>
      </c>
      <c r="Z2976" s="354">
        <v>-33082.5</v>
      </c>
      <c r="AA2976" s="354">
        <v>-49623.75</v>
      </c>
      <c r="AB2976" s="354">
        <v>-49623.75</v>
      </c>
      <c r="AC2976" s="354">
        <v>-49623.75</v>
      </c>
      <c r="AD2976" s="354">
        <v>-66165</v>
      </c>
    </row>
    <row r="2977" spans="1:30" x14ac:dyDescent="0.35">
      <c r="A2977" t="s">
        <v>198</v>
      </c>
      <c r="B2977" s="354" t="str">
        <f>VLOOKUP(A2977,'Web Based Remittances'!$A$2:$C$70,3,0)</f>
        <v>192u596h</v>
      </c>
      <c r="C2977" s="354" t="s">
        <v>27</v>
      </c>
      <c r="D2977" s="354" t="s">
        <v>28</v>
      </c>
      <c r="E2977" s="354">
        <v>4190160</v>
      </c>
      <c r="F2977" s="354">
        <v>-800</v>
      </c>
      <c r="G2977" s="354">
        <v>0</v>
      </c>
      <c r="H2977" s="354">
        <v>-200</v>
      </c>
      <c r="I2977" s="354">
        <v>0</v>
      </c>
      <c r="J2977" s="354">
        <v>0</v>
      </c>
      <c r="K2977" s="354">
        <v>-200</v>
      </c>
      <c r="L2977" s="354">
        <v>0</v>
      </c>
      <c r="M2977" s="354">
        <v>0</v>
      </c>
      <c r="N2977" s="354">
        <v>-200</v>
      </c>
      <c r="O2977" s="354">
        <v>0</v>
      </c>
      <c r="P2977" s="354">
        <v>0</v>
      </c>
      <c r="Q2977" s="354">
        <v>-200</v>
      </c>
      <c r="R2977" s="354">
        <v>0</v>
      </c>
      <c r="S2977" s="354">
        <v>0</v>
      </c>
      <c r="T2977" s="354">
        <v>-200</v>
      </c>
      <c r="U2977" s="354">
        <v>-200</v>
      </c>
      <c r="V2977" s="354">
        <v>-200</v>
      </c>
      <c r="W2977" s="354">
        <v>-400</v>
      </c>
      <c r="X2977" s="354">
        <v>-400</v>
      </c>
      <c r="Y2977" s="354">
        <v>-400</v>
      </c>
      <c r="Z2977" s="354">
        <v>-600</v>
      </c>
      <c r="AA2977" s="354">
        <v>-600</v>
      </c>
      <c r="AB2977" s="354">
        <v>-600</v>
      </c>
      <c r="AC2977" s="354">
        <v>-800</v>
      </c>
      <c r="AD2977" s="354">
        <v>-800</v>
      </c>
    </row>
    <row r="2978" spans="1:30" x14ac:dyDescent="0.35">
      <c r="A2978" t="s">
        <v>198</v>
      </c>
      <c r="B2978" s="354" t="str">
        <f>VLOOKUP(A2978,'Web Based Remittances'!$A$2:$C$70,3,0)</f>
        <v>192u596h</v>
      </c>
      <c r="C2978" s="354" t="s">
        <v>29</v>
      </c>
      <c r="D2978" s="354" t="s">
        <v>30</v>
      </c>
      <c r="E2978" s="354">
        <v>4190390</v>
      </c>
      <c r="S2978" s="354">
        <v>0</v>
      </c>
      <c r="T2978" s="354">
        <v>0</v>
      </c>
      <c r="U2978" s="354">
        <v>0</v>
      </c>
      <c r="V2978" s="354">
        <v>0</v>
      </c>
      <c r="W2978" s="354">
        <v>0</v>
      </c>
      <c r="X2978" s="354">
        <v>0</v>
      </c>
      <c r="Y2978" s="354">
        <v>0</v>
      </c>
      <c r="Z2978" s="354">
        <v>0</v>
      </c>
      <c r="AA2978" s="354">
        <v>0</v>
      </c>
      <c r="AB2978" s="354">
        <v>0</v>
      </c>
      <c r="AC2978" s="354">
        <v>0</v>
      </c>
      <c r="AD2978" s="354">
        <v>0</v>
      </c>
    </row>
    <row r="2979" spans="1:30" x14ac:dyDescent="0.35">
      <c r="A2979" t="s">
        <v>198</v>
      </c>
      <c r="B2979" s="354" t="str">
        <f>VLOOKUP(A2979,'Web Based Remittances'!$A$2:$C$70,3,0)</f>
        <v>192u596h</v>
      </c>
      <c r="C2979" s="354" t="s">
        <v>31</v>
      </c>
      <c r="D2979" s="354" t="s">
        <v>32</v>
      </c>
      <c r="E2979" s="354">
        <v>4191900</v>
      </c>
      <c r="F2979" s="354">
        <v>-10200</v>
      </c>
      <c r="G2979" s="354">
        <v>-850</v>
      </c>
      <c r="H2979" s="354">
        <v>-850</v>
      </c>
      <c r="I2979" s="354">
        <v>-850</v>
      </c>
      <c r="J2979" s="354">
        <v>-850</v>
      </c>
      <c r="K2979" s="354">
        <v>-850</v>
      </c>
      <c r="L2979" s="354">
        <v>-850</v>
      </c>
      <c r="M2979" s="354">
        <v>-850</v>
      </c>
      <c r="N2979" s="354">
        <v>-850</v>
      </c>
      <c r="O2979" s="354">
        <v>-850</v>
      </c>
      <c r="P2979" s="354">
        <v>-850</v>
      </c>
      <c r="Q2979" s="354">
        <v>-850</v>
      </c>
      <c r="R2979" s="354">
        <v>-850</v>
      </c>
      <c r="S2979" s="354">
        <v>-850</v>
      </c>
      <c r="T2979" s="354">
        <v>-1700</v>
      </c>
      <c r="U2979" s="354">
        <v>-2550</v>
      </c>
      <c r="V2979" s="354">
        <v>-3400</v>
      </c>
      <c r="W2979" s="354">
        <v>-4250</v>
      </c>
      <c r="X2979" s="354">
        <v>-5100</v>
      </c>
      <c r="Y2979" s="354">
        <v>-5950</v>
      </c>
      <c r="Z2979" s="354">
        <v>-6800</v>
      </c>
      <c r="AA2979" s="354">
        <v>-7650</v>
      </c>
      <c r="AB2979" s="354">
        <v>-8500</v>
      </c>
      <c r="AC2979" s="354">
        <v>-9350</v>
      </c>
      <c r="AD2979" s="354">
        <v>-10200</v>
      </c>
    </row>
    <row r="2980" spans="1:30" x14ac:dyDescent="0.35">
      <c r="A2980" t="s">
        <v>198</v>
      </c>
      <c r="B2980" s="354" t="str">
        <f>VLOOKUP(A2980,'Web Based Remittances'!$A$2:$C$70,3,0)</f>
        <v>192u596h</v>
      </c>
      <c r="C2980" s="354" t="s">
        <v>33</v>
      </c>
      <c r="D2980" s="354" t="s">
        <v>34</v>
      </c>
      <c r="E2980" s="354">
        <v>4191100</v>
      </c>
      <c r="F2980" s="354">
        <v>-102800</v>
      </c>
      <c r="G2980" s="354">
        <v>-7886.66</v>
      </c>
      <c r="H2980" s="354">
        <v>-9110.66</v>
      </c>
      <c r="I2980" s="354">
        <v>-7886.66</v>
      </c>
      <c r="J2980" s="354">
        <v>-7886.66</v>
      </c>
      <c r="K2980" s="354">
        <v>-11966.66</v>
      </c>
      <c r="L2980" s="354">
        <v>-7886.66</v>
      </c>
      <c r="M2980" s="354">
        <v>-9110.66</v>
      </c>
      <c r="N2980" s="354">
        <v>-7886.66</v>
      </c>
      <c r="O2980" s="354">
        <v>-8294.74</v>
      </c>
      <c r="P2980" s="354">
        <v>-7886.66</v>
      </c>
      <c r="Q2980" s="354">
        <v>-9110.66</v>
      </c>
      <c r="R2980" s="354">
        <v>-7886.66</v>
      </c>
      <c r="S2980" s="354">
        <v>-7886.66</v>
      </c>
      <c r="T2980" s="354">
        <v>-16997.32</v>
      </c>
      <c r="U2980" s="354">
        <v>-24883.98</v>
      </c>
      <c r="V2980" s="354">
        <v>-32770.639999999999</v>
      </c>
      <c r="W2980" s="354">
        <v>-44737.3</v>
      </c>
      <c r="X2980" s="354">
        <v>-52623.960000000006</v>
      </c>
      <c r="Y2980" s="354">
        <v>-61734.62000000001</v>
      </c>
      <c r="Z2980" s="354">
        <v>-69621.280000000013</v>
      </c>
      <c r="AA2980" s="354">
        <v>-77916.020000000019</v>
      </c>
      <c r="AB2980" s="354">
        <v>-85802.680000000022</v>
      </c>
      <c r="AC2980" s="354">
        <v>-94913.340000000026</v>
      </c>
      <c r="AD2980" s="354">
        <v>-102800.00000000003</v>
      </c>
    </row>
    <row r="2981" spans="1:30" x14ac:dyDescent="0.35">
      <c r="A2981" t="s">
        <v>198</v>
      </c>
      <c r="B2981" s="354" t="str">
        <f>VLOOKUP(A2981,'Web Based Remittances'!$A$2:$C$70,3,0)</f>
        <v>192u596h</v>
      </c>
      <c r="C2981" s="354" t="s">
        <v>35</v>
      </c>
      <c r="D2981" s="354" t="s">
        <v>36</v>
      </c>
      <c r="E2981" s="354">
        <v>4191110</v>
      </c>
      <c r="S2981" s="354">
        <v>0</v>
      </c>
      <c r="T2981" s="354">
        <v>0</v>
      </c>
      <c r="U2981" s="354">
        <v>0</v>
      </c>
      <c r="V2981" s="354">
        <v>0</v>
      </c>
      <c r="W2981" s="354">
        <v>0</v>
      </c>
      <c r="X2981" s="354">
        <v>0</v>
      </c>
      <c r="Y2981" s="354">
        <v>0</v>
      </c>
      <c r="Z2981" s="354">
        <v>0</v>
      </c>
      <c r="AA2981" s="354">
        <v>0</v>
      </c>
      <c r="AB2981" s="354">
        <v>0</v>
      </c>
      <c r="AC2981" s="354">
        <v>0</v>
      </c>
      <c r="AD2981" s="354">
        <v>0</v>
      </c>
    </row>
    <row r="2982" spans="1:30" x14ac:dyDescent="0.35">
      <c r="A2982" t="s">
        <v>198</v>
      </c>
      <c r="B2982" s="354" t="str">
        <f>VLOOKUP(A2982,'Web Based Remittances'!$A$2:$C$70,3,0)</f>
        <v>192u596h</v>
      </c>
      <c r="C2982" s="354" t="s">
        <v>37</v>
      </c>
      <c r="D2982" s="354" t="s">
        <v>38</v>
      </c>
      <c r="E2982" s="354">
        <v>4191600</v>
      </c>
      <c r="S2982" s="354">
        <v>0</v>
      </c>
      <c r="T2982" s="354">
        <v>0</v>
      </c>
      <c r="U2982" s="354">
        <v>0</v>
      </c>
      <c r="V2982" s="354">
        <v>0</v>
      </c>
      <c r="W2982" s="354">
        <v>0</v>
      </c>
      <c r="X2982" s="354">
        <v>0</v>
      </c>
      <c r="Y2982" s="354">
        <v>0</v>
      </c>
      <c r="Z2982" s="354">
        <v>0</v>
      </c>
      <c r="AA2982" s="354">
        <v>0</v>
      </c>
      <c r="AB2982" s="354">
        <v>0</v>
      </c>
      <c r="AC2982" s="354">
        <v>0</v>
      </c>
      <c r="AD2982" s="354">
        <v>0</v>
      </c>
    </row>
    <row r="2983" spans="1:30" x14ac:dyDescent="0.35">
      <c r="A2983" t="s">
        <v>198</v>
      </c>
      <c r="B2983" s="354" t="str">
        <f>VLOOKUP(A2983,'Web Based Remittances'!$A$2:$C$70,3,0)</f>
        <v>192u596h</v>
      </c>
      <c r="C2983" s="354" t="s">
        <v>39</v>
      </c>
      <c r="D2983" s="354" t="s">
        <v>40</v>
      </c>
      <c r="E2983" s="354">
        <v>4191610</v>
      </c>
      <c r="S2983" s="354">
        <v>0</v>
      </c>
      <c r="T2983" s="354">
        <v>0</v>
      </c>
      <c r="U2983" s="354">
        <v>0</v>
      </c>
      <c r="V2983" s="354">
        <v>0</v>
      </c>
      <c r="W2983" s="354">
        <v>0</v>
      </c>
      <c r="X2983" s="354">
        <v>0</v>
      </c>
      <c r="Y2983" s="354">
        <v>0</v>
      </c>
      <c r="Z2983" s="354">
        <v>0</v>
      </c>
      <c r="AA2983" s="354">
        <v>0</v>
      </c>
      <c r="AB2983" s="354">
        <v>0</v>
      </c>
      <c r="AC2983" s="354">
        <v>0</v>
      </c>
      <c r="AD2983" s="354">
        <v>0</v>
      </c>
    </row>
    <row r="2984" spans="1:30" x14ac:dyDescent="0.35">
      <c r="A2984" t="s">
        <v>198</v>
      </c>
      <c r="B2984" s="354" t="str">
        <f>VLOOKUP(A2984,'Web Based Remittances'!$A$2:$C$70,3,0)</f>
        <v>192u596h</v>
      </c>
      <c r="C2984" s="354" t="s">
        <v>41</v>
      </c>
      <c r="D2984" s="354" t="s">
        <v>42</v>
      </c>
      <c r="E2984" s="354">
        <v>4190410</v>
      </c>
      <c r="F2984" s="354">
        <v>-15160</v>
      </c>
      <c r="G2984" s="354">
        <v>-1263.33</v>
      </c>
      <c r="H2984" s="354">
        <v>-1263.33</v>
      </c>
      <c r="I2984" s="354">
        <v>-1263.33</v>
      </c>
      <c r="J2984" s="354">
        <v>-1263.33</v>
      </c>
      <c r="K2984" s="354">
        <v>-1263.33</v>
      </c>
      <c r="L2984" s="354">
        <v>-1263.33</v>
      </c>
      <c r="M2984" s="354">
        <v>-1263.33</v>
      </c>
      <c r="N2984" s="354">
        <v>-1263.33</v>
      </c>
      <c r="O2984" s="354">
        <v>-1263.33</v>
      </c>
      <c r="P2984" s="354">
        <v>-1263.33</v>
      </c>
      <c r="Q2984" s="354">
        <v>-1263.33</v>
      </c>
      <c r="R2984" s="354">
        <v>-1263.3699999999999</v>
      </c>
      <c r="S2984" s="354">
        <v>-1263.33</v>
      </c>
      <c r="T2984" s="354">
        <v>-2526.66</v>
      </c>
      <c r="U2984" s="354">
        <v>-3789.99</v>
      </c>
      <c r="V2984" s="354">
        <v>-5053.32</v>
      </c>
      <c r="W2984" s="354">
        <v>-6316.65</v>
      </c>
      <c r="X2984" s="354">
        <v>-7579.98</v>
      </c>
      <c r="Y2984" s="354">
        <v>-8843.31</v>
      </c>
      <c r="Z2984" s="354">
        <v>-10106.64</v>
      </c>
      <c r="AA2984" s="354">
        <v>-11369.97</v>
      </c>
      <c r="AB2984" s="354">
        <v>-12633.3</v>
      </c>
      <c r="AC2984" s="354">
        <v>-13896.63</v>
      </c>
      <c r="AD2984" s="354">
        <v>-15160</v>
      </c>
    </row>
    <row r="2985" spans="1:30" x14ac:dyDescent="0.35">
      <c r="A2985" t="s">
        <v>198</v>
      </c>
      <c r="B2985" s="354" t="str">
        <f>VLOOKUP(A2985,'Web Based Remittances'!$A$2:$C$70,3,0)</f>
        <v>192u596h</v>
      </c>
      <c r="C2985" s="354" t="s">
        <v>43</v>
      </c>
      <c r="D2985" s="354" t="s">
        <v>44</v>
      </c>
      <c r="E2985" s="354">
        <v>4190420</v>
      </c>
      <c r="F2985" s="354">
        <v>-3000</v>
      </c>
      <c r="G2985" s="354">
        <v>-250</v>
      </c>
      <c r="H2985" s="354">
        <v>-250</v>
      </c>
      <c r="I2985" s="354">
        <v>-250</v>
      </c>
      <c r="J2985" s="354">
        <v>-250</v>
      </c>
      <c r="K2985" s="354">
        <v>-250</v>
      </c>
      <c r="L2985" s="354">
        <v>-250</v>
      </c>
      <c r="M2985" s="354">
        <v>-250</v>
      </c>
      <c r="N2985" s="354">
        <v>-250</v>
      </c>
      <c r="O2985" s="354">
        <v>-250</v>
      </c>
      <c r="P2985" s="354">
        <v>-250</v>
      </c>
      <c r="Q2985" s="354">
        <v>-250</v>
      </c>
      <c r="R2985" s="354">
        <v>-250</v>
      </c>
      <c r="S2985" s="354">
        <v>-250</v>
      </c>
      <c r="T2985" s="354">
        <v>-500</v>
      </c>
      <c r="U2985" s="354">
        <v>-750</v>
      </c>
      <c r="V2985" s="354">
        <v>-1000</v>
      </c>
      <c r="W2985" s="354">
        <v>-1250</v>
      </c>
      <c r="X2985" s="354">
        <v>-1500</v>
      </c>
      <c r="Y2985" s="354">
        <v>-1750</v>
      </c>
      <c r="Z2985" s="354">
        <v>-2000</v>
      </c>
      <c r="AA2985" s="354">
        <v>-2250</v>
      </c>
      <c r="AB2985" s="354">
        <v>-2500</v>
      </c>
      <c r="AC2985" s="354">
        <v>-2750</v>
      </c>
      <c r="AD2985" s="354">
        <v>-3000</v>
      </c>
    </row>
    <row r="2986" spans="1:30" x14ac:dyDescent="0.35">
      <c r="A2986" t="s">
        <v>198</v>
      </c>
      <c r="B2986" s="354" t="str">
        <f>VLOOKUP(A2986,'Web Based Remittances'!$A$2:$C$70,3,0)</f>
        <v>192u596h</v>
      </c>
      <c r="C2986" s="354" t="s">
        <v>45</v>
      </c>
      <c r="D2986" s="354" t="s">
        <v>46</v>
      </c>
      <c r="E2986" s="354">
        <v>4190200</v>
      </c>
      <c r="S2986" s="354">
        <v>0</v>
      </c>
      <c r="T2986" s="354">
        <v>0</v>
      </c>
      <c r="U2986" s="354">
        <v>0</v>
      </c>
      <c r="V2986" s="354">
        <v>0</v>
      </c>
      <c r="W2986" s="354">
        <v>0</v>
      </c>
      <c r="X2986" s="354">
        <v>0</v>
      </c>
      <c r="Y2986" s="354">
        <v>0</v>
      </c>
      <c r="Z2986" s="354">
        <v>0</v>
      </c>
      <c r="AA2986" s="354">
        <v>0</v>
      </c>
      <c r="AB2986" s="354">
        <v>0</v>
      </c>
      <c r="AC2986" s="354">
        <v>0</v>
      </c>
      <c r="AD2986" s="354">
        <v>0</v>
      </c>
    </row>
    <row r="2987" spans="1:30" x14ac:dyDescent="0.35">
      <c r="A2987" t="s">
        <v>198</v>
      </c>
      <c r="B2987" s="354" t="str">
        <f>VLOOKUP(A2987,'Web Based Remittances'!$A$2:$C$70,3,0)</f>
        <v>192u596h</v>
      </c>
      <c r="C2987" s="354" t="s">
        <v>47</v>
      </c>
      <c r="D2987" s="354" t="s">
        <v>48</v>
      </c>
      <c r="E2987" s="354">
        <v>4190386</v>
      </c>
      <c r="S2987" s="354">
        <v>0</v>
      </c>
      <c r="T2987" s="354">
        <v>0</v>
      </c>
      <c r="U2987" s="354">
        <v>0</v>
      </c>
      <c r="V2987" s="354">
        <v>0</v>
      </c>
      <c r="W2987" s="354">
        <v>0</v>
      </c>
      <c r="X2987" s="354">
        <v>0</v>
      </c>
      <c r="Y2987" s="354">
        <v>0</v>
      </c>
      <c r="Z2987" s="354">
        <v>0</v>
      </c>
      <c r="AA2987" s="354">
        <v>0</v>
      </c>
      <c r="AB2987" s="354">
        <v>0</v>
      </c>
      <c r="AC2987" s="354">
        <v>0</v>
      </c>
      <c r="AD2987" s="354">
        <v>0</v>
      </c>
    </row>
    <row r="2988" spans="1:30" x14ac:dyDescent="0.35">
      <c r="A2988" t="s">
        <v>198</v>
      </c>
      <c r="B2988" s="354" t="str">
        <f>VLOOKUP(A2988,'Web Based Remittances'!$A$2:$C$70,3,0)</f>
        <v>192u596h</v>
      </c>
      <c r="C2988" s="354" t="s">
        <v>49</v>
      </c>
      <c r="D2988" s="354" t="s">
        <v>50</v>
      </c>
      <c r="E2988" s="354">
        <v>4190387</v>
      </c>
      <c r="S2988" s="354">
        <v>0</v>
      </c>
      <c r="T2988" s="354">
        <v>0</v>
      </c>
      <c r="U2988" s="354">
        <v>0</v>
      </c>
      <c r="V2988" s="354">
        <v>0</v>
      </c>
      <c r="W2988" s="354">
        <v>0</v>
      </c>
      <c r="X2988" s="354">
        <v>0</v>
      </c>
      <c r="Y2988" s="354">
        <v>0</v>
      </c>
      <c r="Z2988" s="354">
        <v>0</v>
      </c>
      <c r="AA2988" s="354">
        <v>0</v>
      </c>
      <c r="AB2988" s="354">
        <v>0</v>
      </c>
      <c r="AC2988" s="354">
        <v>0</v>
      </c>
      <c r="AD2988" s="354">
        <v>0</v>
      </c>
    </row>
    <row r="2989" spans="1:30" x14ac:dyDescent="0.35">
      <c r="A2989" t="s">
        <v>198</v>
      </c>
      <c r="B2989" s="354" t="str">
        <f>VLOOKUP(A2989,'Web Based Remittances'!$A$2:$C$70,3,0)</f>
        <v>192u596h</v>
      </c>
      <c r="C2989" s="354" t="s">
        <v>51</v>
      </c>
      <c r="D2989" s="354" t="s">
        <v>52</v>
      </c>
      <c r="E2989" s="354">
        <v>4190388</v>
      </c>
      <c r="F2989" s="354">
        <v>-5000</v>
      </c>
      <c r="G2989" s="354">
        <v>0</v>
      </c>
      <c r="H2989" s="354">
        <v>0</v>
      </c>
      <c r="I2989" s="354">
        <v>-2500</v>
      </c>
      <c r="J2989" s="354">
        <v>0</v>
      </c>
      <c r="K2989" s="354">
        <v>0</v>
      </c>
      <c r="L2989" s="354">
        <v>0</v>
      </c>
      <c r="M2989" s="354">
        <v>0</v>
      </c>
      <c r="N2989" s="354">
        <v>-2500</v>
      </c>
      <c r="O2989" s="354">
        <v>0</v>
      </c>
      <c r="P2989" s="354">
        <v>0</v>
      </c>
      <c r="Q2989" s="354">
        <v>0</v>
      </c>
      <c r="R2989" s="354">
        <v>0</v>
      </c>
      <c r="S2989" s="354">
        <v>0</v>
      </c>
      <c r="T2989" s="354">
        <v>0</v>
      </c>
      <c r="U2989" s="354">
        <v>-2500</v>
      </c>
      <c r="V2989" s="354">
        <v>-2500</v>
      </c>
      <c r="W2989" s="354">
        <v>-2500</v>
      </c>
      <c r="X2989" s="354">
        <v>-2500</v>
      </c>
      <c r="Y2989" s="354">
        <v>-2500</v>
      </c>
      <c r="Z2989" s="354">
        <v>-5000</v>
      </c>
      <c r="AA2989" s="354">
        <v>-5000</v>
      </c>
      <c r="AB2989" s="354">
        <v>-5000</v>
      </c>
      <c r="AC2989" s="354">
        <v>-5000</v>
      </c>
      <c r="AD2989" s="354">
        <v>-5000</v>
      </c>
    </row>
    <row r="2990" spans="1:30" x14ac:dyDescent="0.35">
      <c r="A2990" t="s">
        <v>198</v>
      </c>
      <c r="B2990" s="354" t="str">
        <f>VLOOKUP(A2990,'Web Based Remittances'!$A$2:$C$70,3,0)</f>
        <v>192u596h</v>
      </c>
      <c r="C2990" s="354" t="s">
        <v>53</v>
      </c>
      <c r="D2990" s="354" t="s">
        <v>54</v>
      </c>
      <c r="E2990" s="354">
        <v>4190380</v>
      </c>
      <c r="F2990" s="354">
        <v>-48255</v>
      </c>
      <c r="H2990" s="354">
        <v>-7717</v>
      </c>
      <c r="J2990" s="354">
        <v>-29788</v>
      </c>
      <c r="N2990" s="354">
        <v>-10750</v>
      </c>
      <c r="S2990" s="354">
        <v>0</v>
      </c>
      <c r="T2990" s="354">
        <v>-7717</v>
      </c>
      <c r="U2990" s="354">
        <v>-7717</v>
      </c>
      <c r="V2990" s="354">
        <v>-37505</v>
      </c>
      <c r="W2990" s="354">
        <v>-37505</v>
      </c>
      <c r="X2990" s="354">
        <v>-37505</v>
      </c>
      <c r="Y2990" s="354">
        <v>-37505</v>
      </c>
      <c r="Z2990" s="354">
        <v>-48255</v>
      </c>
      <c r="AA2990" s="354">
        <v>-48255</v>
      </c>
      <c r="AB2990" s="354">
        <v>-48255</v>
      </c>
      <c r="AC2990" s="354">
        <v>-48255</v>
      </c>
      <c r="AD2990" s="354">
        <v>-48255</v>
      </c>
    </row>
    <row r="2991" spans="1:30" x14ac:dyDescent="0.35">
      <c r="A2991" t="s">
        <v>198</v>
      </c>
      <c r="B2991" s="354" t="str">
        <f>VLOOKUP(A2991,'Web Based Remittances'!$A$2:$C$70,3,0)</f>
        <v>192u596h</v>
      </c>
      <c r="C2991" s="354" t="s">
        <v>57</v>
      </c>
      <c r="D2991" s="354" t="s">
        <v>58</v>
      </c>
      <c r="E2991" s="354">
        <v>6110000</v>
      </c>
      <c r="F2991" s="354">
        <v>799277</v>
      </c>
      <c r="G2991" s="354">
        <v>69916</v>
      </c>
      <c r="H2991" s="354">
        <v>69916</v>
      </c>
      <c r="I2991" s="354">
        <v>69916</v>
      </c>
      <c r="J2991" s="354">
        <v>69916</v>
      </c>
      <c r="K2991" s="354">
        <v>69916</v>
      </c>
      <c r="L2991" s="354">
        <v>64242</v>
      </c>
      <c r="M2991" s="354">
        <v>64242</v>
      </c>
      <c r="N2991" s="354">
        <v>64242</v>
      </c>
      <c r="O2991" s="354">
        <v>64242</v>
      </c>
      <c r="P2991" s="354">
        <v>64242</v>
      </c>
      <c r="Q2991" s="354">
        <v>64242</v>
      </c>
      <c r="R2991" s="354">
        <v>64245</v>
      </c>
      <c r="S2991" s="354">
        <v>69916</v>
      </c>
      <c r="T2991" s="354">
        <v>139832</v>
      </c>
      <c r="U2991" s="354">
        <v>209748</v>
      </c>
      <c r="V2991" s="354">
        <v>279664</v>
      </c>
      <c r="W2991" s="354">
        <v>349580</v>
      </c>
      <c r="X2991" s="354">
        <v>413822</v>
      </c>
      <c r="Y2991" s="354">
        <v>478064</v>
      </c>
      <c r="Z2991" s="354">
        <v>542306</v>
      </c>
      <c r="AA2991" s="354">
        <v>606548</v>
      </c>
      <c r="AB2991" s="354">
        <v>670790</v>
      </c>
      <c r="AC2991" s="354">
        <v>735032</v>
      </c>
      <c r="AD2991" s="354">
        <v>799277</v>
      </c>
    </row>
    <row r="2992" spans="1:30" x14ac:dyDescent="0.35">
      <c r="A2992" t="s">
        <v>198</v>
      </c>
      <c r="B2992" s="354" t="str">
        <f>VLOOKUP(A2992,'Web Based Remittances'!$A$2:$C$70,3,0)</f>
        <v>192u596h</v>
      </c>
      <c r="C2992" s="354" t="s">
        <v>59</v>
      </c>
      <c r="D2992" s="354" t="s">
        <v>60</v>
      </c>
      <c r="E2992" s="354">
        <v>6110020</v>
      </c>
      <c r="F2992" s="354">
        <v>5000</v>
      </c>
      <c r="G2992" s="354">
        <v>525</v>
      </c>
      <c r="H2992" s="354">
        <v>526</v>
      </c>
      <c r="I2992" s="354">
        <v>395</v>
      </c>
      <c r="J2992" s="354">
        <v>395</v>
      </c>
      <c r="K2992" s="354">
        <v>0</v>
      </c>
      <c r="L2992" s="354">
        <v>395</v>
      </c>
      <c r="M2992" s="354">
        <v>526</v>
      </c>
      <c r="N2992" s="354">
        <v>395</v>
      </c>
      <c r="O2992" s="354">
        <v>395</v>
      </c>
      <c r="P2992" s="354">
        <v>526</v>
      </c>
      <c r="Q2992" s="354">
        <v>395</v>
      </c>
      <c r="R2992" s="354">
        <v>527</v>
      </c>
      <c r="S2992" s="354">
        <v>525</v>
      </c>
      <c r="T2992" s="354">
        <v>1051</v>
      </c>
      <c r="U2992" s="354">
        <v>1446</v>
      </c>
      <c r="V2992" s="354">
        <v>1841</v>
      </c>
      <c r="W2992" s="354">
        <v>1841</v>
      </c>
      <c r="X2992" s="354">
        <v>2236</v>
      </c>
      <c r="Y2992" s="354">
        <v>2762</v>
      </c>
      <c r="Z2992" s="354">
        <v>3157</v>
      </c>
      <c r="AA2992" s="354">
        <v>3552</v>
      </c>
      <c r="AB2992" s="354">
        <v>4078</v>
      </c>
      <c r="AC2992" s="354">
        <v>4473</v>
      </c>
      <c r="AD2992" s="354">
        <v>5000</v>
      </c>
    </row>
    <row r="2993" spans="1:30" x14ac:dyDescent="0.35">
      <c r="A2993" t="s">
        <v>198</v>
      </c>
      <c r="B2993" s="354" t="str">
        <f>VLOOKUP(A2993,'Web Based Remittances'!$A$2:$C$70,3,0)</f>
        <v>192u596h</v>
      </c>
      <c r="C2993" s="354" t="s">
        <v>61</v>
      </c>
      <c r="D2993" s="354" t="s">
        <v>62</v>
      </c>
      <c r="E2993" s="354">
        <v>6110600</v>
      </c>
      <c r="F2993" s="354">
        <v>322600</v>
      </c>
      <c r="G2993" s="354">
        <v>34708</v>
      </c>
      <c r="H2993" s="354">
        <v>26708</v>
      </c>
      <c r="I2993" s="354">
        <v>26708</v>
      </c>
      <c r="J2993" s="354">
        <v>26708</v>
      </c>
      <c r="K2993" s="354">
        <v>26708</v>
      </c>
      <c r="L2993" s="354">
        <v>25583</v>
      </c>
      <c r="M2993" s="354">
        <v>25913</v>
      </c>
      <c r="N2993" s="354">
        <v>25913</v>
      </c>
      <c r="O2993" s="354">
        <v>25913</v>
      </c>
      <c r="P2993" s="354">
        <v>25913</v>
      </c>
      <c r="Q2993" s="354">
        <v>25913</v>
      </c>
      <c r="R2993" s="354">
        <v>25912</v>
      </c>
      <c r="S2993" s="354">
        <v>34708</v>
      </c>
      <c r="T2993" s="354">
        <v>61416</v>
      </c>
      <c r="U2993" s="354">
        <v>88124</v>
      </c>
      <c r="V2993" s="354">
        <v>114832</v>
      </c>
      <c r="W2993" s="354">
        <v>141540</v>
      </c>
      <c r="X2993" s="354">
        <v>167123</v>
      </c>
      <c r="Y2993" s="354">
        <v>193036</v>
      </c>
      <c r="Z2993" s="354">
        <v>218949</v>
      </c>
      <c r="AA2993" s="354">
        <v>244862</v>
      </c>
      <c r="AB2993" s="354">
        <v>270775</v>
      </c>
      <c r="AC2993" s="354">
        <v>296688</v>
      </c>
      <c r="AD2993" s="354">
        <v>322600</v>
      </c>
    </row>
    <row r="2994" spans="1:30" x14ac:dyDescent="0.35">
      <c r="A2994" t="s">
        <v>198</v>
      </c>
      <c r="B2994" s="354" t="str">
        <f>VLOOKUP(A2994,'Web Based Remittances'!$A$2:$C$70,3,0)</f>
        <v>192u596h</v>
      </c>
      <c r="C2994" s="354" t="s">
        <v>63</v>
      </c>
      <c r="D2994" s="354" t="s">
        <v>64</v>
      </c>
      <c r="E2994" s="354">
        <v>6110720</v>
      </c>
      <c r="F2994" s="354">
        <v>33186</v>
      </c>
      <c r="G2994" s="354">
        <v>2765.5</v>
      </c>
      <c r="H2994" s="354">
        <v>2765.5</v>
      </c>
      <c r="I2994" s="354">
        <v>2765.5</v>
      </c>
      <c r="J2994" s="354">
        <v>2765.5</v>
      </c>
      <c r="K2994" s="354">
        <v>2765.5</v>
      </c>
      <c r="L2994" s="354">
        <v>2765.5</v>
      </c>
      <c r="M2994" s="354">
        <v>2765.5</v>
      </c>
      <c r="N2994" s="354">
        <v>2765.5</v>
      </c>
      <c r="O2994" s="354">
        <v>2765.5</v>
      </c>
      <c r="P2994" s="354">
        <v>2765.5</v>
      </c>
      <c r="Q2994" s="354">
        <v>2765.5</v>
      </c>
      <c r="R2994" s="354">
        <v>2765.5</v>
      </c>
      <c r="S2994" s="354">
        <v>2765.5</v>
      </c>
      <c r="T2994" s="354">
        <v>5531</v>
      </c>
      <c r="U2994" s="354">
        <v>8296.5</v>
      </c>
      <c r="V2994" s="354">
        <v>11062</v>
      </c>
      <c r="W2994" s="354">
        <v>13827.5</v>
      </c>
      <c r="X2994" s="354">
        <v>16593</v>
      </c>
      <c r="Y2994" s="354">
        <v>19358.5</v>
      </c>
      <c r="Z2994" s="354">
        <v>22124</v>
      </c>
      <c r="AA2994" s="354">
        <v>24889.5</v>
      </c>
      <c r="AB2994" s="354">
        <v>27655</v>
      </c>
      <c r="AC2994" s="354">
        <v>30420.5</v>
      </c>
      <c r="AD2994" s="354">
        <v>33186</v>
      </c>
    </row>
    <row r="2995" spans="1:30" x14ac:dyDescent="0.35">
      <c r="A2995" t="s">
        <v>198</v>
      </c>
      <c r="B2995" s="354" t="str">
        <f>VLOOKUP(A2995,'Web Based Remittances'!$A$2:$C$70,3,0)</f>
        <v>192u596h</v>
      </c>
      <c r="C2995" s="354" t="s">
        <v>65</v>
      </c>
      <c r="D2995" s="354" t="s">
        <v>66</v>
      </c>
      <c r="E2995" s="354">
        <v>6110860</v>
      </c>
      <c r="F2995" s="354">
        <v>66305</v>
      </c>
      <c r="G2995" s="354">
        <v>5191</v>
      </c>
      <c r="H2995" s="354">
        <v>5191</v>
      </c>
      <c r="I2995" s="354">
        <v>5191</v>
      </c>
      <c r="J2995" s="354">
        <v>5191</v>
      </c>
      <c r="K2995" s="354">
        <v>5191</v>
      </c>
      <c r="L2995" s="354">
        <v>5622</v>
      </c>
      <c r="M2995" s="354">
        <v>5788</v>
      </c>
      <c r="N2995" s="354">
        <v>5788</v>
      </c>
      <c r="O2995" s="354">
        <v>5788</v>
      </c>
      <c r="P2995" s="354">
        <v>5788</v>
      </c>
      <c r="Q2995" s="354">
        <v>5788</v>
      </c>
      <c r="R2995" s="354">
        <v>5788</v>
      </c>
      <c r="S2995" s="354">
        <v>5191</v>
      </c>
      <c r="T2995" s="354">
        <v>10382</v>
      </c>
      <c r="U2995" s="354">
        <v>15573</v>
      </c>
      <c r="V2995" s="354">
        <v>20764</v>
      </c>
      <c r="W2995" s="354">
        <v>25955</v>
      </c>
      <c r="X2995" s="354">
        <v>31577</v>
      </c>
      <c r="Y2995" s="354">
        <v>37365</v>
      </c>
      <c r="Z2995" s="354">
        <v>43153</v>
      </c>
      <c r="AA2995" s="354">
        <v>48941</v>
      </c>
      <c r="AB2995" s="354">
        <v>54729</v>
      </c>
      <c r="AC2995" s="354">
        <v>60517</v>
      </c>
      <c r="AD2995" s="354">
        <v>66305</v>
      </c>
    </row>
    <row r="2996" spans="1:30" x14ac:dyDescent="0.35">
      <c r="A2996" t="s">
        <v>198</v>
      </c>
      <c r="B2996" s="354" t="str">
        <f>VLOOKUP(A2996,'Web Based Remittances'!$A$2:$C$70,3,0)</f>
        <v>192u596h</v>
      </c>
      <c r="C2996" s="354" t="s">
        <v>67</v>
      </c>
      <c r="D2996" s="354" t="s">
        <v>68</v>
      </c>
      <c r="E2996" s="354">
        <v>6110800</v>
      </c>
      <c r="S2996" s="354">
        <v>0</v>
      </c>
      <c r="T2996" s="354">
        <v>0</v>
      </c>
      <c r="U2996" s="354">
        <v>0</v>
      </c>
      <c r="V2996" s="354">
        <v>0</v>
      </c>
      <c r="W2996" s="354">
        <v>0</v>
      </c>
      <c r="X2996" s="354">
        <v>0</v>
      </c>
      <c r="Y2996" s="354">
        <v>0</v>
      </c>
      <c r="Z2996" s="354">
        <v>0</v>
      </c>
      <c r="AA2996" s="354">
        <v>0</v>
      </c>
      <c r="AB2996" s="354">
        <v>0</v>
      </c>
      <c r="AC2996" s="354">
        <v>0</v>
      </c>
      <c r="AD2996" s="354">
        <v>0</v>
      </c>
    </row>
    <row r="2997" spans="1:30" x14ac:dyDescent="0.35">
      <c r="A2997" t="s">
        <v>198</v>
      </c>
      <c r="B2997" s="354" t="str">
        <f>VLOOKUP(A2997,'Web Based Remittances'!$A$2:$C$70,3,0)</f>
        <v>192u596h</v>
      </c>
      <c r="C2997" s="354" t="s">
        <v>69</v>
      </c>
      <c r="D2997" s="354" t="s">
        <v>70</v>
      </c>
      <c r="E2997" s="354">
        <v>6110640</v>
      </c>
      <c r="F2997" s="354">
        <v>35260</v>
      </c>
      <c r="G2997" s="354">
        <v>2938</v>
      </c>
      <c r="H2997" s="354">
        <v>2938</v>
      </c>
      <c r="I2997" s="354">
        <v>2938</v>
      </c>
      <c r="J2997" s="354">
        <v>2938</v>
      </c>
      <c r="K2997" s="354">
        <v>2938</v>
      </c>
      <c r="L2997" s="354">
        <v>2938</v>
      </c>
      <c r="M2997" s="354">
        <v>2938</v>
      </c>
      <c r="N2997" s="354">
        <v>2938</v>
      </c>
      <c r="O2997" s="354">
        <v>2938</v>
      </c>
      <c r="P2997" s="354">
        <v>2938</v>
      </c>
      <c r="Q2997" s="354">
        <v>2938</v>
      </c>
      <c r="R2997" s="354">
        <v>2942</v>
      </c>
      <c r="S2997" s="354">
        <v>2938</v>
      </c>
      <c r="T2997" s="354">
        <v>5876</v>
      </c>
      <c r="U2997" s="354">
        <v>8814</v>
      </c>
      <c r="V2997" s="354">
        <v>11752</v>
      </c>
      <c r="W2997" s="354">
        <v>14690</v>
      </c>
      <c r="X2997" s="354">
        <v>17628</v>
      </c>
      <c r="Y2997" s="354">
        <v>20566</v>
      </c>
      <c r="Z2997" s="354">
        <v>23504</v>
      </c>
      <c r="AA2997" s="354">
        <v>26442</v>
      </c>
      <c r="AB2997" s="354">
        <v>29380</v>
      </c>
      <c r="AC2997" s="354">
        <v>32318</v>
      </c>
      <c r="AD2997" s="354">
        <v>35260</v>
      </c>
    </row>
    <row r="2998" spans="1:30" x14ac:dyDescent="0.35">
      <c r="A2998" t="s">
        <v>198</v>
      </c>
      <c r="B2998" s="354" t="str">
        <f>VLOOKUP(A2998,'Web Based Remittances'!$A$2:$C$70,3,0)</f>
        <v>192u596h</v>
      </c>
      <c r="C2998" s="354" t="s">
        <v>71</v>
      </c>
      <c r="D2998" s="354" t="s">
        <v>72</v>
      </c>
      <c r="E2998" s="354">
        <v>6116300</v>
      </c>
      <c r="F2998" s="354">
        <v>6016</v>
      </c>
      <c r="G2998" s="354">
        <v>413</v>
      </c>
      <c r="H2998" s="354">
        <v>562</v>
      </c>
      <c r="I2998" s="354">
        <v>444.5</v>
      </c>
      <c r="J2998" s="354">
        <v>413</v>
      </c>
      <c r="K2998" s="354">
        <v>713</v>
      </c>
      <c r="L2998" s="354">
        <v>562</v>
      </c>
      <c r="M2998" s="354">
        <v>444.5</v>
      </c>
      <c r="N2998" s="354">
        <v>413</v>
      </c>
      <c r="O2998" s="354">
        <v>413</v>
      </c>
      <c r="P2998" s="354">
        <v>663</v>
      </c>
      <c r="Q2998" s="354">
        <v>413</v>
      </c>
      <c r="R2998" s="354">
        <v>562</v>
      </c>
      <c r="S2998" s="354">
        <v>413</v>
      </c>
      <c r="T2998" s="354">
        <v>975</v>
      </c>
      <c r="U2998" s="354">
        <v>1419.5</v>
      </c>
      <c r="V2998" s="354">
        <v>1832.5</v>
      </c>
      <c r="W2998" s="354">
        <v>2545.5</v>
      </c>
      <c r="X2998" s="354">
        <v>3107.5</v>
      </c>
      <c r="Y2998" s="354">
        <v>3552</v>
      </c>
      <c r="Z2998" s="354">
        <v>3965</v>
      </c>
      <c r="AA2998" s="354">
        <v>4378</v>
      </c>
      <c r="AB2998" s="354">
        <v>5041</v>
      </c>
      <c r="AC2998" s="354">
        <v>5454</v>
      </c>
      <c r="AD2998" s="354">
        <v>6016</v>
      </c>
    </row>
    <row r="2999" spans="1:30" x14ac:dyDescent="0.35">
      <c r="A2999" t="s">
        <v>198</v>
      </c>
      <c r="B2999" s="354" t="str">
        <f>VLOOKUP(A2999,'Web Based Remittances'!$A$2:$C$70,3,0)</f>
        <v>192u596h</v>
      </c>
      <c r="C2999" s="354" t="s">
        <v>73</v>
      </c>
      <c r="D2999" s="354" t="s">
        <v>74</v>
      </c>
      <c r="E2999" s="354">
        <v>6116200</v>
      </c>
      <c r="F2999" s="354">
        <v>10000</v>
      </c>
      <c r="G2999" s="354">
        <v>833.33</v>
      </c>
      <c r="H2999" s="354">
        <v>833.33</v>
      </c>
      <c r="I2999" s="354">
        <v>833.33</v>
      </c>
      <c r="J2999" s="354">
        <v>833.33</v>
      </c>
      <c r="K2999" s="354">
        <v>833.33</v>
      </c>
      <c r="L2999" s="354">
        <v>833.33</v>
      </c>
      <c r="M2999" s="354">
        <v>833.33</v>
      </c>
      <c r="N2999" s="354">
        <v>833.33</v>
      </c>
      <c r="O2999" s="354">
        <v>833.33</v>
      </c>
      <c r="P2999" s="354">
        <v>833.33</v>
      </c>
      <c r="Q2999" s="354">
        <v>833.33</v>
      </c>
      <c r="R2999" s="354">
        <v>833.37</v>
      </c>
      <c r="S2999" s="354">
        <v>833.33</v>
      </c>
      <c r="T2999" s="354">
        <v>1666.66</v>
      </c>
      <c r="U2999" s="354">
        <v>2499.9900000000002</v>
      </c>
      <c r="V2999" s="354">
        <v>3333.32</v>
      </c>
      <c r="W2999" s="354">
        <v>4166.6500000000005</v>
      </c>
      <c r="X2999" s="354">
        <v>4999.9800000000005</v>
      </c>
      <c r="Y2999" s="354">
        <v>5833.31</v>
      </c>
      <c r="Z2999" s="354">
        <v>6666.64</v>
      </c>
      <c r="AA2999" s="354">
        <v>7499.97</v>
      </c>
      <c r="AB2999" s="354">
        <v>8333.3000000000011</v>
      </c>
      <c r="AC2999" s="354">
        <v>9166.630000000001</v>
      </c>
      <c r="AD2999" s="354">
        <v>10000.000000000002</v>
      </c>
    </row>
    <row r="3000" spans="1:30" x14ac:dyDescent="0.35">
      <c r="A3000" t="s">
        <v>198</v>
      </c>
      <c r="B3000" s="354" t="str">
        <f>VLOOKUP(A3000,'Web Based Remittances'!$A$2:$C$70,3,0)</f>
        <v>192u596h</v>
      </c>
      <c r="C3000" s="354" t="s">
        <v>75</v>
      </c>
      <c r="D3000" s="354" t="s">
        <v>76</v>
      </c>
      <c r="E3000" s="354">
        <v>6116610</v>
      </c>
      <c r="S3000" s="354">
        <v>0</v>
      </c>
      <c r="T3000" s="354">
        <v>0</v>
      </c>
      <c r="U3000" s="354">
        <v>0</v>
      </c>
      <c r="V3000" s="354">
        <v>0</v>
      </c>
      <c r="W3000" s="354">
        <v>0</v>
      </c>
      <c r="X3000" s="354">
        <v>0</v>
      </c>
      <c r="Y3000" s="354">
        <v>0</v>
      </c>
      <c r="Z3000" s="354">
        <v>0</v>
      </c>
      <c r="AA3000" s="354">
        <v>0</v>
      </c>
      <c r="AB3000" s="354">
        <v>0</v>
      </c>
      <c r="AC3000" s="354">
        <v>0</v>
      </c>
      <c r="AD3000" s="354">
        <v>0</v>
      </c>
    </row>
    <row r="3001" spans="1:30" x14ac:dyDescent="0.35">
      <c r="A3001" t="s">
        <v>198</v>
      </c>
      <c r="B3001" s="354" t="str">
        <f>VLOOKUP(A3001,'Web Based Remittances'!$A$2:$C$70,3,0)</f>
        <v>192u596h</v>
      </c>
      <c r="C3001" s="354" t="s">
        <v>77</v>
      </c>
      <c r="D3001" s="354" t="s">
        <v>78</v>
      </c>
      <c r="E3001" s="354">
        <v>6116600</v>
      </c>
      <c r="F3001" s="354">
        <v>807.9</v>
      </c>
      <c r="G3001" s="354">
        <v>807.9</v>
      </c>
      <c r="S3001" s="354">
        <v>807.9</v>
      </c>
      <c r="T3001" s="354">
        <v>807.9</v>
      </c>
      <c r="U3001" s="354">
        <v>807.9</v>
      </c>
      <c r="V3001" s="354">
        <v>807.9</v>
      </c>
      <c r="W3001" s="354">
        <v>807.9</v>
      </c>
      <c r="X3001" s="354">
        <v>807.9</v>
      </c>
      <c r="Y3001" s="354">
        <v>807.9</v>
      </c>
      <c r="Z3001" s="354">
        <v>807.9</v>
      </c>
      <c r="AA3001" s="354">
        <v>807.9</v>
      </c>
      <c r="AB3001" s="354">
        <v>807.9</v>
      </c>
      <c r="AC3001" s="354">
        <v>807.9</v>
      </c>
      <c r="AD3001" s="354">
        <v>807.9</v>
      </c>
    </row>
    <row r="3002" spans="1:30" x14ac:dyDescent="0.35">
      <c r="A3002" t="s">
        <v>198</v>
      </c>
      <c r="B3002" s="354" t="str">
        <f>VLOOKUP(A3002,'Web Based Remittances'!$A$2:$C$70,3,0)</f>
        <v>192u596h</v>
      </c>
      <c r="C3002" s="354" t="s">
        <v>79</v>
      </c>
      <c r="D3002" s="354" t="s">
        <v>80</v>
      </c>
      <c r="E3002" s="354">
        <v>6121000</v>
      </c>
      <c r="F3002" s="354">
        <v>16000</v>
      </c>
      <c r="G3002" s="354">
        <v>1333.33</v>
      </c>
      <c r="H3002" s="354">
        <v>1333.33</v>
      </c>
      <c r="I3002" s="354">
        <v>1333.33</v>
      </c>
      <c r="J3002" s="354">
        <v>1333.33</v>
      </c>
      <c r="K3002" s="354">
        <v>1333.33</v>
      </c>
      <c r="L3002" s="354">
        <v>1333.33</v>
      </c>
      <c r="M3002" s="354">
        <v>1333.33</v>
      </c>
      <c r="N3002" s="354">
        <v>1333.33</v>
      </c>
      <c r="O3002" s="354">
        <v>1333.33</v>
      </c>
      <c r="P3002" s="354">
        <v>1333.33</v>
      </c>
      <c r="Q3002" s="354">
        <v>1333.33</v>
      </c>
      <c r="R3002" s="354">
        <v>1333.37</v>
      </c>
      <c r="S3002" s="354">
        <v>1333.33</v>
      </c>
      <c r="T3002" s="354">
        <v>2666.66</v>
      </c>
      <c r="U3002" s="354">
        <v>3999.99</v>
      </c>
      <c r="V3002" s="354">
        <v>5333.32</v>
      </c>
      <c r="W3002" s="354">
        <v>6666.65</v>
      </c>
      <c r="X3002" s="354">
        <v>7999.98</v>
      </c>
      <c r="Y3002" s="354">
        <v>9333.31</v>
      </c>
      <c r="Z3002" s="354">
        <v>10666.64</v>
      </c>
      <c r="AA3002" s="354">
        <v>11999.97</v>
      </c>
      <c r="AB3002" s="354">
        <v>13333.3</v>
      </c>
      <c r="AC3002" s="354">
        <v>14666.63</v>
      </c>
      <c r="AD3002" s="354">
        <v>16000</v>
      </c>
    </row>
    <row r="3003" spans="1:30" x14ac:dyDescent="0.35">
      <c r="A3003" t="s">
        <v>198</v>
      </c>
      <c r="B3003" s="354" t="str">
        <f>VLOOKUP(A3003,'Web Based Remittances'!$A$2:$C$70,3,0)</f>
        <v>192u596h</v>
      </c>
      <c r="C3003" s="354" t="s">
        <v>81</v>
      </c>
      <c r="D3003" s="354" t="s">
        <v>82</v>
      </c>
      <c r="E3003" s="354">
        <v>6122310</v>
      </c>
      <c r="F3003" s="354">
        <v>2290</v>
      </c>
      <c r="G3003" s="354">
        <v>157.5</v>
      </c>
      <c r="H3003" s="354">
        <v>157.5</v>
      </c>
      <c r="I3003" s="354">
        <v>157.5</v>
      </c>
      <c r="J3003" s="354">
        <v>157.5</v>
      </c>
      <c r="K3003" s="354">
        <v>157.5</v>
      </c>
      <c r="L3003" s="354">
        <v>557.5</v>
      </c>
      <c r="M3003" s="354">
        <v>157.5</v>
      </c>
      <c r="N3003" s="354">
        <v>157.5</v>
      </c>
      <c r="O3003" s="354">
        <v>157.5</v>
      </c>
      <c r="P3003" s="354">
        <v>157.5</v>
      </c>
      <c r="Q3003" s="354">
        <v>157.5</v>
      </c>
      <c r="R3003" s="354">
        <v>157.5</v>
      </c>
      <c r="S3003" s="354">
        <v>157.5</v>
      </c>
      <c r="T3003" s="354">
        <v>315</v>
      </c>
      <c r="U3003" s="354">
        <v>472.5</v>
      </c>
      <c r="V3003" s="354">
        <v>630</v>
      </c>
      <c r="W3003" s="354">
        <v>787.5</v>
      </c>
      <c r="X3003" s="354">
        <v>1345</v>
      </c>
      <c r="Y3003" s="354">
        <v>1502.5</v>
      </c>
      <c r="Z3003" s="354">
        <v>1660</v>
      </c>
      <c r="AA3003" s="354">
        <v>1817.5</v>
      </c>
      <c r="AB3003" s="354">
        <v>1975</v>
      </c>
      <c r="AC3003" s="354">
        <v>2132.5</v>
      </c>
      <c r="AD3003" s="354">
        <v>2290</v>
      </c>
    </row>
    <row r="3004" spans="1:30" x14ac:dyDescent="0.35">
      <c r="A3004" t="s">
        <v>198</v>
      </c>
      <c r="B3004" s="354" t="str">
        <f>VLOOKUP(A3004,'Web Based Remittances'!$A$2:$C$70,3,0)</f>
        <v>192u596h</v>
      </c>
      <c r="C3004" s="354" t="s">
        <v>83</v>
      </c>
      <c r="D3004" s="354" t="s">
        <v>84</v>
      </c>
      <c r="E3004" s="354">
        <v>6122110</v>
      </c>
      <c r="F3004" s="354">
        <v>41413</v>
      </c>
      <c r="G3004" s="354">
        <v>3451</v>
      </c>
      <c r="H3004" s="354">
        <v>3451</v>
      </c>
      <c r="I3004" s="354">
        <v>3451</v>
      </c>
      <c r="J3004" s="354">
        <v>3451</v>
      </c>
      <c r="K3004" s="354">
        <v>3451</v>
      </c>
      <c r="L3004" s="354">
        <v>3451</v>
      </c>
      <c r="M3004" s="354">
        <v>3451</v>
      </c>
      <c r="N3004" s="354">
        <v>3451</v>
      </c>
      <c r="O3004" s="354">
        <v>3451</v>
      </c>
      <c r="P3004" s="354">
        <v>3451</v>
      </c>
      <c r="Q3004" s="354">
        <v>3451</v>
      </c>
      <c r="R3004" s="354">
        <v>3452</v>
      </c>
      <c r="S3004" s="354">
        <v>3451</v>
      </c>
      <c r="T3004" s="354">
        <v>6902</v>
      </c>
      <c r="U3004" s="354">
        <v>10353</v>
      </c>
      <c r="V3004" s="354">
        <v>13804</v>
      </c>
      <c r="W3004" s="354">
        <v>17255</v>
      </c>
      <c r="X3004" s="354">
        <v>20706</v>
      </c>
      <c r="Y3004" s="354">
        <v>24157</v>
      </c>
      <c r="Z3004" s="354">
        <v>27608</v>
      </c>
      <c r="AA3004" s="354">
        <v>31059</v>
      </c>
      <c r="AB3004" s="354">
        <v>34510</v>
      </c>
      <c r="AC3004" s="354">
        <v>37961</v>
      </c>
      <c r="AD3004" s="354">
        <v>41413</v>
      </c>
    </row>
    <row r="3005" spans="1:30" x14ac:dyDescent="0.35">
      <c r="A3005" t="s">
        <v>198</v>
      </c>
      <c r="B3005" s="354" t="str">
        <f>VLOOKUP(A3005,'Web Based Remittances'!$A$2:$C$70,3,0)</f>
        <v>192u596h</v>
      </c>
      <c r="C3005" s="354" t="s">
        <v>85</v>
      </c>
      <c r="D3005" s="354" t="s">
        <v>86</v>
      </c>
      <c r="E3005" s="354">
        <v>6120800</v>
      </c>
      <c r="F3005" s="354">
        <v>2000</v>
      </c>
      <c r="I3005" s="354">
        <v>500</v>
      </c>
      <c r="L3005" s="354">
        <v>500</v>
      </c>
      <c r="O3005" s="354">
        <v>500</v>
      </c>
      <c r="R3005" s="354">
        <v>500</v>
      </c>
      <c r="S3005" s="354">
        <v>0</v>
      </c>
      <c r="T3005" s="354">
        <v>0</v>
      </c>
      <c r="U3005" s="354">
        <v>500</v>
      </c>
      <c r="V3005" s="354">
        <v>500</v>
      </c>
      <c r="W3005" s="354">
        <v>500</v>
      </c>
      <c r="X3005" s="354">
        <v>1000</v>
      </c>
      <c r="Y3005" s="354">
        <v>1000</v>
      </c>
      <c r="Z3005" s="354">
        <v>1000</v>
      </c>
      <c r="AA3005" s="354">
        <v>1500</v>
      </c>
      <c r="AB3005" s="354">
        <v>1500</v>
      </c>
      <c r="AC3005" s="354">
        <v>1500</v>
      </c>
      <c r="AD3005" s="354">
        <v>2000</v>
      </c>
    </row>
    <row r="3006" spans="1:30" x14ac:dyDescent="0.35">
      <c r="A3006" t="s">
        <v>198</v>
      </c>
      <c r="B3006" s="354" t="str">
        <f>VLOOKUP(A3006,'Web Based Remittances'!$A$2:$C$70,3,0)</f>
        <v>192u596h</v>
      </c>
      <c r="C3006" s="354" t="s">
        <v>87</v>
      </c>
      <c r="D3006" s="354" t="s">
        <v>88</v>
      </c>
      <c r="E3006" s="354">
        <v>6120220</v>
      </c>
      <c r="F3006" s="354">
        <v>33032</v>
      </c>
      <c r="G3006" s="354">
        <v>1219.33</v>
      </c>
      <c r="H3006" s="354">
        <v>1219.33</v>
      </c>
      <c r="I3006" s="354">
        <v>1219.33</v>
      </c>
      <c r="J3006" s="354">
        <v>1219.33</v>
      </c>
      <c r="K3006" s="354">
        <v>5819</v>
      </c>
      <c r="L3006" s="354">
        <v>1219.33</v>
      </c>
      <c r="M3006" s="354">
        <v>5819</v>
      </c>
      <c r="N3006" s="354">
        <v>1219.33</v>
      </c>
      <c r="O3006" s="354">
        <v>5819</v>
      </c>
      <c r="P3006" s="354">
        <v>1219.33</v>
      </c>
      <c r="Q3006" s="354">
        <v>1220.69</v>
      </c>
      <c r="R3006" s="354">
        <v>5819</v>
      </c>
      <c r="S3006" s="354">
        <v>1219.33</v>
      </c>
      <c r="T3006" s="354">
        <v>2438.66</v>
      </c>
      <c r="U3006" s="354">
        <v>3657.99</v>
      </c>
      <c r="V3006" s="354">
        <v>4877.32</v>
      </c>
      <c r="W3006" s="354">
        <v>10696.32</v>
      </c>
      <c r="X3006" s="354">
        <v>11915.65</v>
      </c>
      <c r="Y3006" s="354">
        <v>17734.650000000001</v>
      </c>
      <c r="Z3006" s="354">
        <v>18953.980000000003</v>
      </c>
      <c r="AA3006" s="354">
        <v>24772.980000000003</v>
      </c>
      <c r="AB3006" s="354">
        <v>25992.310000000005</v>
      </c>
      <c r="AC3006" s="354">
        <v>27213.000000000004</v>
      </c>
      <c r="AD3006" s="354">
        <v>33032</v>
      </c>
    </row>
    <row r="3007" spans="1:30" x14ac:dyDescent="0.35">
      <c r="A3007" t="s">
        <v>198</v>
      </c>
      <c r="B3007" s="354" t="str">
        <f>VLOOKUP(A3007,'Web Based Remittances'!$A$2:$C$70,3,0)</f>
        <v>192u596h</v>
      </c>
      <c r="C3007" s="354" t="s">
        <v>89</v>
      </c>
      <c r="D3007" s="354" t="s">
        <v>90</v>
      </c>
      <c r="E3007" s="354">
        <v>6120600</v>
      </c>
      <c r="F3007" s="354">
        <v>22679</v>
      </c>
      <c r="G3007" s="354">
        <v>1889.96</v>
      </c>
      <c r="H3007" s="354">
        <v>1889.9</v>
      </c>
      <c r="I3007" s="354">
        <v>1889.9</v>
      </c>
      <c r="J3007" s="354">
        <v>1889.92</v>
      </c>
      <c r="K3007" s="354">
        <v>1889.88</v>
      </c>
      <c r="L3007" s="354">
        <v>1889.92</v>
      </c>
      <c r="M3007" s="354">
        <v>1889.92</v>
      </c>
      <c r="N3007" s="354">
        <v>1889.92</v>
      </c>
      <c r="O3007" s="354">
        <v>1889.92</v>
      </c>
      <c r="P3007" s="354">
        <v>1889.92</v>
      </c>
      <c r="Q3007" s="354">
        <v>1889.92</v>
      </c>
      <c r="R3007" s="354">
        <v>1889.92</v>
      </c>
      <c r="S3007" s="354">
        <v>1889.96</v>
      </c>
      <c r="T3007" s="354">
        <v>3779.86</v>
      </c>
      <c r="U3007" s="354">
        <v>5669.76</v>
      </c>
      <c r="V3007" s="354">
        <v>7559.68</v>
      </c>
      <c r="W3007" s="354">
        <v>9449.5600000000013</v>
      </c>
      <c r="X3007" s="354">
        <v>11339.480000000001</v>
      </c>
      <c r="Y3007" s="354">
        <v>13229.400000000001</v>
      </c>
      <c r="Z3007" s="354">
        <v>15119.320000000002</v>
      </c>
      <c r="AA3007" s="354">
        <v>17009.240000000002</v>
      </c>
      <c r="AB3007" s="354">
        <v>18899.160000000003</v>
      </c>
      <c r="AC3007" s="354">
        <v>20789.080000000002</v>
      </c>
      <c r="AD3007" s="354">
        <v>22679</v>
      </c>
    </row>
    <row r="3008" spans="1:30" x14ac:dyDescent="0.35">
      <c r="A3008" t="s">
        <v>198</v>
      </c>
      <c r="B3008" s="354" t="str">
        <f>VLOOKUP(A3008,'Web Based Remittances'!$A$2:$C$70,3,0)</f>
        <v>192u596h</v>
      </c>
      <c r="C3008" s="354" t="s">
        <v>91</v>
      </c>
      <c r="D3008" s="354" t="s">
        <v>92</v>
      </c>
      <c r="E3008" s="354">
        <v>6120400</v>
      </c>
      <c r="F3008" s="354">
        <v>1132</v>
      </c>
      <c r="G3008" s="354">
        <v>75.17</v>
      </c>
      <c r="H3008" s="354">
        <v>75.17</v>
      </c>
      <c r="I3008" s="354">
        <v>75.17</v>
      </c>
      <c r="J3008" s="354">
        <v>75.17</v>
      </c>
      <c r="K3008" s="354">
        <v>75.17</v>
      </c>
      <c r="L3008" s="354">
        <v>75.17</v>
      </c>
      <c r="M3008" s="354">
        <v>75.17</v>
      </c>
      <c r="N3008" s="354">
        <v>75.17</v>
      </c>
      <c r="O3008" s="354">
        <v>75.17</v>
      </c>
      <c r="P3008" s="354">
        <v>75.17</v>
      </c>
      <c r="Q3008" s="354">
        <v>75.17</v>
      </c>
      <c r="R3008" s="354">
        <v>305.13</v>
      </c>
      <c r="S3008" s="354">
        <v>75.17</v>
      </c>
      <c r="T3008" s="354">
        <v>150.34</v>
      </c>
      <c r="U3008" s="354">
        <v>225.51</v>
      </c>
      <c r="V3008" s="354">
        <v>300.68</v>
      </c>
      <c r="W3008" s="354">
        <v>375.85</v>
      </c>
      <c r="X3008" s="354">
        <v>451.02000000000004</v>
      </c>
      <c r="Y3008" s="354">
        <v>526.19000000000005</v>
      </c>
      <c r="Z3008" s="354">
        <v>601.36</v>
      </c>
      <c r="AA3008" s="354">
        <v>676.53</v>
      </c>
      <c r="AB3008" s="354">
        <v>751.69999999999993</v>
      </c>
      <c r="AC3008" s="354">
        <v>826.86999999999989</v>
      </c>
      <c r="AD3008" s="354">
        <v>1132</v>
      </c>
    </row>
    <row r="3009" spans="1:30" x14ac:dyDescent="0.35">
      <c r="A3009" t="s">
        <v>198</v>
      </c>
      <c r="B3009" s="354" t="str">
        <f>VLOOKUP(A3009,'Web Based Remittances'!$A$2:$C$70,3,0)</f>
        <v>192u596h</v>
      </c>
      <c r="C3009" s="354" t="s">
        <v>93</v>
      </c>
      <c r="D3009" s="354" t="s">
        <v>94</v>
      </c>
      <c r="E3009" s="354">
        <v>6140130</v>
      </c>
      <c r="F3009" s="354">
        <v>46000</v>
      </c>
      <c r="G3009" s="354">
        <v>3833.37</v>
      </c>
      <c r="H3009" s="354">
        <v>3833.33</v>
      </c>
      <c r="I3009" s="354">
        <v>3833.33</v>
      </c>
      <c r="J3009" s="354">
        <v>3833.33</v>
      </c>
      <c r="K3009" s="354">
        <v>3833.33</v>
      </c>
      <c r="L3009" s="354">
        <v>3833.33</v>
      </c>
      <c r="M3009" s="354">
        <v>3833.33</v>
      </c>
      <c r="N3009" s="354">
        <v>3833.33</v>
      </c>
      <c r="O3009" s="354">
        <v>3833.33</v>
      </c>
      <c r="P3009" s="354">
        <v>3833.33</v>
      </c>
      <c r="Q3009" s="354">
        <v>3833.33</v>
      </c>
      <c r="R3009" s="354">
        <v>3833.33</v>
      </c>
      <c r="S3009" s="354">
        <v>3833.37</v>
      </c>
      <c r="T3009" s="354">
        <v>7666.7</v>
      </c>
      <c r="U3009" s="354">
        <v>11500.029999999999</v>
      </c>
      <c r="V3009" s="354">
        <v>15333.359999999999</v>
      </c>
      <c r="W3009" s="354">
        <v>19166.689999999999</v>
      </c>
      <c r="X3009" s="354">
        <v>23000.019999999997</v>
      </c>
      <c r="Y3009" s="354">
        <v>26833.35</v>
      </c>
      <c r="Z3009" s="354">
        <v>30666.68</v>
      </c>
      <c r="AA3009" s="354">
        <v>34500.01</v>
      </c>
      <c r="AB3009" s="354">
        <v>38333.340000000004</v>
      </c>
      <c r="AC3009" s="354">
        <v>42166.670000000006</v>
      </c>
      <c r="AD3009" s="354">
        <v>46000.000000000007</v>
      </c>
    </row>
    <row r="3010" spans="1:30" x14ac:dyDescent="0.35">
      <c r="A3010" t="s">
        <v>198</v>
      </c>
      <c r="B3010" s="354" t="str">
        <f>VLOOKUP(A3010,'Web Based Remittances'!$A$2:$C$70,3,0)</f>
        <v>192u596h</v>
      </c>
      <c r="C3010" s="354" t="s">
        <v>95</v>
      </c>
      <c r="D3010" s="354" t="s">
        <v>96</v>
      </c>
      <c r="E3010" s="354">
        <v>6142430</v>
      </c>
      <c r="F3010" s="354">
        <v>4587</v>
      </c>
      <c r="G3010" s="354">
        <v>382.25</v>
      </c>
      <c r="H3010" s="354">
        <v>382.25</v>
      </c>
      <c r="I3010" s="354">
        <v>382.25</v>
      </c>
      <c r="J3010" s="354">
        <v>382.25</v>
      </c>
      <c r="K3010" s="354">
        <v>382.25</v>
      </c>
      <c r="L3010" s="354">
        <v>382.25</v>
      </c>
      <c r="M3010" s="354">
        <v>382.25</v>
      </c>
      <c r="N3010" s="354">
        <v>382.25</v>
      </c>
      <c r="O3010" s="354">
        <v>382.25</v>
      </c>
      <c r="P3010" s="354">
        <v>382.25</v>
      </c>
      <c r="Q3010" s="354">
        <v>382.25</v>
      </c>
      <c r="R3010" s="354">
        <v>382.25</v>
      </c>
      <c r="S3010" s="354">
        <v>382.25</v>
      </c>
      <c r="T3010" s="354">
        <v>764.5</v>
      </c>
      <c r="U3010" s="354">
        <v>1146.75</v>
      </c>
      <c r="V3010" s="354">
        <v>1529</v>
      </c>
      <c r="W3010" s="354">
        <v>1911.25</v>
      </c>
      <c r="X3010" s="354">
        <v>2293.5</v>
      </c>
      <c r="Y3010" s="354">
        <v>2675.75</v>
      </c>
      <c r="Z3010" s="354">
        <v>3058</v>
      </c>
      <c r="AA3010" s="354">
        <v>3440.25</v>
      </c>
      <c r="AB3010" s="354">
        <v>3822.5</v>
      </c>
      <c r="AC3010" s="354">
        <v>4204.75</v>
      </c>
      <c r="AD3010" s="354">
        <v>4587</v>
      </c>
    </row>
    <row r="3011" spans="1:30" x14ac:dyDescent="0.35">
      <c r="A3011" t="s">
        <v>198</v>
      </c>
      <c r="B3011" s="354" t="str">
        <f>VLOOKUP(A3011,'Web Based Remittances'!$A$2:$C$70,3,0)</f>
        <v>192u596h</v>
      </c>
      <c r="C3011" s="354" t="s">
        <v>97</v>
      </c>
      <c r="D3011" s="354" t="s">
        <v>98</v>
      </c>
      <c r="E3011" s="354">
        <v>6146100</v>
      </c>
      <c r="S3011" s="354">
        <v>0</v>
      </c>
      <c r="T3011" s="354">
        <v>0</v>
      </c>
      <c r="U3011" s="354">
        <v>0</v>
      </c>
      <c r="V3011" s="354">
        <v>0</v>
      </c>
      <c r="W3011" s="354">
        <v>0</v>
      </c>
      <c r="X3011" s="354">
        <v>0</v>
      </c>
      <c r="Y3011" s="354">
        <v>0</v>
      </c>
      <c r="Z3011" s="354">
        <v>0</v>
      </c>
      <c r="AA3011" s="354">
        <v>0</v>
      </c>
      <c r="AB3011" s="354">
        <v>0</v>
      </c>
      <c r="AC3011" s="354">
        <v>0</v>
      </c>
      <c r="AD3011" s="354">
        <v>0</v>
      </c>
    </row>
    <row r="3012" spans="1:30" x14ac:dyDescent="0.35">
      <c r="A3012" t="s">
        <v>198</v>
      </c>
      <c r="B3012" s="354" t="str">
        <f>VLOOKUP(A3012,'Web Based Remittances'!$A$2:$C$70,3,0)</f>
        <v>192u596h</v>
      </c>
      <c r="C3012" s="354" t="s">
        <v>99</v>
      </c>
      <c r="D3012" s="354" t="s">
        <v>100</v>
      </c>
      <c r="E3012" s="354">
        <v>6140000</v>
      </c>
      <c r="F3012" s="354">
        <v>29040</v>
      </c>
      <c r="G3012" s="354">
        <v>12899.4</v>
      </c>
      <c r="H3012" s="354">
        <v>312.39999999999998</v>
      </c>
      <c r="I3012" s="354">
        <v>4238.3999999999996</v>
      </c>
      <c r="J3012" s="354">
        <v>312.39999999999998</v>
      </c>
      <c r="K3012" s="354">
        <v>312.39999999999998</v>
      </c>
      <c r="L3012" s="354">
        <v>3138.4</v>
      </c>
      <c r="M3012" s="354">
        <v>312.39999999999998</v>
      </c>
      <c r="N3012" s="354">
        <v>312.39999999999998</v>
      </c>
      <c r="O3012" s="354">
        <v>3138.4</v>
      </c>
      <c r="P3012" s="354">
        <v>612.6</v>
      </c>
      <c r="Q3012" s="354">
        <v>312.39999999999998</v>
      </c>
      <c r="R3012" s="354">
        <v>3138.4</v>
      </c>
      <c r="S3012" s="354">
        <v>12899.4</v>
      </c>
      <c r="T3012" s="354">
        <v>13211.8</v>
      </c>
      <c r="U3012" s="354">
        <v>17450.199999999997</v>
      </c>
      <c r="V3012" s="354">
        <v>17762.599999999999</v>
      </c>
      <c r="W3012" s="354">
        <v>18075</v>
      </c>
      <c r="X3012" s="354">
        <v>21213.4</v>
      </c>
      <c r="Y3012" s="354">
        <v>21525.800000000003</v>
      </c>
      <c r="Z3012" s="354">
        <v>21838.200000000004</v>
      </c>
      <c r="AA3012" s="354">
        <v>24976.600000000006</v>
      </c>
      <c r="AB3012" s="354">
        <v>25589.200000000004</v>
      </c>
      <c r="AC3012" s="354">
        <v>25901.600000000006</v>
      </c>
      <c r="AD3012" s="354">
        <v>29040.000000000007</v>
      </c>
    </row>
    <row r="3013" spans="1:30" x14ac:dyDescent="0.35">
      <c r="A3013" t="s">
        <v>198</v>
      </c>
      <c r="B3013" s="354" t="str">
        <f>VLOOKUP(A3013,'Web Based Remittances'!$A$2:$C$70,3,0)</f>
        <v>192u596h</v>
      </c>
      <c r="C3013" s="354" t="s">
        <v>101</v>
      </c>
      <c r="D3013" s="354" t="s">
        <v>102</v>
      </c>
      <c r="E3013" s="354">
        <v>6121600</v>
      </c>
      <c r="F3013" s="354">
        <v>5032</v>
      </c>
      <c r="G3013" s="354">
        <v>5032</v>
      </c>
      <c r="S3013" s="354">
        <v>5032</v>
      </c>
      <c r="T3013" s="354">
        <v>5032</v>
      </c>
      <c r="U3013" s="354">
        <v>5032</v>
      </c>
      <c r="V3013" s="354">
        <v>5032</v>
      </c>
      <c r="W3013" s="354">
        <v>5032</v>
      </c>
      <c r="X3013" s="354">
        <v>5032</v>
      </c>
      <c r="Y3013" s="354">
        <v>5032</v>
      </c>
      <c r="Z3013" s="354">
        <v>5032</v>
      </c>
      <c r="AA3013" s="354">
        <v>5032</v>
      </c>
      <c r="AB3013" s="354">
        <v>5032</v>
      </c>
      <c r="AC3013" s="354">
        <v>5032</v>
      </c>
      <c r="AD3013" s="354">
        <v>5032</v>
      </c>
    </row>
    <row r="3014" spans="1:30" x14ac:dyDescent="0.35">
      <c r="A3014" t="s">
        <v>198</v>
      </c>
      <c r="B3014" s="354" t="str">
        <f>VLOOKUP(A3014,'Web Based Remittances'!$A$2:$C$70,3,0)</f>
        <v>192u596h</v>
      </c>
      <c r="C3014" s="354" t="s">
        <v>103</v>
      </c>
      <c r="D3014" s="354" t="s">
        <v>104</v>
      </c>
      <c r="E3014" s="354">
        <v>6151110</v>
      </c>
      <c r="S3014" s="354">
        <v>0</v>
      </c>
      <c r="T3014" s="354">
        <v>0</v>
      </c>
      <c r="U3014" s="354">
        <v>0</v>
      </c>
      <c r="V3014" s="354">
        <v>0</v>
      </c>
      <c r="W3014" s="354">
        <v>0</v>
      </c>
      <c r="X3014" s="354">
        <v>0</v>
      </c>
      <c r="Y3014" s="354">
        <v>0</v>
      </c>
      <c r="Z3014" s="354">
        <v>0</v>
      </c>
      <c r="AA3014" s="354">
        <v>0</v>
      </c>
      <c r="AB3014" s="354">
        <v>0</v>
      </c>
      <c r="AC3014" s="354">
        <v>0</v>
      </c>
      <c r="AD3014" s="354">
        <v>0</v>
      </c>
    </row>
    <row r="3015" spans="1:30" x14ac:dyDescent="0.35">
      <c r="A3015" t="s">
        <v>198</v>
      </c>
      <c r="B3015" s="354" t="str">
        <f>VLOOKUP(A3015,'Web Based Remittances'!$A$2:$C$70,3,0)</f>
        <v>192u596h</v>
      </c>
      <c r="C3015" s="354" t="s">
        <v>105</v>
      </c>
      <c r="D3015" s="354" t="s">
        <v>106</v>
      </c>
      <c r="E3015" s="354">
        <v>6140200</v>
      </c>
      <c r="F3015" s="354">
        <v>42500</v>
      </c>
      <c r="G3015" s="354">
        <v>3541.66</v>
      </c>
      <c r="H3015" s="354">
        <v>3541.66</v>
      </c>
      <c r="I3015" s="354">
        <v>3541.66</v>
      </c>
      <c r="J3015" s="354">
        <v>3541.66</v>
      </c>
      <c r="K3015" s="354">
        <v>3541.66</v>
      </c>
      <c r="L3015" s="354">
        <v>3541.66</v>
      </c>
      <c r="M3015" s="354">
        <v>3541.66</v>
      </c>
      <c r="N3015" s="354">
        <v>3541.66</v>
      </c>
      <c r="O3015" s="354">
        <v>3541.66</v>
      </c>
      <c r="P3015" s="354">
        <v>3541.66</v>
      </c>
      <c r="Q3015" s="354">
        <v>3541.66</v>
      </c>
      <c r="R3015" s="354">
        <v>3541.74</v>
      </c>
      <c r="S3015" s="354">
        <v>3541.66</v>
      </c>
      <c r="T3015" s="354">
        <v>7083.32</v>
      </c>
      <c r="U3015" s="354">
        <v>10624.98</v>
      </c>
      <c r="V3015" s="354">
        <v>14166.64</v>
      </c>
      <c r="W3015" s="354">
        <v>17708.3</v>
      </c>
      <c r="X3015" s="354">
        <v>21249.96</v>
      </c>
      <c r="Y3015" s="354">
        <v>24791.62</v>
      </c>
      <c r="Z3015" s="354">
        <v>28333.279999999999</v>
      </c>
      <c r="AA3015" s="354">
        <v>31874.94</v>
      </c>
      <c r="AB3015" s="354">
        <v>35416.6</v>
      </c>
      <c r="AC3015" s="354">
        <v>38958.259999999995</v>
      </c>
      <c r="AD3015" s="354">
        <v>42499.999999999993</v>
      </c>
    </row>
    <row r="3016" spans="1:30" x14ac:dyDescent="0.35">
      <c r="A3016" t="s">
        <v>198</v>
      </c>
      <c r="B3016" s="354" t="str">
        <f>VLOOKUP(A3016,'Web Based Remittances'!$A$2:$C$70,3,0)</f>
        <v>192u596h</v>
      </c>
      <c r="C3016" s="354" t="s">
        <v>107</v>
      </c>
      <c r="D3016" s="354" t="s">
        <v>108</v>
      </c>
      <c r="E3016" s="354">
        <v>6111000</v>
      </c>
      <c r="F3016" s="354">
        <v>2000</v>
      </c>
      <c r="G3016" s="354">
        <v>0</v>
      </c>
      <c r="H3016" s="354">
        <v>200</v>
      </c>
      <c r="I3016" s="354">
        <v>200</v>
      </c>
      <c r="J3016" s="354">
        <v>200</v>
      </c>
      <c r="K3016" s="354">
        <v>0</v>
      </c>
      <c r="L3016" s="354">
        <v>200</v>
      </c>
      <c r="M3016" s="354">
        <v>200</v>
      </c>
      <c r="N3016" s="354">
        <v>200</v>
      </c>
      <c r="O3016" s="354">
        <v>200</v>
      </c>
      <c r="P3016" s="354">
        <v>200</v>
      </c>
      <c r="Q3016" s="354">
        <v>200</v>
      </c>
      <c r="R3016" s="354">
        <v>200</v>
      </c>
      <c r="S3016" s="354">
        <v>0</v>
      </c>
      <c r="T3016" s="354">
        <v>200</v>
      </c>
      <c r="U3016" s="354">
        <v>400</v>
      </c>
      <c r="V3016" s="354">
        <v>600</v>
      </c>
      <c r="W3016" s="354">
        <v>600</v>
      </c>
      <c r="X3016" s="354">
        <v>800</v>
      </c>
      <c r="Y3016" s="354">
        <v>1000</v>
      </c>
      <c r="Z3016" s="354">
        <v>1200</v>
      </c>
      <c r="AA3016" s="354">
        <v>1400</v>
      </c>
      <c r="AB3016" s="354">
        <v>1600</v>
      </c>
      <c r="AC3016" s="354">
        <v>1800</v>
      </c>
      <c r="AD3016" s="354">
        <v>2000</v>
      </c>
    </row>
    <row r="3017" spans="1:30" x14ac:dyDescent="0.35">
      <c r="A3017" t="s">
        <v>198</v>
      </c>
      <c r="B3017" s="354" t="str">
        <f>VLOOKUP(A3017,'Web Based Remittances'!$A$2:$C$70,3,0)</f>
        <v>192u596h</v>
      </c>
      <c r="C3017" s="354" t="s">
        <v>109</v>
      </c>
      <c r="D3017" s="354" t="s">
        <v>110</v>
      </c>
      <c r="E3017" s="354">
        <v>6170100</v>
      </c>
      <c r="F3017" s="354">
        <v>9661</v>
      </c>
      <c r="G3017" s="354">
        <v>1386.66</v>
      </c>
      <c r="H3017" s="354">
        <v>1025</v>
      </c>
      <c r="I3017" s="354">
        <v>1926</v>
      </c>
      <c r="J3017" s="354">
        <v>1150</v>
      </c>
      <c r="K3017" s="354">
        <v>0</v>
      </c>
      <c r="L3017" s="354">
        <v>1386.66</v>
      </c>
      <c r="M3017" s="354">
        <v>0</v>
      </c>
      <c r="N3017" s="354">
        <v>0</v>
      </c>
      <c r="O3017" s="354">
        <v>0</v>
      </c>
      <c r="P3017" s="354">
        <v>1386.66</v>
      </c>
      <c r="Q3017" s="354">
        <v>0</v>
      </c>
      <c r="R3017" s="354">
        <v>1400.02</v>
      </c>
      <c r="S3017" s="354">
        <v>1386.66</v>
      </c>
      <c r="T3017" s="354">
        <v>2411.66</v>
      </c>
      <c r="U3017" s="354">
        <v>4337.66</v>
      </c>
      <c r="V3017" s="354">
        <v>5487.66</v>
      </c>
      <c r="W3017" s="354">
        <v>5487.66</v>
      </c>
      <c r="X3017" s="354">
        <v>6874.32</v>
      </c>
      <c r="Y3017" s="354">
        <v>6874.32</v>
      </c>
      <c r="Z3017" s="354">
        <v>6874.32</v>
      </c>
      <c r="AA3017" s="354">
        <v>6874.32</v>
      </c>
      <c r="AB3017" s="354">
        <v>8260.98</v>
      </c>
      <c r="AC3017" s="354">
        <v>8260.98</v>
      </c>
      <c r="AD3017" s="354">
        <v>9661</v>
      </c>
    </row>
    <row r="3018" spans="1:30" x14ac:dyDescent="0.35">
      <c r="A3018" t="s">
        <v>198</v>
      </c>
      <c r="B3018" s="354" t="str">
        <f>VLOOKUP(A3018,'Web Based Remittances'!$A$2:$C$70,3,0)</f>
        <v>192u596h</v>
      </c>
      <c r="C3018" s="354" t="s">
        <v>111</v>
      </c>
      <c r="D3018" s="354" t="s">
        <v>112</v>
      </c>
      <c r="E3018" s="354">
        <v>6170110</v>
      </c>
      <c r="F3018" s="354">
        <v>17905</v>
      </c>
      <c r="G3018" s="354">
        <v>7030.75</v>
      </c>
      <c r="H3018" s="354">
        <v>926.75</v>
      </c>
      <c r="I3018" s="354">
        <v>926.75</v>
      </c>
      <c r="J3018" s="354">
        <v>926.75</v>
      </c>
      <c r="K3018" s="354">
        <v>926.75</v>
      </c>
      <c r="L3018" s="354">
        <v>1606.75</v>
      </c>
      <c r="M3018" s="354">
        <v>926.75</v>
      </c>
      <c r="N3018" s="354">
        <v>926.75</v>
      </c>
      <c r="O3018" s="354">
        <v>926.75</v>
      </c>
      <c r="P3018" s="354">
        <v>926.75</v>
      </c>
      <c r="Q3018" s="354">
        <v>926.75</v>
      </c>
      <c r="R3018" s="354">
        <v>926.75</v>
      </c>
      <c r="S3018" s="354">
        <v>7030.75</v>
      </c>
      <c r="T3018" s="354">
        <v>7957.5</v>
      </c>
      <c r="U3018" s="354">
        <v>8884.25</v>
      </c>
      <c r="V3018" s="354">
        <v>9811</v>
      </c>
      <c r="W3018" s="354">
        <v>10737.75</v>
      </c>
      <c r="X3018" s="354">
        <v>12344.5</v>
      </c>
      <c r="Y3018" s="354">
        <v>13271.25</v>
      </c>
      <c r="Z3018" s="354">
        <v>14198</v>
      </c>
      <c r="AA3018" s="354">
        <v>15124.75</v>
      </c>
      <c r="AB3018" s="354">
        <v>16051.5</v>
      </c>
      <c r="AC3018" s="354">
        <v>16978.25</v>
      </c>
      <c r="AD3018" s="354">
        <v>17905</v>
      </c>
    </row>
    <row r="3019" spans="1:30" x14ac:dyDescent="0.35">
      <c r="A3019" t="s">
        <v>198</v>
      </c>
      <c r="B3019" s="354" t="str">
        <f>VLOOKUP(A3019,'Web Based Remittances'!$A$2:$C$70,3,0)</f>
        <v>192u596h</v>
      </c>
      <c r="C3019" s="354" t="s">
        <v>121</v>
      </c>
      <c r="D3019" s="354" t="s">
        <v>122</v>
      </c>
      <c r="E3019" s="354">
        <v>4190170</v>
      </c>
      <c r="F3019" s="354">
        <v>-7653</v>
      </c>
      <c r="H3019" s="354">
        <v>-7653</v>
      </c>
      <c r="S3019" s="354">
        <v>0</v>
      </c>
      <c r="T3019" s="354">
        <v>-7653</v>
      </c>
      <c r="U3019" s="354">
        <v>-7653</v>
      </c>
      <c r="V3019" s="354">
        <v>-7653</v>
      </c>
      <c r="W3019" s="354">
        <v>-7653</v>
      </c>
      <c r="X3019" s="354">
        <v>-7653</v>
      </c>
      <c r="Y3019" s="354">
        <v>-7653</v>
      </c>
      <c r="Z3019" s="354">
        <v>-7653</v>
      </c>
      <c r="AA3019" s="354">
        <v>-7653</v>
      </c>
      <c r="AB3019" s="354">
        <v>-7653</v>
      </c>
      <c r="AC3019" s="354">
        <v>-7653</v>
      </c>
      <c r="AD3019" s="354">
        <v>-7653</v>
      </c>
    </row>
    <row r="3020" spans="1:30" x14ac:dyDescent="0.35">
      <c r="A3020" t="s">
        <v>198</v>
      </c>
      <c r="B3020" s="354" t="str">
        <f>VLOOKUP(A3020,'Web Based Remittances'!$A$2:$C$70,3,0)</f>
        <v>192u596h</v>
      </c>
      <c r="C3020" s="354" t="s">
        <v>127</v>
      </c>
      <c r="D3020" s="354" t="s">
        <v>128</v>
      </c>
      <c r="E3020" s="354">
        <v>6180200</v>
      </c>
      <c r="F3020" s="354">
        <v>5653</v>
      </c>
      <c r="G3020" s="354">
        <v>471</v>
      </c>
      <c r="H3020" s="354">
        <v>471</v>
      </c>
      <c r="I3020" s="354">
        <v>471</v>
      </c>
      <c r="J3020" s="354">
        <v>471</v>
      </c>
      <c r="K3020" s="354">
        <v>471</v>
      </c>
      <c r="L3020" s="354">
        <v>471</v>
      </c>
      <c r="M3020" s="354">
        <v>471</v>
      </c>
      <c r="N3020" s="354">
        <v>471</v>
      </c>
      <c r="O3020" s="354">
        <v>471</v>
      </c>
      <c r="P3020" s="354">
        <v>471</v>
      </c>
      <c r="Q3020" s="354">
        <v>471</v>
      </c>
      <c r="R3020" s="354">
        <v>472</v>
      </c>
      <c r="S3020" s="354">
        <v>471</v>
      </c>
      <c r="T3020" s="354">
        <v>942</v>
      </c>
      <c r="U3020" s="354">
        <v>1413</v>
      </c>
      <c r="V3020" s="354">
        <v>1884</v>
      </c>
      <c r="W3020" s="354">
        <v>2355</v>
      </c>
      <c r="X3020" s="354">
        <v>2826</v>
      </c>
      <c r="Y3020" s="354">
        <v>3297</v>
      </c>
      <c r="Z3020" s="354">
        <v>3768</v>
      </c>
      <c r="AA3020" s="354">
        <v>4239</v>
      </c>
      <c r="AB3020" s="354">
        <v>4710</v>
      </c>
      <c r="AC3020" s="354">
        <v>5181</v>
      </c>
      <c r="AD3020" s="354">
        <v>5653</v>
      </c>
    </row>
    <row r="3021" spans="1:30" x14ac:dyDescent="0.35">
      <c r="A3021" t="s">
        <v>198</v>
      </c>
      <c r="B3021" s="354" t="str">
        <f>VLOOKUP(A3021,'Web Based Remittances'!$A$2:$C$70,3,0)</f>
        <v>192u596h</v>
      </c>
      <c r="C3021" s="354" t="s">
        <v>130</v>
      </c>
      <c r="D3021" s="354" t="s">
        <v>131</v>
      </c>
      <c r="E3021" s="354">
        <v>6180230</v>
      </c>
      <c r="S3021" s="354">
        <v>0</v>
      </c>
      <c r="T3021" s="354">
        <v>0</v>
      </c>
      <c r="U3021" s="354">
        <v>0</v>
      </c>
      <c r="V3021" s="354">
        <v>0</v>
      </c>
      <c r="W3021" s="354">
        <v>0</v>
      </c>
      <c r="X3021" s="354">
        <v>0</v>
      </c>
      <c r="Y3021" s="354">
        <v>0</v>
      </c>
      <c r="Z3021" s="354">
        <v>0</v>
      </c>
      <c r="AA3021" s="354">
        <v>0</v>
      </c>
      <c r="AB3021" s="354">
        <v>0</v>
      </c>
      <c r="AC3021" s="354">
        <v>0</v>
      </c>
      <c r="AD3021" s="354">
        <v>0</v>
      </c>
    </row>
    <row r="3022" spans="1:30" x14ac:dyDescent="0.35">
      <c r="A3022" t="s">
        <v>198</v>
      </c>
      <c r="B3022" s="354" t="str">
        <f>VLOOKUP(A3022,'Web Based Remittances'!$A$2:$C$70,3,0)</f>
        <v>192u596h</v>
      </c>
      <c r="C3022" s="354" t="s">
        <v>136</v>
      </c>
      <c r="D3022" s="354" t="s">
        <v>137</v>
      </c>
      <c r="E3022" s="354">
        <v>6180260</v>
      </c>
      <c r="F3022" s="354">
        <v>2000</v>
      </c>
      <c r="P3022" s="354">
        <v>2000</v>
      </c>
      <c r="S3022" s="354">
        <v>0</v>
      </c>
      <c r="T3022" s="354">
        <v>0</v>
      </c>
      <c r="U3022" s="354">
        <v>0</v>
      </c>
      <c r="V3022" s="354">
        <v>0</v>
      </c>
      <c r="W3022" s="354">
        <v>0</v>
      </c>
      <c r="X3022" s="354">
        <v>0</v>
      </c>
      <c r="Y3022" s="354">
        <v>0</v>
      </c>
      <c r="Z3022" s="354">
        <v>0</v>
      </c>
      <c r="AA3022" s="354">
        <v>0</v>
      </c>
      <c r="AB3022" s="354">
        <v>2000</v>
      </c>
      <c r="AC3022" s="354">
        <v>2000</v>
      </c>
      <c r="AD3022" s="354">
        <v>2000</v>
      </c>
    </row>
    <row r="3023" spans="1:30" x14ac:dyDescent="0.35">
      <c r="A3023" t="s">
        <v>199</v>
      </c>
      <c r="B3023" s="354" t="str">
        <f>VLOOKUP(A3023,'Web Based Remittances'!$A$2:$C$70,3,0)</f>
        <v>1xH34pR7</v>
      </c>
      <c r="C3023" s="354" t="s">
        <v>19</v>
      </c>
      <c r="D3023" s="354" t="s">
        <v>20</v>
      </c>
      <c r="E3023" s="354">
        <v>4190105</v>
      </c>
      <c r="F3023" s="354">
        <v>-2384318</v>
      </c>
      <c r="G3023" s="354">
        <v>-198693.16</v>
      </c>
      <c r="H3023" s="354">
        <v>-198693.16</v>
      </c>
      <c r="I3023" s="354">
        <v>-198693.16</v>
      </c>
      <c r="J3023" s="354">
        <v>-198693.16</v>
      </c>
      <c r="K3023" s="354">
        <v>-198693.16</v>
      </c>
      <c r="L3023" s="354">
        <v>-198693.16</v>
      </c>
      <c r="M3023" s="354">
        <v>-198693.16</v>
      </c>
      <c r="N3023" s="354">
        <v>-198693.16</v>
      </c>
      <c r="O3023" s="354">
        <v>-198693.16</v>
      </c>
      <c r="P3023" s="354">
        <v>-198693.16</v>
      </c>
      <c r="Q3023" s="354">
        <v>-198693.16</v>
      </c>
      <c r="R3023" s="354">
        <v>-198693.24</v>
      </c>
      <c r="S3023" s="354">
        <v>-198693.16</v>
      </c>
      <c r="T3023" s="354">
        <v>-397386.32</v>
      </c>
      <c r="U3023" s="354">
        <v>-596079.48</v>
      </c>
      <c r="V3023" s="354">
        <v>-794772.64</v>
      </c>
      <c r="W3023" s="354">
        <v>-993465.8</v>
      </c>
      <c r="X3023" s="354">
        <v>-1192158.96</v>
      </c>
      <c r="Y3023" s="354">
        <v>-1390852.1199999999</v>
      </c>
      <c r="Z3023" s="354">
        <v>-1589545.2799999998</v>
      </c>
      <c r="AA3023" s="354">
        <v>-1788238.4399999997</v>
      </c>
      <c r="AB3023" s="354">
        <v>-1986931.5999999996</v>
      </c>
      <c r="AC3023" s="354">
        <v>-2185624.7599999998</v>
      </c>
      <c r="AD3023" s="354">
        <v>-2384318</v>
      </c>
    </row>
    <row r="3024" spans="1:30" x14ac:dyDescent="0.35">
      <c r="A3024" t="s">
        <v>199</v>
      </c>
      <c r="B3024" s="354" t="str">
        <f>VLOOKUP(A3024,'Web Based Remittances'!$A$2:$C$70,3,0)</f>
        <v>1xH34pR7</v>
      </c>
      <c r="C3024" s="354" t="s">
        <v>21</v>
      </c>
      <c r="D3024" s="354" t="s">
        <v>22</v>
      </c>
      <c r="E3024" s="354">
        <v>4190110</v>
      </c>
      <c r="F3024" s="354">
        <v>0</v>
      </c>
      <c r="G3024" s="354">
        <v>0</v>
      </c>
      <c r="H3024" s="354">
        <v>0</v>
      </c>
      <c r="I3024" s="354">
        <v>0</v>
      </c>
      <c r="J3024" s="354">
        <v>0</v>
      </c>
      <c r="K3024" s="354">
        <v>0</v>
      </c>
      <c r="L3024" s="354">
        <v>0</v>
      </c>
      <c r="M3024" s="354">
        <v>0</v>
      </c>
      <c r="N3024" s="354">
        <v>0</v>
      </c>
      <c r="O3024" s="354">
        <v>0</v>
      </c>
      <c r="P3024" s="354">
        <v>0</v>
      </c>
      <c r="Q3024" s="354">
        <v>0</v>
      </c>
      <c r="R3024" s="354">
        <v>0</v>
      </c>
      <c r="S3024" s="354">
        <v>0</v>
      </c>
      <c r="T3024" s="354">
        <v>0</v>
      </c>
      <c r="U3024" s="354">
        <v>0</v>
      </c>
      <c r="V3024" s="354">
        <v>0</v>
      </c>
      <c r="W3024" s="354">
        <v>0</v>
      </c>
      <c r="X3024" s="354">
        <v>0</v>
      </c>
      <c r="Y3024" s="354">
        <v>0</v>
      </c>
      <c r="Z3024" s="354">
        <v>0</v>
      </c>
      <c r="AA3024" s="354">
        <v>0</v>
      </c>
      <c r="AB3024" s="354">
        <v>0</v>
      </c>
      <c r="AC3024" s="354">
        <v>0</v>
      </c>
      <c r="AD3024" s="354">
        <v>0</v>
      </c>
    </row>
    <row r="3025" spans="1:30" x14ac:dyDescent="0.35">
      <c r="A3025" t="s">
        <v>199</v>
      </c>
      <c r="B3025" s="354" t="str">
        <f>VLOOKUP(A3025,'Web Based Remittances'!$A$2:$C$70,3,0)</f>
        <v>1xH34pR7</v>
      </c>
      <c r="C3025" s="354" t="s">
        <v>23</v>
      </c>
      <c r="D3025" s="354" t="s">
        <v>24</v>
      </c>
      <c r="E3025" s="354">
        <v>4190120</v>
      </c>
      <c r="F3025" s="354">
        <v>-46693.04</v>
      </c>
      <c r="G3025" s="354">
        <v>-3891.08</v>
      </c>
      <c r="H3025" s="354">
        <v>-3891.08</v>
      </c>
      <c r="I3025" s="354">
        <v>-3891.08</v>
      </c>
      <c r="J3025" s="354">
        <v>-3891.08</v>
      </c>
      <c r="K3025" s="354">
        <v>-3891.08</v>
      </c>
      <c r="L3025" s="354">
        <v>-3891.08</v>
      </c>
      <c r="M3025" s="354">
        <v>-3891.08</v>
      </c>
      <c r="N3025" s="354">
        <v>-3891.08</v>
      </c>
      <c r="O3025" s="354">
        <v>-3891.08</v>
      </c>
      <c r="P3025" s="354">
        <v>-3891.08</v>
      </c>
      <c r="Q3025" s="354">
        <v>-3891.08</v>
      </c>
      <c r="R3025" s="354">
        <v>-3891.16</v>
      </c>
      <c r="S3025" s="354">
        <v>-3891.08</v>
      </c>
      <c r="T3025" s="354">
        <v>-7782.16</v>
      </c>
      <c r="U3025" s="354">
        <v>-11673.24</v>
      </c>
      <c r="V3025" s="354">
        <v>-15564.32</v>
      </c>
      <c r="W3025" s="354">
        <v>-19455.400000000001</v>
      </c>
      <c r="X3025" s="354">
        <v>-23346.480000000003</v>
      </c>
      <c r="Y3025" s="354">
        <v>-27237.560000000005</v>
      </c>
      <c r="Z3025" s="354">
        <v>-31128.640000000007</v>
      </c>
      <c r="AA3025" s="354">
        <v>-35019.720000000008</v>
      </c>
      <c r="AB3025" s="354">
        <v>-38910.80000000001</v>
      </c>
      <c r="AC3025" s="354">
        <v>-42801.880000000012</v>
      </c>
      <c r="AD3025" s="354">
        <v>-46693.040000000008</v>
      </c>
    </row>
    <row r="3026" spans="1:30" x14ac:dyDescent="0.35">
      <c r="A3026" t="s">
        <v>199</v>
      </c>
      <c r="B3026" s="354" t="str">
        <f>VLOOKUP(A3026,'Web Based Remittances'!$A$2:$C$70,3,0)</f>
        <v>1xH34pR7</v>
      </c>
      <c r="C3026" s="354" t="s">
        <v>25</v>
      </c>
      <c r="D3026" s="354" t="s">
        <v>26</v>
      </c>
      <c r="E3026" s="354">
        <v>4190140</v>
      </c>
      <c r="F3026" s="354">
        <v>-103860</v>
      </c>
      <c r="G3026" s="354">
        <v>-8655</v>
      </c>
      <c r="H3026" s="354">
        <v>-8655</v>
      </c>
      <c r="I3026" s="354">
        <v>-8655</v>
      </c>
      <c r="J3026" s="354">
        <v>-8655</v>
      </c>
      <c r="K3026" s="354">
        <v>-8655</v>
      </c>
      <c r="L3026" s="354">
        <v>-8655</v>
      </c>
      <c r="M3026" s="354">
        <v>-8655</v>
      </c>
      <c r="N3026" s="354">
        <v>-8655</v>
      </c>
      <c r="O3026" s="354">
        <v>-8655</v>
      </c>
      <c r="P3026" s="354">
        <v>-8655</v>
      </c>
      <c r="Q3026" s="354">
        <v>-8655</v>
      </c>
      <c r="R3026" s="354">
        <v>-8655</v>
      </c>
      <c r="S3026" s="354">
        <v>-8655</v>
      </c>
      <c r="T3026" s="354">
        <v>-17310</v>
      </c>
      <c r="U3026" s="354">
        <v>-25965</v>
      </c>
      <c r="V3026" s="354">
        <v>-34620</v>
      </c>
      <c r="W3026" s="354">
        <v>-43275</v>
      </c>
      <c r="X3026" s="354">
        <v>-51930</v>
      </c>
      <c r="Y3026" s="354">
        <v>-60585</v>
      </c>
      <c r="Z3026" s="354">
        <v>-69240</v>
      </c>
      <c r="AA3026" s="354">
        <v>-77895</v>
      </c>
      <c r="AB3026" s="354">
        <v>-86550</v>
      </c>
      <c r="AC3026" s="354">
        <v>-95205</v>
      </c>
      <c r="AD3026" s="354">
        <v>-103860</v>
      </c>
    </row>
    <row r="3027" spans="1:30" x14ac:dyDescent="0.35">
      <c r="A3027" t="s">
        <v>199</v>
      </c>
      <c r="B3027" s="354" t="str">
        <f>VLOOKUP(A3027,'Web Based Remittances'!$A$2:$C$70,3,0)</f>
        <v>1xH34pR7</v>
      </c>
      <c r="C3027" s="354" t="s">
        <v>27</v>
      </c>
      <c r="D3027" s="354" t="s">
        <v>28</v>
      </c>
      <c r="E3027" s="354">
        <v>4190160</v>
      </c>
      <c r="F3027" s="354">
        <v>0</v>
      </c>
      <c r="G3027" s="354">
        <v>0</v>
      </c>
      <c r="H3027" s="354">
        <v>0</v>
      </c>
      <c r="I3027" s="354">
        <v>0</v>
      </c>
      <c r="J3027" s="354">
        <v>0</v>
      </c>
      <c r="K3027" s="354">
        <v>0</v>
      </c>
      <c r="L3027" s="354">
        <v>0</v>
      </c>
      <c r="M3027" s="354">
        <v>0</v>
      </c>
      <c r="N3027" s="354">
        <v>0</v>
      </c>
      <c r="O3027" s="354">
        <v>0</v>
      </c>
      <c r="P3027" s="354">
        <v>0</v>
      </c>
      <c r="Q3027" s="354">
        <v>0</v>
      </c>
      <c r="R3027" s="354">
        <v>0</v>
      </c>
      <c r="S3027" s="354">
        <v>0</v>
      </c>
      <c r="T3027" s="354">
        <v>0</v>
      </c>
      <c r="U3027" s="354">
        <v>0</v>
      </c>
      <c r="V3027" s="354">
        <v>0</v>
      </c>
      <c r="W3027" s="354">
        <v>0</v>
      </c>
      <c r="X3027" s="354">
        <v>0</v>
      </c>
      <c r="Y3027" s="354">
        <v>0</v>
      </c>
      <c r="Z3027" s="354">
        <v>0</v>
      </c>
      <c r="AA3027" s="354">
        <v>0</v>
      </c>
      <c r="AB3027" s="354">
        <v>0</v>
      </c>
      <c r="AC3027" s="354">
        <v>0</v>
      </c>
      <c r="AD3027" s="354">
        <v>0</v>
      </c>
    </row>
    <row r="3028" spans="1:30" x14ac:dyDescent="0.35">
      <c r="A3028" t="s">
        <v>199</v>
      </c>
      <c r="B3028" s="354" t="str">
        <f>VLOOKUP(A3028,'Web Based Remittances'!$A$2:$C$70,3,0)</f>
        <v>1xH34pR7</v>
      </c>
      <c r="C3028" s="354" t="s">
        <v>29</v>
      </c>
      <c r="D3028" s="354" t="s">
        <v>30</v>
      </c>
      <c r="E3028" s="354">
        <v>4190390</v>
      </c>
      <c r="F3028" s="354">
        <v>-15732</v>
      </c>
      <c r="G3028" s="354">
        <v>-1311</v>
      </c>
      <c r="H3028" s="354">
        <v>-1311</v>
      </c>
      <c r="I3028" s="354">
        <v>-1311</v>
      </c>
      <c r="J3028" s="354">
        <v>-1311</v>
      </c>
      <c r="K3028" s="354">
        <v>-1311</v>
      </c>
      <c r="L3028" s="354">
        <v>-1311</v>
      </c>
      <c r="M3028" s="354">
        <v>-1311</v>
      </c>
      <c r="N3028" s="354">
        <v>-1311</v>
      </c>
      <c r="O3028" s="354">
        <v>-1311</v>
      </c>
      <c r="P3028" s="354">
        <v>-1311</v>
      </c>
      <c r="Q3028" s="354">
        <v>-1311</v>
      </c>
      <c r="R3028" s="354">
        <v>-1311</v>
      </c>
      <c r="S3028" s="354">
        <v>-1311</v>
      </c>
      <c r="T3028" s="354">
        <v>-2622</v>
      </c>
      <c r="U3028" s="354">
        <v>-3933</v>
      </c>
      <c r="V3028" s="354">
        <v>-5244</v>
      </c>
      <c r="W3028" s="354">
        <v>-6555</v>
      </c>
      <c r="X3028" s="354">
        <v>-7866</v>
      </c>
      <c r="Y3028" s="354">
        <v>-9177</v>
      </c>
      <c r="Z3028" s="354">
        <v>-10488</v>
      </c>
      <c r="AA3028" s="354">
        <v>-11799</v>
      </c>
      <c r="AB3028" s="354">
        <v>-13110</v>
      </c>
      <c r="AC3028" s="354">
        <v>-14421</v>
      </c>
      <c r="AD3028" s="354">
        <v>-15732</v>
      </c>
    </row>
    <row r="3029" spans="1:30" x14ac:dyDescent="0.35">
      <c r="A3029" t="s">
        <v>199</v>
      </c>
      <c r="B3029" s="354" t="str">
        <f>VLOOKUP(A3029,'Web Based Remittances'!$A$2:$C$70,3,0)</f>
        <v>1xH34pR7</v>
      </c>
      <c r="C3029" s="354" t="s">
        <v>31</v>
      </c>
      <c r="D3029" s="354" t="s">
        <v>32</v>
      </c>
      <c r="E3029" s="354">
        <v>4191900</v>
      </c>
      <c r="F3029" s="354">
        <v>-8120</v>
      </c>
      <c r="G3029" s="354">
        <v>-676.66</v>
      </c>
      <c r="H3029" s="354">
        <v>-676.66</v>
      </c>
      <c r="I3029" s="354">
        <v>-676.66</v>
      </c>
      <c r="J3029" s="354">
        <v>-676.66</v>
      </c>
      <c r="K3029" s="354">
        <v>-676.66</v>
      </c>
      <c r="L3029" s="354">
        <v>-676.66</v>
      </c>
      <c r="M3029" s="354">
        <v>-676.66</v>
      </c>
      <c r="N3029" s="354">
        <v>-676.66</v>
      </c>
      <c r="O3029" s="354">
        <v>-676.66</v>
      </c>
      <c r="P3029" s="354">
        <v>-676.66</v>
      </c>
      <c r="Q3029" s="354">
        <v>-676.66</v>
      </c>
      <c r="R3029" s="354">
        <v>-676.74</v>
      </c>
      <c r="S3029" s="354">
        <v>-676.66</v>
      </c>
      <c r="T3029" s="354">
        <v>-1353.32</v>
      </c>
      <c r="U3029" s="354">
        <v>-2029.98</v>
      </c>
      <c r="V3029" s="354">
        <v>-2706.64</v>
      </c>
      <c r="W3029" s="354">
        <v>-3383.2999999999997</v>
      </c>
      <c r="X3029" s="354">
        <v>-4059.9599999999996</v>
      </c>
      <c r="Y3029" s="354">
        <v>-4736.62</v>
      </c>
      <c r="Z3029" s="354">
        <v>-5413.28</v>
      </c>
      <c r="AA3029" s="354">
        <v>-6089.94</v>
      </c>
      <c r="AB3029" s="354">
        <v>-6766.5999999999995</v>
      </c>
      <c r="AC3029" s="354">
        <v>-7443.2599999999993</v>
      </c>
      <c r="AD3029" s="354">
        <v>-8119.9999999999991</v>
      </c>
    </row>
    <row r="3030" spans="1:30" x14ac:dyDescent="0.35">
      <c r="A3030" t="s">
        <v>199</v>
      </c>
      <c r="B3030" s="354" t="str">
        <f>VLOOKUP(A3030,'Web Based Remittances'!$A$2:$C$70,3,0)</f>
        <v>1xH34pR7</v>
      </c>
      <c r="C3030" s="354" t="s">
        <v>33</v>
      </c>
      <c r="D3030" s="354" t="s">
        <v>34</v>
      </c>
      <c r="E3030" s="354">
        <v>4191100</v>
      </c>
      <c r="F3030" s="354">
        <v>-1500</v>
      </c>
      <c r="G3030" s="354">
        <v>-125</v>
      </c>
      <c r="H3030" s="354">
        <v>-125</v>
      </c>
      <c r="I3030" s="354">
        <v>-125</v>
      </c>
      <c r="J3030" s="354">
        <v>-125</v>
      </c>
      <c r="K3030" s="354">
        <v>-125</v>
      </c>
      <c r="L3030" s="354">
        <v>-125</v>
      </c>
      <c r="M3030" s="354">
        <v>-125</v>
      </c>
      <c r="N3030" s="354">
        <v>-125</v>
      </c>
      <c r="O3030" s="354">
        <v>-125</v>
      </c>
      <c r="P3030" s="354">
        <v>-125</v>
      </c>
      <c r="Q3030" s="354">
        <v>-125</v>
      </c>
      <c r="R3030" s="354">
        <v>-125</v>
      </c>
      <c r="S3030" s="354">
        <v>-125</v>
      </c>
      <c r="T3030" s="354">
        <v>-250</v>
      </c>
      <c r="U3030" s="354">
        <v>-375</v>
      </c>
      <c r="V3030" s="354">
        <v>-500</v>
      </c>
      <c r="W3030" s="354">
        <v>-625</v>
      </c>
      <c r="X3030" s="354">
        <v>-750</v>
      </c>
      <c r="Y3030" s="354">
        <v>-875</v>
      </c>
      <c r="Z3030" s="354">
        <v>-1000</v>
      </c>
      <c r="AA3030" s="354">
        <v>-1125</v>
      </c>
      <c r="AB3030" s="354">
        <v>-1250</v>
      </c>
      <c r="AC3030" s="354">
        <v>-1375</v>
      </c>
      <c r="AD3030" s="354">
        <v>-1500</v>
      </c>
    </row>
    <row r="3031" spans="1:30" x14ac:dyDescent="0.35">
      <c r="A3031" t="s">
        <v>199</v>
      </c>
      <c r="B3031" s="354" t="str">
        <f>VLOOKUP(A3031,'Web Based Remittances'!$A$2:$C$70,3,0)</f>
        <v>1xH34pR7</v>
      </c>
      <c r="C3031" s="354" t="s">
        <v>35</v>
      </c>
      <c r="D3031" s="354" t="s">
        <v>36</v>
      </c>
      <c r="E3031" s="354">
        <v>4191110</v>
      </c>
      <c r="F3031" s="354">
        <v>-29400</v>
      </c>
      <c r="G3031" s="354">
        <v>-2450</v>
      </c>
      <c r="H3031" s="354">
        <v>-2450</v>
      </c>
      <c r="I3031" s="354">
        <v>-2450</v>
      </c>
      <c r="J3031" s="354">
        <v>-2450</v>
      </c>
      <c r="K3031" s="354">
        <v>-2450</v>
      </c>
      <c r="L3031" s="354">
        <v>-2450</v>
      </c>
      <c r="M3031" s="354">
        <v>-2450</v>
      </c>
      <c r="N3031" s="354">
        <v>-2450</v>
      </c>
      <c r="O3031" s="354">
        <v>-2450</v>
      </c>
      <c r="P3031" s="354">
        <v>-2450</v>
      </c>
      <c r="Q3031" s="354">
        <v>-2450</v>
      </c>
      <c r="R3031" s="354">
        <v>-2450</v>
      </c>
      <c r="S3031" s="354">
        <v>-2450</v>
      </c>
      <c r="T3031" s="354">
        <v>-4900</v>
      </c>
      <c r="U3031" s="354">
        <v>-7350</v>
      </c>
      <c r="V3031" s="354">
        <v>-9800</v>
      </c>
      <c r="W3031" s="354">
        <v>-12250</v>
      </c>
      <c r="X3031" s="354">
        <v>-14700</v>
      </c>
      <c r="Y3031" s="354">
        <v>-17150</v>
      </c>
      <c r="Z3031" s="354">
        <v>-19600</v>
      </c>
      <c r="AA3031" s="354">
        <v>-22050</v>
      </c>
      <c r="AB3031" s="354">
        <v>-24500</v>
      </c>
      <c r="AC3031" s="354">
        <v>-26950</v>
      </c>
      <c r="AD3031" s="354">
        <v>-29400</v>
      </c>
    </row>
    <row r="3032" spans="1:30" x14ac:dyDescent="0.35">
      <c r="A3032" t="s">
        <v>199</v>
      </c>
      <c r="B3032" s="354" t="str">
        <f>VLOOKUP(A3032,'Web Based Remittances'!$A$2:$C$70,3,0)</f>
        <v>1xH34pR7</v>
      </c>
      <c r="C3032" s="354" t="s">
        <v>37</v>
      </c>
      <c r="D3032" s="354" t="s">
        <v>38</v>
      </c>
      <c r="E3032" s="354">
        <v>4191600</v>
      </c>
      <c r="F3032" s="354">
        <v>0</v>
      </c>
      <c r="G3032" s="354">
        <v>0</v>
      </c>
      <c r="H3032" s="354">
        <v>0</v>
      </c>
      <c r="I3032" s="354">
        <v>0</v>
      </c>
      <c r="J3032" s="354">
        <v>0</v>
      </c>
      <c r="K3032" s="354">
        <v>0</v>
      </c>
      <c r="L3032" s="354">
        <v>0</v>
      </c>
      <c r="M3032" s="354">
        <v>0</v>
      </c>
      <c r="N3032" s="354">
        <v>0</v>
      </c>
      <c r="O3032" s="354">
        <v>0</v>
      </c>
      <c r="P3032" s="354">
        <v>0</v>
      </c>
      <c r="Q3032" s="354">
        <v>0</v>
      </c>
      <c r="R3032" s="354">
        <v>0</v>
      </c>
      <c r="S3032" s="354">
        <v>0</v>
      </c>
      <c r="T3032" s="354">
        <v>0</v>
      </c>
      <c r="U3032" s="354">
        <v>0</v>
      </c>
      <c r="V3032" s="354">
        <v>0</v>
      </c>
      <c r="W3032" s="354">
        <v>0</v>
      </c>
      <c r="X3032" s="354">
        <v>0</v>
      </c>
      <c r="Y3032" s="354">
        <v>0</v>
      </c>
      <c r="Z3032" s="354">
        <v>0</v>
      </c>
      <c r="AA3032" s="354">
        <v>0</v>
      </c>
      <c r="AB3032" s="354">
        <v>0</v>
      </c>
      <c r="AC3032" s="354">
        <v>0</v>
      </c>
      <c r="AD3032" s="354">
        <v>0</v>
      </c>
    </row>
    <row r="3033" spans="1:30" x14ac:dyDescent="0.35">
      <c r="A3033" t="s">
        <v>199</v>
      </c>
      <c r="B3033" s="354" t="str">
        <f>VLOOKUP(A3033,'Web Based Remittances'!$A$2:$C$70,3,0)</f>
        <v>1xH34pR7</v>
      </c>
      <c r="C3033" s="354" t="s">
        <v>39</v>
      </c>
      <c r="D3033" s="354" t="s">
        <v>40</v>
      </c>
      <c r="E3033" s="354">
        <v>4191610</v>
      </c>
      <c r="F3033" s="354">
        <v>0</v>
      </c>
      <c r="G3033" s="354">
        <v>0</v>
      </c>
      <c r="H3033" s="354">
        <v>0</v>
      </c>
      <c r="I3033" s="354">
        <v>0</v>
      </c>
      <c r="J3033" s="354">
        <v>0</v>
      </c>
      <c r="K3033" s="354">
        <v>0</v>
      </c>
      <c r="L3033" s="354">
        <v>0</v>
      </c>
      <c r="M3033" s="354">
        <v>0</v>
      </c>
      <c r="N3033" s="354">
        <v>0</v>
      </c>
      <c r="O3033" s="354">
        <v>0</v>
      </c>
      <c r="P3033" s="354">
        <v>0</v>
      </c>
      <c r="Q3033" s="354">
        <v>0</v>
      </c>
      <c r="R3033" s="354">
        <v>0</v>
      </c>
      <c r="S3033" s="354">
        <v>0</v>
      </c>
      <c r="T3033" s="354">
        <v>0</v>
      </c>
      <c r="U3033" s="354">
        <v>0</v>
      </c>
      <c r="V3033" s="354">
        <v>0</v>
      </c>
      <c r="W3033" s="354">
        <v>0</v>
      </c>
      <c r="X3033" s="354">
        <v>0</v>
      </c>
      <c r="Y3033" s="354">
        <v>0</v>
      </c>
      <c r="Z3033" s="354">
        <v>0</v>
      </c>
      <c r="AA3033" s="354">
        <v>0</v>
      </c>
      <c r="AB3033" s="354">
        <v>0</v>
      </c>
      <c r="AC3033" s="354">
        <v>0</v>
      </c>
      <c r="AD3033" s="354">
        <v>0</v>
      </c>
    </row>
    <row r="3034" spans="1:30" x14ac:dyDescent="0.35">
      <c r="A3034" t="s">
        <v>199</v>
      </c>
      <c r="B3034" s="354" t="str">
        <f>VLOOKUP(A3034,'Web Based Remittances'!$A$2:$C$70,3,0)</f>
        <v>1xH34pR7</v>
      </c>
      <c r="C3034" s="354" t="s">
        <v>41</v>
      </c>
      <c r="D3034" s="354" t="s">
        <v>42</v>
      </c>
      <c r="E3034" s="354">
        <v>4190410</v>
      </c>
      <c r="F3034" s="354">
        <v>-17000</v>
      </c>
      <c r="G3034" s="354">
        <v>-1416.66</v>
      </c>
      <c r="H3034" s="354">
        <v>-1416.66</v>
      </c>
      <c r="I3034" s="354">
        <v>-1416.66</v>
      </c>
      <c r="J3034" s="354">
        <v>-1416.66</v>
      </c>
      <c r="K3034" s="354">
        <v>-1416.66</v>
      </c>
      <c r="L3034" s="354">
        <v>-1416.66</v>
      </c>
      <c r="M3034" s="354">
        <v>-1416.66</v>
      </c>
      <c r="N3034" s="354">
        <v>-1416.66</v>
      </c>
      <c r="O3034" s="354">
        <v>-1416.66</v>
      </c>
      <c r="P3034" s="354">
        <v>-1416.66</v>
      </c>
      <c r="Q3034" s="354">
        <v>-1416.66</v>
      </c>
      <c r="R3034" s="354">
        <v>-1416.74</v>
      </c>
      <c r="S3034" s="354">
        <v>-1416.66</v>
      </c>
      <c r="T3034" s="354">
        <v>-2833.32</v>
      </c>
      <c r="U3034" s="354">
        <v>-4249.9800000000005</v>
      </c>
      <c r="V3034" s="354">
        <v>-5666.64</v>
      </c>
      <c r="W3034" s="354">
        <v>-7083.3</v>
      </c>
      <c r="X3034" s="354">
        <v>-8499.9600000000009</v>
      </c>
      <c r="Y3034" s="354">
        <v>-9916.6200000000008</v>
      </c>
      <c r="Z3034" s="354">
        <v>-11333.28</v>
      </c>
      <c r="AA3034" s="354">
        <v>-12749.94</v>
      </c>
      <c r="AB3034" s="354">
        <v>-14166.6</v>
      </c>
      <c r="AC3034" s="354">
        <v>-15583.26</v>
      </c>
      <c r="AD3034" s="354">
        <v>-17000</v>
      </c>
    </row>
    <row r="3035" spans="1:30" x14ac:dyDescent="0.35">
      <c r="A3035" t="s">
        <v>199</v>
      </c>
      <c r="B3035" s="354" t="str">
        <f>VLOOKUP(A3035,'Web Based Remittances'!$A$2:$C$70,3,0)</f>
        <v>1xH34pR7</v>
      </c>
      <c r="C3035" s="354" t="s">
        <v>43</v>
      </c>
      <c r="D3035" s="354" t="s">
        <v>44</v>
      </c>
      <c r="E3035" s="354">
        <v>4190420</v>
      </c>
      <c r="F3035" s="354">
        <v>-1000</v>
      </c>
      <c r="G3035" s="354">
        <v>-83.33</v>
      </c>
      <c r="H3035" s="354">
        <v>-83.33</v>
      </c>
      <c r="I3035" s="354">
        <v>-83.33</v>
      </c>
      <c r="J3035" s="354">
        <v>-83.33</v>
      </c>
      <c r="K3035" s="354">
        <v>-83.33</v>
      </c>
      <c r="L3035" s="354">
        <v>-83.33</v>
      </c>
      <c r="M3035" s="354">
        <v>-83.33</v>
      </c>
      <c r="N3035" s="354">
        <v>-83.33</v>
      </c>
      <c r="O3035" s="354">
        <v>-83.33</v>
      </c>
      <c r="P3035" s="354">
        <v>-83.33</v>
      </c>
      <c r="Q3035" s="354">
        <v>-83.33</v>
      </c>
      <c r="R3035" s="354">
        <v>-83.37</v>
      </c>
      <c r="S3035" s="354">
        <v>-83.33</v>
      </c>
      <c r="T3035" s="354">
        <v>-166.66</v>
      </c>
      <c r="U3035" s="354">
        <v>-249.99</v>
      </c>
      <c r="V3035" s="354">
        <v>-333.32</v>
      </c>
      <c r="W3035" s="354">
        <v>-416.65</v>
      </c>
      <c r="X3035" s="354">
        <v>-499.97999999999996</v>
      </c>
      <c r="Y3035" s="354">
        <v>-583.30999999999995</v>
      </c>
      <c r="Z3035" s="354">
        <v>-666.64</v>
      </c>
      <c r="AA3035" s="354">
        <v>-749.97</v>
      </c>
      <c r="AB3035" s="354">
        <v>-833.30000000000007</v>
      </c>
      <c r="AC3035" s="354">
        <v>-916.63000000000011</v>
      </c>
      <c r="AD3035" s="354">
        <v>-1000.0000000000001</v>
      </c>
    </row>
    <row r="3036" spans="1:30" x14ac:dyDescent="0.35">
      <c r="A3036" t="s">
        <v>199</v>
      </c>
      <c r="B3036" s="354" t="str">
        <f>VLOOKUP(A3036,'Web Based Remittances'!$A$2:$C$70,3,0)</f>
        <v>1xH34pR7</v>
      </c>
      <c r="C3036" s="354" t="s">
        <v>45</v>
      </c>
      <c r="D3036" s="354" t="s">
        <v>46</v>
      </c>
      <c r="E3036" s="354">
        <v>4190200</v>
      </c>
      <c r="F3036" s="354">
        <v>-97840</v>
      </c>
      <c r="G3036" s="354">
        <v>-8153.33</v>
      </c>
      <c r="H3036" s="354">
        <v>-8153.33</v>
      </c>
      <c r="I3036" s="354">
        <v>-8153.33</v>
      </c>
      <c r="J3036" s="354">
        <v>-8153.33</v>
      </c>
      <c r="K3036" s="354">
        <v>-8153.33</v>
      </c>
      <c r="L3036" s="354">
        <v>-8153.33</v>
      </c>
      <c r="M3036" s="354">
        <v>-8153.33</v>
      </c>
      <c r="N3036" s="354">
        <v>-8153.33</v>
      </c>
      <c r="O3036" s="354">
        <v>-8153.33</v>
      </c>
      <c r="P3036" s="354">
        <v>-8153.33</v>
      </c>
      <c r="Q3036" s="354">
        <v>-8153.33</v>
      </c>
      <c r="R3036" s="354">
        <v>-8153.37</v>
      </c>
      <c r="S3036" s="354">
        <v>-8153.33</v>
      </c>
      <c r="T3036" s="354">
        <v>-16306.66</v>
      </c>
      <c r="U3036" s="354">
        <v>-24459.989999999998</v>
      </c>
      <c r="V3036" s="354">
        <v>-32613.32</v>
      </c>
      <c r="W3036" s="354">
        <v>-40766.65</v>
      </c>
      <c r="X3036" s="354">
        <v>-48919.98</v>
      </c>
      <c r="Y3036" s="354">
        <v>-57073.310000000005</v>
      </c>
      <c r="Z3036" s="354">
        <v>-65226.640000000007</v>
      </c>
      <c r="AA3036" s="354">
        <v>-73379.97</v>
      </c>
      <c r="AB3036" s="354">
        <v>-81533.3</v>
      </c>
      <c r="AC3036" s="354">
        <v>-89686.63</v>
      </c>
      <c r="AD3036" s="354">
        <v>-97840</v>
      </c>
    </row>
    <row r="3037" spans="1:30" x14ac:dyDescent="0.35">
      <c r="A3037" t="s">
        <v>199</v>
      </c>
      <c r="B3037" s="354" t="str">
        <f>VLOOKUP(A3037,'Web Based Remittances'!$A$2:$C$70,3,0)</f>
        <v>1xH34pR7</v>
      </c>
      <c r="C3037" s="354" t="s">
        <v>47</v>
      </c>
      <c r="D3037" s="354" t="s">
        <v>48</v>
      </c>
      <c r="E3037" s="354">
        <v>4190386</v>
      </c>
      <c r="F3037" s="354">
        <v>0</v>
      </c>
      <c r="G3037" s="354">
        <v>0</v>
      </c>
      <c r="H3037" s="354">
        <v>0</v>
      </c>
      <c r="I3037" s="354">
        <v>0</v>
      </c>
      <c r="J3037" s="354">
        <v>0</v>
      </c>
      <c r="K3037" s="354">
        <v>0</v>
      </c>
      <c r="L3037" s="354">
        <v>0</v>
      </c>
      <c r="M3037" s="354">
        <v>0</v>
      </c>
      <c r="N3037" s="354">
        <v>0</v>
      </c>
      <c r="O3037" s="354">
        <v>0</v>
      </c>
      <c r="P3037" s="354">
        <v>0</v>
      </c>
      <c r="Q3037" s="354">
        <v>0</v>
      </c>
      <c r="R3037" s="354">
        <v>0</v>
      </c>
      <c r="S3037" s="354">
        <v>0</v>
      </c>
      <c r="T3037" s="354">
        <v>0</v>
      </c>
      <c r="U3037" s="354">
        <v>0</v>
      </c>
      <c r="V3037" s="354">
        <v>0</v>
      </c>
      <c r="W3037" s="354">
        <v>0</v>
      </c>
      <c r="X3037" s="354">
        <v>0</v>
      </c>
      <c r="Y3037" s="354">
        <v>0</v>
      </c>
      <c r="Z3037" s="354">
        <v>0</v>
      </c>
      <c r="AA3037" s="354">
        <v>0</v>
      </c>
      <c r="AB3037" s="354">
        <v>0</v>
      </c>
      <c r="AC3037" s="354">
        <v>0</v>
      </c>
      <c r="AD3037" s="354">
        <v>0</v>
      </c>
    </row>
    <row r="3038" spans="1:30" x14ac:dyDescent="0.35">
      <c r="A3038" t="s">
        <v>199</v>
      </c>
      <c r="B3038" s="354" t="str">
        <f>VLOOKUP(A3038,'Web Based Remittances'!$A$2:$C$70,3,0)</f>
        <v>1xH34pR7</v>
      </c>
      <c r="C3038" s="354" t="s">
        <v>49</v>
      </c>
      <c r="D3038" s="354" t="s">
        <v>50</v>
      </c>
      <c r="E3038" s="354">
        <v>4190387</v>
      </c>
      <c r="F3038" s="354">
        <v>0</v>
      </c>
      <c r="G3038" s="354">
        <v>0</v>
      </c>
      <c r="H3038" s="354">
        <v>0</v>
      </c>
      <c r="I3038" s="354">
        <v>0</v>
      </c>
      <c r="J3038" s="354">
        <v>0</v>
      </c>
      <c r="K3038" s="354">
        <v>0</v>
      </c>
      <c r="L3038" s="354">
        <v>0</v>
      </c>
      <c r="M3038" s="354">
        <v>0</v>
      </c>
      <c r="N3038" s="354">
        <v>0</v>
      </c>
      <c r="O3038" s="354">
        <v>0</v>
      </c>
      <c r="P3038" s="354">
        <v>0</v>
      </c>
      <c r="Q3038" s="354">
        <v>0</v>
      </c>
      <c r="R3038" s="354">
        <v>0</v>
      </c>
      <c r="S3038" s="354">
        <v>0</v>
      </c>
      <c r="T3038" s="354">
        <v>0</v>
      </c>
      <c r="U3038" s="354">
        <v>0</v>
      </c>
      <c r="V3038" s="354">
        <v>0</v>
      </c>
      <c r="W3038" s="354">
        <v>0</v>
      </c>
      <c r="X3038" s="354">
        <v>0</v>
      </c>
      <c r="Y3038" s="354">
        <v>0</v>
      </c>
      <c r="Z3038" s="354">
        <v>0</v>
      </c>
      <c r="AA3038" s="354">
        <v>0</v>
      </c>
      <c r="AB3038" s="354">
        <v>0</v>
      </c>
      <c r="AC3038" s="354">
        <v>0</v>
      </c>
      <c r="AD3038" s="354">
        <v>0</v>
      </c>
    </row>
    <row r="3039" spans="1:30" x14ac:dyDescent="0.35">
      <c r="A3039" t="s">
        <v>199</v>
      </c>
      <c r="B3039" s="354" t="str">
        <f>VLOOKUP(A3039,'Web Based Remittances'!$A$2:$C$70,3,0)</f>
        <v>1xH34pR7</v>
      </c>
      <c r="C3039" s="354" t="s">
        <v>51</v>
      </c>
      <c r="D3039" s="354" t="s">
        <v>52</v>
      </c>
      <c r="E3039" s="354">
        <v>4190388</v>
      </c>
      <c r="F3039" s="354">
        <v>-9790</v>
      </c>
      <c r="G3039" s="354">
        <v>-815.83</v>
      </c>
      <c r="H3039" s="354">
        <v>-815.87</v>
      </c>
      <c r="I3039" s="354">
        <v>-815.83</v>
      </c>
      <c r="J3039" s="354">
        <v>-815.83</v>
      </c>
      <c r="K3039" s="354">
        <v>-815.83</v>
      </c>
      <c r="L3039" s="354">
        <v>-815.83</v>
      </c>
      <c r="M3039" s="354">
        <v>-815.83</v>
      </c>
      <c r="N3039" s="354">
        <v>-815.83</v>
      </c>
      <c r="O3039" s="354">
        <v>-815.83</v>
      </c>
      <c r="P3039" s="354">
        <v>-815.83</v>
      </c>
      <c r="Q3039" s="354">
        <v>-815.83</v>
      </c>
      <c r="R3039" s="354">
        <v>-815.83</v>
      </c>
      <c r="S3039" s="354">
        <v>-815.83</v>
      </c>
      <c r="T3039" s="354">
        <v>-1631.7</v>
      </c>
      <c r="U3039" s="354">
        <v>-2447.5300000000002</v>
      </c>
      <c r="V3039" s="354">
        <v>-3263.36</v>
      </c>
      <c r="W3039" s="354">
        <v>-4079.19</v>
      </c>
      <c r="X3039" s="354">
        <v>-4895.0200000000004</v>
      </c>
      <c r="Y3039" s="354">
        <v>-5710.85</v>
      </c>
      <c r="Z3039" s="354">
        <v>-6526.68</v>
      </c>
      <c r="AA3039" s="354">
        <v>-7342.51</v>
      </c>
      <c r="AB3039" s="354">
        <v>-8158.34</v>
      </c>
      <c r="AC3039" s="354">
        <v>-8974.17</v>
      </c>
      <c r="AD3039" s="354">
        <v>-9790</v>
      </c>
    </row>
    <row r="3040" spans="1:30" x14ac:dyDescent="0.35">
      <c r="A3040" t="s">
        <v>199</v>
      </c>
      <c r="B3040" s="354" t="str">
        <f>VLOOKUP(A3040,'Web Based Remittances'!$A$2:$C$70,3,0)</f>
        <v>1xH34pR7</v>
      </c>
      <c r="C3040" s="354" t="s">
        <v>53</v>
      </c>
      <c r="D3040" s="354" t="s">
        <v>54</v>
      </c>
      <c r="E3040" s="354">
        <v>4190380</v>
      </c>
      <c r="F3040" s="354">
        <v>-69607</v>
      </c>
      <c r="G3040" s="354">
        <v>-5800.58</v>
      </c>
      <c r="H3040" s="354">
        <v>-5800.58</v>
      </c>
      <c r="I3040" s="354">
        <v>-5800.58</v>
      </c>
      <c r="J3040" s="354">
        <v>-5800.58</v>
      </c>
      <c r="K3040" s="354">
        <v>-5800.58</v>
      </c>
      <c r="L3040" s="354">
        <v>-5800.58</v>
      </c>
      <c r="M3040" s="354">
        <v>-5800.58</v>
      </c>
      <c r="N3040" s="354">
        <v>-5800.58</v>
      </c>
      <c r="O3040" s="354">
        <v>-5800.58</v>
      </c>
      <c r="P3040" s="354">
        <v>-5800.58</v>
      </c>
      <c r="Q3040" s="354">
        <v>-5800.58</v>
      </c>
      <c r="R3040" s="354">
        <v>-5800.62</v>
      </c>
      <c r="S3040" s="354">
        <v>-5800.58</v>
      </c>
      <c r="T3040" s="354">
        <v>-11601.16</v>
      </c>
      <c r="U3040" s="354">
        <v>-17401.739999999998</v>
      </c>
      <c r="V3040" s="354">
        <v>-23202.32</v>
      </c>
      <c r="W3040" s="354">
        <v>-29002.9</v>
      </c>
      <c r="X3040" s="354">
        <v>-34803.480000000003</v>
      </c>
      <c r="Y3040" s="354">
        <v>-40604.060000000005</v>
      </c>
      <c r="Z3040" s="354">
        <v>-46404.640000000007</v>
      </c>
      <c r="AA3040" s="354">
        <v>-52205.220000000008</v>
      </c>
      <c r="AB3040" s="354">
        <v>-58005.80000000001</v>
      </c>
      <c r="AC3040" s="354">
        <v>-63806.380000000012</v>
      </c>
      <c r="AD3040" s="354">
        <v>-69607.000000000015</v>
      </c>
    </row>
    <row r="3041" spans="1:30" x14ac:dyDescent="0.35">
      <c r="A3041" t="s">
        <v>199</v>
      </c>
      <c r="B3041" s="354" t="str">
        <f>VLOOKUP(A3041,'Web Based Remittances'!$A$2:$C$70,3,0)</f>
        <v>1xH34pR7</v>
      </c>
      <c r="C3041" s="354" t="s">
        <v>57</v>
      </c>
      <c r="D3041" s="354" t="s">
        <v>58</v>
      </c>
      <c r="E3041" s="354">
        <v>6110000</v>
      </c>
      <c r="F3041" s="354">
        <v>1345970.61</v>
      </c>
      <c r="G3041" s="354">
        <v>112000</v>
      </c>
      <c r="H3041" s="354">
        <v>112000</v>
      </c>
      <c r="I3041" s="354">
        <v>112000</v>
      </c>
      <c r="J3041" s="354">
        <v>112000</v>
      </c>
      <c r="K3041" s="354">
        <v>112000</v>
      </c>
      <c r="L3041" s="354">
        <v>112281.42</v>
      </c>
      <c r="M3041" s="354">
        <v>112281.42</v>
      </c>
      <c r="N3041" s="354">
        <v>112281.42</v>
      </c>
      <c r="O3041" s="354">
        <v>112281.42</v>
      </c>
      <c r="P3041" s="354">
        <v>112281.42</v>
      </c>
      <c r="Q3041" s="354">
        <v>112281.61</v>
      </c>
      <c r="R3041" s="354">
        <v>112281.9</v>
      </c>
      <c r="S3041" s="354">
        <v>112000</v>
      </c>
      <c r="T3041" s="354">
        <v>224000</v>
      </c>
      <c r="U3041" s="354">
        <v>336000</v>
      </c>
      <c r="V3041" s="354">
        <v>448000</v>
      </c>
      <c r="W3041" s="354">
        <v>560000</v>
      </c>
      <c r="X3041" s="354">
        <v>672281.42</v>
      </c>
      <c r="Y3041" s="354">
        <v>784562.84000000008</v>
      </c>
      <c r="Z3041" s="354">
        <v>896844.26000000013</v>
      </c>
      <c r="AA3041" s="354">
        <v>1009125.6800000002</v>
      </c>
      <c r="AB3041" s="354">
        <v>1121407.1000000001</v>
      </c>
      <c r="AC3041" s="354">
        <v>1233688.7100000002</v>
      </c>
      <c r="AD3041" s="354">
        <v>1345970.61</v>
      </c>
    </row>
    <row r="3042" spans="1:30" x14ac:dyDescent="0.35">
      <c r="A3042" t="s">
        <v>199</v>
      </c>
      <c r="B3042" s="354" t="str">
        <f>VLOOKUP(A3042,'Web Based Remittances'!$A$2:$C$70,3,0)</f>
        <v>1xH34pR7</v>
      </c>
      <c r="C3042" s="354" t="s">
        <v>59</v>
      </c>
      <c r="D3042" s="354" t="s">
        <v>60</v>
      </c>
      <c r="E3042" s="354">
        <v>6110020</v>
      </c>
      <c r="F3042" s="354">
        <v>0</v>
      </c>
      <c r="G3042" s="354">
        <v>0</v>
      </c>
      <c r="H3042" s="354">
        <v>0</v>
      </c>
      <c r="I3042" s="354">
        <v>0</v>
      </c>
      <c r="J3042" s="354">
        <v>0</v>
      </c>
      <c r="K3042" s="354">
        <v>0</v>
      </c>
      <c r="L3042" s="354">
        <v>0</v>
      </c>
      <c r="M3042" s="354">
        <v>0</v>
      </c>
      <c r="N3042" s="354">
        <v>0</v>
      </c>
      <c r="O3042" s="354">
        <v>0</v>
      </c>
      <c r="P3042" s="354">
        <v>0</v>
      </c>
      <c r="Q3042" s="354">
        <v>0</v>
      </c>
      <c r="R3042" s="354">
        <v>0</v>
      </c>
      <c r="S3042" s="354">
        <v>0</v>
      </c>
      <c r="T3042" s="354">
        <v>0</v>
      </c>
      <c r="U3042" s="354">
        <v>0</v>
      </c>
      <c r="V3042" s="354">
        <v>0</v>
      </c>
      <c r="W3042" s="354">
        <v>0</v>
      </c>
      <c r="X3042" s="354">
        <v>0</v>
      </c>
      <c r="Y3042" s="354">
        <v>0</v>
      </c>
      <c r="Z3042" s="354">
        <v>0</v>
      </c>
      <c r="AA3042" s="354">
        <v>0</v>
      </c>
      <c r="AB3042" s="354">
        <v>0</v>
      </c>
      <c r="AC3042" s="354">
        <v>0</v>
      </c>
      <c r="AD3042" s="354">
        <v>0</v>
      </c>
    </row>
    <row r="3043" spans="1:30" x14ac:dyDescent="0.35">
      <c r="A3043" t="s">
        <v>199</v>
      </c>
      <c r="B3043" s="354" t="str">
        <f>VLOOKUP(A3043,'Web Based Remittances'!$A$2:$C$70,3,0)</f>
        <v>1xH34pR7</v>
      </c>
      <c r="C3043" s="354" t="s">
        <v>61</v>
      </c>
      <c r="D3043" s="354" t="s">
        <v>62</v>
      </c>
      <c r="E3043" s="354">
        <v>6110600</v>
      </c>
      <c r="F3043" s="354">
        <v>969446</v>
      </c>
      <c r="G3043" s="354">
        <v>80787</v>
      </c>
      <c r="H3043" s="354">
        <v>80787</v>
      </c>
      <c r="I3043" s="354">
        <v>80787</v>
      </c>
      <c r="J3043" s="354">
        <v>80787</v>
      </c>
      <c r="K3043" s="354">
        <v>80787</v>
      </c>
      <c r="L3043" s="354">
        <v>80787</v>
      </c>
      <c r="M3043" s="354">
        <v>80787</v>
      </c>
      <c r="N3043" s="354">
        <v>80787</v>
      </c>
      <c r="O3043" s="354">
        <v>80787</v>
      </c>
      <c r="P3043" s="354">
        <v>80787</v>
      </c>
      <c r="Q3043" s="354">
        <v>80787</v>
      </c>
      <c r="R3043" s="354">
        <v>80789</v>
      </c>
      <c r="S3043" s="354">
        <v>80787</v>
      </c>
      <c r="T3043" s="354">
        <v>161574</v>
      </c>
      <c r="U3043" s="354">
        <v>242361</v>
      </c>
      <c r="V3043" s="354">
        <v>323148</v>
      </c>
      <c r="W3043" s="354">
        <v>403935</v>
      </c>
      <c r="X3043" s="354">
        <v>484722</v>
      </c>
      <c r="Y3043" s="354">
        <v>565509</v>
      </c>
      <c r="Z3043" s="354">
        <v>646296</v>
      </c>
      <c r="AA3043" s="354">
        <v>727083</v>
      </c>
      <c r="AB3043" s="354">
        <v>807870</v>
      </c>
      <c r="AC3043" s="354">
        <v>888657</v>
      </c>
      <c r="AD3043" s="354">
        <v>969446</v>
      </c>
    </row>
    <row r="3044" spans="1:30" x14ac:dyDescent="0.35">
      <c r="A3044" t="s">
        <v>199</v>
      </c>
      <c r="B3044" s="354" t="str">
        <f>VLOOKUP(A3044,'Web Based Remittances'!$A$2:$C$70,3,0)</f>
        <v>1xH34pR7</v>
      </c>
      <c r="C3044" s="354" t="s">
        <v>63</v>
      </c>
      <c r="D3044" s="354" t="s">
        <v>64</v>
      </c>
      <c r="E3044" s="354">
        <v>6110720</v>
      </c>
      <c r="F3044" s="354">
        <v>116495</v>
      </c>
      <c r="G3044" s="354">
        <v>9707.91</v>
      </c>
      <c r="H3044" s="354">
        <v>9707.91</v>
      </c>
      <c r="I3044" s="354">
        <v>9707.91</v>
      </c>
      <c r="J3044" s="354">
        <v>9707.91</v>
      </c>
      <c r="K3044" s="354">
        <v>9707.91</v>
      </c>
      <c r="L3044" s="354">
        <v>9707.91</v>
      </c>
      <c r="M3044" s="354">
        <v>9707.91</v>
      </c>
      <c r="N3044" s="354">
        <v>9707.91</v>
      </c>
      <c r="O3044" s="354">
        <v>9707.91</v>
      </c>
      <c r="P3044" s="354">
        <v>9707.91</v>
      </c>
      <c r="Q3044" s="354">
        <v>9707.91</v>
      </c>
      <c r="R3044" s="354">
        <v>9707.99</v>
      </c>
      <c r="S3044" s="354">
        <v>9707.91</v>
      </c>
      <c r="T3044" s="354">
        <v>19415.82</v>
      </c>
      <c r="U3044" s="354">
        <v>29123.73</v>
      </c>
      <c r="V3044" s="354">
        <v>38831.64</v>
      </c>
      <c r="W3044" s="354">
        <v>48539.55</v>
      </c>
      <c r="X3044" s="354">
        <v>58247.460000000006</v>
      </c>
      <c r="Y3044" s="354">
        <v>67955.37000000001</v>
      </c>
      <c r="Z3044" s="354">
        <v>77663.280000000013</v>
      </c>
      <c r="AA3044" s="354">
        <v>87371.190000000017</v>
      </c>
      <c r="AB3044" s="354">
        <v>97079.10000000002</v>
      </c>
      <c r="AC3044" s="354">
        <v>106787.01000000002</v>
      </c>
      <c r="AD3044" s="354">
        <v>116495.00000000003</v>
      </c>
    </row>
    <row r="3045" spans="1:30" x14ac:dyDescent="0.35">
      <c r="A3045" t="s">
        <v>199</v>
      </c>
      <c r="B3045" s="354" t="str">
        <f>VLOOKUP(A3045,'Web Based Remittances'!$A$2:$C$70,3,0)</f>
        <v>1xH34pR7</v>
      </c>
      <c r="C3045" s="354" t="s">
        <v>65</v>
      </c>
      <c r="D3045" s="354" t="s">
        <v>66</v>
      </c>
      <c r="E3045" s="354">
        <v>6110860</v>
      </c>
      <c r="F3045" s="354">
        <v>167111</v>
      </c>
      <c r="G3045" s="354">
        <v>13925.92</v>
      </c>
      <c r="H3045" s="354">
        <v>13925.92</v>
      </c>
      <c r="I3045" s="354">
        <v>13925.92</v>
      </c>
      <c r="J3045" s="354">
        <v>13925.92</v>
      </c>
      <c r="K3045" s="354">
        <v>13925.92</v>
      </c>
      <c r="L3045" s="354">
        <v>13925.92</v>
      </c>
      <c r="M3045" s="354">
        <v>13925.92</v>
      </c>
      <c r="N3045" s="354">
        <v>13925.92</v>
      </c>
      <c r="O3045" s="354">
        <v>13925.92</v>
      </c>
      <c r="P3045" s="354">
        <v>13925.92</v>
      </c>
      <c r="Q3045" s="354">
        <v>13925.92</v>
      </c>
      <c r="R3045" s="354">
        <v>13925.88</v>
      </c>
      <c r="S3045" s="354">
        <v>13925.92</v>
      </c>
      <c r="T3045" s="354">
        <v>27851.84</v>
      </c>
      <c r="U3045" s="354">
        <v>41777.760000000002</v>
      </c>
      <c r="V3045" s="354">
        <v>55703.68</v>
      </c>
      <c r="W3045" s="354">
        <v>69629.600000000006</v>
      </c>
      <c r="X3045" s="354">
        <v>83555.520000000004</v>
      </c>
      <c r="Y3045" s="354">
        <v>97481.44</v>
      </c>
      <c r="Z3045" s="354">
        <v>111407.36</v>
      </c>
      <c r="AA3045" s="354">
        <v>125333.28</v>
      </c>
      <c r="AB3045" s="354">
        <v>139259.20000000001</v>
      </c>
      <c r="AC3045" s="354">
        <v>153185.12000000002</v>
      </c>
      <c r="AD3045" s="354">
        <v>167111.00000000003</v>
      </c>
    </row>
    <row r="3046" spans="1:30" x14ac:dyDescent="0.35">
      <c r="A3046" t="s">
        <v>199</v>
      </c>
      <c r="B3046" s="354" t="str">
        <f>VLOOKUP(A3046,'Web Based Remittances'!$A$2:$C$70,3,0)</f>
        <v>1xH34pR7</v>
      </c>
      <c r="C3046" s="354" t="s">
        <v>67</v>
      </c>
      <c r="D3046" s="354" t="s">
        <v>68</v>
      </c>
      <c r="E3046" s="354">
        <v>6110800</v>
      </c>
      <c r="F3046" s="354">
        <v>66324</v>
      </c>
      <c r="G3046" s="354">
        <v>5527</v>
      </c>
      <c r="H3046" s="354">
        <v>5527</v>
      </c>
      <c r="I3046" s="354">
        <v>5527</v>
      </c>
      <c r="J3046" s="354">
        <v>5527</v>
      </c>
      <c r="K3046" s="354">
        <v>5527</v>
      </c>
      <c r="L3046" s="354">
        <v>5527</v>
      </c>
      <c r="M3046" s="354">
        <v>5527</v>
      </c>
      <c r="N3046" s="354">
        <v>5527</v>
      </c>
      <c r="O3046" s="354">
        <v>5527</v>
      </c>
      <c r="P3046" s="354">
        <v>5527</v>
      </c>
      <c r="Q3046" s="354">
        <v>5527</v>
      </c>
      <c r="R3046" s="354">
        <v>5527</v>
      </c>
      <c r="S3046" s="354">
        <v>5527</v>
      </c>
      <c r="T3046" s="354">
        <v>11054</v>
      </c>
      <c r="U3046" s="354">
        <v>16581</v>
      </c>
      <c r="V3046" s="354">
        <v>22108</v>
      </c>
      <c r="W3046" s="354">
        <v>27635</v>
      </c>
      <c r="X3046" s="354">
        <v>33162</v>
      </c>
      <c r="Y3046" s="354">
        <v>38689</v>
      </c>
      <c r="Z3046" s="354">
        <v>44216</v>
      </c>
      <c r="AA3046" s="354">
        <v>49743</v>
      </c>
      <c r="AB3046" s="354">
        <v>55270</v>
      </c>
      <c r="AC3046" s="354">
        <v>60797</v>
      </c>
      <c r="AD3046" s="354">
        <v>66324</v>
      </c>
    </row>
    <row r="3047" spans="1:30" x14ac:dyDescent="0.35">
      <c r="A3047" t="s">
        <v>199</v>
      </c>
      <c r="B3047" s="354" t="str">
        <f>VLOOKUP(A3047,'Web Based Remittances'!$A$2:$C$70,3,0)</f>
        <v>1xH34pR7</v>
      </c>
      <c r="C3047" s="354" t="s">
        <v>69</v>
      </c>
      <c r="D3047" s="354" t="s">
        <v>70</v>
      </c>
      <c r="E3047" s="354">
        <v>6110640</v>
      </c>
      <c r="F3047" s="354">
        <v>0</v>
      </c>
      <c r="G3047" s="354">
        <v>0</v>
      </c>
      <c r="H3047" s="354">
        <v>0</v>
      </c>
      <c r="I3047" s="354">
        <v>0</v>
      </c>
      <c r="J3047" s="354">
        <v>0</v>
      </c>
      <c r="K3047" s="354">
        <v>0</v>
      </c>
      <c r="L3047" s="354">
        <v>0</v>
      </c>
      <c r="M3047" s="354">
        <v>0</v>
      </c>
      <c r="N3047" s="354">
        <v>0</v>
      </c>
      <c r="O3047" s="354">
        <v>0</v>
      </c>
      <c r="P3047" s="354">
        <v>0</v>
      </c>
      <c r="Q3047" s="354">
        <v>0</v>
      </c>
      <c r="R3047" s="354">
        <v>0</v>
      </c>
      <c r="S3047" s="354">
        <v>0</v>
      </c>
      <c r="T3047" s="354">
        <v>0</v>
      </c>
      <c r="U3047" s="354">
        <v>0</v>
      </c>
      <c r="V3047" s="354">
        <v>0</v>
      </c>
      <c r="W3047" s="354">
        <v>0</v>
      </c>
      <c r="X3047" s="354">
        <v>0</v>
      </c>
      <c r="Y3047" s="354">
        <v>0</v>
      </c>
      <c r="Z3047" s="354">
        <v>0</v>
      </c>
      <c r="AA3047" s="354">
        <v>0</v>
      </c>
      <c r="AB3047" s="354">
        <v>0</v>
      </c>
      <c r="AC3047" s="354">
        <v>0</v>
      </c>
      <c r="AD3047" s="354">
        <v>0</v>
      </c>
    </row>
    <row r="3048" spans="1:30" x14ac:dyDescent="0.35">
      <c r="A3048" t="s">
        <v>199</v>
      </c>
      <c r="B3048" s="354" t="str">
        <f>VLOOKUP(A3048,'Web Based Remittances'!$A$2:$C$70,3,0)</f>
        <v>1xH34pR7</v>
      </c>
      <c r="C3048" s="354" t="s">
        <v>71</v>
      </c>
      <c r="D3048" s="354" t="s">
        <v>72</v>
      </c>
      <c r="E3048" s="354">
        <v>6116300</v>
      </c>
      <c r="F3048" s="354">
        <v>13800</v>
      </c>
      <c r="G3048" s="354">
        <v>1150</v>
      </c>
      <c r="H3048" s="354">
        <v>1150</v>
      </c>
      <c r="I3048" s="354">
        <v>1150</v>
      </c>
      <c r="J3048" s="354">
        <v>1150</v>
      </c>
      <c r="K3048" s="354">
        <v>1150</v>
      </c>
      <c r="L3048" s="354">
        <v>1150</v>
      </c>
      <c r="M3048" s="354">
        <v>1150</v>
      </c>
      <c r="N3048" s="354">
        <v>1150</v>
      </c>
      <c r="O3048" s="354">
        <v>1150</v>
      </c>
      <c r="P3048" s="354">
        <v>1150</v>
      </c>
      <c r="Q3048" s="354">
        <v>1150</v>
      </c>
      <c r="R3048" s="354">
        <v>1150</v>
      </c>
      <c r="S3048" s="354">
        <v>1150</v>
      </c>
      <c r="T3048" s="354">
        <v>2300</v>
      </c>
      <c r="U3048" s="354">
        <v>3450</v>
      </c>
      <c r="V3048" s="354">
        <v>4600</v>
      </c>
      <c r="W3048" s="354">
        <v>5750</v>
      </c>
      <c r="X3048" s="354">
        <v>6900</v>
      </c>
      <c r="Y3048" s="354">
        <v>8050</v>
      </c>
      <c r="Z3048" s="354">
        <v>9200</v>
      </c>
      <c r="AA3048" s="354">
        <v>10350</v>
      </c>
      <c r="AB3048" s="354">
        <v>11500</v>
      </c>
      <c r="AC3048" s="354">
        <v>12650</v>
      </c>
      <c r="AD3048" s="354">
        <v>13800</v>
      </c>
    </row>
    <row r="3049" spans="1:30" x14ac:dyDescent="0.35">
      <c r="A3049" t="s">
        <v>199</v>
      </c>
      <c r="B3049" s="354" t="str">
        <f>VLOOKUP(A3049,'Web Based Remittances'!$A$2:$C$70,3,0)</f>
        <v>1xH34pR7</v>
      </c>
      <c r="C3049" s="354" t="s">
        <v>73</v>
      </c>
      <c r="D3049" s="354" t="s">
        <v>74</v>
      </c>
      <c r="E3049" s="354">
        <v>6116200</v>
      </c>
      <c r="F3049" s="354">
        <v>5700</v>
      </c>
      <c r="G3049" s="354">
        <v>475</v>
      </c>
      <c r="H3049" s="354">
        <v>475</v>
      </c>
      <c r="I3049" s="354">
        <v>475</v>
      </c>
      <c r="J3049" s="354">
        <v>475</v>
      </c>
      <c r="K3049" s="354">
        <v>475</v>
      </c>
      <c r="L3049" s="354">
        <v>475</v>
      </c>
      <c r="M3049" s="354">
        <v>475</v>
      </c>
      <c r="N3049" s="354">
        <v>475</v>
      </c>
      <c r="O3049" s="354">
        <v>475</v>
      </c>
      <c r="P3049" s="354">
        <v>475</v>
      </c>
      <c r="Q3049" s="354">
        <v>475</v>
      </c>
      <c r="R3049" s="354">
        <v>475</v>
      </c>
      <c r="S3049" s="354">
        <v>475</v>
      </c>
      <c r="T3049" s="354">
        <v>950</v>
      </c>
      <c r="U3049" s="354">
        <v>1425</v>
      </c>
      <c r="V3049" s="354">
        <v>1900</v>
      </c>
      <c r="W3049" s="354">
        <v>2375</v>
      </c>
      <c r="X3049" s="354">
        <v>2850</v>
      </c>
      <c r="Y3049" s="354">
        <v>3325</v>
      </c>
      <c r="Z3049" s="354">
        <v>3800</v>
      </c>
      <c r="AA3049" s="354">
        <v>4275</v>
      </c>
      <c r="AB3049" s="354">
        <v>4750</v>
      </c>
      <c r="AC3049" s="354">
        <v>5225</v>
      </c>
      <c r="AD3049" s="354">
        <v>5700</v>
      </c>
    </row>
    <row r="3050" spans="1:30" x14ac:dyDescent="0.35">
      <c r="A3050" t="s">
        <v>199</v>
      </c>
      <c r="B3050" s="354" t="str">
        <f>VLOOKUP(A3050,'Web Based Remittances'!$A$2:$C$70,3,0)</f>
        <v>1xH34pR7</v>
      </c>
      <c r="C3050" s="354" t="s">
        <v>75</v>
      </c>
      <c r="D3050" s="354" t="s">
        <v>76</v>
      </c>
      <c r="E3050" s="354">
        <v>6116610</v>
      </c>
      <c r="F3050" s="354">
        <v>0</v>
      </c>
      <c r="G3050" s="354">
        <v>0</v>
      </c>
      <c r="H3050" s="354">
        <v>0</v>
      </c>
      <c r="I3050" s="354">
        <v>0</v>
      </c>
      <c r="J3050" s="354">
        <v>0</v>
      </c>
      <c r="K3050" s="354">
        <v>0</v>
      </c>
      <c r="L3050" s="354">
        <v>0</v>
      </c>
      <c r="M3050" s="354">
        <v>0</v>
      </c>
      <c r="N3050" s="354">
        <v>0</v>
      </c>
      <c r="O3050" s="354">
        <v>0</v>
      </c>
      <c r="P3050" s="354">
        <v>0</v>
      </c>
      <c r="Q3050" s="354">
        <v>0</v>
      </c>
      <c r="R3050" s="354">
        <v>0</v>
      </c>
      <c r="S3050" s="354">
        <v>0</v>
      </c>
      <c r="T3050" s="354">
        <v>0</v>
      </c>
      <c r="U3050" s="354">
        <v>0</v>
      </c>
      <c r="V3050" s="354">
        <v>0</v>
      </c>
      <c r="W3050" s="354">
        <v>0</v>
      </c>
      <c r="X3050" s="354">
        <v>0</v>
      </c>
      <c r="Y3050" s="354">
        <v>0</v>
      </c>
      <c r="Z3050" s="354">
        <v>0</v>
      </c>
      <c r="AA3050" s="354">
        <v>0</v>
      </c>
      <c r="AB3050" s="354">
        <v>0</v>
      </c>
      <c r="AC3050" s="354">
        <v>0</v>
      </c>
      <c r="AD3050" s="354">
        <v>0</v>
      </c>
    </row>
    <row r="3051" spans="1:30" x14ac:dyDescent="0.35">
      <c r="A3051" t="s">
        <v>199</v>
      </c>
      <c r="B3051" s="354" t="str">
        <f>VLOOKUP(A3051,'Web Based Remittances'!$A$2:$C$70,3,0)</f>
        <v>1xH34pR7</v>
      </c>
      <c r="C3051" s="354" t="s">
        <v>77</v>
      </c>
      <c r="D3051" s="354" t="s">
        <v>78</v>
      </c>
      <c r="E3051" s="354">
        <v>6116600</v>
      </c>
      <c r="F3051" s="354">
        <v>0</v>
      </c>
      <c r="G3051" s="354">
        <v>0</v>
      </c>
      <c r="H3051" s="354">
        <v>0</v>
      </c>
      <c r="I3051" s="354">
        <v>0</v>
      </c>
      <c r="J3051" s="354">
        <v>0</v>
      </c>
      <c r="K3051" s="354">
        <v>0</v>
      </c>
      <c r="L3051" s="354">
        <v>0</v>
      </c>
      <c r="M3051" s="354">
        <v>0</v>
      </c>
      <c r="N3051" s="354">
        <v>0</v>
      </c>
      <c r="O3051" s="354">
        <v>0</v>
      </c>
      <c r="P3051" s="354">
        <v>0</v>
      </c>
      <c r="Q3051" s="354">
        <v>0</v>
      </c>
      <c r="R3051" s="354">
        <v>0</v>
      </c>
      <c r="S3051" s="354">
        <v>0</v>
      </c>
      <c r="T3051" s="354">
        <v>0</v>
      </c>
      <c r="U3051" s="354">
        <v>0</v>
      </c>
      <c r="V3051" s="354">
        <v>0</v>
      </c>
      <c r="W3051" s="354">
        <v>0</v>
      </c>
      <c r="X3051" s="354">
        <v>0</v>
      </c>
      <c r="Y3051" s="354">
        <v>0</v>
      </c>
      <c r="Z3051" s="354">
        <v>0</v>
      </c>
      <c r="AA3051" s="354">
        <v>0</v>
      </c>
      <c r="AB3051" s="354">
        <v>0</v>
      </c>
      <c r="AC3051" s="354">
        <v>0</v>
      </c>
      <c r="AD3051" s="354">
        <v>0</v>
      </c>
    </row>
    <row r="3052" spans="1:30" x14ac:dyDescent="0.35">
      <c r="A3052" t="s">
        <v>199</v>
      </c>
      <c r="B3052" s="354" t="str">
        <f>VLOOKUP(A3052,'Web Based Remittances'!$A$2:$C$70,3,0)</f>
        <v>1xH34pR7</v>
      </c>
      <c r="C3052" s="354" t="s">
        <v>79</v>
      </c>
      <c r="D3052" s="354" t="s">
        <v>80</v>
      </c>
      <c r="E3052" s="354">
        <v>6121000</v>
      </c>
      <c r="F3052" s="354">
        <v>36000</v>
      </c>
      <c r="G3052" s="354">
        <v>3000</v>
      </c>
      <c r="H3052" s="354">
        <v>3000</v>
      </c>
      <c r="I3052" s="354">
        <v>3000</v>
      </c>
      <c r="J3052" s="354">
        <v>3000</v>
      </c>
      <c r="K3052" s="354">
        <v>3000</v>
      </c>
      <c r="L3052" s="354">
        <v>3000</v>
      </c>
      <c r="M3052" s="354">
        <v>3000</v>
      </c>
      <c r="N3052" s="354">
        <v>3000</v>
      </c>
      <c r="O3052" s="354">
        <v>3000</v>
      </c>
      <c r="P3052" s="354">
        <v>3000</v>
      </c>
      <c r="Q3052" s="354">
        <v>3000</v>
      </c>
      <c r="R3052" s="354">
        <v>3000</v>
      </c>
      <c r="S3052" s="354">
        <v>3000</v>
      </c>
      <c r="T3052" s="354">
        <v>6000</v>
      </c>
      <c r="U3052" s="354">
        <v>9000</v>
      </c>
      <c r="V3052" s="354">
        <v>12000</v>
      </c>
      <c r="W3052" s="354">
        <v>15000</v>
      </c>
      <c r="X3052" s="354">
        <v>18000</v>
      </c>
      <c r="Y3052" s="354">
        <v>21000</v>
      </c>
      <c r="Z3052" s="354">
        <v>24000</v>
      </c>
      <c r="AA3052" s="354">
        <v>27000</v>
      </c>
      <c r="AB3052" s="354">
        <v>30000</v>
      </c>
      <c r="AC3052" s="354">
        <v>33000</v>
      </c>
      <c r="AD3052" s="354">
        <v>36000</v>
      </c>
    </row>
    <row r="3053" spans="1:30" x14ac:dyDescent="0.35">
      <c r="A3053" t="s">
        <v>199</v>
      </c>
      <c r="B3053" s="354" t="str">
        <f>VLOOKUP(A3053,'Web Based Remittances'!$A$2:$C$70,3,0)</f>
        <v>1xH34pR7</v>
      </c>
      <c r="C3053" s="354" t="s">
        <v>81</v>
      </c>
      <c r="D3053" s="354" t="s">
        <v>82</v>
      </c>
      <c r="E3053" s="354">
        <v>6122310</v>
      </c>
      <c r="F3053" s="354">
        <v>3750</v>
      </c>
      <c r="G3053" s="354">
        <v>312.5</v>
      </c>
      <c r="H3053" s="354">
        <v>312.5</v>
      </c>
      <c r="I3053" s="354">
        <v>312.5</v>
      </c>
      <c r="J3053" s="354">
        <v>312.5</v>
      </c>
      <c r="K3053" s="354">
        <v>312.5</v>
      </c>
      <c r="L3053" s="354">
        <v>312.5</v>
      </c>
      <c r="M3053" s="354">
        <v>312.5</v>
      </c>
      <c r="N3053" s="354">
        <v>312.5</v>
      </c>
      <c r="O3053" s="354">
        <v>312.5</v>
      </c>
      <c r="P3053" s="354">
        <v>312.5</v>
      </c>
      <c r="Q3053" s="354">
        <v>312.5</v>
      </c>
      <c r="R3053" s="354">
        <v>312.5</v>
      </c>
      <c r="S3053" s="354">
        <v>312.5</v>
      </c>
      <c r="T3053" s="354">
        <v>625</v>
      </c>
      <c r="U3053" s="354">
        <v>937.5</v>
      </c>
      <c r="V3053" s="354">
        <v>1250</v>
      </c>
      <c r="W3053" s="354">
        <v>1562.5</v>
      </c>
      <c r="X3053" s="354">
        <v>1875</v>
      </c>
      <c r="Y3053" s="354">
        <v>2187.5</v>
      </c>
      <c r="Z3053" s="354">
        <v>2500</v>
      </c>
      <c r="AA3053" s="354">
        <v>2812.5</v>
      </c>
      <c r="AB3053" s="354">
        <v>3125</v>
      </c>
      <c r="AC3053" s="354">
        <v>3437.5</v>
      </c>
      <c r="AD3053" s="354">
        <v>3750</v>
      </c>
    </row>
    <row r="3054" spans="1:30" x14ac:dyDescent="0.35">
      <c r="A3054" t="s">
        <v>199</v>
      </c>
      <c r="B3054" s="354" t="str">
        <f>VLOOKUP(A3054,'Web Based Remittances'!$A$2:$C$70,3,0)</f>
        <v>1xH34pR7</v>
      </c>
      <c r="C3054" s="354" t="s">
        <v>83</v>
      </c>
      <c r="D3054" s="354" t="s">
        <v>84</v>
      </c>
      <c r="E3054" s="354">
        <v>6122110</v>
      </c>
      <c r="F3054" s="354">
        <v>9500</v>
      </c>
      <c r="G3054" s="354">
        <v>791.66</v>
      </c>
      <c r="H3054" s="354">
        <v>791.66</v>
      </c>
      <c r="I3054" s="354">
        <v>791.66</v>
      </c>
      <c r="J3054" s="354">
        <v>791.66</v>
      </c>
      <c r="K3054" s="354">
        <v>791.66</v>
      </c>
      <c r="L3054" s="354">
        <v>791.66</v>
      </c>
      <c r="M3054" s="354">
        <v>791.66</v>
      </c>
      <c r="N3054" s="354">
        <v>791.66</v>
      </c>
      <c r="O3054" s="354">
        <v>791.66</v>
      </c>
      <c r="P3054" s="354">
        <v>791.66</v>
      </c>
      <c r="Q3054" s="354">
        <v>791.66</v>
      </c>
      <c r="R3054" s="354">
        <v>791.74</v>
      </c>
      <c r="S3054" s="354">
        <v>791.66</v>
      </c>
      <c r="T3054" s="354">
        <v>1583.32</v>
      </c>
      <c r="U3054" s="354">
        <v>2374.98</v>
      </c>
      <c r="V3054" s="354">
        <v>3166.64</v>
      </c>
      <c r="W3054" s="354">
        <v>3958.2999999999997</v>
      </c>
      <c r="X3054" s="354">
        <v>4749.96</v>
      </c>
      <c r="Y3054" s="354">
        <v>5541.62</v>
      </c>
      <c r="Z3054" s="354">
        <v>6333.28</v>
      </c>
      <c r="AA3054" s="354">
        <v>7124.94</v>
      </c>
      <c r="AB3054" s="354">
        <v>7916.5999999999995</v>
      </c>
      <c r="AC3054" s="354">
        <v>8708.26</v>
      </c>
      <c r="AD3054" s="354">
        <v>9500</v>
      </c>
    </row>
    <row r="3055" spans="1:30" x14ac:dyDescent="0.35">
      <c r="A3055" t="s">
        <v>199</v>
      </c>
      <c r="B3055" s="354" t="str">
        <f>VLOOKUP(A3055,'Web Based Remittances'!$A$2:$C$70,3,0)</f>
        <v>1xH34pR7</v>
      </c>
      <c r="C3055" s="354" t="s">
        <v>85</v>
      </c>
      <c r="D3055" s="354" t="s">
        <v>86</v>
      </c>
      <c r="E3055" s="354">
        <v>6120800</v>
      </c>
      <c r="F3055" s="354">
        <v>4860</v>
      </c>
      <c r="G3055" s="354">
        <v>405</v>
      </c>
      <c r="H3055" s="354">
        <v>405</v>
      </c>
      <c r="I3055" s="354">
        <v>405</v>
      </c>
      <c r="J3055" s="354">
        <v>405</v>
      </c>
      <c r="K3055" s="354">
        <v>405</v>
      </c>
      <c r="L3055" s="354">
        <v>405</v>
      </c>
      <c r="M3055" s="354">
        <v>405</v>
      </c>
      <c r="N3055" s="354">
        <v>405</v>
      </c>
      <c r="O3055" s="354">
        <v>405</v>
      </c>
      <c r="P3055" s="354">
        <v>405</v>
      </c>
      <c r="Q3055" s="354">
        <v>405</v>
      </c>
      <c r="R3055" s="354">
        <v>405</v>
      </c>
      <c r="S3055" s="354">
        <v>405</v>
      </c>
      <c r="T3055" s="354">
        <v>810</v>
      </c>
      <c r="U3055" s="354">
        <v>1215</v>
      </c>
      <c r="V3055" s="354">
        <v>1620</v>
      </c>
      <c r="W3055" s="354">
        <v>2025</v>
      </c>
      <c r="X3055" s="354">
        <v>2430</v>
      </c>
      <c r="Y3055" s="354">
        <v>2835</v>
      </c>
      <c r="Z3055" s="354">
        <v>3240</v>
      </c>
      <c r="AA3055" s="354">
        <v>3645</v>
      </c>
      <c r="AB3055" s="354">
        <v>4050</v>
      </c>
      <c r="AC3055" s="354">
        <v>4455</v>
      </c>
      <c r="AD3055" s="354">
        <v>4860</v>
      </c>
    </row>
    <row r="3056" spans="1:30" x14ac:dyDescent="0.35">
      <c r="A3056" t="s">
        <v>199</v>
      </c>
      <c r="B3056" s="354" t="str">
        <f>VLOOKUP(A3056,'Web Based Remittances'!$A$2:$C$70,3,0)</f>
        <v>1xH34pR7</v>
      </c>
      <c r="C3056" s="354" t="s">
        <v>87</v>
      </c>
      <c r="D3056" s="354" t="s">
        <v>88</v>
      </c>
      <c r="E3056" s="354">
        <v>6120220</v>
      </c>
      <c r="F3056" s="354">
        <v>21250</v>
      </c>
      <c r="G3056" s="354">
        <v>1770.83</v>
      </c>
      <c r="H3056" s="354">
        <v>1770.83</v>
      </c>
      <c r="I3056" s="354">
        <v>1770.83</v>
      </c>
      <c r="J3056" s="354">
        <v>1770.83</v>
      </c>
      <c r="K3056" s="354">
        <v>1770.83</v>
      </c>
      <c r="L3056" s="354">
        <v>1770.83</v>
      </c>
      <c r="M3056" s="354">
        <v>1770.83</v>
      </c>
      <c r="N3056" s="354">
        <v>1770.83</v>
      </c>
      <c r="O3056" s="354">
        <v>1770.83</v>
      </c>
      <c r="P3056" s="354">
        <v>1770.83</v>
      </c>
      <c r="Q3056" s="354">
        <v>1770.83</v>
      </c>
      <c r="R3056" s="354">
        <v>1770.87</v>
      </c>
      <c r="S3056" s="354">
        <v>1770.83</v>
      </c>
      <c r="T3056" s="354">
        <v>3541.66</v>
      </c>
      <c r="U3056" s="354">
        <v>5312.49</v>
      </c>
      <c r="V3056" s="354">
        <v>7083.32</v>
      </c>
      <c r="W3056" s="354">
        <v>8854.15</v>
      </c>
      <c r="X3056" s="354">
        <v>10624.98</v>
      </c>
      <c r="Y3056" s="354">
        <v>12395.81</v>
      </c>
      <c r="Z3056" s="354">
        <v>14166.64</v>
      </c>
      <c r="AA3056" s="354">
        <v>15937.47</v>
      </c>
      <c r="AB3056" s="354">
        <v>17708.3</v>
      </c>
      <c r="AC3056" s="354">
        <v>19479.129999999997</v>
      </c>
      <c r="AD3056" s="354">
        <v>21249.999999999996</v>
      </c>
    </row>
    <row r="3057" spans="1:30" x14ac:dyDescent="0.35">
      <c r="A3057" t="s">
        <v>199</v>
      </c>
      <c r="B3057" s="354" t="str">
        <f>VLOOKUP(A3057,'Web Based Remittances'!$A$2:$C$70,3,0)</f>
        <v>1xH34pR7</v>
      </c>
      <c r="C3057" s="354" t="s">
        <v>89</v>
      </c>
      <c r="D3057" s="354" t="s">
        <v>90</v>
      </c>
      <c r="E3057" s="354">
        <v>6120600</v>
      </c>
      <c r="F3057" s="354">
        <v>84624</v>
      </c>
      <c r="G3057" s="354">
        <v>8462.4</v>
      </c>
      <c r="H3057" s="354">
        <v>8462.4</v>
      </c>
      <c r="I3057" s="354">
        <v>8462.4</v>
      </c>
      <c r="J3057" s="354">
        <v>8462.4</v>
      </c>
      <c r="K3057" s="354">
        <v>8462.4</v>
      </c>
      <c r="L3057" s="354">
        <v>8462.4</v>
      </c>
      <c r="M3057" s="354">
        <v>8462.4</v>
      </c>
      <c r="N3057" s="354">
        <v>8462.4</v>
      </c>
      <c r="O3057" s="354">
        <v>8462.4</v>
      </c>
      <c r="P3057" s="354">
        <v>8462.4</v>
      </c>
      <c r="Q3057" s="354">
        <v>0</v>
      </c>
      <c r="R3057" s="354">
        <v>0</v>
      </c>
      <c r="S3057" s="354">
        <v>8462.4</v>
      </c>
      <c r="T3057" s="354">
        <v>16924.8</v>
      </c>
      <c r="U3057" s="354">
        <v>25387.199999999997</v>
      </c>
      <c r="V3057" s="354">
        <v>33849.599999999999</v>
      </c>
      <c r="W3057" s="354">
        <v>42312</v>
      </c>
      <c r="X3057" s="354">
        <v>50774.400000000001</v>
      </c>
      <c r="Y3057" s="354">
        <v>59236.800000000003</v>
      </c>
      <c r="Z3057" s="354">
        <v>67699.199999999997</v>
      </c>
      <c r="AA3057" s="354">
        <v>76161.599999999991</v>
      </c>
      <c r="AB3057" s="354">
        <v>84623.999999999985</v>
      </c>
      <c r="AC3057" s="354">
        <v>84623.999999999985</v>
      </c>
      <c r="AD3057" s="354">
        <v>84623.999999999985</v>
      </c>
    </row>
    <row r="3058" spans="1:30" x14ac:dyDescent="0.35">
      <c r="A3058" t="s">
        <v>199</v>
      </c>
      <c r="B3058" s="354" t="str">
        <f>VLOOKUP(A3058,'Web Based Remittances'!$A$2:$C$70,3,0)</f>
        <v>1xH34pR7</v>
      </c>
      <c r="C3058" s="354" t="s">
        <v>91</v>
      </c>
      <c r="D3058" s="354" t="s">
        <v>92</v>
      </c>
      <c r="E3058" s="354">
        <v>6120400</v>
      </c>
      <c r="F3058" s="354">
        <v>12500</v>
      </c>
      <c r="G3058" s="354">
        <v>1041.6600000000001</v>
      </c>
      <c r="H3058" s="354">
        <v>1041.6600000000001</v>
      </c>
      <c r="I3058" s="354">
        <v>1041.6600000000001</v>
      </c>
      <c r="J3058" s="354">
        <v>1041.6600000000001</v>
      </c>
      <c r="K3058" s="354">
        <v>1041.6600000000001</v>
      </c>
      <c r="L3058" s="354">
        <v>1041.6600000000001</v>
      </c>
      <c r="M3058" s="354">
        <v>1041.6600000000001</v>
      </c>
      <c r="N3058" s="354">
        <v>1041.6600000000001</v>
      </c>
      <c r="O3058" s="354">
        <v>1041.6600000000001</v>
      </c>
      <c r="P3058" s="354">
        <v>1041.6600000000001</v>
      </c>
      <c r="Q3058" s="354">
        <v>1041.6600000000001</v>
      </c>
      <c r="R3058" s="354">
        <v>1041.74</v>
      </c>
      <c r="S3058" s="354">
        <v>1041.6600000000001</v>
      </c>
      <c r="T3058" s="354">
        <v>2083.3200000000002</v>
      </c>
      <c r="U3058" s="354">
        <v>3124.9800000000005</v>
      </c>
      <c r="V3058" s="354">
        <v>4166.6400000000003</v>
      </c>
      <c r="W3058" s="354">
        <v>5208.3</v>
      </c>
      <c r="X3058" s="354">
        <v>6249.96</v>
      </c>
      <c r="Y3058" s="354">
        <v>7291.62</v>
      </c>
      <c r="Z3058" s="354">
        <v>8333.2800000000007</v>
      </c>
      <c r="AA3058" s="354">
        <v>9374.94</v>
      </c>
      <c r="AB3058" s="354">
        <v>10416.6</v>
      </c>
      <c r="AC3058" s="354">
        <v>11458.26</v>
      </c>
      <c r="AD3058" s="354">
        <v>12500</v>
      </c>
    </row>
    <row r="3059" spans="1:30" x14ac:dyDescent="0.35">
      <c r="A3059" t="s">
        <v>199</v>
      </c>
      <c r="B3059" s="354" t="str">
        <f>VLOOKUP(A3059,'Web Based Remittances'!$A$2:$C$70,3,0)</f>
        <v>1xH34pR7</v>
      </c>
      <c r="C3059" s="354" t="s">
        <v>93</v>
      </c>
      <c r="D3059" s="354" t="s">
        <v>94</v>
      </c>
      <c r="E3059" s="354">
        <v>6140130</v>
      </c>
      <c r="F3059" s="354">
        <v>87500</v>
      </c>
      <c r="G3059" s="354">
        <v>7291.66</v>
      </c>
      <c r="H3059" s="354">
        <v>7291.66</v>
      </c>
      <c r="I3059" s="354">
        <v>7291.66</v>
      </c>
      <c r="J3059" s="354">
        <v>7291.66</v>
      </c>
      <c r="K3059" s="354">
        <v>7291.66</v>
      </c>
      <c r="L3059" s="354">
        <v>7291.66</v>
      </c>
      <c r="M3059" s="354">
        <v>7291.66</v>
      </c>
      <c r="N3059" s="354">
        <v>7291.66</v>
      </c>
      <c r="O3059" s="354">
        <v>7291.66</v>
      </c>
      <c r="P3059" s="354">
        <v>7291.66</v>
      </c>
      <c r="Q3059" s="354">
        <v>7291.66</v>
      </c>
      <c r="R3059" s="354">
        <v>7291.74</v>
      </c>
      <c r="S3059" s="354">
        <v>7291.66</v>
      </c>
      <c r="T3059" s="354">
        <v>14583.32</v>
      </c>
      <c r="U3059" s="354">
        <v>21874.98</v>
      </c>
      <c r="V3059" s="354">
        <v>29166.639999999999</v>
      </c>
      <c r="W3059" s="354">
        <v>36458.300000000003</v>
      </c>
      <c r="X3059" s="354">
        <v>43749.960000000006</v>
      </c>
      <c r="Y3059" s="354">
        <v>51041.62000000001</v>
      </c>
      <c r="Z3059" s="354">
        <v>58333.280000000013</v>
      </c>
      <c r="AA3059" s="354">
        <v>65624.940000000017</v>
      </c>
      <c r="AB3059" s="354">
        <v>72916.60000000002</v>
      </c>
      <c r="AC3059" s="354">
        <v>80208.260000000024</v>
      </c>
      <c r="AD3059" s="354">
        <v>87500.000000000029</v>
      </c>
    </row>
    <row r="3060" spans="1:30" x14ac:dyDescent="0.35">
      <c r="A3060" t="s">
        <v>199</v>
      </c>
      <c r="B3060" s="354" t="str">
        <f>VLOOKUP(A3060,'Web Based Remittances'!$A$2:$C$70,3,0)</f>
        <v>1xH34pR7</v>
      </c>
      <c r="C3060" s="354" t="s">
        <v>95</v>
      </c>
      <c r="D3060" s="354" t="s">
        <v>96</v>
      </c>
      <c r="E3060" s="354">
        <v>6142430</v>
      </c>
      <c r="F3060" s="354">
        <v>23700</v>
      </c>
      <c r="G3060" s="354">
        <v>1975</v>
      </c>
      <c r="H3060" s="354">
        <v>1975</v>
      </c>
      <c r="I3060" s="354">
        <v>1975</v>
      </c>
      <c r="J3060" s="354">
        <v>1975</v>
      </c>
      <c r="K3060" s="354">
        <v>1975</v>
      </c>
      <c r="L3060" s="354">
        <v>1975</v>
      </c>
      <c r="M3060" s="354">
        <v>1975</v>
      </c>
      <c r="N3060" s="354">
        <v>1975</v>
      </c>
      <c r="O3060" s="354">
        <v>1975</v>
      </c>
      <c r="P3060" s="354">
        <v>1975</v>
      </c>
      <c r="Q3060" s="354">
        <v>1975</v>
      </c>
      <c r="R3060" s="354">
        <v>1975</v>
      </c>
      <c r="S3060" s="354">
        <v>1975</v>
      </c>
      <c r="T3060" s="354">
        <v>3950</v>
      </c>
      <c r="U3060" s="354">
        <v>5925</v>
      </c>
      <c r="V3060" s="354">
        <v>7900</v>
      </c>
      <c r="W3060" s="354">
        <v>9875</v>
      </c>
      <c r="X3060" s="354">
        <v>11850</v>
      </c>
      <c r="Y3060" s="354">
        <v>13825</v>
      </c>
      <c r="Z3060" s="354">
        <v>15800</v>
      </c>
      <c r="AA3060" s="354">
        <v>17775</v>
      </c>
      <c r="AB3060" s="354">
        <v>19750</v>
      </c>
      <c r="AC3060" s="354">
        <v>21725</v>
      </c>
      <c r="AD3060" s="354">
        <v>23700</v>
      </c>
    </row>
    <row r="3061" spans="1:30" x14ac:dyDescent="0.35">
      <c r="A3061" t="s">
        <v>199</v>
      </c>
      <c r="B3061" s="354" t="str">
        <f>VLOOKUP(A3061,'Web Based Remittances'!$A$2:$C$70,3,0)</f>
        <v>1xH34pR7</v>
      </c>
      <c r="C3061" s="354" t="s">
        <v>97</v>
      </c>
      <c r="D3061" s="354" t="s">
        <v>98</v>
      </c>
      <c r="E3061" s="354">
        <v>6146100</v>
      </c>
      <c r="F3061" s="354">
        <v>0</v>
      </c>
      <c r="G3061" s="354">
        <v>0</v>
      </c>
      <c r="H3061" s="354">
        <v>0</v>
      </c>
      <c r="I3061" s="354">
        <v>0</v>
      </c>
      <c r="J3061" s="354">
        <v>0</v>
      </c>
      <c r="K3061" s="354">
        <v>0</v>
      </c>
      <c r="L3061" s="354">
        <v>0</v>
      </c>
      <c r="M3061" s="354">
        <v>0</v>
      </c>
      <c r="N3061" s="354">
        <v>0</v>
      </c>
      <c r="O3061" s="354">
        <v>0</v>
      </c>
      <c r="P3061" s="354">
        <v>0</v>
      </c>
      <c r="Q3061" s="354">
        <v>0</v>
      </c>
      <c r="R3061" s="354">
        <v>0</v>
      </c>
      <c r="S3061" s="354">
        <v>0</v>
      </c>
      <c r="T3061" s="354">
        <v>0</v>
      </c>
      <c r="U3061" s="354">
        <v>0</v>
      </c>
      <c r="V3061" s="354">
        <v>0</v>
      </c>
      <c r="W3061" s="354">
        <v>0</v>
      </c>
      <c r="X3061" s="354">
        <v>0</v>
      </c>
      <c r="Y3061" s="354">
        <v>0</v>
      </c>
      <c r="Z3061" s="354">
        <v>0</v>
      </c>
      <c r="AA3061" s="354">
        <v>0</v>
      </c>
      <c r="AB3061" s="354">
        <v>0</v>
      </c>
      <c r="AC3061" s="354">
        <v>0</v>
      </c>
      <c r="AD3061" s="354">
        <v>0</v>
      </c>
    </row>
    <row r="3062" spans="1:30" x14ac:dyDescent="0.35">
      <c r="A3062" t="s">
        <v>199</v>
      </c>
      <c r="B3062" s="354" t="str">
        <f>VLOOKUP(A3062,'Web Based Remittances'!$A$2:$C$70,3,0)</f>
        <v>1xH34pR7</v>
      </c>
      <c r="C3062" s="354" t="s">
        <v>99</v>
      </c>
      <c r="D3062" s="354" t="s">
        <v>100</v>
      </c>
      <c r="E3062" s="354">
        <v>6140000</v>
      </c>
      <c r="F3062" s="354">
        <v>26000</v>
      </c>
      <c r="G3062" s="354">
        <v>2166.66</v>
      </c>
      <c r="H3062" s="354">
        <v>2166.66</v>
      </c>
      <c r="I3062" s="354">
        <v>2166.66</v>
      </c>
      <c r="J3062" s="354">
        <v>2166.66</v>
      </c>
      <c r="K3062" s="354">
        <v>2166.66</v>
      </c>
      <c r="L3062" s="354">
        <v>2166.66</v>
      </c>
      <c r="M3062" s="354">
        <v>2166.66</v>
      </c>
      <c r="N3062" s="354">
        <v>2166.66</v>
      </c>
      <c r="O3062" s="354">
        <v>2166.66</v>
      </c>
      <c r="P3062" s="354">
        <v>2166.66</v>
      </c>
      <c r="Q3062" s="354">
        <v>2166.66</v>
      </c>
      <c r="R3062" s="354">
        <v>2166.7399999999998</v>
      </c>
      <c r="S3062" s="354">
        <v>2166.66</v>
      </c>
      <c r="T3062" s="354">
        <v>4333.32</v>
      </c>
      <c r="U3062" s="354">
        <v>6499.98</v>
      </c>
      <c r="V3062" s="354">
        <v>8666.64</v>
      </c>
      <c r="W3062" s="354">
        <v>10833.3</v>
      </c>
      <c r="X3062" s="354">
        <v>12999.96</v>
      </c>
      <c r="Y3062" s="354">
        <v>15166.619999999999</v>
      </c>
      <c r="Z3062" s="354">
        <v>17333.28</v>
      </c>
      <c r="AA3062" s="354">
        <v>19499.939999999999</v>
      </c>
      <c r="AB3062" s="354">
        <v>21666.6</v>
      </c>
      <c r="AC3062" s="354">
        <v>23833.26</v>
      </c>
      <c r="AD3062" s="354">
        <v>26000</v>
      </c>
    </row>
    <row r="3063" spans="1:30" x14ac:dyDescent="0.35">
      <c r="A3063" t="s">
        <v>199</v>
      </c>
      <c r="B3063" s="354" t="str">
        <f>VLOOKUP(A3063,'Web Based Remittances'!$A$2:$C$70,3,0)</f>
        <v>1xH34pR7</v>
      </c>
      <c r="C3063" s="354" t="s">
        <v>101</v>
      </c>
      <c r="D3063" s="354" t="s">
        <v>102</v>
      </c>
      <c r="E3063" s="354">
        <v>6121600</v>
      </c>
      <c r="F3063" s="354">
        <v>22500</v>
      </c>
      <c r="G3063" s="354">
        <v>1875</v>
      </c>
      <c r="H3063" s="354">
        <v>1875</v>
      </c>
      <c r="I3063" s="354">
        <v>1875</v>
      </c>
      <c r="J3063" s="354">
        <v>1875</v>
      </c>
      <c r="K3063" s="354">
        <v>1875</v>
      </c>
      <c r="L3063" s="354">
        <v>1875</v>
      </c>
      <c r="M3063" s="354">
        <v>1875</v>
      </c>
      <c r="N3063" s="354">
        <v>1875</v>
      </c>
      <c r="O3063" s="354">
        <v>1875</v>
      </c>
      <c r="P3063" s="354">
        <v>1875</v>
      </c>
      <c r="Q3063" s="354">
        <v>1875</v>
      </c>
      <c r="R3063" s="354">
        <v>1875</v>
      </c>
      <c r="S3063" s="354">
        <v>1875</v>
      </c>
      <c r="T3063" s="354">
        <v>3750</v>
      </c>
      <c r="U3063" s="354">
        <v>5625</v>
      </c>
      <c r="V3063" s="354">
        <v>7500</v>
      </c>
      <c r="W3063" s="354">
        <v>9375</v>
      </c>
      <c r="X3063" s="354">
        <v>11250</v>
      </c>
      <c r="Y3063" s="354">
        <v>13125</v>
      </c>
      <c r="Z3063" s="354">
        <v>15000</v>
      </c>
      <c r="AA3063" s="354">
        <v>16875</v>
      </c>
      <c r="AB3063" s="354">
        <v>18750</v>
      </c>
      <c r="AC3063" s="354">
        <v>20625</v>
      </c>
      <c r="AD3063" s="354">
        <v>22500</v>
      </c>
    </row>
    <row r="3064" spans="1:30" x14ac:dyDescent="0.35">
      <c r="A3064" t="s">
        <v>199</v>
      </c>
      <c r="B3064" s="354" t="str">
        <f>VLOOKUP(A3064,'Web Based Remittances'!$A$2:$C$70,3,0)</f>
        <v>1xH34pR7</v>
      </c>
      <c r="C3064" s="354" t="s">
        <v>103</v>
      </c>
      <c r="D3064" s="354" t="s">
        <v>104</v>
      </c>
      <c r="E3064" s="354">
        <v>6151110</v>
      </c>
      <c r="F3064" s="354">
        <v>0</v>
      </c>
      <c r="G3064" s="354">
        <v>0</v>
      </c>
      <c r="H3064" s="354">
        <v>0</v>
      </c>
      <c r="I3064" s="354">
        <v>0</v>
      </c>
      <c r="J3064" s="354">
        <v>0</v>
      </c>
      <c r="K3064" s="354">
        <v>0</v>
      </c>
      <c r="L3064" s="354">
        <v>0</v>
      </c>
      <c r="M3064" s="354">
        <v>0</v>
      </c>
      <c r="N3064" s="354">
        <v>0</v>
      </c>
      <c r="O3064" s="354">
        <v>0</v>
      </c>
      <c r="P3064" s="354">
        <v>0</v>
      </c>
      <c r="Q3064" s="354">
        <v>0</v>
      </c>
      <c r="R3064" s="354">
        <v>0</v>
      </c>
      <c r="S3064" s="354">
        <v>0</v>
      </c>
      <c r="T3064" s="354">
        <v>0</v>
      </c>
      <c r="U3064" s="354">
        <v>0</v>
      </c>
      <c r="V3064" s="354">
        <v>0</v>
      </c>
      <c r="W3064" s="354">
        <v>0</v>
      </c>
      <c r="X3064" s="354">
        <v>0</v>
      </c>
      <c r="Y3064" s="354">
        <v>0</v>
      </c>
      <c r="Z3064" s="354">
        <v>0</v>
      </c>
      <c r="AA3064" s="354">
        <v>0</v>
      </c>
      <c r="AB3064" s="354">
        <v>0</v>
      </c>
      <c r="AC3064" s="354">
        <v>0</v>
      </c>
      <c r="AD3064" s="354">
        <v>0</v>
      </c>
    </row>
    <row r="3065" spans="1:30" x14ac:dyDescent="0.35">
      <c r="A3065" t="s">
        <v>199</v>
      </c>
      <c r="B3065" s="354" t="str">
        <f>VLOOKUP(A3065,'Web Based Remittances'!$A$2:$C$70,3,0)</f>
        <v>1xH34pR7</v>
      </c>
      <c r="C3065" s="354" t="s">
        <v>105</v>
      </c>
      <c r="D3065" s="354" t="s">
        <v>106</v>
      </c>
      <c r="E3065" s="354">
        <v>6140200</v>
      </c>
      <c r="F3065" s="354">
        <v>38000</v>
      </c>
      <c r="G3065" s="354">
        <v>3166.66</v>
      </c>
      <c r="H3065" s="354">
        <v>3166.66</v>
      </c>
      <c r="I3065" s="354">
        <v>3166.66</v>
      </c>
      <c r="J3065" s="354">
        <v>3166.66</v>
      </c>
      <c r="K3065" s="354">
        <v>3166.66</v>
      </c>
      <c r="L3065" s="354">
        <v>3166.66</v>
      </c>
      <c r="M3065" s="354">
        <v>3166.66</v>
      </c>
      <c r="N3065" s="354">
        <v>3166.66</v>
      </c>
      <c r="O3065" s="354">
        <v>3166.66</v>
      </c>
      <c r="P3065" s="354">
        <v>3166.66</v>
      </c>
      <c r="Q3065" s="354">
        <v>3166.66</v>
      </c>
      <c r="R3065" s="354">
        <v>3166.74</v>
      </c>
      <c r="S3065" s="354">
        <v>3166.66</v>
      </c>
      <c r="T3065" s="354">
        <v>6333.32</v>
      </c>
      <c r="U3065" s="354">
        <v>9499.98</v>
      </c>
      <c r="V3065" s="354">
        <v>12666.64</v>
      </c>
      <c r="W3065" s="354">
        <v>15833.3</v>
      </c>
      <c r="X3065" s="354">
        <v>18999.96</v>
      </c>
      <c r="Y3065" s="354">
        <v>22166.62</v>
      </c>
      <c r="Z3065" s="354">
        <v>25333.279999999999</v>
      </c>
      <c r="AA3065" s="354">
        <v>28499.94</v>
      </c>
      <c r="AB3065" s="354">
        <v>31666.6</v>
      </c>
      <c r="AC3065" s="354">
        <v>34833.259999999995</v>
      </c>
      <c r="AD3065" s="354">
        <v>37999.999999999993</v>
      </c>
    </row>
    <row r="3066" spans="1:30" x14ac:dyDescent="0.35">
      <c r="A3066" t="s">
        <v>199</v>
      </c>
      <c r="B3066" s="354" t="str">
        <f>VLOOKUP(A3066,'Web Based Remittances'!$A$2:$C$70,3,0)</f>
        <v>1xH34pR7</v>
      </c>
      <c r="C3066" s="354" t="s">
        <v>107</v>
      </c>
      <c r="D3066" s="354" t="s">
        <v>108</v>
      </c>
      <c r="E3066" s="354">
        <v>6111000</v>
      </c>
      <c r="F3066" s="354">
        <v>0</v>
      </c>
      <c r="G3066" s="354">
        <v>0</v>
      </c>
      <c r="H3066" s="354">
        <v>0</v>
      </c>
      <c r="I3066" s="354">
        <v>0</v>
      </c>
      <c r="J3066" s="354">
        <v>0</v>
      </c>
      <c r="K3066" s="354">
        <v>0</v>
      </c>
      <c r="L3066" s="354">
        <v>0</v>
      </c>
      <c r="M3066" s="354">
        <v>0</v>
      </c>
      <c r="N3066" s="354">
        <v>0</v>
      </c>
      <c r="O3066" s="354">
        <v>0</v>
      </c>
      <c r="P3066" s="354">
        <v>0</v>
      </c>
      <c r="Q3066" s="354">
        <v>0</v>
      </c>
      <c r="R3066" s="354">
        <v>0</v>
      </c>
      <c r="S3066" s="354">
        <v>0</v>
      </c>
      <c r="T3066" s="354">
        <v>0</v>
      </c>
      <c r="U3066" s="354">
        <v>0</v>
      </c>
      <c r="V3066" s="354">
        <v>0</v>
      </c>
      <c r="W3066" s="354">
        <v>0</v>
      </c>
      <c r="X3066" s="354">
        <v>0</v>
      </c>
      <c r="Y3066" s="354">
        <v>0</v>
      </c>
      <c r="Z3066" s="354">
        <v>0</v>
      </c>
      <c r="AA3066" s="354">
        <v>0</v>
      </c>
      <c r="AB3066" s="354">
        <v>0</v>
      </c>
      <c r="AC3066" s="354">
        <v>0</v>
      </c>
      <c r="AD3066" s="354">
        <v>0</v>
      </c>
    </row>
    <row r="3067" spans="1:30" x14ac:dyDescent="0.35">
      <c r="A3067" t="s">
        <v>199</v>
      </c>
      <c r="B3067" s="354" t="str">
        <f>VLOOKUP(A3067,'Web Based Remittances'!$A$2:$C$70,3,0)</f>
        <v>1xH34pR7</v>
      </c>
      <c r="C3067" s="354" t="s">
        <v>109</v>
      </c>
      <c r="D3067" s="354" t="s">
        <v>110</v>
      </c>
      <c r="E3067" s="354">
        <v>6170100</v>
      </c>
      <c r="F3067" s="354">
        <v>4246</v>
      </c>
      <c r="G3067" s="354">
        <v>353.83</v>
      </c>
      <c r="H3067" s="354">
        <v>353.83</v>
      </c>
      <c r="I3067" s="354">
        <v>353.83</v>
      </c>
      <c r="J3067" s="354">
        <v>353.83</v>
      </c>
      <c r="K3067" s="354">
        <v>353.83</v>
      </c>
      <c r="L3067" s="354">
        <v>353.83</v>
      </c>
      <c r="M3067" s="354">
        <v>353.83</v>
      </c>
      <c r="N3067" s="354">
        <v>353.83</v>
      </c>
      <c r="O3067" s="354">
        <v>353.83</v>
      </c>
      <c r="P3067" s="354">
        <v>353.83</v>
      </c>
      <c r="Q3067" s="354">
        <v>353.83</v>
      </c>
      <c r="R3067" s="354">
        <v>353.87</v>
      </c>
      <c r="S3067" s="354">
        <v>353.83</v>
      </c>
      <c r="T3067" s="354">
        <v>707.66</v>
      </c>
      <c r="U3067" s="354">
        <v>1061.49</v>
      </c>
      <c r="V3067" s="354">
        <v>1415.32</v>
      </c>
      <c r="W3067" s="354">
        <v>1769.1499999999999</v>
      </c>
      <c r="X3067" s="354">
        <v>2122.98</v>
      </c>
      <c r="Y3067" s="354">
        <v>2476.81</v>
      </c>
      <c r="Z3067" s="354">
        <v>2830.64</v>
      </c>
      <c r="AA3067" s="354">
        <v>3184.47</v>
      </c>
      <c r="AB3067" s="354">
        <v>3538.2999999999997</v>
      </c>
      <c r="AC3067" s="354">
        <v>3892.1299999999997</v>
      </c>
      <c r="AD3067" s="354">
        <v>4246</v>
      </c>
    </row>
    <row r="3068" spans="1:30" x14ac:dyDescent="0.35">
      <c r="A3068" t="s">
        <v>199</v>
      </c>
      <c r="B3068" s="354" t="str">
        <f>VLOOKUP(A3068,'Web Based Remittances'!$A$2:$C$70,3,0)</f>
        <v>1xH34pR7</v>
      </c>
      <c r="C3068" s="354" t="s">
        <v>111</v>
      </c>
      <c r="D3068" s="354" t="s">
        <v>112</v>
      </c>
      <c r="E3068" s="354">
        <v>6170110</v>
      </c>
      <c r="F3068" s="354">
        <v>24700</v>
      </c>
      <c r="G3068" s="354">
        <v>2058.33</v>
      </c>
      <c r="H3068" s="354">
        <v>2058.33</v>
      </c>
      <c r="I3068" s="354">
        <v>2058.33</v>
      </c>
      <c r="J3068" s="354">
        <v>2058.33</v>
      </c>
      <c r="K3068" s="354">
        <v>2058.33</v>
      </c>
      <c r="L3068" s="354">
        <v>2058.33</v>
      </c>
      <c r="M3068" s="354">
        <v>2058.33</v>
      </c>
      <c r="N3068" s="354">
        <v>2058.33</v>
      </c>
      <c r="O3068" s="354">
        <v>2058.33</v>
      </c>
      <c r="P3068" s="354">
        <v>2058.33</v>
      </c>
      <c r="Q3068" s="354">
        <v>2058.33</v>
      </c>
      <c r="R3068" s="354">
        <v>2058.37</v>
      </c>
      <c r="S3068" s="354">
        <v>2058.33</v>
      </c>
      <c r="T3068" s="354">
        <v>4116.66</v>
      </c>
      <c r="U3068" s="354">
        <v>6174.99</v>
      </c>
      <c r="V3068" s="354">
        <v>8233.32</v>
      </c>
      <c r="W3068" s="354">
        <v>10291.65</v>
      </c>
      <c r="X3068" s="354">
        <v>12349.98</v>
      </c>
      <c r="Y3068" s="354">
        <v>14408.31</v>
      </c>
      <c r="Z3068" s="354">
        <v>16466.64</v>
      </c>
      <c r="AA3068" s="354">
        <v>18524.97</v>
      </c>
      <c r="AB3068" s="354">
        <v>20583.300000000003</v>
      </c>
      <c r="AC3068" s="354">
        <v>22641.630000000005</v>
      </c>
      <c r="AD3068" s="354">
        <v>24700.000000000004</v>
      </c>
    </row>
    <row r="3069" spans="1:30" x14ac:dyDescent="0.35">
      <c r="A3069" t="s">
        <v>199</v>
      </c>
      <c r="B3069" s="354" t="str">
        <f>VLOOKUP(A3069,'Web Based Remittances'!$A$2:$C$70,3,0)</f>
        <v>1xH34pR7</v>
      </c>
      <c r="C3069" s="354" t="s">
        <v>121</v>
      </c>
      <c r="D3069" s="354" t="s">
        <v>122</v>
      </c>
      <c r="E3069" s="354">
        <v>4190170</v>
      </c>
      <c r="F3069" s="354">
        <v>-8477</v>
      </c>
      <c r="G3069" s="354">
        <v>0</v>
      </c>
      <c r="H3069" s="354">
        <v>0</v>
      </c>
      <c r="I3069" s="354">
        <v>-8477</v>
      </c>
      <c r="S3069" s="354">
        <v>0</v>
      </c>
      <c r="T3069" s="354">
        <v>0</v>
      </c>
      <c r="U3069" s="354">
        <v>-8477</v>
      </c>
      <c r="V3069" s="354">
        <v>-8477</v>
      </c>
      <c r="W3069" s="354">
        <v>-8477</v>
      </c>
      <c r="X3069" s="354">
        <v>-8477</v>
      </c>
      <c r="Y3069" s="354">
        <v>-8477</v>
      </c>
      <c r="Z3069" s="354">
        <v>-8477</v>
      </c>
      <c r="AA3069" s="354">
        <v>-8477</v>
      </c>
      <c r="AB3069" s="354">
        <v>-8477</v>
      </c>
      <c r="AC3069" s="354">
        <v>-8477</v>
      </c>
      <c r="AD3069" s="354">
        <v>-8477</v>
      </c>
    </row>
    <row r="3070" spans="1:30" x14ac:dyDescent="0.35">
      <c r="A3070" t="s">
        <v>199</v>
      </c>
      <c r="B3070" s="354" t="str">
        <f>VLOOKUP(A3070,'Web Based Remittances'!$A$2:$C$70,3,0)</f>
        <v>1xH34pR7</v>
      </c>
      <c r="C3070" s="354" t="s">
        <v>127</v>
      </c>
      <c r="D3070" s="354" t="s">
        <v>128</v>
      </c>
      <c r="E3070" s="354">
        <v>6180200</v>
      </c>
      <c r="F3070" s="354">
        <v>35000</v>
      </c>
      <c r="G3070" s="354">
        <v>0</v>
      </c>
      <c r="H3070" s="354">
        <v>10000</v>
      </c>
      <c r="I3070" s="354">
        <v>10000</v>
      </c>
      <c r="J3070" s="354">
        <v>10000</v>
      </c>
      <c r="K3070" s="354">
        <v>5000</v>
      </c>
      <c r="L3070" s="354">
        <v>0</v>
      </c>
      <c r="M3070" s="354">
        <v>0</v>
      </c>
      <c r="N3070" s="354">
        <v>0</v>
      </c>
      <c r="O3070" s="354">
        <v>0</v>
      </c>
      <c r="P3070" s="354">
        <v>0</v>
      </c>
      <c r="Q3070" s="354">
        <v>0</v>
      </c>
      <c r="R3070" s="354">
        <v>0</v>
      </c>
      <c r="S3070" s="354">
        <v>0</v>
      </c>
      <c r="T3070" s="354">
        <v>10000</v>
      </c>
      <c r="U3070" s="354">
        <v>20000</v>
      </c>
      <c r="V3070" s="354">
        <v>30000</v>
      </c>
      <c r="W3070" s="354">
        <v>35000</v>
      </c>
      <c r="X3070" s="354">
        <v>35000</v>
      </c>
      <c r="Y3070" s="354">
        <v>35000</v>
      </c>
      <c r="Z3070" s="354">
        <v>35000</v>
      </c>
      <c r="AA3070" s="354">
        <v>35000</v>
      </c>
      <c r="AB3070" s="354">
        <v>35000</v>
      </c>
      <c r="AC3070" s="354">
        <v>35000</v>
      </c>
      <c r="AD3070" s="354">
        <v>35000</v>
      </c>
    </row>
    <row r="3071" spans="1:30" x14ac:dyDescent="0.35">
      <c r="A3071" t="s">
        <v>199</v>
      </c>
      <c r="B3071" s="354" t="str">
        <f>VLOOKUP(A3071,'Web Based Remittances'!$A$2:$C$70,3,0)</f>
        <v>1xH34pR7</v>
      </c>
      <c r="C3071" s="354" t="s">
        <v>130</v>
      </c>
      <c r="D3071" s="354" t="s">
        <v>131</v>
      </c>
      <c r="E3071" s="354">
        <v>6180230</v>
      </c>
      <c r="F3071" s="354">
        <v>1000</v>
      </c>
      <c r="G3071" s="354">
        <v>0</v>
      </c>
      <c r="H3071" s="354">
        <v>0</v>
      </c>
      <c r="I3071" s="354">
        <v>0</v>
      </c>
      <c r="J3071" s="354">
        <v>500</v>
      </c>
      <c r="K3071" s="354">
        <v>0</v>
      </c>
      <c r="L3071" s="354">
        <v>0</v>
      </c>
      <c r="M3071" s="354">
        <v>0</v>
      </c>
      <c r="N3071" s="354">
        <v>500</v>
      </c>
      <c r="O3071" s="354">
        <v>0</v>
      </c>
      <c r="P3071" s="354">
        <v>0</v>
      </c>
      <c r="Q3071" s="354">
        <v>0</v>
      </c>
      <c r="R3071" s="354">
        <v>0</v>
      </c>
      <c r="S3071" s="354">
        <v>0</v>
      </c>
      <c r="T3071" s="354">
        <v>0</v>
      </c>
      <c r="U3071" s="354">
        <v>0</v>
      </c>
      <c r="V3071" s="354">
        <v>500</v>
      </c>
      <c r="W3071" s="354">
        <v>500</v>
      </c>
      <c r="X3071" s="354">
        <v>500</v>
      </c>
      <c r="Y3071" s="354">
        <v>500</v>
      </c>
      <c r="Z3071" s="354">
        <v>1000</v>
      </c>
      <c r="AA3071" s="354">
        <v>1000</v>
      </c>
      <c r="AB3071" s="354">
        <v>1000</v>
      </c>
      <c r="AC3071" s="354">
        <v>1000</v>
      </c>
      <c r="AD3071" s="354">
        <v>1000</v>
      </c>
    </row>
    <row r="3072" spans="1:30" x14ac:dyDescent="0.35">
      <c r="A3072" t="s">
        <v>199</v>
      </c>
      <c r="B3072" s="354" t="str">
        <f>VLOOKUP(A3072,'Web Based Remittances'!$A$2:$C$70,3,0)</f>
        <v>1xH34pR7</v>
      </c>
      <c r="C3072" s="354" t="s">
        <v>136</v>
      </c>
      <c r="D3072" s="354" t="s">
        <v>137</v>
      </c>
      <c r="E3072" s="354">
        <v>6180260</v>
      </c>
      <c r="F3072" s="354">
        <v>33000</v>
      </c>
      <c r="G3072" s="354">
        <v>0</v>
      </c>
      <c r="H3072" s="354">
        <v>3300</v>
      </c>
      <c r="I3072" s="354">
        <v>3300</v>
      </c>
      <c r="J3072" s="354">
        <v>3300</v>
      </c>
      <c r="K3072" s="354">
        <v>0</v>
      </c>
      <c r="L3072" s="354">
        <v>3300</v>
      </c>
      <c r="M3072" s="354">
        <v>3300</v>
      </c>
      <c r="N3072" s="354">
        <v>3300</v>
      </c>
      <c r="O3072" s="354">
        <v>3300</v>
      </c>
      <c r="P3072" s="354">
        <v>3300</v>
      </c>
      <c r="Q3072" s="354">
        <v>3300</v>
      </c>
      <c r="R3072" s="354">
        <v>3300</v>
      </c>
      <c r="S3072" s="354">
        <v>0</v>
      </c>
      <c r="T3072" s="354">
        <v>3300</v>
      </c>
      <c r="U3072" s="354">
        <v>6600</v>
      </c>
      <c r="V3072" s="354">
        <v>9900</v>
      </c>
      <c r="W3072" s="354">
        <v>9900</v>
      </c>
      <c r="X3072" s="354">
        <v>13200</v>
      </c>
      <c r="Y3072" s="354">
        <v>16500</v>
      </c>
      <c r="Z3072" s="354">
        <v>19800</v>
      </c>
      <c r="AA3072" s="354">
        <v>23100</v>
      </c>
      <c r="AB3072" s="354">
        <v>26400</v>
      </c>
      <c r="AC3072" s="354">
        <v>29700</v>
      </c>
      <c r="AD3072" s="354">
        <v>33000</v>
      </c>
    </row>
    <row r="3073" spans="1:30" x14ac:dyDescent="0.35">
      <c r="A3073" t="s">
        <v>200</v>
      </c>
      <c r="B3073" s="354" t="str">
        <f>VLOOKUP(A3073,'Web Based Remittances'!$A$2:$C$70,3,0)</f>
        <v>757e243l</v>
      </c>
      <c r="C3073" s="354" t="s">
        <v>19</v>
      </c>
      <c r="D3073" s="354" t="s">
        <v>20</v>
      </c>
      <c r="E3073" s="354">
        <v>4190105</v>
      </c>
      <c r="F3073" s="354">
        <v>-2977828</v>
      </c>
      <c r="G3073" s="354">
        <v>-344581</v>
      </c>
      <c r="H3073" s="354">
        <v>-294892</v>
      </c>
      <c r="I3073" s="354">
        <v>-258618</v>
      </c>
      <c r="J3073" s="354">
        <v>-224748</v>
      </c>
      <c r="K3073" s="354">
        <v>-224748</v>
      </c>
      <c r="L3073" s="354">
        <v>-227962</v>
      </c>
      <c r="M3073" s="354">
        <v>-228068</v>
      </c>
      <c r="N3073" s="354">
        <v>-261939</v>
      </c>
      <c r="O3073" s="354">
        <v>-228068</v>
      </c>
      <c r="P3073" s="354">
        <v>-228068</v>
      </c>
      <c r="Q3073" s="354">
        <v>-228068</v>
      </c>
      <c r="R3073" s="354">
        <v>-228068</v>
      </c>
      <c r="S3073" s="354">
        <v>-344581</v>
      </c>
      <c r="T3073" s="354">
        <v>-639473</v>
      </c>
      <c r="U3073" s="354">
        <v>-898091</v>
      </c>
      <c r="V3073" s="354">
        <v>-1122839</v>
      </c>
      <c r="W3073" s="354">
        <v>-1347587</v>
      </c>
      <c r="X3073" s="354">
        <v>-1575549</v>
      </c>
      <c r="Y3073" s="354">
        <v>-1803617</v>
      </c>
      <c r="Z3073" s="354">
        <v>-2065556</v>
      </c>
      <c r="AA3073" s="354">
        <v>-2293624</v>
      </c>
      <c r="AB3073" s="354">
        <v>-2521692</v>
      </c>
      <c r="AC3073" s="354">
        <v>-2749760</v>
      </c>
      <c r="AD3073" s="354">
        <v>-2977828</v>
      </c>
    </row>
    <row r="3074" spans="1:30" x14ac:dyDescent="0.35">
      <c r="A3074" t="s">
        <v>200</v>
      </c>
      <c r="B3074" s="354" t="str">
        <f>VLOOKUP(A3074,'Web Based Remittances'!$A$2:$C$70,3,0)</f>
        <v>757e243l</v>
      </c>
      <c r="C3074" s="354" t="s">
        <v>21</v>
      </c>
      <c r="D3074" s="354" t="s">
        <v>22</v>
      </c>
      <c r="E3074" s="354">
        <v>4190110</v>
      </c>
      <c r="F3074" s="354">
        <v>0</v>
      </c>
      <c r="G3074" s="354">
        <v>0</v>
      </c>
      <c r="H3074" s="354">
        <v>0</v>
      </c>
      <c r="I3074" s="354">
        <v>0</v>
      </c>
      <c r="J3074" s="354">
        <v>0</v>
      </c>
      <c r="K3074" s="354">
        <v>0</v>
      </c>
      <c r="L3074" s="354">
        <v>0</v>
      </c>
      <c r="M3074" s="354">
        <v>0</v>
      </c>
      <c r="N3074" s="354">
        <v>0</v>
      </c>
      <c r="O3074" s="354">
        <v>0</v>
      </c>
      <c r="P3074" s="354">
        <v>0</v>
      </c>
      <c r="Q3074" s="354">
        <v>0</v>
      </c>
      <c r="R3074" s="354">
        <v>0</v>
      </c>
      <c r="S3074" s="354">
        <v>0</v>
      </c>
      <c r="T3074" s="354">
        <v>0</v>
      </c>
      <c r="U3074" s="354">
        <v>0</v>
      </c>
      <c r="V3074" s="354">
        <v>0</v>
      </c>
      <c r="W3074" s="354">
        <v>0</v>
      </c>
      <c r="X3074" s="354">
        <v>0</v>
      </c>
      <c r="Y3074" s="354">
        <v>0</v>
      </c>
      <c r="Z3074" s="354">
        <v>0</v>
      </c>
      <c r="AA3074" s="354">
        <v>0</v>
      </c>
      <c r="AB3074" s="354">
        <v>0</v>
      </c>
      <c r="AC3074" s="354">
        <v>0</v>
      </c>
      <c r="AD3074" s="354">
        <v>0</v>
      </c>
    </row>
    <row r="3075" spans="1:30" x14ac:dyDescent="0.35">
      <c r="A3075" t="s">
        <v>200</v>
      </c>
      <c r="B3075" s="354" t="str">
        <f>VLOOKUP(A3075,'Web Based Remittances'!$A$2:$C$70,3,0)</f>
        <v>757e243l</v>
      </c>
      <c r="C3075" s="354" t="s">
        <v>23</v>
      </c>
      <c r="D3075" s="354" t="s">
        <v>24</v>
      </c>
      <c r="E3075" s="354">
        <v>4190120</v>
      </c>
      <c r="F3075" s="354">
        <v>-71836</v>
      </c>
      <c r="G3075" s="354">
        <v>-4856</v>
      </c>
      <c r="H3075" s="354">
        <v>-11515</v>
      </c>
      <c r="I3075" s="354">
        <v>-6056</v>
      </c>
      <c r="J3075" s="354">
        <v>-6056</v>
      </c>
      <c r="K3075" s="354">
        <v>-6056</v>
      </c>
      <c r="L3075" s="354">
        <v>-4150</v>
      </c>
      <c r="M3075" s="354">
        <v>-8860</v>
      </c>
      <c r="N3075" s="354">
        <v>-4150</v>
      </c>
      <c r="O3075" s="354">
        <v>-4150</v>
      </c>
      <c r="P3075" s="354">
        <v>-4150</v>
      </c>
      <c r="Q3075" s="354">
        <v>-7684</v>
      </c>
      <c r="R3075" s="354">
        <v>-4153</v>
      </c>
      <c r="S3075" s="354">
        <v>-4856</v>
      </c>
      <c r="T3075" s="354">
        <v>-16371</v>
      </c>
      <c r="U3075" s="354">
        <v>-22427</v>
      </c>
      <c r="V3075" s="354">
        <v>-28483</v>
      </c>
      <c r="W3075" s="354">
        <v>-34539</v>
      </c>
      <c r="X3075" s="354">
        <v>-38689</v>
      </c>
      <c r="Y3075" s="354">
        <v>-47549</v>
      </c>
      <c r="Z3075" s="354">
        <v>-51699</v>
      </c>
      <c r="AA3075" s="354">
        <v>-55849</v>
      </c>
      <c r="AB3075" s="354">
        <v>-59999</v>
      </c>
      <c r="AC3075" s="354">
        <v>-67683</v>
      </c>
      <c r="AD3075" s="354">
        <v>-71836</v>
      </c>
    </row>
    <row r="3076" spans="1:30" x14ac:dyDescent="0.35">
      <c r="A3076" t="s">
        <v>200</v>
      </c>
      <c r="B3076" s="354" t="str">
        <f>VLOOKUP(A3076,'Web Based Remittances'!$A$2:$C$70,3,0)</f>
        <v>757e243l</v>
      </c>
      <c r="C3076" s="354" t="s">
        <v>25</v>
      </c>
      <c r="D3076" s="354" t="s">
        <v>26</v>
      </c>
      <c r="E3076" s="354">
        <v>4190140</v>
      </c>
      <c r="F3076" s="354">
        <v>-67200</v>
      </c>
      <c r="G3076" s="354">
        <v>0</v>
      </c>
      <c r="H3076" s="354">
        <v>0</v>
      </c>
      <c r="I3076" s="354">
        <v>-16800</v>
      </c>
      <c r="J3076" s="354">
        <v>0</v>
      </c>
      <c r="K3076" s="354">
        <v>0</v>
      </c>
      <c r="L3076" s="354">
        <v>-16800</v>
      </c>
      <c r="M3076" s="354">
        <v>0</v>
      </c>
      <c r="N3076" s="354">
        <v>0</v>
      </c>
      <c r="O3076" s="354">
        <v>-16800</v>
      </c>
      <c r="P3076" s="354">
        <v>0</v>
      </c>
      <c r="Q3076" s="354">
        <v>0</v>
      </c>
      <c r="R3076" s="354">
        <v>-16800</v>
      </c>
      <c r="S3076" s="354">
        <v>0</v>
      </c>
      <c r="T3076" s="354">
        <v>0</v>
      </c>
      <c r="U3076" s="354">
        <v>-16800</v>
      </c>
      <c r="V3076" s="354">
        <v>-16800</v>
      </c>
      <c r="W3076" s="354">
        <v>-16800</v>
      </c>
      <c r="X3076" s="354">
        <v>-33600</v>
      </c>
      <c r="Y3076" s="354">
        <v>-33600</v>
      </c>
      <c r="Z3076" s="354">
        <v>-33600</v>
      </c>
      <c r="AA3076" s="354">
        <v>-50400</v>
      </c>
      <c r="AB3076" s="354">
        <v>-50400</v>
      </c>
      <c r="AC3076" s="354">
        <v>-50400</v>
      </c>
      <c r="AD3076" s="354">
        <v>-67200</v>
      </c>
    </row>
    <row r="3077" spans="1:30" x14ac:dyDescent="0.35">
      <c r="A3077" t="s">
        <v>200</v>
      </c>
      <c r="B3077" s="354" t="str">
        <f>VLOOKUP(A3077,'Web Based Remittances'!$A$2:$C$70,3,0)</f>
        <v>757e243l</v>
      </c>
      <c r="C3077" s="354" t="s">
        <v>27</v>
      </c>
      <c r="D3077" s="354" t="s">
        <v>28</v>
      </c>
      <c r="E3077" s="354">
        <v>4190160</v>
      </c>
      <c r="F3077" s="354">
        <v>-2575</v>
      </c>
      <c r="G3077" s="354">
        <v>0</v>
      </c>
      <c r="H3077" s="354">
        <v>-250</v>
      </c>
      <c r="I3077" s="354">
        <v>0</v>
      </c>
      <c r="J3077" s="354">
        <v>-1525</v>
      </c>
      <c r="K3077" s="354">
        <v>0</v>
      </c>
      <c r="L3077" s="354">
        <v>0</v>
      </c>
      <c r="M3077" s="354">
        <v>0</v>
      </c>
      <c r="N3077" s="354">
        <v>0</v>
      </c>
      <c r="O3077" s="354">
        <v>-400</v>
      </c>
      <c r="P3077" s="354">
        <v>0</v>
      </c>
      <c r="Q3077" s="354">
        <v>0</v>
      </c>
      <c r="R3077" s="354">
        <v>-400</v>
      </c>
      <c r="S3077" s="354">
        <v>0</v>
      </c>
      <c r="T3077" s="354">
        <v>-250</v>
      </c>
      <c r="U3077" s="354">
        <v>-250</v>
      </c>
      <c r="V3077" s="354">
        <v>-1775</v>
      </c>
      <c r="W3077" s="354">
        <v>-1775</v>
      </c>
      <c r="X3077" s="354">
        <v>-1775</v>
      </c>
      <c r="Y3077" s="354">
        <v>-1775</v>
      </c>
      <c r="Z3077" s="354">
        <v>-1775</v>
      </c>
      <c r="AA3077" s="354">
        <v>-2175</v>
      </c>
      <c r="AB3077" s="354">
        <v>-2175</v>
      </c>
      <c r="AC3077" s="354">
        <v>-2175</v>
      </c>
      <c r="AD3077" s="354">
        <v>-2575</v>
      </c>
    </row>
    <row r="3078" spans="1:30" x14ac:dyDescent="0.35">
      <c r="A3078" t="s">
        <v>200</v>
      </c>
      <c r="B3078" s="354" t="str">
        <f>VLOOKUP(A3078,'Web Based Remittances'!$A$2:$C$70,3,0)</f>
        <v>757e243l</v>
      </c>
      <c r="C3078" s="354" t="s">
        <v>29</v>
      </c>
      <c r="D3078" s="354" t="s">
        <v>30</v>
      </c>
      <c r="E3078" s="354">
        <v>4190390</v>
      </c>
      <c r="F3078" s="354">
        <v>-2100</v>
      </c>
      <c r="G3078" s="354">
        <v>0</v>
      </c>
      <c r="H3078" s="354">
        <v>-2100</v>
      </c>
      <c r="I3078" s="354">
        <v>0</v>
      </c>
      <c r="J3078" s="354">
        <v>0</v>
      </c>
      <c r="K3078" s="354">
        <v>0</v>
      </c>
      <c r="L3078" s="354">
        <v>0</v>
      </c>
      <c r="M3078" s="354">
        <v>0</v>
      </c>
      <c r="N3078" s="354">
        <v>0</v>
      </c>
      <c r="O3078" s="354">
        <v>0</v>
      </c>
      <c r="P3078" s="354">
        <v>0</v>
      </c>
      <c r="Q3078" s="354">
        <v>0</v>
      </c>
      <c r="R3078" s="354">
        <v>0</v>
      </c>
      <c r="S3078" s="354">
        <v>0</v>
      </c>
      <c r="T3078" s="354">
        <v>-2100</v>
      </c>
      <c r="U3078" s="354">
        <v>-2100</v>
      </c>
      <c r="V3078" s="354">
        <v>-2100</v>
      </c>
      <c r="W3078" s="354">
        <v>-2100</v>
      </c>
      <c r="X3078" s="354">
        <v>-2100</v>
      </c>
      <c r="Y3078" s="354">
        <v>-2100</v>
      </c>
      <c r="Z3078" s="354">
        <v>-2100</v>
      </c>
      <c r="AA3078" s="354">
        <v>-2100</v>
      </c>
      <c r="AB3078" s="354">
        <v>-2100</v>
      </c>
      <c r="AC3078" s="354">
        <v>-2100</v>
      </c>
      <c r="AD3078" s="354">
        <v>-2100</v>
      </c>
    </row>
    <row r="3079" spans="1:30" x14ac:dyDescent="0.35">
      <c r="A3079" t="s">
        <v>200</v>
      </c>
      <c r="B3079" s="354" t="str">
        <f>VLOOKUP(A3079,'Web Based Remittances'!$A$2:$C$70,3,0)</f>
        <v>757e243l</v>
      </c>
      <c r="C3079" s="354" t="s">
        <v>31</v>
      </c>
      <c r="D3079" s="354" t="s">
        <v>32</v>
      </c>
      <c r="E3079" s="354">
        <v>4191900</v>
      </c>
      <c r="F3079" s="354">
        <v>-4814</v>
      </c>
      <c r="G3079" s="354">
        <v>-401</v>
      </c>
      <c r="H3079" s="354">
        <v>-401</v>
      </c>
      <c r="I3079" s="354">
        <v>-401</v>
      </c>
      <c r="J3079" s="354">
        <v>-401</v>
      </c>
      <c r="K3079" s="354">
        <v>-401</v>
      </c>
      <c r="L3079" s="354">
        <v>-401</v>
      </c>
      <c r="M3079" s="354">
        <v>-401</v>
      </c>
      <c r="N3079" s="354">
        <v>-401</v>
      </c>
      <c r="O3079" s="354">
        <v>-401</v>
      </c>
      <c r="P3079" s="354">
        <v>-401</v>
      </c>
      <c r="Q3079" s="354">
        <v>-401</v>
      </c>
      <c r="R3079" s="354">
        <v>-403</v>
      </c>
      <c r="S3079" s="354">
        <v>-401</v>
      </c>
      <c r="T3079" s="354">
        <v>-802</v>
      </c>
      <c r="U3079" s="354">
        <v>-1203</v>
      </c>
      <c r="V3079" s="354">
        <v>-1604</v>
      </c>
      <c r="W3079" s="354">
        <v>-2005</v>
      </c>
      <c r="X3079" s="354">
        <v>-2406</v>
      </c>
      <c r="Y3079" s="354">
        <v>-2807</v>
      </c>
      <c r="Z3079" s="354">
        <v>-3208</v>
      </c>
      <c r="AA3079" s="354">
        <v>-3609</v>
      </c>
      <c r="AB3079" s="354">
        <v>-4010</v>
      </c>
      <c r="AC3079" s="354">
        <v>-4411</v>
      </c>
      <c r="AD3079" s="354">
        <v>-4814</v>
      </c>
    </row>
    <row r="3080" spans="1:30" x14ac:dyDescent="0.35">
      <c r="A3080" t="s">
        <v>200</v>
      </c>
      <c r="B3080" s="354" t="str">
        <f>VLOOKUP(A3080,'Web Based Remittances'!$A$2:$C$70,3,0)</f>
        <v>757e243l</v>
      </c>
      <c r="C3080" s="354" t="s">
        <v>33</v>
      </c>
      <c r="D3080" s="354" t="s">
        <v>34</v>
      </c>
      <c r="E3080" s="354">
        <v>4191100</v>
      </c>
      <c r="F3080" s="354">
        <v>-34965</v>
      </c>
      <c r="G3080" s="354">
        <v>-6221</v>
      </c>
      <c r="H3080" s="354">
        <v>-2613</v>
      </c>
      <c r="I3080" s="354">
        <v>-2613</v>
      </c>
      <c r="J3080" s="354">
        <v>-2613</v>
      </c>
      <c r="K3080" s="354">
        <v>-2613</v>
      </c>
      <c r="L3080" s="354">
        <v>-2613</v>
      </c>
      <c r="M3080" s="354">
        <v>-2613</v>
      </c>
      <c r="N3080" s="354">
        <v>-2613</v>
      </c>
      <c r="O3080" s="354">
        <v>-2613</v>
      </c>
      <c r="P3080" s="354">
        <v>-2613</v>
      </c>
      <c r="Q3080" s="354">
        <v>-2613</v>
      </c>
      <c r="R3080" s="354">
        <v>-2614</v>
      </c>
      <c r="S3080" s="354">
        <v>-6221</v>
      </c>
      <c r="T3080" s="354">
        <v>-8834</v>
      </c>
      <c r="U3080" s="354">
        <v>-11447</v>
      </c>
      <c r="V3080" s="354">
        <v>-14060</v>
      </c>
      <c r="W3080" s="354">
        <v>-16673</v>
      </c>
      <c r="X3080" s="354">
        <v>-19286</v>
      </c>
      <c r="Y3080" s="354">
        <v>-21899</v>
      </c>
      <c r="Z3080" s="354">
        <v>-24512</v>
      </c>
      <c r="AA3080" s="354">
        <v>-27125</v>
      </c>
      <c r="AB3080" s="354">
        <v>-29738</v>
      </c>
      <c r="AC3080" s="354">
        <v>-32351</v>
      </c>
      <c r="AD3080" s="354">
        <v>-34965</v>
      </c>
    </row>
    <row r="3081" spans="1:30" x14ac:dyDescent="0.35">
      <c r="A3081" t="s">
        <v>200</v>
      </c>
      <c r="B3081" s="354" t="str">
        <f>VLOOKUP(A3081,'Web Based Remittances'!$A$2:$C$70,3,0)</f>
        <v>757e243l</v>
      </c>
      <c r="C3081" s="354" t="s">
        <v>35</v>
      </c>
      <c r="D3081" s="354" t="s">
        <v>36</v>
      </c>
      <c r="E3081" s="354">
        <v>4191110</v>
      </c>
      <c r="F3081" s="354">
        <v>-93412</v>
      </c>
      <c r="G3081" s="354">
        <v>-7227</v>
      </c>
      <c r="H3081" s="354">
        <v>-7835</v>
      </c>
      <c r="I3081" s="354">
        <v>-7835</v>
      </c>
      <c r="J3081" s="354">
        <v>-7835</v>
      </c>
      <c r="K3081" s="354">
        <v>-7835</v>
      </c>
      <c r="L3081" s="354">
        <v>-7835</v>
      </c>
      <c r="M3081" s="354">
        <v>-7835</v>
      </c>
      <c r="N3081" s="354">
        <v>-7835</v>
      </c>
      <c r="O3081" s="354">
        <v>-7835</v>
      </c>
      <c r="P3081" s="354">
        <v>-7835</v>
      </c>
      <c r="Q3081" s="354">
        <v>-7835</v>
      </c>
      <c r="R3081" s="354">
        <v>-7835</v>
      </c>
      <c r="S3081" s="354">
        <v>-7227</v>
      </c>
      <c r="T3081" s="354">
        <v>-15062</v>
      </c>
      <c r="U3081" s="354">
        <v>-22897</v>
      </c>
      <c r="V3081" s="354">
        <v>-30732</v>
      </c>
      <c r="W3081" s="354">
        <v>-38567</v>
      </c>
      <c r="X3081" s="354">
        <v>-46402</v>
      </c>
      <c r="Y3081" s="354">
        <v>-54237</v>
      </c>
      <c r="Z3081" s="354">
        <v>-62072</v>
      </c>
      <c r="AA3081" s="354">
        <v>-69907</v>
      </c>
      <c r="AB3081" s="354">
        <v>-77742</v>
      </c>
      <c r="AC3081" s="354">
        <v>-85577</v>
      </c>
      <c r="AD3081" s="354">
        <v>-93412</v>
      </c>
    </row>
    <row r="3082" spans="1:30" x14ac:dyDescent="0.35">
      <c r="A3082" t="s">
        <v>200</v>
      </c>
      <c r="B3082" s="354" t="str">
        <f>VLOOKUP(A3082,'Web Based Remittances'!$A$2:$C$70,3,0)</f>
        <v>757e243l</v>
      </c>
      <c r="C3082" s="354" t="s">
        <v>37</v>
      </c>
      <c r="D3082" s="354" t="s">
        <v>38</v>
      </c>
      <c r="E3082" s="354">
        <v>4191600</v>
      </c>
      <c r="F3082" s="354">
        <v>0</v>
      </c>
      <c r="G3082" s="354">
        <v>0</v>
      </c>
      <c r="H3082" s="354">
        <v>0</v>
      </c>
      <c r="I3082" s="354">
        <v>0</v>
      </c>
      <c r="J3082" s="354">
        <v>0</v>
      </c>
      <c r="K3082" s="354">
        <v>0</v>
      </c>
      <c r="L3082" s="354">
        <v>0</v>
      </c>
      <c r="M3082" s="354">
        <v>0</v>
      </c>
      <c r="N3082" s="354">
        <v>0</v>
      </c>
      <c r="O3082" s="354">
        <v>0</v>
      </c>
      <c r="P3082" s="354">
        <v>0</v>
      </c>
      <c r="Q3082" s="354">
        <v>0</v>
      </c>
      <c r="R3082" s="354">
        <v>0</v>
      </c>
      <c r="S3082" s="354">
        <v>0</v>
      </c>
      <c r="T3082" s="354">
        <v>0</v>
      </c>
      <c r="U3082" s="354">
        <v>0</v>
      </c>
      <c r="V3082" s="354">
        <v>0</v>
      </c>
      <c r="W3082" s="354">
        <v>0</v>
      </c>
      <c r="X3082" s="354">
        <v>0</v>
      </c>
      <c r="Y3082" s="354">
        <v>0</v>
      </c>
      <c r="Z3082" s="354">
        <v>0</v>
      </c>
      <c r="AA3082" s="354">
        <v>0</v>
      </c>
      <c r="AB3082" s="354">
        <v>0</v>
      </c>
      <c r="AC3082" s="354">
        <v>0</v>
      </c>
      <c r="AD3082" s="354">
        <v>0</v>
      </c>
    </row>
    <row r="3083" spans="1:30" x14ac:dyDescent="0.35">
      <c r="A3083" t="s">
        <v>200</v>
      </c>
      <c r="B3083" s="354" t="str">
        <f>VLOOKUP(A3083,'Web Based Remittances'!$A$2:$C$70,3,0)</f>
        <v>757e243l</v>
      </c>
      <c r="C3083" s="354" t="s">
        <v>39</v>
      </c>
      <c r="D3083" s="354" t="s">
        <v>40</v>
      </c>
      <c r="E3083" s="354">
        <v>4191610</v>
      </c>
      <c r="F3083" s="354">
        <v>0</v>
      </c>
      <c r="G3083" s="354">
        <v>0</v>
      </c>
      <c r="H3083" s="354">
        <v>0</v>
      </c>
      <c r="I3083" s="354">
        <v>0</v>
      </c>
      <c r="J3083" s="354">
        <v>0</v>
      </c>
      <c r="K3083" s="354">
        <v>0</v>
      </c>
      <c r="L3083" s="354">
        <v>0</v>
      </c>
      <c r="M3083" s="354">
        <v>0</v>
      </c>
      <c r="N3083" s="354">
        <v>0</v>
      </c>
      <c r="O3083" s="354">
        <v>0</v>
      </c>
      <c r="P3083" s="354">
        <v>0</v>
      </c>
      <c r="Q3083" s="354">
        <v>0</v>
      </c>
      <c r="R3083" s="354">
        <v>0</v>
      </c>
      <c r="S3083" s="354">
        <v>0</v>
      </c>
      <c r="T3083" s="354">
        <v>0</v>
      </c>
      <c r="U3083" s="354">
        <v>0</v>
      </c>
      <c r="V3083" s="354">
        <v>0</v>
      </c>
      <c r="W3083" s="354">
        <v>0</v>
      </c>
      <c r="X3083" s="354">
        <v>0</v>
      </c>
      <c r="Y3083" s="354">
        <v>0</v>
      </c>
      <c r="Z3083" s="354">
        <v>0</v>
      </c>
      <c r="AA3083" s="354">
        <v>0</v>
      </c>
      <c r="AB3083" s="354">
        <v>0</v>
      </c>
      <c r="AC3083" s="354">
        <v>0</v>
      </c>
      <c r="AD3083" s="354">
        <v>0</v>
      </c>
    </row>
    <row r="3084" spans="1:30" x14ac:dyDescent="0.35">
      <c r="A3084" t="s">
        <v>200</v>
      </c>
      <c r="B3084" s="354" t="str">
        <f>VLOOKUP(A3084,'Web Based Remittances'!$A$2:$C$70,3,0)</f>
        <v>757e243l</v>
      </c>
      <c r="C3084" s="354" t="s">
        <v>41</v>
      </c>
      <c r="D3084" s="354" t="s">
        <v>42</v>
      </c>
      <c r="E3084" s="354">
        <v>4190410</v>
      </c>
      <c r="F3084" s="354">
        <v>-42568</v>
      </c>
      <c r="G3084" s="354">
        <v>-40321</v>
      </c>
      <c r="H3084" s="354">
        <v>0</v>
      </c>
      <c r="I3084" s="354">
        <v>-2247</v>
      </c>
      <c r="J3084" s="354">
        <v>0</v>
      </c>
      <c r="K3084" s="354">
        <v>0</v>
      </c>
      <c r="L3084" s="354">
        <v>0</v>
      </c>
      <c r="M3084" s="354">
        <v>0</v>
      </c>
      <c r="N3084" s="354">
        <v>0</v>
      </c>
      <c r="O3084" s="354">
        <v>0</v>
      </c>
      <c r="P3084" s="354">
        <v>0</v>
      </c>
      <c r="Q3084" s="354">
        <v>0</v>
      </c>
      <c r="R3084" s="354">
        <v>0</v>
      </c>
      <c r="S3084" s="354">
        <v>-40321</v>
      </c>
      <c r="T3084" s="354">
        <v>-40321</v>
      </c>
      <c r="U3084" s="354">
        <v>-42568</v>
      </c>
      <c r="V3084" s="354">
        <v>-42568</v>
      </c>
      <c r="W3084" s="354">
        <v>-42568</v>
      </c>
      <c r="X3084" s="354">
        <v>-42568</v>
      </c>
      <c r="Y3084" s="354">
        <v>-42568</v>
      </c>
      <c r="Z3084" s="354">
        <v>-42568</v>
      </c>
      <c r="AA3084" s="354">
        <v>-42568</v>
      </c>
      <c r="AB3084" s="354">
        <v>-42568</v>
      </c>
      <c r="AC3084" s="354">
        <v>-42568</v>
      </c>
      <c r="AD3084" s="354">
        <v>-42568</v>
      </c>
    </row>
    <row r="3085" spans="1:30" x14ac:dyDescent="0.35">
      <c r="A3085" t="s">
        <v>200</v>
      </c>
      <c r="B3085" s="354" t="str">
        <f>VLOOKUP(A3085,'Web Based Remittances'!$A$2:$C$70,3,0)</f>
        <v>757e243l</v>
      </c>
      <c r="C3085" s="354" t="s">
        <v>43</v>
      </c>
      <c r="D3085" s="354" t="s">
        <v>44</v>
      </c>
      <c r="E3085" s="354">
        <v>4190420</v>
      </c>
      <c r="F3085" s="354">
        <v>-5380</v>
      </c>
      <c r="G3085" s="354">
        <v>-3880</v>
      </c>
      <c r="H3085" s="354">
        <v>0</v>
      </c>
      <c r="I3085" s="354">
        <v>0</v>
      </c>
      <c r="J3085" s="354">
        <v>0</v>
      </c>
      <c r="K3085" s="354">
        <v>0</v>
      </c>
      <c r="L3085" s="354">
        <v>0</v>
      </c>
      <c r="M3085" s="354">
        <v>0</v>
      </c>
      <c r="N3085" s="354">
        <v>-1500</v>
      </c>
      <c r="O3085" s="354">
        <v>0</v>
      </c>
      <c r="P3085" s="354">
        <v>0</v>
      </c>
      <c r="Q3085" s="354">
        <v>0</v>
      </c>
      <c r="R3085" s="354">
        <v>0</v>
      </c>
      <c r="S3085" s="354">
        <v>-3880</v>
      </c>
      <c r="T3085" s="354">
        <v>-3880</v>
      </c>
      <c r="U3085" s="354">
        <v>-3880</v>
      </c>
      <c r="V3085" s="354">
        <v>-3880</v>
      </c>
      <c r="W3085" s="354">
        <v>-3880</v>
      </c>
      <c r="X3085" s="354">
        <v>-3880</v>
      </c>
      <c r="Y3085" s="354">
        <v>-3880</v>
      </c>
      <c r="Z3085" s="354">
        <v>-5380</v>
      </c>
      <c r="AA3085" s="354">
        <v>-5380</v>
      </c>
      <c r="AB3085" s="354">
        <v>-5380</v>
      </c>
      <c r="AC3085" s="354">
        <v>-5380</v>
      </c>
      <c r="AD3085" s="354">
        <v>-5380</v>
      </c>
    </row>
    <row r="3086" spans="1:30" x14ac:dyDescent="0.35">
      <c r="A3086" t="s">
        <v>200</v>
      </c>
      <c r="B3086" s="354" t="str">
        <f>VLOOKUP(A3086,'Web Based Remittances'!$A$2:$C$70,3,0)</f>
        <v>757e243l</v>
      </c>
      <c r="C3086" s="354" t="s">
        <v>45</v>
      </c>
      <c r="D3086" s="354" t="s">
        <v>46</v>
      </c>
      <c r="E3086" s="354">
        <v>4190200</v>
      </c>
      <c r="F3086" s="354">
        <v>-156750</v>
      </c>
      <c r="G3086" s="354">
        <v>-13416</v>
      </c>
      <c r="H3086" s="354">
        <v>-13030</v>
      </c>
      <c r="I3086" s="354">
        <v>-13030</v>
      </c>
      <c r="J3086" s="354">
        <v>-13030</v>
      </c>
      <c r="K3086" s="354">
        <v>-13030</v>
      </c>
      <c r="L3086" s="354">
        <v>-13030</v>
      </c>
      <c r="M3086" s="354">
        <v>-13030</v>
      </c>
      <c r="N3086" s="354">
        <v>-13030</v>
      </c>
      <c r="O3086" s="354">
        <v>-13030</v>
      </c>
      <c r="P3086" s="354">
        <v>-13030</v>
      </c>
      <c r="Q3086" s="354">
        <v>-13030</v>
      </c>
      <c r="R3086" s="354">
        <v>-13034</v>
      </c>
      <c r="S3086" s="354">
        <v>-13416</v>
      </c>
      <c r="T3086" s="354">
        <v>-26446</v>
      </c>
      <c r="U3086" s="354">
        <v>-39476</v>
      </c>
      <c r="V3086" s="354">
        <v>-52506</v>
      </c>
      <c r="W3086" s="354">
        <v>-65536</v>
      </c>
      <c r="X3086" s="354">
        <v>-78566</v>
      </c>
      <c r="Y3086" s="354">
        <v>-91596</v>
      </c>
      <c r="Z3086" s="354">
        <v>-104626</v>
      </c>
      <c r="AA3086" s="354">
        <v>-117656</v>
      </c>
      <c r="AB3086" s="354">
        <v>-130686</v>
      </c>
      <c r="AC3086" s="354">
        <v>-143716</v>
      </c>
      <c r="AD3086" s="354">
        <v>-156750</v>
      </c>
    </row>
    <row r="3087" spans="1:30" x14ac:dyDescent="0.35">
      <c r="A3087" t="s">
        <v>200</v>
      </c>
      <c r="B3087" s="354" t="str">
        <f>VLOOKUP(A3087,'Web Based Remittances'!$A$2:$C$70,3,0)</f>
        <v>757e243l</v>
      </c>
      <c r="C3087" s="354" t="s">
        <v>47</v>
      </c>
      <c r="D3087" s="354" t="s">
        <v>48</v>
      </c>
      <c r="E3087" s="354">
        <v>4190386</v>
      </c>
      <c r="F3087" s="354">
        <v>0</v>
      </c>
      <c r="G3087" s="354">
        <v>0</v>
      </c>
      <c r="H3087" s="354">
        <v>0</v>
      </c>
      <c r="I3087" s="354">
        <v>0</v>
      </c>
      <c r="J3087" s="354">
        <v>0</v>
      </c>
      <c r="K3087" s="354">
        <v>0</v>
      </c>
      <c r="L3087" s="354">
        <v>0</v>
      </c>
      <c r="M3087" s="354">
        <v>0</v>
      </c>
      <c r="N3087" s="354">
        <v>0</v>
      </c>
      <c r="O3087" s="354">
        <v>0</v>
      </c>
      <c r="P3087" s="354">
        <v>0</v>
      </c>
      <c r="Q3087" s="354">
        <v>0</v>
      </c>
      <c r="R3087" s="354">
        <v>0</v>
      </c>
      <c r="S3087" s="354">
        <v>0</v>
      </c>
      <c r="T3087" s="354">
        <v>0</v>
      </c>
      <c r="U3087" s="354">
        <v>0</v>
      </c>
      <c r="V3087" s="354">
        <v>0</v>
      </c>
      <c r="W3087" s="354">
        <v>0</v>
      </c>
      <c r="X3087" s="354">
        <v>0</v>
      </c>
      <c r="Y3087" s="354">
        <v>0</v>
      </c>
      <c r="Z3087" s="354">
        <v>0</v>
      </c>
      <c r="AA3087" s="354">
        <v>0</v>
      </c>
      <c r="AB3087" s="354">
        <v>0</v>
      </c>
      <c r="AC3087" s="354">
        <v>0</v>
      </c>
      <c r="AD3087" s="354">
        <v>0</v>
      </c>
    </row>
    <row r="3088" spans="1:30" x14ac:dyDescent="0.35">
      <c r="A3088" t="s">
        <v>200</v>
      </c>
      <c r="B3088" s="354" t="str">
        <f>VLOOKUP(A3088,'Web Based Remittances'!$A$2:$C$70,3,0)</f>
        <v>757e243l</v>
      </c>
      <c r="C3088" s="354" t="s">
        <v>49</v>
      </c>
      <c r="D3088" s="354" t="s">
        <v>50</v>
      </c>
      <c r="E3088" s="354">
        <v>4190387</v>
      </c>
      <c r="F3088" s="354">
        <v>0</v>
      </c>
      <c r="G3088" s="354">
        <v>0</v>
      </c>
      <c r="H3088" s="354">
        <v>0</v>
      </c>
      <c r="I3088" s="354">
        <v>0</v>
      </c>
      <c r="J3088" s="354">
        <v>0</v>
      </c>
      <c r="K3088" s="354">
        <v>0</v>
      </c>
      <c r="L3088" s="354">
        <v>0</v>
      </c>
      <c r="M3088" s="354">
        <v>0</v>
      </c>
      <c r="N3088" s="354">
        <v>0</v>
      </c>
      <c r="O3088" s="354">
        <v>0</v>
      </c>
      <c r="P3088" s="354">
        <v>0</v>
      </c>
      <c r="Q3088" s="354">
        <v>0</v>
      </c>
      <c r="R3088" s="354">
        <v>0</v>
      </c>
      <c r="S3088" s="354">
        <v>0</v>
      </c>
      <c r="T3088" s="354">
        <v>0</v>
      </c>
      <c r="U3088" s="354">
        <v>0</v>
      </c>
      <c r="V3088" s="354">
        <v>0</v>
      </c>
      <c r="W3088" s="354">
        <v>0</v>
      </c>
      <c r="X3088" s="354">
        <v>0</v>
      </c>
      <c r="Y3088" s="354">
        <v>0</v>
      </c>
      <c r="Z3088" s="354">
        <v>0</v>
      </c>
      <c r="AA3088" s="354">
        <v>0</v>
      </c>
      <c r="AB3088" s="354">
        <v>0</v>
      </c>
      <c r="AC3088" s="354">
        <v>0</v>
      </c>
      <c r="AD3088" s="354">
        <v>0</v>
      </c>
    </row>
    <row r="3089" spans="1:30" x14ac:dyDescent="0.35">
      <c r="A3089" t="s">
        <v>200</v>
      </c>
      <c r="B3089" s="354" t="str">
        <f>VLOOKUP(A3089,'Web Based Remittances'!$A$2:$C$70,3,0)</f>
        <v>757e243l</v>
      </c>
      <c r="C3089" s="354" t="s">
        <v>51</v>
      </c>
      <c r="D3089" s="354" t="s">
        <v>52</v>
      </c>
      <c r="E3089" s="354">
        <v>4190388</v>
      </c>
      <c r="F3089" s="354">
        <v>-7657</v>
      </c>
      <c r="G3089" s="354">
        <v>0</v>
      </c>
      <c r="H3089" s="354">
        <v>-3668</v>
      </c>
      <c r="I3089" s="354">
        <v>0</v>
      </c>
      <c r="J3089" s="354">
        <v>-1559</v>
      </c>
      <c r="K3089" s="354">
        <v>0</v>
      </c>
      <c r="L3089" s="354">
        <v>0</v>
      </c>
      <c r="M3089" s="354">
        <v>-1215</v>
      </c>
      <c r="N3089" s="354">
        <v>0</v>
      </c>
      <c r="O3089" s="354">
        <v>0</v>
      </c>
      <c r="P3089" s="354">
        <v>-1215</v>
      </c>
      <c r="Q3089" s="354">
        <v>0</v>
      </c>
      <c r="R3089" s="354">
        <v>0</v>
      </c>
      <c r="S3089" s="354">
        <v>0</v>
      </c>
      <c r="T3089" s="354">
        <v>-3668</v>
      </c>
      <c r="U3089" s="354">
        <v>-3668</v>
      </c>
      <c r="V3089" s="354">
        <v>-5227</v>
      </c>
      <c r="W3089" s="354">
        <v>-5227</v>
      </c>
      <c r="X3089" s="354">
        <v>-5227</v>
      </c>
      <c r="Y3089" s="354">
        <v>-6442</v>
      </c>
      <c r="Z3089" s="354">
        <v>-6442</v>
      </c>
      <c r="AA3089" s="354">
        <v>-6442</v>
      </c>
      <c r="AB3089" s="354">
        <v>-7657</v>
      </c>
      <c r="AC3089" s="354">
        <v>-7657</v>
      </c>
      <c r="AD3089" s="354">
        <v>-7657</v>
      </c>
    </row>
    <row r="3090" spans="1:30" x14ac:dyDescent="0.35">
      <c r="A3090" t="s">
        <v>200</v>
      </c>
      <c r="B3090" s="354" t="str">
        <f>VLOOKUP(A3090,'Web Based Remittances'!$A$2:$C$70,3,0)</f>
        <v>757e243l</v>
      </c>
      <c r="C3090" s="354" t="s">
        <v>53</v>
      </c>
      <c r="D3090" s="354" t="s">
        <v>54</v>
      </c>
      <c r="E3090" s="354">
        <v>4190380</v>
      </c>
      <c r="F3090" s="354">
        <v>-132308</v>
      </c>
      <c r="G3090" s="354">
        <v>0</v>
      </c>
      <c r="H3090" s="354">
        <v>-8912</v>
      </c>
      <c r="I3090" s="354">
        <v>0</v>
      </c>
      <c r="J3090" s="354">
        <v>-110928</v>
      </c>
      <c r="K3090" s="354">
        <v>0</v>
      </c>
      <c r="L3090" s="354">
        <v>0</v>
      </c>
      <c r="M3090" s="354">
        <v>0</v>
      </c>
      <c r="N3090" s="354">
        <v>-12468</v>
      </c>
      <c r="O3090" s="354">
        <v>0</v>
      </c>
      <c r="P3090" s="354">
        <v>0</v>
      </c>
      <c r="Q3090" s="354">
        <v>0</v>
      </c>
      <c r="R3090" s="354">
        <v>0</v>
      </c>
      <c r="S3090" s="354">
        <v>0</v>
      </c>
      <c r="T3090" s="354">
        <v>-8912</v>
      </c>
      <c r="U3090" s="354">
        <v>-8912</v>
      </c>
      <c r="V3090" s="354">
        <v>-119840</v>
      </c>
      <c r="W3090" s="354">
        <v>-119840</v>
      </c>
      <c r="X3090" s="354">
        <v>-119840</v>
      </c>
      <c r="Y3090" s="354">
        <v>-119840</v>
      </c>
      <c r="Z3090" s="354">
        <v>-132308</v>
      </c>
      <c r="AA3090" s="354">
        <v>-132308</v>
      </c>
      <c r="AB3090" s="354">
        <v>-132308</v>
      </c>
      <c r="AC3090" s="354">
        <v>-132308</v>
      </c>
      <c r="AD3090" s="354">
        <v>-132308</v>
      </c>
    </row>
    <row r="3091" spans="1:30" x14ac:dyDescent="0.35">
      <c r="A3091" t="s">
        <v>200</v>
      </c>
      <c r="B3091" s="354" t="str">
        <f>VLOOKUP(A3091,'Web Based Remittances'!$A$2:$C$70,3,0)</f>
        <v>757e243l</v>
      </c>
      <c r="C3091" s="354" t="s">
        <v>57</v>
      </c>
      <c r="D3091" s="354" t="s">
        <v>58</v>
      </c>
      <c r="E3091" s="354">
        <v>6110000</v>
      </c>
      <c r="F3091" s="354">
        <v>1568459</v>
      </c>
      <c r="G3091" s="354">
        <v>121569</v>
      </c>
      <c r="H3091" s="354">
        <v>125772</v>
      </c>
      <c r="I3091" s="354">
        <v>125772</v>
      </c>
      <c r="J3091" s="354">
        <v>125772</v>
      </c>
      <c r="K3091" s="354">
        <v>125772</v>
      </c>
      <c r="L3091" s="354">
        <v>134828</v>
      </c>
      <c r="M3091" s="354">
        <v>134829</v>
      </c>
      <c r="N3091" s="354">
        <v>134829</v>
      </c>
      <c r="O3091" s="354">
        <v>134829</v>
      </c>
      <c r="P3091" s="354">
        <v>134829</v>
      </c>
      <c r="Q3091" s="354">
        <v>134829</v>
      </c>
      <c r="R3091" s="354">
        <v>134829</v>
      </c>
      <c r="S3091" s="354">
        <v>121569</v>
      </c>
      <c r="T3091" s="354">
        <v>247341</v>
      </c>
      <c r="U3091" s="354">
        <v>373113</v>
      </c>
      <c r="V3091" s="354">
        <v>498885</v>
      </c>
      <c r="W3091" s="354">
        <v>624657</v>
      </c>
      <c r="X3091" s="354">
        <v>759485</v>
      </c>
      <c r="Y3091" s="354">
        <v>894314</v>
      </c>
      <c r="Z3091" s="354">
        <v>1029143</v>
      </c>
      <c r="AA3091" s="354">
        <v>1163972</v>
      </c>
      <c r="AB3091" s="354">
        <v>1298801</v>
      </c>
      <c r="AC3091" s="354">
        <v>1433630</v>
      </c>
      <c r="AD3091" s="354">
        <v>1568459</v>
      </c>
    </row>
    <row r="3092" spans="1:30" x14ac:dyDescent="0.35">
      <c r="A3092" t="s">
        <v>200</v>
      </c>
      <c r="B3092" s="354" t="str">
        <f>VLOOKUP(A3092,'Web Based Remittances'!$A$2:$C$70,3,0)</f>
        <v>757e243l</v>
      </c>
      <c r="C3092" s="354" t="s">
        <v>59</v>
      </c>
      <c r="D3092" s="354" t="s">
        <v>60</v>
      </c>
      <c r="E3092" s="354">
        <v>6110020</v>
      </c>
      <c r="F3092" s="354">
        <v>0</v>
      </c>
      <c r="G3092" s="354">
        <v>0</v>
      </c>
      <c r="H3092" s="354">
        <v>0</v>
      </c>
      <c r="I3092" s="354">
        <v>0</v>
      </c>
      <c r="J3092" s="354">
        <v>0</v>
      </c>
      <c r="K3092" s="354">
        <v>0</v>
      </c>
      <c r="L3092" s="354">
        <v>0</v>
      </c>
      <c r="M3092" s="354">
        <v>0</v>
      </c>
      <c r="N3092" s="354">
        <v>0</v>
      </c>
      <c r="O3092" s="354">
        <v>0</v>
      </c>
      <c r="P3092" s="354">
        <v>0</v>
      </c>
      <c r="Q3092" s="354">
        <v>0</v>
      </c>
      <c r="R3092" s="354">
        <v>0</v>
      </c>
      <c r="S3092" s="354">
        <v>0</v>
      </c>
      <c r="T3092" s="354">
        <v>0</v>
      </c>
      <c r="U3092" s="354">
        <v>0</v>
      </c>
      <c r="V3092" s="354">
        <v>0</v>
      </c>
      <c r="W3092" s="354">
        <v>0</v>
      </c>
      <c r="X3092" s="354">
        <v>0</v>
      </c>
      <c r="Y3092" s="354">
        <v>0</v>
      </c>
      <c r="Z3092" s="354">
        <v>0</v>
      </c>
      <c r="AA3092" s="354">
        <v>0</v>
      </c>
      <c r="AB3092" s="354">
        <v>0</v>
      </c>
      <c r="AC3092" s="354">
        <v>0</v>
      </c>
      <c r="AD3092" s="354">
        <v>0</v>
      </c>
    </row>
    <row r="3093" spans="1:30" x14ac:dyDescent="0.35">
      <c r="A3093" t="s">
        <v>200</v>
      </c>
      <c r="B3093" s="354" t="str">
        <f>VLOOKUP(A3093,'Web Based Remittances'!$A$2:$C$70,3,0)</f>
        <v>757e243l</v>
      </c>
      <c r="C3093" s="354" t="s">
        <v>61</v>
      </c>
      <c r="D3093" s="354" t="s">
        <v>62</v>
      </c>
      <c r="E3093" s="354">
        <v>6110600</v>
      </c>
      <c r="F3093" s="354">
        <v>920807</v>
      </c>
      <c r="G3093" s="354">
        <v>74729</v>
      </c>
      <c r="H3093" s="354">
        <v>76347</v>
      </c>
      <c r="I3093" s="354">
        <v>76347</v>
      </c>
      <c r="J3093" s="354">
        <v>76347</v>
      </c>
      <c r="K3093" s="354">
        <v>76347</v>
      </c>
      <c r="L3093" s="354">
        <v>76347</v>
      </c>
      <c r="M3093" s="354">
        <v>77390</v>
      </c>
      <c r="N3093" s="354">
        <v>77390</v>
      </c>
      <c r="O3093" s="354">
        <v>77390</v>
      </c>
      <c r="P3093" s="354">
        <v>77391</v>
      </c>
      <c r="Q3093" s="354">
        <v>77391</v>
      </c>
      <c r="R3093" s="354">
        <v>77391</v>
      </c>
      <c r="S3093" s="354">
        <v>74729</v>
      </c>
      <c r="T3093" s="354">
        <v>151076</v>
      </c>
      <c r="U3093" s="354">
        <v>227423</v>
      </c>
      <c r="V3093" s="354">
        <v>303770</v>
      </c>
      <c r="W3093" s="354">
        <v>380117</v>
      </c>
      <c r="X3093" s="354">
        <v>456464</v>
      </c>
      <c r="Y3093" s="354">
        <v>533854</v>
      </c>
      <c r="Z3093" s="354">
        <v>611244</v>
      </c>
      <c r="AA3093" s="354">
        <v>688634</v>
      </c>
      <c r="AB3093" s="354">
        <v>766025</v>
      </c>
      <c r="AC3093" s="354">
        <v>843416</v>
      </c>
      <c r="AD3093" s="354">
        <v>920807</v>
      </c>
    </row>
    <row r="3094" spans="1:30" x14ac:dyDescent="0.35">
      <c r="A3094" t="s">
        <v>200</v>
      </c>
      <c r="B3094" s="354" t="str">
        <f>VLOOKUP(A3094,'Web Based Remittances'!$A$2:$C$70,3,0)</f>
        <v>757e243l</v>
      </c>
      <c r="C3094" s="354" t="s">
        <v>63</v>
      </c>
      <c r="D3094" s="354" t="s">
        <v>64</v>
      </c>
      <c r="E3094" s="354">
        <v>6110720</v>
      </c>
      <c r="F3094" s="354">
        <v>119472</v>
      </c>
      <c r="G3094" s="354">
        <v>9725</v>
      </c>
      <c r="H3094" s="354">
        <v>9977</v>
      </c>
      <c r="I3094" s="354">
        <v>9977</v>
      </c>
      <c r="J3094" s="354">
        <v>9977</v>
      </c>
      <c r="K3094" s="354">
        <v>9977</v>
      </c>
      <c r="L3094" s="354">
        <v>9977</v>
      </c>
      <c r="M3094" s="354">
        <v>9977</v>
      </c>
      <c r="N3094" s="354">
        <v>9977</v>
      </c>
      <c r="O3094" s="354">
        <v>9977</v>
      </c>
      <c r="P3094" s="354">
        <v>9977</v>
      </c>
      <c r="Q3094" s="354">
        <v>9977</v>
      </c>
      <c r="R3094" s="354">
        <v>9977</v>
      </c>
      <c r="S3094" s="354">
        <v>9725</v>
      </c>
      <c r="T3094" s="354">
        <v>19702</v>
      </c>
      <c r="U3094" s="354">
        <v>29679</v>
      </c>
      <c r="V3094" s="354">
        <v>39656</v>
      </c>
      <c r="W3094" s="354">
        <v>49633</v>
      </c>
      <c r="X3094" s="354">
        <v>59610</v>
      </c>
      <c r="Y3094" s="354">
        <v>69587</v>
      </c>
      <c r="Z3094" s="354">
        <v>79564</v>
      </c>
      <c r="AA3094" s="354">
        <v>89541</v>
      </c>
      <c r="AB3094" s="354">
        <v>99518</v>
      </c>
      <c r="AC3094" s="354">
        <v>109495</v>
      </c>
      <c r="AD3094" s="354">
        <v>119472</v>
      </c>
    </row>
    <row r="3095" spans="1:30" x14ac:dyDescent="0.35">
      <c r="A3095" t="s">
        <v>200</v>
      </c>
      <c r="B3095" s="354" t="str">
        <f>VLOOKUP(A3095,'Web Based Remittances'!$A$2:$C$70,3,0)</f>
        <v>757e243l</v>
      </c>
      <c r="C3095" s="354" t="s">
        <v>65</v>
      </c>
      <c r="D3095" s="354" t="s">
        <v>66</v>
      </c>
      <c r="E3095" s="354">
        <v>6110860</v>
      </c>
      <c r="F3095" s="354">
        <v>157985</v>
      </c>
      <c r="G3095" s="354">
        <v>15301</v>
      </c>
      <c r="H3095" s="354">
        <v>12930</v>
      </c>
      <c r="I3095" s="354">
        <v>12930</v>
      </c>
      <c r="J3095" s="354">
        <v>12930</v>
      </c>
      <c r="K3095" s="354">
        <v>12930</v>
      </c>
      <c r="L3095" s="354">
        <v>12930</v>
      </c>
      <c r="M3095" s="354">
        <v>13004</v>
      </c>
      <c r="N3095" s="354">
        <v>13006</v>
      </c>
      <c r="O3095" s="354">
        <v>13006</v>
      </c>
      <c r="P3095" s="354">
        <v>13006</v>
      </c>
      <c r="Q3095" s="354">
        <v>13006</v>
      </c>
      <c r="R3095" s="354">
        <v>13006</v>
      </c>
      <c r="S3095" s="354">
        <v>15301</v>
      </c>
      <c r="T3095" s="354">
        <v>28231</v>
      </c>
      <c r="U3095" s="354">
        <v>41161</v>
      </c>
      <c r="V3095" s="354">
        <v>54091</v>
      </c>
      <c r="W3095" s="354">
        <v>67021</v>
      </c>
      <c r="X3095" s="354">
        <v>79951</v>
      </c>
      <c r="Y3095" s="354">
        <v>92955</v>
      </c>
      <c r="Z3095" s="354">
        <v>105961</v>
      </c>
      <c r="AA3095" s="354">
        <v>118967</v>
      </c>
      <c r="AB3095" s="354">
        <v>131973</v>
      </c>
      <c r="AC3095" s="354">
        <v>144979</v>
      </c>
      <c r="AD3095" s="354">
        <v>157985</v>
      </c>
    </row>
    <row r="3096" spans="1:30" x14ac:dyDescent="0.35">
      <c r="A3096" t="s">
        <v>200</v>
      </c>
      <c r="B3096" s="354" t="str">
        <f>VLOOKUP(A3096,'Web Based Remittances'!$A$2:$C$70,3,0)</f>
        <v>757e243l</v>
      </c>
      <c r="C3096" s="354" t="s">
        <v>67</v>
      </c>
      <c r="D3096" s="354" t="s">
        <v>68</v>
      </c>
      <c r="E3096" s="354">
        <v>6110800</v>
      </c>
      <c r="F3096" s="354">
        <v>161981</v>
      </c>
      <c r="G3096" s="354">
        <v>13499</v>
      </c>
      <c r="H3096" s="354">
        <v>13492</v>
      </c>
      <c r="I3096" s="354">
        <v>13499</v>
      </c>
      <c r="J3096" s="354">
        <v>13499</v>
      </c>
      <c r="K3096" s="354">
        <v>13499</v>
      </c>
      <c r="L3096" s="354">
        <v>13499</v>
      </c>
      <c r="M3096" s="354">
        <v>13499</v>
      </c>
      <c r="N3096" s="354">
        <v>13499</v>
      </c>
      <c r="O3096" s="354">
        <v>13499</v>
      </c>
      <c r="P3096" s="354">
        <v>13499</v>
      </c>
      <c r="Q3096" s="354">
        <v>13499</v>
      </c>
      <c r="R3096" s="354">
        <v>13499</v>
      </c>
      <c r="S3096" s="354">
        <v>13499</v>
      </c>
      <c r="T3096" s="354">
        <v>26991</v>
      </c>
      <c r="U3096" s="354">
        <v>40490</v>
      </c>
      <c r="V3096" s="354">
        <v>53989</v>
      </c>
      <c r="W3096" s="354">
        <v>67488</v>
      </c>
      <c r="X3096" s="354">
        <v>80987</v>
      </c>
      <c r="Y3096" s="354">
        <v>94486</v>
      </c>
      <c r="Z3096" s="354">
        <v>107985</v>
      </c>
      <c r="AA3096" s="354">
        <v>121484</v>
      </c>
      <c r="AB3096" s="354">
        <v>134983</v>
      </c>
      <c r="AC3096" s="354">
        <v>148482</v>
      </c>
      <c r="AD3096" s="354">
        <v>161981</v>
      </c>
    </row>
    <row r="3097" spans="1:30" x14ac:dyDescent="0.35">
      <c r="A3097" t="s">
        <v>200</v>
      </c>
      <c r="B3097" s="354" t="str">
        <f>VLOOKUP(A3097,'Web Based Remittances'!$A$2:$C$70,3,0)</f>
        <v>757e243l</v>
      </c>
      <c r="C3097" s="354" t="s">
        <v>69</v>
      </c>
      <c r="D3097" s="354" t="s">
        <v>70</v>
      </c>
      <c r="E3097" s="354">
        <v>6110640</v>
      </c>
      <c r="F3097" s="354">
        <v>82027</v>
      </c>
      <c r="G3097" s="354">
        <v>6492</v>
      </c>
      <c r="H3097" s="354">
        <v>6747</v>
      </c>
      <c r="I3097" s="354">
        <v>6747</v>
      </c>
      <c r="J3097" s="354">
        <v>6747</v>
      </c>
      <c r="K3097" s="354">
        <v>6747</v>
      </c>
      <c r="L3097" s="354">
        <v>6747</v>
      </c>
      <c r="M3097" s="354">
        <v>6966</v>
      </c>
      <c r="N3097" s="354">
        <v>6966</v>
      </c>
      <c r="O3097" s="354">
        <v>6967</v>
      </c>
      <c r="P3097" s="354">
        <v>6967</v>
      </c>
      <c r="Q3097" s="354">
        <v>6967</v>
      </c>
      <c r="R3097" s="354">
        <v>6967</v>
      </c>
      <c r="S3097" s="354">
        <v>6492</v>
      </c>
      <c r="T3097" s="354">
        <v>13239</v>
      </c>
      <c r="U3097" s="354">
        <v>19986</v>
      </c>
      <c r="V3097" s="354">
        <v>26733</v>
      </c>
      <c r="W3097" s="354">
        <v>33480</v>
      </c>
      <c r="X3097" s="354">
        <v>40227</v>
      </c>
      <c r="Y3097" s="354">
        <v>47193</v>
      </c>
      <c r="Z3097" s="354">
        <v>54159</v>
      </c>
      <c r="AA3097" s="354">
        <v>61126</v>
      </c>
      <c r="AB3097" s="354">
        <v>68093</v>
      </c>
      <c r="AC3097" s="354">
        <v>75060</v>
      </c>
      <c r="AD3097" s="354">
        <v>82027</v>
      </c>
    </row>
    <row r="3098" spans="1:30" x14ac:dyDescent="0.35">
      <c r="A3098" t="s">
        <v>200</v>
      </c>
      <c r="B3098" s="354" t="str">
        <f>VLOOKUP(A3098,'Web Based Remittances'!$A$2:$C$70,3,0)</f>
        <v>757e243l</v>
      </c>
      <c r="C3098" s="354" t="s">
        <v>71</v>
      </c>
      <c r="D3098" s="354" t="s">
        <v>72</v>
      </c>
      <c r="E3098" s="354">
        <v>6116300</v>
      </c>
      <c r="F3098" s="354">
        <v>16261</v>
      </c>
      <c r="G3098" s="354">
        <v>1134</v>
      </c>
      <c r="H3098" s="354">
        <v>1377</v>
      </c>
      <c r="I3098" s="354">
        <v>1375</v>
      </c>
      <c r="J3098" s="354">
        <v>1375</v>
      </c>
      <c r="K3098" s="354">
        <v>1375</v>
      </c>
      <c r="L3098" s="354">
        <v>1375</v>
      </c>
      <c r="M3098" s="354">
        <v>1375</v>
      </c>
      <c r="N3098" s="354">
        <v>1375</v>
      </c>
      <c r="O3098" s="354">
        <v>1375</v>
      </c>
      <c r="P3098" s="354">
        <v>1375</v>
      </c>
      <c r="Q3098" s="354">
        <v>1375</v>
      </c>
      <c r="R3098" s="354">
        <v>1375</v>
      </c>
      <c r="S3098" s="354">
        <v>1134</v>
      </c>
      <c r="T3098" s="354">
        <v>2511</v>
      </c>
      <c r="U3098" s="354">
        <v>3886</v>
      </c>
      <c r="V3098" s="354">
        <v>5261</v>
      </c>
      <c r="W3098" s="354">
        <v>6636</v>
      </c>
      <c r="X3098" s="354">
        <v>8011</v>
      </c>
      <c r="Y3098" s="354">
        <v>9386</v>
      </c>
      <c r="Z3098" s="354">
        <v>10761</v>
      </c>
      <c r="AA3098" s="354">
        <v>12136</v>
      </c>
      <c r="AB3098" s="354">
        <v>13511</v>
      </c>
      <c r="AC3098" s="354">
        <v>14886</v>
      </c>
      <c r="AD3098" s="354">
        <v>16261</v>
      </c>
    </row>
    <row r="3099" spans="1:30" x14ac:dyDescent="0.35">
      <c r="A3099" t="s">
        <v>200</v>
      </c>
      <c r="B3099" s="354" t="str">
        <f>VLOOKUP(A3099,'Web Based Remittances'!$A$2:$C$70,3,0)</f>
        <v>757e243l</v>
      </c>
      <c r="C3099" s="354" t="s">
        <v>73</v>
      </c>
      <c r="D3099" s="354" t="s">
        <v>74</v>
      </c>
      <c r="E3099" s="354">
        <v>6116200</v>
      </c>
      <c r="F3099" s="354">
        <v>7000</v>
      </c>
      <c r="G3099" s="354">
        <v>615</v>
      </c>
      <c r="H3099" s="354">
        <v>585</v>
      </c>
      <c r="I3099" s="354">
        <v>580</v>
      </c>
      <c r="J3099" s="354">
        <v>580</v>
      </c>
      <c r="K3099" s="354">
        <v>580</v>
      </c>
      <c r="L3099" s="354">
        <v>580</v>
      </c>
      <c r="M3099" s="354">
        <v>580</v>
      </c>
      <c r="N3099" s="354">
        <v>580</v>
      </c>
      <c r="O3099" s="354">
        <v>580</v>
      </c>
      <c r="P3099" s="354">
        <v>580</v>
      </c>
      <c r="Q3099" s="354">
        <v>580</v>
      </c>
      <c r="R3099" s="354">
        <v>580</v>
      </c>
      <c r="S3099" s="354">
        <v>615</v>
      </c>
      <c r="T3099" s="354">
        <v>1200</v>
      </c>
      <c r="U3099" s="354">
        <v>1780</v>
      </c>
      <c r="V3099" s="354">
        <v>2360</v>
      </c>
      <c r="W3099" s="354">
        <v>2940</v>
      </c>
      <c r="X3099" s="354">
        <v>3520</v>
      </c>
      <c r="Y3099" s="354">
        <v>4100</v>
      </c>
      <c r="Z3099" s="354">
        <v>4680</v>
      </c>
      <c r="AA3099" s="354">
        <v>5260</v>
      </c>
      <c r="AB3099" s="354">
        <v>5840</v>
      </c>
      <c r="AC3099" s="354">
        <v>6420</v>
      </c>
      <c r="AD3099" s="354">
        <v>7000</v>
      </c>
    </row>
    <row r="3100" spans="1:30" x14ac:dyDescent="0.35">
      <c r="A3100" t="s">
        <v>200</v>
      </c>
      <c r="B3100" s="354" t="str">
        <f>VLOOKUP(A3100,'Web Based Remittances'!$A$2:$C$70,3,0)</f>
        <v>757e243l</v>
      </c>
      <c r="C3100" s="354" t="s">
        <v>75</v>
      </c>
      <c r="D3100" s="354" t="s">
        <v>76</v>
      </c>
      <c r="E3100" s="354">
        <v>6116610</v>
      </c>
      <c r="F3100" s="354">
        <v>0</v>
      </c>
      <c r="G3100" s="354">
        <v>0</v>
      </c>
      <c r="H3100" s="354">
        <v>0</v>
      </c>
      <c r="I3100" s="354">
        <v>0</v>
      </c>
      <c r="J3100" s="354">
        <v>0</v>
      </c>
      <c r="K3100" s="354">
        <v>0</v>
      </c>
      <c r="L3100" s="354">
        <v>0</v>
      </c>
      <c r="M3100" s="354">
        <v>0</v>
      </c>
      <c r="N3100" s="354">
        <v>0</v>
      </c>
      <c r="O3100" s="354">
        <v>0</v>
      </c>
      <c r="P3100" s="354">
        <v>0</v>
      </c>
      <c r="Q3100" s="354">
        <v>0</v>
      </c>
      <c r="R3100" s="354">
        <v>0</v>
      </c>
      <c r="S3100" s="354">
        <v>0</v>
      </c>
      <c r="T3100" s="354">
        <v>0</v>
      </c>
      <c r="U3100" s="354">
        <v>0</v>
      </c>
      <c r="V3100" s="354">
        <v>0</v>
      </c>
      <c r="W3100" s="354">
        <v>0</v>
      </c>
      <c r="X3100" s="354">
        <v>0</v>
      </c>
      <c r="Y3100" s="354">
        <v>0</v>
      </c>
      <c r="Z3100" s="354">
        <v>0</v>
      </c>
      <c r="AA3100" s="354">
        <v>0</v>
      </c>
      <c r="AB3100" s="354">
        <v>0</v>
      </c>
      <c r="AC3100" s="354">
        <v>0</v>
      </c>
      <c r="AD3100" s="354">
        <v>0</v>
      </c>
    </row>
    <row r="3101" spans="1:30" x14ac:dyDescent="0.35">
      <c r="A3101" t="s">
        <v>200</v>
      </c>
      <c r="B3101" s="354" t="str">
        <f>VLOOKUP(A3101,'Web Based Remittances'!$A$2:$C$70,3,0)</f>
        <v>757e243l</v>
      </c>
      <c r="C3101" s="354" t="s">
        <v>77</v>
      </c>
      <c r="D3101" s="354" t="s">
        <v>78</v>
      </c>
      <c r="E3101" s="354">
        <v>6116600</v>
      </c>
      <c r="F3101" s="354">
        <v>1922</v>
      </c>
      <c r="G3101" s="354">
        <v>1922</v>
      </c>
      <c r="H3101" s="354">
        <v>0</v>
      </c>
      <c r="I3101" s="354">
        <v>0</v>
      </c>
      <c r="J3101" s="354">
        <v>0</v>
      </c>
      <c r="K3101" s="354">
        <v>0</v>
      </c>
      <c r="L3101" s="354">
        <v>0</v>
      </c>
      <c r="M3101" s="354">
        <v>0</v>
      </c>
      <c r="N3101" s="354">
        <v>0</v>
      </c>
      <c r="O3101" s="354">
        <v>0</v>
      </c>
      <c r="P3101" s="354">
        <v>0</v>
      </c>
      <c r="Q3101" s="354">
        <v>0</v>
      </c>
      <c r="R3101" s="354">
        <v>0</v>
      </c>
      <c r="S3101" s="354">
        <v>1922</v>
      </c>
      <c r="T3101" s="354">
        <v>1922</v>
      </c>
      <c r="U3101" s="354">
        <v>1922</v>
      </c>
      <c r="V3101" s="354">
        <v>1922</v>
      </c>
      <c r="W3101" s="354">
        <v>1922</v>
      </c>
      <c r="X3101" s="354">
        <v>1922</v>
      </c>
      <c r="Y3101" s="354">
        <v>1922</v>
      </c>
      <c r="Z3101" s="354">
        <v>1922</v>
      </c>
      <c r="AA3101" s="354">
        <v>1922</v>
      </c>
      <c r="AB3101" s="354">
        <v>1922</v>
      </c>
      <c r="AC3101" s="354">
        <v>1922</v>
      </c>
      <c r="AD3101" s="354">
        <v>1922</v>
      </c>
    </row>
    <row r="3102" spans="1:30" x14ac:dyDescent="0.35">
      <c r="A3102" t="s">
        <v>200</v>
      </c>
      <c r="B3102" s="354" t="str">
        <f>VLOOKUP(A3102,'Web Based Remittances'!$A$2:$C$70,3,0)</f>
        <v>757e243l</v>
      </c>
      <c r="C3102" s="354" t="s">
        <v>79</v>
      </c>
      <c r="D3102" s="354" t="s">
        <v>80</v>
      </c>
      <c r="E3102" s="354">
        <v>6121000</v>
      </c>
      <c r="F3102" s="354">
        <v>59484</v>
      </c>
      <c r="G3102" s="354">
        <v>5485</v>
      </c>
      <c r="H3102" s="354">
        <v>9189</v>
      </c>
      <c r="I3102" s="354">
        <v>4481</v>
      </c>
      <c r="J3102" s="354">
        <v>4481</v>
      </c>
      <c r="K3102" s="354">
        <v>4481</v>
      </c>
      <c r="L3102" s="354">
        <v>4481</v>
      </c>
      <c r="M3102" s="354">
        <v>4481</v>
      </c>
      <c r="N3102" s="354">
        <v>4481</v>
      </c>
      <c r="O3102" s="354">
        <v>4481</v>
      </c>
      <c r="P3102" s="354">
        <v>4481</v>
      </c>
      <c r="Q3102" s="354">
        <v>4481</v>
      </c>
      <c r="R3102" s="354">
        <v>4481</v>
      </c>
      <c r="S3102" s="354">
        <v>5485</v>
      </c>
      <c r="T3102" s="354">
        <v>14674</v>
      </c>
      <c r="U3102" s="354">
        <v>19155</v>
      </c>
      <c r="V3102" s="354">
        <v>23636</v>
      </c>
      <c r="W3102" s="354">
        <v>28117</v>
      </c>
      <c r="X3102" s="354">
        <v>32598</v>
      </c>
      <c r="Y3102" s="354">
        <v>37079</v>
      </c>
      <c r="Z3102" s="354">
        <v>41560</v>
      </c>
      <c r="AA3102" s="354">
        <v>46041</v>
      </c>
      <c r="AB3102" s="354">
        <v>50522</v>
      </c>
      <c r="AC3102" s="354">
        <v>55003</v>
      </c>
      <c r="AD3102" s="354">
        <v>59484</v>
      </c>
    </row>
    <row r="3103" spans="1:30" x14ac:dyDescent="0.35">
      <c r="A3103" t="s">
        <v>200</v>
      </c>
      <c r="B3103" s="354" t="str">
        <f>VLOOKUP(A3103,'Web Based Remittances'!$A$2:$C$70,3,0)</f>
        <v>757e243l</v>
      </c>
      <c r="C3103" s="354" t="s">
        <v>81</v>
      </c>
      <c r="D3103" s="354" t="s">
        <v>82</v>
      </c>
      <c r="E3103" s="354">
        <v>6122310</v>
      </c>
      <c r="F3103" s="354">
        <v>13788</v>
      </c>
      <c r="G3103" s="354">
        <v>474</v>
      </c>
      <c r="H3103" s="354">
        <v>1019</v>
      </c>
      <c r="I3103" s="354">
        <v>3124</v>
      </c>
      <c r="J3103" s="354">
        <v>1019</v>
      </c>
      <c r="K3103" s="354">
        <v>1019</v>
      </c>
      <c r="L3103" s="354">
        <v>1019</v>
      </c>
      <c r="M3103" s="354">
        <v>1019</v>
      </c>
      <c r="N3103" s="354">
        <v>1019</v>
      </c>
      <c r="O3103" s="354">
        <v>1019</v>
      </c>
      <c r="P3103" s="354">
        <v>1019</v>
      </c>
      <c r="Q3103" s="354">
        <v>1019</v>
      </c>
      <c r="R3103" s="354">
        <v>1019</v>
      </c>
      <c r="S3103" s="354">
        <v>474</v>
      </c>
      <c r="T3103" s="354">
        <v>1493</v>
      </c>
      <c r="U3103" s="354">
        <v>4617</v>
      </c>
      <c r="V3103" s="354">
        <v>5636</v>
      </c>
      <c r="W3103" s="354">
        <v>6655</v>
      </c>
      <c r="X3103" s="354">
        <v>7674</v>
      </c>
      <c r="Y3103" s="354">
        <v>8693</v>
      </c>
      <c r="Z3103" s="354">
        <v>9712</v>
      </c>
      <c r="AA3103" s="354">
        <v>10731</v>
      </c>
      <c r="AB3103" s="354">
        <v>11750</v>
      </c>
      <c r="AC3103" s="354">
        <v>12769</v>
      </c>
      <c r="AD3103" s="354">
        <v>13788</v>
      </c>
    </row>
    <row r="3104" spans="1:30" x14ac:dyDescent="0.35">
      <c r="A3104" t="s">
        <v>200</v>
      </c>
      <c r="B3104" s="354" t="str">
        <f>VLOOKUP(A3104,'Web Based Remittances'!$A$2:$C$70,3,0)</f>
        <v>757e243l</v>
      </c>
      <c r="C3104" s="354" t="s">
        <v>83</v>
      </c>
      <c r="D3104" s="354" t="s">
        <v>84</v>
      </c>
      <c r="E3104" s="354">
        <v>6122110</v>
      </c>
      <c r="F3104" s="354">
        <v>12980</v>
      </c>
      <c r="G3104" s="354">
        <v>989</v>
      </c>
      <c r="H3104" s="354">
        <v>1951</v>
      </c>
      <c r="I3104" s="354">
        <v>1004</v>
      </c>
      <c r="J3104" s="354">
        <v>1004</v>
      </c>
      <c r="K3104" s="354">
        <v>1004</v>
      </c>
      <c r="L3104" s="354">
        <v>1004</v>
      </c>
      <c r="M3104" s="354">
        <v>1004</v>
      </c>
      <c r="N3104" s="354">
        <v>1004</v>
      </c>
      <c r="O3104" s="354">
        <v>1004</v>
      </c>
      <c r="P3104" s="354">
        <v>1004</v>
      </c>
      <c r="Q3104" s="354">
        <v>1004</v>
      </c>
      <c r="R3104" s="354">
        <v>1004</v>
      </c>
      <c r="S3104" s="354">
        <v>989</v>
      </c>
      <c r="T3104" s="354">
        <v>2940</v>
      </c>
      <c r="U3104" s="354">
        <v>3944</v>
      </c>
      <c r="V3104" s="354">
        <v>4948</v>
      </c>
      <c r="W3104" s="354">
        <v>5952</v>
      </c>
      <c r="X3104" s="354">
        <v>6956</v>
      </c>
      <c r="Y3104" s="354">
        <v>7960</v>
      </c>
      <c r="Z3104" s="354">
        <v>8964</v>
      </c>
      <c r="AA3104" s="354">
        <v>9968</v>
      </c>
      <c r="AB3104" s="354">
        <v>10972</v>
      </c>
      <c r="AC3104" s="354">
        <v>11976</v>
      </c>
      <c r="AD3104" s="354">
        <v>12980</v>
      </c>
    </row>
    <row r="3105" spans="1:30" x14ac:dyDescent="0.35">
      <c r="A3105" t="s">
        <v>200</v>
      </c>
      <c r="B3105" s="354" t="str">
        <f>VLOOKUP(A3105,'Web Based Remittances'!$A$2:$C$70,3,0)</f>
        <v>757e243l</v>
      </c>
      <c r="C3105" s="354" t="s">
        <v>85</v>
      </c>
      <c r="D3105" s="354" t="s">
        <v>86</v>
      </c>
      <c r="E3105" s="354">
        <v>6120800</v>
      </c>
      <c r="F3105" s="354">
        <v>8100</v>
      </c>
      <c r="G3105" s="354">
        <v>0</v>
      </c>
      <c r="H3105" s="354">
        <v>0</v>
      </c>
      <c r="I3105" s="354">
        <v>2025</v>
      </c>
      <c r="J3105" s="354">
        <v>0</v>
      </c>
      <c r="K3105" s="354">
        <v>0</v>
      </c>
      <c r="L3105" s="354">
        <v>2025</v>
      </c>
      <c r="M3105" s="354">
        <v>0</v>
      </c>
      <c r="N3105" s="354">
        <v>0</v>
      </c>
      <c r="O3105" s="354">
        <v>2025</v>
      </c>
      <c r="P3105" s="354">
        <v>0</v>
      </c>
      <c r="Q3105" s="354">
        <v>0</v>
      </c>
      <c r="R3105" s="354">
        <v>2025</v>
      </c>
      <c r="S3105" s="354">
        <v>0</v>
      </c>
      <c r="T3105" s="354">
        <v>0</v>
      </c>
      <c r="U3105" s="354">
        <v>2025</v>
      </c>
      <c r="V3105" s="354">
        <v>2025</v>
      </c>
      <c r="W3105" s="354">
        <v>2025</v>
      </c>
      <c r="X3105" s="354">
        <v>4050</v>
      </c>
      <c r="Y3105" s="354">
        <v>4050</v>
      </c>
      <c r="Z3105" s="354">
        <v>4050</v>
      </c>
      <c r="AA3105" s="354">
        <v>6075</v>
      </c>
      <c r="AB3105" s="354">
        <v>6075</v>
      </c>
      <c r="AC3105" s="354">
        <v>6075</v>
      </c>
      <c r="AD3105" s="354">
        <v>8100</v>
      </c>
    </row>
    <row r="3106" spans="1:30" x14ac:dyDescent="0.35">
      <c r="A3106" t="s">
        <v>200</v>
      </c>
      <c r="B3106" s="354" t="str">
        <f>VLOOKUP(A3106,'Web Based Remittances'!$A$2:$C$70,3,0)</f>
        <v>757e243l</v>
      </c>
      <c r="C3106" s="354" t="s">
        <v>87</v>
      </c>
      <c r="D3106" s="354" t="s">
        <v>88</v>
      </c>
      <c r="E3106" s="354">
        <v>6120220</v>
      </c>
      <c r="F3106" s="354">
        <v>41398</v>
      </c>
      <c r="G3106" s="354">
        <v>3255</v>
      </c>
      <c r="H3106" s="354">
        <v>3000</v>
      </c>
      <c r="I3106" s="354">
        <v>3000</v>
      </c>
      <c r="J3106" s="354">
        <v>3000</v>
      </c>
      <c r="K3106" s="354">
        <v>3000</v>
      </c>
      <c r="L3106" s="354">
        <v>3000</v>
      </c>
      <c r="M3106" s="354">
        <v>3857</v>
      </c>
      <c r="N3106" s="354">
        <v>3857</v>
      </c>
      <c r="O3106" s="354">
        <v>3857</v>
      </c>
      <c r="P3106" s="354">
        <v>4000</v>
      </c>
      <c r="Q3106" s="354">
        <v>4000</v>
      </c>
      <c r="R3106" s="354">
        <v>3572</v>
      </c>
      <c r="S3106" s="354">
        <v>3255</v>
      </c>
      <c r="T3106" s="354">
        <v>6255</v>
      </c>
      <c r="U3106" s="354">
        <v>9255</v>
      </c>
      <c r="V3106" s="354">
        <v>12255</v>
      </c>
      <c r="W3106" s="354">
        <v>15255</v>
      </c>
      <c r="X3106" s="354">
        <v>18255</v>
      </c>
      <c r="Y3106" s="354">
        <v>22112</v>
      </c>
      <c r="Z3106" s="354">
        <v>25969</v>
      </c>
      <c r="AA3106" s="354">
        <v>29826</v>
      </c>
      <c r="AB3106" s="354">
        <v>33826</v>
      </c>
      <c r="AC3106" s="354">
        <v>37826</v>
      </c>
      <c r="AD3106" s="354">
        <v>41398</v>
      </c>
    </row>
    <row r="3107" spans="1:30" x14ac:dyDescent="0.35">
      <c r="A3107" t="s">
        <v>200</v>
      </c>
      <c r="B3107" s="354" t="str">
        <f>VLOOKUP(A3107,'Web Based Remittances'!$A$2:$C$70,3,0)</f>
        <v>757e243l</v>
      </c>
      <c r="C3107" s="354" t="s">
        <v>89</v>
      </c>
      <c r="D3107" s="354" t="s">
        <v>90</v>
      </c>
      <c r="E3107" s="354">
        <v>6120600</v>
      </c>
      <c r="F3107" s="354">
        <v>70144</v>
      </c>
      <c r="G3107" s="354">
        <v>0</v>
      </c>
      <c r="H3107" s="354">
        <v>70144</v>
      </c>
      <c r="I3107" s="354">
        <v>0</v>
      </c>
      <c r="J3107" s="354">
        <v>0</v>
      </c>
      <c r="K3107" s="354">
        <v>0</v>
      </c>
      <c r="L3107" s="354">
        <v>0</v>
      </c>
      <c r="M3107" s="354">
        <v>0</v>
      </c>
      <c r="N3107" s="354">
        <v>0</v>
      </c>
      <c r="O3107" s="354">
        <v>0</v>
      </c>
      <c r="P3107" s="354">
        <v>0</v>
      </c>
      <c r="Q3107" s="354">
        <v>0</v>
      </c>
      <c r="R3107" s="354">
        <v>0</v>
      </c>
      <c r="S3107" s="354">
        <v>0</v>
      </c>
      <c r="T3107" s="354">
        <v>70144</v>
      </c>
      <c r="U3107" s="354">
        <v>70144</v>
      </c>
      <c r="V3107" s="354">
        <v>70144</v>
      </c>
      <c r="W3107" s="354">
        <v>70144</v>
      </c>
      <c r="X3107" s="354">
        <v>70144</v>
      </c>
      <c r="Y3107" s="354">
        <v>70144</v>
      </c>
      <c r="Z3107" s="354">
        <v>70144</v>
      </c>
      <c r="AA3107" s="354">
        <v>70144</v>
      </c>
      <c r="AB3107" s="354">
        <v>70144</v>
      </c>
      <c r="AC3107" s="354">
        <v>70144</v>
      </c>
      <c r="AD3107" s="354">
        <v>70144</v>
      </c>
    </row>
    <row r="3108" spans="1:30" x14ac:dyDescent="0.35">
      <c r="A3108" t="s">
        <v>200</v>
      </c>
      <c r="B3108" s="354" t="str">
        <f>VLOOKUP(A3108,'Web Based Remittances'!$A$2:$C$70,3,0)</f>
        <v>757e243l</v>
      </c>
      <c r="C3108" s="354" t="s">
        <v>91</v>
      </c>
      <c r="D3108" s="354" t="s">
        <v>92</v>
      </c>
      <c r="E3108" s="354">
        <v>6120400</v>
      </c>
      <c r="F3108" s="354">
        <v>15483</v>
      </c>
      <c r="G3108" s="354">
        <v>6988</v>
      </c>
      <c r="H3108" s="354">
        <v>544</v>
      </c>
      <c r="I3108" s="354">
        <v>1446</v>
      </c>
      <c r="J3108" s="354">
        <v>2711</v>
      </c>
      <c r="K3108" s="354">
        <v>397</v>
      </c>
      <c r="L3108" s="354">
        <v>555</v>
      </c>
      <c r="M3108" s="354">
        <v>163</v>
      </c>
      <c r="N3108" s="354">
        <v>405</v>
      </c>
      <c r="O3108" s="354">
        <v>163</v>
      </c>
      <c r="P3108" s="354">
        <v>1785</v>
      </c>
      <c r="Q3108" s="354">
        <v>163</v>
      </c>
      <c r="R3108" s="354">
        <v>163</v>
      </c>
      <c r="S3108" s="354">
        <v>6988</v>
      </c>
      <c r="T3108" s="354">
        <v>7532</v>
      </c>
      <c r="U3108" s="354">
        <v>8978</v>
      </c>
      <c r="V3108" s="354">
        <v>11689</v>
      </c>
      <c r="W3108" s="354">
        <v>12086</v>
      </c>
      <c r="X3108" s="354">
        <v>12641</v>
      </c>
      <c r="Y3108" s="354">
        <v>12804</v>
      </c>
      <c r="Z3108" s="354">
        <v>13209</v>
      </c>
      <c r="AA3108" s="354">
        <v>13372</v>
      </c>
      <c r="AB3108" s="354">
        <v>15157</v>
      </c>
      <c r="AC3108" s="354">
        <v>15320</v>
      </c>
      <c r="AD3108" s="354">
        <v>15483</v>
      </c>
    </row>
    <row r="3109" spans="1:30" x14ac:dyDescent="0.35">
      <c r="A3109" t="s">
        <v>200</v>
      </c>
      <c r="B3109" s="354" t="str">
        <f>VLOOKUP(A3109,'Web Based Remittances'!$A$2:$C$70,3,0)</f>
        <v>757e243l</v>
      </c>
      <c r="C3109" s="354" t="s">
        <v>93</v>
      </c>
      <c r="D3109" s="354" t="s">
        <v>94</v>
      </c>
      <c r="E3109" s="354">
        <v>6140130</v>
      </c>
      <c r="F3109" s="354">
        <v>112142</v>
      </c>
      <c r="G3109" s="354">
        <v>34674</v>
      </c>
      <c r="H3109" s="354">
        <v>6906</v>
      </c>
      <c r="I3109" s="354">
        <v>6906</v>
      </c>
      <c r="J3109" s="354">
        <v>6906</v>
      </c>
      <c r="K3109" s="354">
        <v>6906</v>
      </c>
      <c r="L3109" s="354">
        <v>6906</v>
      </c>
      <c r="M3109" s="354">
        <v>6906</v>
      </c>
      <c r="N3109" s="354">
        <v>8406</v>
      </c>
      <c r="O3109" s="354">
        <v>6906</v>
      </c>
      <c r="P3109" s="354">
        <v>6906</v>
      </c>
      <c r="Q3109" s="354">
        <v>6906</v>
      </c>
      <c r="R3109" s="354">
        <v>6908</v>
      </c>
      <c r="S3109" s="354">
        <v>34674</v>
      </c>
      <c r="T3109" s="354">
        <v>41580</v>
      </c>
      <c r="U3109" s="354">
        <v>48486</v>
      </c>
      <c r="V3109" s="354">
        <v>55392</v>
      </c>
      <c r="W3109" s="354">
        <v>62298</v>
      </c>
      <c r="X3109" s="354">
        <v>69204</v>
      </c>
      <c r="Y3109" s="354">
        <v>76110</v>
      </c>
      <c r="Z3109" s="354">
        <v>84516</v>
      </c>
      <c r="AA3109" s="354">
        <v>91422</v>
      </c>
      <c r="AB3109" s="354">
        <v>98328</v>
      </c>
      <c r="AC3109" s="354">
        <v>105234</v>
      </c>
      <c r="AD3109" s="354">
        <v>112142</v>
      </c>
    </row>
    <row r="3110" spans="1:30" x14ac:dyDescent="0.35">
      <c r="A3110" t="s">
        <v>200</v>
      </c>
      <c r="B3110" s="354" t="str">
        <f>VLOOKUP(A3110,'Web Based Remittances'!$A$2:$C$70,3,0)</f>
        <v>757e243l</v>
      </c>
      <c r="C3110" s="354" t="s">
        <v>95</v>
      </c>
      <c r="D3110" s="354" t="s">
        <v>96</v>
      </c>
      <c r="E3110" s="354">
        <v>6142430</v>
      </c>
      <c r="F3110" s="354">
        <v>23565</v>
      </c>
      <c r="G3110" s="354">
        <v>5902</v>
      </c>
      <c r="H3110" s="354">
        <v>998</v>
      </c>
      <c r="I3110" s="354">
        <v>998</v>
      </c>
      <c r="J3110" s="354">
        <v>998</v>
      </c>
      <c r="K3110" s="354">
        <v>3198</v>
      </c>
      <c r="L3110" s="354">
        <v>5487</v>
      </c>
      <c r="M3110" s="354">
        <v>998</v>
      </c>
      <c r="N3110" s="354">
        <v>998</v>
      </c>
      <c r="O3110" s="354">
        <v>998</v>
      </c>
      <c r="P3110" s="354">
        <v>998</v>
      </c>
      <c r="Q3110" s="354">
        <v>998</v>
      </c>
      <c r="R3110" s="354">
        <v>994</v>
      </c>
      <c r="S3110" s="354">
        <v>5902</v>
      </c>
      <c r="T3110" s="354">
        <v>6900</v>
      </c>
      <c r="U3110" s="354">
        <v>7898</v>
      </c>
      <c r="V3110" s="354">
        <v>8896</v>
      </c>
      <c r="W3110" s="354">
        <v>12094</v>
      </c>
      <c r="X3110" s="354">
        <v>17581</v>
      </c>
      <c r="Y3110" s="354">
        <v>18579</v>
      </c>
      <c r="Z3110" s="354">
        <v>19577</v>
      </c>
      <c r="AA3110" s="354">
        <v>20575</v>
      </c>
      <c r="AB3110" s="354">
        <v>21573</v>
      </c>
      <c r="AC3110" s="354">
        <v>22571</v>
      </c>
      <c r="AD3110" s="354">
        <v>23565</v>
      </c>
    </row>
    <row r="3111" spans="1:30" x14ac:dyDescent="0.35">
      <c r="A3111" t="s">
        <v>200</v>
      </c>
      <c r="B3111" s="354" t="str">
        <f>VLOOKUP(A3111,'Web Based Remittances'!$A$2:$C$70,3,0)</f>
        <v>757e243l</v>
      </c>
      <c r="C3111" s="354" t="s">
        <v>97</v>
      </c>
      <c r="D3111" s="354" t="s">
        <v>98</v>
      </c>
      <c r="E3111" s="354">
        <v>6146100</v>
      </c>
      <c r="F3111" s="354">
        <v>0</v>
      </c>
      <c r="G3111" s="354">
        <v>0</v>
      </c>
      <c r="H3111" s="354">
        <v>0</v>
      </c>
      <c r="I3111" s="354">
        <v>0</v>
      </c>
      <c r="J3111" s="354">
        <v>0</v>
      </c>
      <c r="K3111" s="354">
        <v>0</v>
      </c>
      <c r="L3111" s="354">
        <v>0</v>
      </c>
      <c r="M3111" s="354">
        <v>0</v>
      </c>
      <c r="N3111" s="354">
        <v>0</v>
      </c>
      <c r="O3111" s="354">
        <v>0</v>
      </c>
      <c r="P3111" s="354">
        <v>0</v>
      </c>
      <c r="Q3111" s="354">
        <v>0</v>
      </c>
      <c r="R3111" s="354">
        <v>0</v>
      </c>
      <c r="S3111" s="354">
        <v>0</v>
      </c>
      <c r="T3111" s="354">
        <v>0</v>
      </c>
      <c r="U3111" s="354">
        <v>0</v>
      </c>
      <c r="V3111" s="354">
        <v>0</v>
      </c>
      <c r="W3111" s="354">
        <v>0</v>
      </c>
      <c r="X3111" s="354">
        <v>0</v>
      </c>
      <c r="Y3111" s="354">
        <v>0</v>
      </c>
      <c r="Z3111" s="354">
        <v>0</v>
      </c>
      <c r="AA3111" s="354">
        <v>0</v>
      </c>
      <c r="AB3111" s="354">
        <v>0</v>
      </c>
      <c r="AC3111" s="354">
        <v>0</v>
      </c>
      <c r="AD3111" s="354">
        <v>0</v>
      </c>
    </row>
    <row r="3112" spans="1:30" x14ac:dyDescent="0.35">
      <c r="A3112" t="s">
        <v>200</v>
      </c>
      <c r="B3112" s="354" t="str">
        <f>VLOOKUP(A3112,'Web Based Remittances'!$A$2:$C$70,3,0)</f>
        <v>757e243l</v>
      </c>
      <c r="C3112" s="354" t="s">
        <v>99</v>
      </c>
      <c r="D3112" s="354" t="s">
        <v>100</v>
      </c>
      <c r="E3112" s="354">
        <v>6140000</v>
      </c>
      <c r="F3112" s="354">
        <v>24129</v>
      </c>
      <c r="G3112" s="354">
        <v>4147</v>
      </c>
      <c r="H3112" s="354">
        <v>773</v>
      </c>
      <c r="I3112" s="354">
        <v>2688</v>
      </c>
      <c r="J3112" s="354">
        <v>2046</v>
      </c>
      <c r="K3112" s="354">
        <v>773</v>
      </c>
      <c r="L3112" s="354">
        <v>2688</v>
      </c>
      <c r="M3112" s="354">
        <v>2046</v>
      </c>
      <c r="N3112" s="354">
        <v>773</v>
      </c>
      <c r="O3112" s="354">
        <v>2688</v>
      </c>
      <c r="P3112" s="354">
        <v>2046</v>
      </c>
      <c r="Q3112" s="354">
        <v>773</v>
      </c>
      <c r="R3112" s="354">
        <v>2688</v>
      </c>
      <c r="S3112" s="354">
        <v>4147</v>
      </c>
      <c r="T3112" s="354">
        <v>4920</v>
      </c>
      <c r="U3112" s="354">
        <v>7608</v>
      </c>
      <c r="V3112" s="354">
        <v>9654</v>
      </c>
      <c r="W3112" s="354">
        <v>10427</v>
      </c>
      <c r="X3112" s="354">
        <v>13115</v>
      </c>
      <c r="Y3112" s="354">
        <v>15161</v>
      </c>
      <c r="Z3112" s="354">
        <v>15934</v>
      </c>
      <c r="AA3112" s="354">
        <v>18622</v>
      </c>
      <c r="AB3112" s="354">
        <v>20668</v>
      </c>
      <c r="AC3112" s="354">
        <v>21441</v>
      </c>
      <c r="AD3112" s="354">
        <v>24129</v>
      </c>
    </row>
    <row r="3113" spans="1:30" x14ac:dyDescent="0.35">
      <c r="A3113" t="s">
        <v>200</v>
      </c>
      <c r="B3113" s="354" t="str">
        <f>VLOOKUP(A3113,'Web Based Remittances'!$A$2:$C$70,3,0)</f>
        <v>757e243l</v>
      </c>
      <c r="C3113" s="354" t="s">
        <v>101</v>
      </c>
      <c r="D3113" s="354" t="s">
        <v>102</v>
      </c>
      <c r="E3113" s="354">
        <v>6121600</v>
      </c>
      <c r="F3113" s="354">
        <v>12589</v>
      </c>
      <c r="G3113" s="354">
        <v>11304</v>
      </c>
      <c r="H3113" s="354">
        <v>0</v>
      </c>
      <c r="I3113" s="354">
        <v>0</v>
      </c>
      <c r="J3113" s="354">
        <v>0</v>
      </c>
      <c r="K3113" s="354">
        <v>0</v>
      </c>
      <c r="L3113" s="354">
        <v>0</v>
      </c>
      <c r="M3113" s="354">
        <v>0</v>
      </c>
      <c r="N3113" s="354">
        <v>0</v>
      </c>
      <c r="O3113" s="354">
        <v>0</v>
      </c>
      <c r="P3113" s="354">
        <v>0</v>
      </c>
      <c r="Q3113" s="354">
        <v>0</v>
      </c>
      <c r="R3113" s="354">
        <v>1285</v>
      </c>
      <c r="S3113" s="354">
        <v>11304</v>
      </c>
      <c r="T3113" s="354">
        <v>11304</v>
      </c>
      <c r="U3113" s="354">
        <v>11304</v>
      </c>
      <c r="V3113" s="354">
        <v>11304</v>
      </c>
      <c r="W3113" s="354">
        <v>11304</v>
      </c>
      <c r="X3113" s="354">
        <v>11304</v>
      </c>
      <c r="Y3113" s="354">
        <v>11304</v>
      </c>
      <c r="Z3113" s="354">
        <v>11304</v>
      </c>
      <c r="AA3113" s="354">
        <v>11304</v>
      </c>
      <c r="AB3113" s="354">
        <v>11304</v>
      </c>
      <c r="AC3113" s="354">
        <v>11304</v>
      </c>
      <c r="AD3113" s="354">
        <v>12589</v>
      </c>
    </row>
    <row r="3114" spans="1:30" x14ac:dyDescent="0.35">
      <c r="A3114" t="s">
        <v>200</v>
      </c>
      <c r="B3114" s="354" t="str">
        <f>VLOOKUP(A3114,'Web Based Remittances'!$A$2:$C$70,3,0)</f>
        <v>757e243l</v>
      </c>
      <c r="C3114" s="354" t="s">
        <v>103</v>
      </c>
      <c r="D3114" s="354" t="s">
        <v>104</v>
      </c>
      <c r="E3114" s="354">
        <v>6151110</v>
      </c>
      <c r="F3114" s="354">
        <v>0</v>
      </c>
      <c r="G3114" s="354">
        <v>0</v>
      </c>
      <c r="H3114" s="354">
        <v>0</v>
      </c>
      <c r="I3114" s="354">
        <v>0</v>
      </c>
      <c r="J3114" s="354">
        <v>0</v>
      </c>
      <c r="K3114" s="354">
        <v>0</v>
      </c>
      <c r="L3114" s="354">
        <v>0</v>
      </c>
      <c r="M3114" s="354">
        <v>0</v>
      </c>
      <c r="N3114" s="354">
        <v>0</v>
      </c>
      <c r="O3114" s="354">
        <v>0</v>
      </c>
      <c r="P3114" s="354">
        <v>0</v>
      </c>
      <c r="Q3114" s="354">
        <v>0</v>
      </c>
      <c r="R3114" s="354">
        <v>0</v>
      </c>
      <c r="S3114" s="354">
        <v>0</v>
      </c>
      <c r="T3114" s="354">
        <v>0</v>
      </c>
      <c r="U3114" s="354">
        <v>0</v>
      </c>
      <c r="V3114" s="354">
        <v>0</v>
      </c>
      <c r="W3114" s="354">
        <v>0</v>
      </c>
      <c r="X3114" s="354">
        <v>0</v>
      </c>
      <c r="Y3114" s="354">
        <v>0</v>
      </c>
      <c r="Z3114" s="354">
        <v>0</v>
      </c>
      <c r="AA3114" s="354">
        <v>0</v>
      </c>
      <c r="AB3114" s="354">
        <v>0</v>
      </c>
      <c r="AC3114" s="354">
        <v>0</v>
      </c>
      <c r="AD3114" s="354">
        <v>0</v>
      </c>
    </row>
    <row r="3115" spans="1:30" x14ac:dyDescent="0.35">
      <c r="A3115" t="s">
        <v>200</v>
      </c>
      <c r="B3115" s="354" t="str">
        <f>VLOOKUP(A3115,'Web Based Remittances'!$A$2:$C$70,3,0)</f>
        <v>757e243l</v>
      </c>
      <c r="C3115" s="354" t="s">
        <v>105</v>
      </c>
      <c r="D3115" s="354" t="s">
        <v>106</v>
      </c>
      <c r="E3115" s="354">
        <v>6140200</v>
      </c>
      <c r="F3115" s="354">
        <v>94935</v>
      </c>
      <c r="G3115" s="354">
        <v>15839</v>
      </c>
      <c r="H3115" s="354">
        <v>7035</v>
      </c>
      <c r="I3115" s="354">
        <v>7035</v>
      </c>
      <c r="J3115" s="354">
        <v>8750</v>
      </c>
      <c r="K3115" s="354">
        <v>7035</v>
      </c>
      <c r="L3115" s="354">
        <v>7035</v>
      </c>
      <c r="M3115" s="354">
        <v>7035</v>
      </c>
      <c r="N3115" s="354">
        <v>7035</v>
      </c>
      <c r="O3115" s="354">
        <v>7035</v>
      </c>
      <c r="P3115" s="354">
        <v>7035</v>
      </c>
      <c r="Q3115" s="354">
        <v>7035</v>
      </c>
      <c r="R3115" s="354">
        <v>7031</v>
      </c>
      <c r="S3115" s="354">
        <v>15839</v>
      </c>
      <c r="T3115" s="354">
        <v>22874</v>
      </c>
      <c r="U3115" s="354">
        <v>29909</v>
      </c>
      <c r="V3115" s="354">
        <v>38659</v>
      </c>
      <c r="W3115" s="354">
        <v>45694</v>
      </c>
      <c r="X3115" s="354">
        <v>52729</v>
      </c>
      <c r="Y3115" s="354">
        <v>59764</v>
      </c>
      <c r="Z3115" s="354">
        <v>66799</v>
      </c>
      <c r="AA3115" s="354">
        <v>73834</v>
      </c>
      <c r="AB3115" s="354">
        <v>80869</v>
      </c>
      <c r="AC3115" s="354">
        <v>87904</v>
      </c>
      <c r="AD3115" s="354">
        <v>94935</v>
      </c>
    </row>
    <row r="3116" spans="1:30" x14ac:dyDescent="0.35">
      <c r="A3116" t="s">
        <v>200</v>
      </c>
      <c r="B3116" s="354" t="str">
        <f>VLOOKUP(A3116,'Web Based Remittances'!$A$2:$C$70,3,0)</f>
        <v>757e243l</v>
      </c>
      <c r="C3116" s="354" t="s">
        <v>107</v>
      </c>
      <c r="D3116" s="354" t="s">
        <v>108</v>
      </c>
      <c r="E3116" s="354">
        <v>6111000</v>
      </c>
      <c r="F3116" s="354">
        <v>0</v>
      </c>
      <c r="G3116" s="354">
        <v>0</v>
      </c>
      <c r="H3116" s="354">
        <v>0</v>
      </c>
      <c r="I3116" s="354">
        <v>0</v>
      </c>
      <c r="J3116" s="354">
        <v>0</v>
      </c>
      <c r="K3116" s="354">
        <v>0</v>
      </c>
      <c r="L3116" s="354">
        <v>0</v>
      </c>
      <c r="M3116" s="354">
        <v>0</v>
      </c>
      <c r="N3116" s="354">
        <v>0</v>
      </c>
      <c r="O3116" s="354">
        <v>0</v>
      </c>
      <c r="P3116" s="354">
        <v>0</v>
      </c>
      <c r="Q3116" s="354">
        <v>0</v>
      </c>
      <c r="R3116" s="354">
        <v>0</v>
      </c>
      <c r="S3116" s="354">
        <v>0</v>
      </c>
      <c r="T3116" s="354">
        <v>0</v>
      </c>
      <c r="U3116" s="354">
        <v>0</v>
      </c>
      <c r="V3116" s="354">
        <v>0</v>
      </c>
      <c r="W3116" s="354">
        <v>0</v>
      </c>
      <c r="X3116" s="354">
        <v>0</v>
      </c>
      <c r="Y3116" s="354">
        <v>0</v>
      </c>
      <c r="Z3116" s="354">
        <v>0</v>
      </c>
      <c r="AA3116" s="354">
        <v>0</v>
      </c>
      <c r="AB3116" s="354">
        <v>0</v>
      </c>
      <c r="AC3116" s="354">
        <v>0</v>
      </c>
      <c r="AD3116" s="354">
        <v>0</v>
      </c>
    </row>
    <row r="3117" spans="1:30" x14ac:dyDescent="0.35">
      <c r="A3117" t="s">
        <v>200</v>
      </c>
      <c r="B3117" s="354" t="str">
        <f>VLOOKUP(A3117,'Web Based Remittances'!$A$2:$C$70,3,0)</f>
        <v>757e243l</v>
      </c>
      <c r="C3117" s="354" t="s">
        <v>109</v>
      </c>
      <c r="D3117" s="354" t="s">
        <v>110</v>
      </c>
      <c r="E3117" s="354">
        <v>6170100</v>
      </c>
      <c r="F3117" s="354">
        <v>24823</v>
      </c>
      <c r="G3117" s="354">
        <v>6770</v>
      </c>
      <c r="H3117" s="354">
        <v>2360</v>
      </c>
      <c r="I3117" s="354">
        <v>0</v>
      </c>
      <c r="J3117" s="354">
        <v>0</v>
      </c>
      <c r="K3117" s="354">
        <v>4321</v>
      </c>
      <c r="L3117" s="354">
        <v>2360</v>
      </c>
      <c r="M3117" s="354">
        <v>1751</v>
      </c>
      <c r="N3117" s="354">
        <v>0</v>
      </c>
      <c r="O3117" s="354">
        <v>4000</v>
      </c>
      <c r="P3117" s="354">
        <v>2361</v>
      </c>
      <c r="Q3117" s="354">
        <v>900</v>
      </c>
      <c r="R3117" s="354">
        <v>0</v>
      </c>
      <c r="S3117" s="354">
        <v>6770</v>
      </c>
      <c r="T3117" s="354">
        <v>9130</v>
      </c>
      <c r="U3117" s="354">
        <v>9130</v>
      </c>
      <c r="V3117" s="354">
        <v>9130</v>
      </c>
      <c r="W3117" s="354">
        <v>13451</v>
      </c>
      <c r="X3117" s="354">
        <v>15811</v>
      </c>
      <c r="Y3117" s="354">
        <v>17562</v>
      </c>
      <c r="Z3117" s="354">
        <v>17562</v>
      </c>
      <c r="AA3117" s="354">
        <v>21562</v>
      </c>
      <c r="AB3117" s="354">
        <v>23923</v>
      </c>
      <c r="AC3117" s="354">
        <v>24823</v>
      </c>
      <c r="AD3117" s="354">
        <v>24823</v>
      </c>
    </row>
    <row r="3118" spans="1:30" x14ac:dyDescent="0.35">
      <c r="A3118" t="s">
        <v>200</v>
      </c>
      <c r="B3118" s="354" t="str">
        <f>VLOOKUP(A3118,'Web Based Remittances'!$A$2:$C$70,3,0)</f>
        <v>757e243l</v>
      </c>
      <c r="C3118" s="354" t="s">
        <v>111</v>
      </c>
      <c r="D3118" s="354" t="s">
        <v>112</v>
      </c>
      <c r="E3118" s="354">
        <v>6170110</v>
      </c>
      <c r="F3118" s="354">
        <v>38433</v>
      </c>
      <c r="G3118" s="354">
        <v>10219</v>
      </c>
      <c r="H3118" s="354">
        <v>4064</v>
      </c>
      <c r="I3118" s="354">
        <v>8704</v>
      </c>
      <c r="J3118" s="354">
        <v>1106</v>
      </c>
      <c r="K3118" s="354">
        <v>1206</v>
      </c>
      <c r="L3118" s="354">
        <v>4381</v>
      </c>
      <c r="M3118" s="354">
        <v>1221</v>
      </c>
      <c r="N3118" s="354">
        <v>1106</v>
      </c>
      <c r="O3118" s="354">
        <v>1141</v>
      </c>
      <c r="P3118" s="354">
        <v>1106</v>
      </c>
      <c r="Q3118" s="354">
        <v>1646</v>
      </c>
      <c r="R3118" s="354">
        <v>2533</v>
      </c>
      <c r="S3118" s="354">
        <v>10219</v>
      </c>
      <c r="T3118" s="354">
        <v>14283</v>
      </c>
      <c r="U3118" s="354">
        <v>22987</v>
      </c>
      <c r="V3118" s="354">
        <v>24093</v>
      </c>
      <c r="W3118" s="354">
        <v>25299</v>
      </c>
      <c r="X3118" s="354">
        <v>29680</v>
      </c>
      <c r="Y3118" s="354">
        <v>30901</v>
      </c>
      <c r="Z3118" s="354">
        <v>32007</v>
      </c>
      <c r="AA3118" s="354">
        <v>33148</v>
      </c>
      <c r="AB3118" s="354">
        <v>34254</v>
      </c>
      <c r="AC3118" s="354">
        <v>35900</v>
      </c>
      <c r="AD3118" s="354">
        <v>38433</v>
      </c>
    </row>
    <row r="3119" spans="1:30" x14ac:dyDescent="0.35">
      <c r="A3119" t="s">
        <v>200</v>
      </c>
      <c r="B3119" s="354" t="str">
        <f>VLOOKUP(A3119,'Web Based Remittances'!$A$2:$C$70,3,0)</f>
        <v>757e243l</v>
      </c>
      <c r="C3119" s="354" t="s">
        <v>113</v>
      </c>
      <c r="D3119" s="354" t="s">
        <v>114</v>
      </c>
      <c r="E3119" s="354">
        <v>6181400</v>
      </c>
      <c r="F3119" s="354">
        <v>0</v>
      </c>
      <c r="G3119" s="354">
        <v>0</v>
      </c>
      <c r="H3119" s="354">
        <v>0</v>
      </c>
      <c r="I3119" s="354">
        <v>0</v>
      </c>
      <c r="J3119" s="354">
        <v>0</v>
      </c>
      <c r="K3119" s="354">
        <v>0</v>
      </c>
      <c r="L3119" s="354">
        <v>0</v>
      </c>
      <c r="M3119" s="354">
        <v>0</v>
      </c>
      <c r="N3119" s="354">
        <v>0</v>
      </c>
      <c r="O3119" s="354">
        <v>0</v>
      </c>
      <c r="P3119" s="354">
        <v>0</v>
      </c>
      <c r="Q3119" s="354">
        <v>0</v>
      </c>
      <c r="R3119" s="354">
        <v>0</v>
      </c>
      <c r="S3119" s="354">
        <v>0</v>
      </c>
      <c r="T3119" s="354">
        <v>0</v>
      </c>
      <c r="U3119" s="354">
        <v>0</v>
      </c>
      <c r="V3119" s="354">
        <v>0</v>
      </c>
      <c r="W3119" s="354">
        <v>0</v>
      </c>
      <c r="X3119" s="354">
        <v>0</v>
      </c>
      <c r="Y3119" s="354">
        <v>0</v>
      </c>
      <c r="Z3119" s="354">
        <v>0</v>
      </c>
      <c r="AA3119" s="354">
        <v>0</v>
      </c>
      <c r="AB3119" s="354">
        <v>0</v>
      </c>
      <c r="AC3119" s="354">
        <v>0</v>
      </c>
      <c r="AD3119" s="354">
        <v>0</v>
      </c>
    </row>
    <row r="3120" spans="1:30" x14ac:dyDescent="0.35">
      <c r="A3120" t="s">
        <v>200</v>
      </c>
      <c r="B3120" s="354" t="str">
        <f>VLOOKUP(A3120,'Web Based Remittances'!$A$2:$C$70,3,0)</f>
        <v>757e243l</v>
      </c>
      <c r="C3120" s="354" t="s">
        <v>115</v>
      </c>
      <c r="D3120" s="354" t="s">
        <v>116</v>
      </c>
      <c r="E3120" s="354">
        <v>6181500</v>
      </c>
      <c r="F3120" s="354">
        <v>83252.429999999993</v>
      </c>
      <c r="G3120" s="354">
        <v>56603</v>
      </c>
      <c r="H3120" s="354">
        <v>1510</v>
      </c>
      <c r="I3120" s="354">
        <v>20000</v>
      </c>
      <c r="J3120" s="354">
        <v>5000</v>
      </c>
      <c r="K3120" s="354">
        <v>0</v>
      </c>
      <c r="L3120" s="354">
        <v>139.43</v>
      </c>
      <c r="M3120" s="354">
        <v>0</v>
      </c>
      <c r="N3120" s="354">
        <v>0</v>
      </c>
      <c r="O3120" s="354">
        <v>0</v>
      </c>
      <c r="P3120" s="354">
        <v>0</v>
      </c>
      <c r="Q3120" s="354">
        <v>0</v>
      </c>
      <c r="R3120" s="354">
        <v>0</v>
      </c>
      <c r="S3120" s="354">
        <v>56603</v>
      </c>
      <c r="T3120" s="354">
        <v>58113</v>
      </c>
      <c r="U3120" s="354">
        <v>78113</v>
      </c>
      <c r="V3120" s="354">
        <v>83113</v>
      </c>
      <c r="W3120" s="354">
        <v>83113</v>
      </c>
      <c r="X3120" s="354">
        <v>83252.429999999993</v>
      </c>
      <c r="Y3120" s="354">
        <v>83252.429999999993</v>
      </c>
      <c r="Z3120" s="354">
        <v>83252.429999999993</v>
      </c>
      <c r="AA3120" s="354">
        <v>83252.429999999993</v>
      </c>
      <c r="AB3120" s="354">
        <v>83252.429999999993</v>
      </c>
      <c r="AC3120" s="354">
        <v>83252.429999999993</v>
      </c>
      <c r="AD3120" s="354">
        <v>83252.429999999993</v>
      </c>
    </row>
    <row r="3121" spans="1:30" x14ac:dyDescent="0.35">
      <c r="A3121" t="s">
        <v>200</v>
      </c>
      <c r="B3121" s="354" t="str">
        <f>VLOOKUP(A3121,'Web Based Remittances'!$A$2:$C$70,3,0)</f>
        <v>757e243l</v>
      </c>
      <c r="C3121" s="354" t="s">
        <v>121</v>
      </c>
      <c r="D3121" s="354" t="s">
        <v>122</v>
      </c>
      <c r="E3121" s="354">
        <v>4190170</v>
      </c>
      <c r="F3121" s="354">
        <v>-11144</v>
      </c>
      <c r="G3121" s="354">
        <v>0</v>
      </c>
      <c r="H3121" s="354">
        <v>0</v>
      </c>
      <c r="I3121" s="354">
        <v>0</v>
      </c>
      <c r="J3121" s="354">
        <v>-11144</v>
      </c>
      <c r="K3121" s="354">
        <v>0</v>
      </c>
      <c r="L3121" s="354">
        <v>0</v>
      </c>
      <c r="M3121" s="354">
        <v>0</v>
      </c>
      <c r="N3121" s="354">
        <v>0</v>
      </c>
      <c r="O3121" s="354">
        <v>0</v>
      </c>
      <c r="P3121" s="354">
        <v>0</v>
      </c>
      <c r="Q3121" s="354">
        <v>0</v>
      </c>
      <c r="R3121" s="354">
        <v>0</v>
      </c>
      <c r="S3121" s="354">
        <v>0</v>
      </c>
      <c r="T3121" s="354">
        <v>0</v>
      </c>
      <c r="U3121" s="354">
        <v>0</v>
      </c>
      <c r="V3121" s="354">
        <v>-11144</v>
      </c>
      <c r="W3121" s="354">
        <v>-11144</v>
      </c>
      <c r="X3121" s="354">
        <v>-11144</v>
      </c>
      <c r="Y3121" s="354">
        <v>-11144</v>
      </c>
      <c r="Z3121" s="354">
        <v>-11144</v>
      </c>
      <c r="AA3121" s="354">
        <v>-11144</v>
      </c>
      <c r="AB3121" s="354">
        <v>-11144</v>
      </c>
      <c r="AC3121" s="354">
        <v>-11144</v>
      </c>
      <c r="AD3121" s="354">
        <v>-11144</v>
      </c>
    </row>
    <row r="3122" spans="1:30" x14ac:dyDescent="0.35">
      <c r="A3122" t="s">
        <v>200</v>
      </c>
      <c r="B3122" s="354" t="str">
        <f>VLOOKUP(A3122,'Web Based Remittances'!$A$2:$C$70,3,0)</f>
        <v>757e243l</v>
      </c>
      <c r="C3122" s="354" t="s">
        <v>123</v>
      </c>
      <c r="D3122" s="354" t="s">
        <v>124</v>
      </c>
      <c r="E3122" s="354">
        <v>4190430</v>
      </c>
      <c r="F3122" s="354">
        <v>0</v>
      </c>
      <c r="G3122" s="354">
        <v>0</v>
      </c>
      <c r="H3122" s="354">
        <v>0</v>
      </c>
      <c r="I3122" s="354">
        <v>0</v>
      </c>
      <c r="J3122" s="354">
        <v>0</v>
      </c>
      <c r="K3122" s="354">
        <v>0</v>
      </c>
      <c r="L3122" s="354">
        <v>0</v>
      </c>
      <c r="M3122" s="354">
        <v>0</v>
      </c>
      <c r="N3122" s="354">
        <v>0</v>
      </c>
      <c r="O3122" s="354">
        <v>0</v>
      </c>
      <c r="P3122" s="354">
        <v>0</v>
      </c>
      <c r="Q3122" s="354">
        <v>0</v>
      </c>
      <c r="R3122" s="354">
        <v>0</v>
      </c>
      <c r="S3122" s="354">
        <v>0</v>
      </c>
      <c r="T3122" s="354">
        <v>0</v>
      </c>
      <c r="U3122" s="354">
        <v>0</v>
      </c>
      <c r="V3122" s="354">
        <v>0</v>
      </c>
      <c r="W3122" s="354">
        <v>0</v>
      </c>
      <c r="X3122" s="354">
        <v>0</v>
      </c>
      <c r="Y3122" s="354">
        <v>0</v>
      </c>
      <c r="Z3122" s="354">
        <v>0</v>
      </c>
      <c r="AA3122" s="354">
        <v>0</v>
      </c>
      <c r="AB3122" s="354">
        <v>0</v>
      </c>
      <c r="AC3122" s="354">
        <v>0</v>
      </c>
      <c r="AD3122" s="354">
        <v>0</v>
      </c>
    </row>
    <row r="3123" spans="1:30" x14ac:dyDescent="0.35">
      <c r="A3123" t="s">
        <v>200</v>
      </c>
      <c r="B3123" s="354" t="str">
        <f>VLOOKUP(A3123,'Web Based Remittances'!$A$2:$C$70,3,0)</f>
        <v>757e243l</v>
      </c>
      <c r="C3123" s="354" t="s">
        <v>125</v>
      </c>
      <c r="D3123" s="354" t="s">
        <v>126</v>
      </c>
      <c r="E3123" s="354">
        <v>6181510</v>
      </c>
      <c r="F3123" s="354">
        <v>-83252.429999999993</v>
      </c>
      <c r="G3123" s="354">
        <v>-56603</v>
      </c>
      <c r="H3123" s="354">
        <v>-1510</v>
      </c>
      <c r="I3123" s="354">
        <v>-20000</v>
      </c>
      <c r="J3123" s="354">
        <v>-5000</v>
      </c>
      <c r="K3123" s="354">
        <v>0</v>
      </c>
      <c r="L3123" s="354">
        <v>-139.43</v>
      </c>
      <c r="M3123" s="354">
        <v>0</v>
      </c>
      <c r="N3123" s="354">
        <v>0</v>
      </c>
      <c r="O3123" s="354">
        <v>0</v>
      </c>
      <c r="P3123" s="354">
        <v>0</v>
      </c>
      <c r="Q3123" s="354">
        <v>0</v>
      </c>
      <c r="R3123" s="354">
        <v>0</v>
      </c>
      <c r="S3123" s="354">
        <v>-56603</v>
      </c>
      <c r="T3123" s="354">
        <v>-58113</v>
      </c>
      <c r="U3123" s="354">
        <v>-78113</v>
      </c>
      <c r="V3123" s="354">
        <v>-83113</v>
      </c>
      <c r="W3123" s="354">
        <v>-83113</v>
      </c>
      <c r="X3123" s="354">
        <v>-83252.429999999993</v>
      </c>
      <c r="Y3123" s="354">
        <v>-83252.429999999993</v>
      </c>
      <c r="Z3123" s="354">
        <v>-83252.429999999993</v>
      </c>
      <c r="AA3123" s="354">
        <v>-83252.429999999993</v>
      </c>
      <c r="AB3123" s="354">
        <v>-83252.429999999993</v>
      </c>
      <c r="AC3123" s="354">
        <v>-83252.429999999993</v>
      </c>
      <c r="AD3123" s="354">
        <v>-83252.429999999993</v>
      </c>
    </row>
    <row r="3124" spans="1:30" x14ac:dyDescent="0.35">
      <c r="A3124" t="s">
        <v>200</v>
      </c>
      <c r="B3124" s="354" t="str">
        <f>VLOOKUP(A3124,'Web Based Remittances'!$A$2:$C$70,3,0)</f>
        <v>757e243l</v>
      </c>
      <c r="C3124" s="354" t="s">
        <v>147</v>
      </c>
      <c r="D3124" s="354" t="s">
        <v>148</v>
      </c>
      <c r="E3124" s="354">
        <v>6180210</v>
      </c>
      <c r="F3124" s="354">
        <v>0</v>
      </c>
      <c r="G3124" s="354">
        <v>0</v>
      </c>
      <c r="H3124" s="354">
        <v>0</v>
      </c>
      <c r="I3124" s="354">
        <v>0</v>
      </c>
      <c r="J3124" s="354">
        <v>0</v>
      </c>
      <c r="K3124" s="354">
        <v>0</v>
      </c>
      <c r="L3124" s="354">
        <v>0</v>
      </c>
      <c r="M3124" s="354">
        <v>0</v>
      </c>
      <c r="N3124" s="354">
        <v>0</v>
      </c>
      <c r="O3124" s="354">
        <v>0</v>
      </c>
      <c r="P3124" s="354">
        <v>0</v>
      </c>
      <c r="Q3124" s="354">
        <v>0</v>
      </c>
      <c r="R3124" s="354">
        <v>0</v>
      </c>
      <c r="S3124" s="354">
        <v>0</v>
      </c>
      <c r="T3124" s="354">
        <v>0</v>
      </c>
      <c r="U3124" s="354">
        <v>0</v>
      </c>
      <c r="V3124" s="354">
        <v>0</v>
      </c>
      <c r="W3124" s="354">
        <v>0</v>
      </c>
      <c r="X3124" s="354">
        <v>0</v>
      </c>
      <c r="Y3124" s="354">
        <v>0</v>
      </c>
      <c r="Z3124" s="354">
        <v>0</v>
      </c>
      <c r="AA3124" s="354">
        <v>0</v>
      </c>
      <c r="AB3124" s="354">
        <v>0</v>
      </c>
      <c r="AC3124" s="354">
        <v>0</v>
      </c>
      <c r="AD3124" s="354">
        <v>0</v>
      </c>
    </row>
    <row r="3125" spans="1:30" x14ac:dyDescent="0.35">
      <c r="A3125" t="s">
        <v>200</v>
      </c>
      <c r="B3125" s="354" t="str">
        <f>VLOOKUP(A3125,'Web Based Remittances'!$A$2:$C$70,3,0)</f>
        <v>757e243l</v>
      </c>
      <c r="C3125" s="354" t="s">
        <v>127</v>
      </c>
      <c r="D3125" s="354" t="s">
        <v>128</v>
      </c>
      <c r="E3125" s="354">
        <v>6180200</v>
      </c>
      <c r="F3125" s="354">
        <v>16700</v>
      </c>
      <c r="G3125" s="354">
        <v>0</v>
      </c>
      <c r="H3125" s="354">
        <v>0</v>
      </c>
      <c r="I3125" s="354">
        <v>11700</v>
      </c>
      <c r="J3125" s="354">
        <v>5000</v>
      </c>
      <c r="K3125" s="354">
        <v>0</v>
      </c>
      <c r="L3125" s="354">
        <v>0</v>
      </c>
      <c r="M3125" s="354">
        <v>0</v>
      </c>
      <c r="N3125" s="354">
        <v>0</v>
      </c>
      <c r="O3125" s="354">
        <v>0</v>
      </c>
      <c r="P3125" s="354">
        <v>0</v>
      </c>
      <c r="Q3125" s="354">
        <v>0</v>
      </c>
      <c r="R3125" s="354">
        <v>0</v>
      </c>
      <c r="S3125" s="354">
        <v>0</v>
      </c>
      <c r="T3125" s="354">
        <v>0</v>
      </c>
      <c r="U3125" s="354">
        <v>11700</v>
      </c>
      <c r="V3125" s="354">
        <v>16700</v>
      </c>
      <c r="W3125" s="354">
        <v>16700</v>
      </c>
      <c r="X3125" s="354">
        <v>16700</v>
      </c>
      <c r="Y3125" s="354">
        <v>16700</v>
      </c>
      <c r="Z3125" s="354">
        <v>16700</v>
      </c>
      <c r="AA3125" s="354">
        <v>16700</v>
      </c>
      <c r="AB3125" s="354">
        <v>16700</v>
      </c>
      <c r="AC3125" s="354">
        <v>16700</v>
      </c>
      <c r="AD3125" s="354">
        <v>16700</v>
      </c>
    </row>
    <row r="3126" spans="1:30" x14ac:dyDescent="0.35">
      <c r="A3126" t="s">
        <v>200</v>
      </c>
      <c r="B3126" s="354" t="str">
        <f>VLOOKUP(A3126,'Web Based Remittances'!$A$2:$C$70,3,0)</f>
        <v>757e243l</v>
      </c>
      <c r="C3126" s="354" t="s">
        <v>130</v>
      </c>
      <c r="D3126" s="354" t="s">
        <v>131</v>
      </c>
      <c r="E3126" s="354">
        <v>6180230</v>
      </c>
      <c r="F3126" s="354">
        <v>0</v>
      </c>
      <c r="G3126" s="354">
        <v>0</v>
      </c>
      <c r="H3126" s="354">
        <v>0</v>
      </c>
      <c r="I3126" s="354">
        <v>0</v>
      </c>
      <c r="J3126" s="354">
        <v>0</v>
      </c>
      <c r="K3126" s="354">
        <v>0</v>
      </c>
      <c r="L3126" s="354">
        <v>0</v>
      </c>
      <c r="M3126" s="354">
        <v>0</v>
      </c>
      <c r="N3126" s="354">
        <v>0</v>
      </c>
      <c r="O3126" s="354">
        <v>0</v>
      </c>
      <c r="P3126" s="354">
        <v>0</v>
      </c>
      <c r="Q3126" s="354">
        <v>0</v>
      </c>
      <c r="R3126" s="354">
        <v>0</v>
      </c>
      <c r="S3126" s="354">
        <v>0</v>
      </c>
      <c r="T3126" s="354">
        <v>0</v>
      </c>
      <c r="U3126" s="354">
        <v>0</v>
      </c>
      <c r="V3126" s="354">
        <v>0</v>
      </c>
      <c r="W3126" s="354">
        <v>0</v>
      </c>
      <c r="X3126" s="354">
        <v>0</v>
      </c>
      <c r="Y3126" s="354">
        <v>0</v>
      </c>
      <c r="Z3126" s="354">
        <v>0</v>
      </c>
      <c r="AA3126" s="354">
        <v>0</v>
      </c>
      <c r="AB3126" s="354">
        <v>0</v>
      </c>
      <c r="AC3126" s="354">
        <v>0</v>
      </c>
      <c r="AD3126" s="354">
        <v>0</v>
      </c>
    </row>
    <row r="3127" spans="1:30" x14ac:dyDescent="0.35">
      <c r="A3127" t="s">
        <v>200</v>
      </c>
      <c r="B3127" s="354" t="str">
        <f>VLOOKUP(A3127,'Web Based Remittances'!$A$2:$C$70,3,0)</f>
        <v>757e243l</v>
      </c>
      <c r="C3127" s="354" t="s">
        <v>136</v>
      </c>
      <c r="D3127" s="354" t="s">
        <v>137</v>
      </c>
      <c r="E3127" s="354">
        <v>6180260</v>
      </c>
      <c r="F3127" s="354">
        <v>84587</v>
      </c>
      <c r="G3127" s="354">
        <v>56603</v>
      </c>
      <c r="H3127" s="354">
        <v>1510</v>
      </c>
      <c r="I3127" s="354">
        <v>20000</v>
      </c>
      <c r="J3127" s="354">
        <v>0</v>
      </c>
      <c r="K3127" s="354">
        <v>0</v>
      </c>
      <c r="L3127" s="354">
        <v>6474</v>
      </c>
      <c r="M3127" s="354">
        <v>0</v>
      </c>
      <c r="N3127" s="354">
        <v>0</v>
      </c>
      <c r="O3127" s="354">
        <v>0</v>
      </c>
      <c r="P3127" s="354">
        <v>0</v>
      </c>
      <c r="Q3127" s="354">
        <v>0</v>
      </c>
      <c r="R3127" s="354">
        <v>0</v>
      </c>
      <c r="S3127" s="354">
        <v>56603</v>
      </c>
      <c r="T3127" s="354">
        <v>58113</v>
      </c>
      <c r="U3127" s="354">
        <v>78113</v>
      </c>
      <c r="V3127" s="354">
        <v>78113</v>
      </c>
      <c r="W3127" s="354">
        <v>78113</v>
      </c>
      <c r="X3127" s="354">
        <v>84587</v>
      </c>
      <c r="Y3127" s="354">
        <v>84587</v>
      </c>
      <c r="Z3127" s="354">
        <v>84587</v>
      </c>
      <c r="AA3127" s="354">
        <v>84587</v>
      </c>
      <c r="AB3127" s="354">
        <v>84587</v>
      </c>
      <c r="AC3127" s="354">
        <v>84587</v>
      </c>
      <c r="AD3127" s="354">
        <v>84587</v>
      </c>
    </row>
    <row r="3128" spans="1:30" x14ac:dyDescent="0.35">
      <c r="A3128" t="s">
        <v>201</v>
      </c>
      <c r="B3128" s="354" t="str">
        <f>VLOOKUP(A3128,'Web Based Remittances'!$A$2:$C$70,3,0)</f>
        <v>75e560f</v>
      </c>
      <c r="C3128" s="354" t="s">
        <v>19</v>
      </c>
      <c r="D3128" s="354" t="s">
        <v>20</v>
      </c>
      <c r="E3128" s="354">
        <v>4190105</v>
      </c>
      <c r="F3128" s="354">
        <v>-1969445</v>
      </c>
      <c r="G3128" s="354">
        <v>-228581</v>
      </c>
      <c r="H3128" s="354">
        <v>-145000</v>
      </c>
      <c r="I3128" s="354">
        <v>-145000</v>
      </c>
      <c r="J3128" s="354">
        <v>-145000</v>
      </c>
      <c r="K3128" s="354">
        <v>-267533</v>
      </c>
      <c r="L3128" s="354">
        <v>-148333</v>
      </c>
      <c r="M3128" s="354">
        <v>-148333</v>
      </c>
      <c r="N3128" s="354">
        <v>-148333</v>
      </c>
      <c r="O3128" s="354">
        <v>-148333</v>
      </c>
      <c r="P3128" s="354">
        <v>-148333</v>
      </c>
      <c r="Q3128" s="354">
        <v>-148333</v>
      </c>
      <c r="R3128" s="354">
        <v>-148333</v>
      </c>
      <c r="S3128" s="354">
        <v>-228581</v>
      </c>
      <c r="T3128" s="354">
        <v>-373581</v>
      </c>
      <c r="U3128" s="354">
        <v>-518581</v>
      </c>
      <c r="V3128" s="354">
        <v>-663581</v>
      </c>
      <c r="W3128" s="354">
        <v>-931114</v>
      </c>
      <c r="X3128" s="354">
        <v>-1079447</v>
      </c>
      <c r="Y3128" s="354">
        <v>-1227780</v>
      </c>
      <c r="Z3128" s="354">
        <v>-1376113</v>
      </c>
      <c r="AA3128" s="354">
        <v>-1524446</v>
      </c>
      <c r="AB3128" s="354">
        <v>-1672779</v>
      </c>
      <c r="AC3128" s="354">
        <v>-1821112</v>
      </c>
      <c r="AD3128" s="354">
        <v>-1969445</v>
      </c>
    </row>
    <row r="3129" spans="1:30" x14ac:dyDescent="0.35">
      <c r="A3129" t="s">
        <v>201</v>
      </c>
      <c r="B3129" s="354" t="str">
        <f>VLOOKUP(A3129,'Web Based Remittances'!$A$2:$C$70,3,0)</f>
        <v>75e560f</v>
      </c>
      <c r="C3129" s="354" t="s">
        <v>21</v>
      </c>
      <c r="D3129" s="354" t="s">
        <v>22</v>
      </c>
      <c r="E3129" s="354">
        <v>4190110</v>
      </c>
      <c r="F3129" s="354">
        <v>-242303</v>
      </c>
      <c r="G3129" s="354">
        <v>-20693</v>
      </c>
      <c r="H3129" s="354">
        <v>-20000</v>
      </c>
      <c r="I3129" s="354">
        <v>-20000</v>
      </c>
      <c r="J3129" s="354">
        <v>-20000</v>
      </c>
      <c r="K3129" s="354">
        <v>-20000</v>
      </c>
      <c r="L3129" s="354">
        <v>-20000</v>
      </c>
      <c r="M3129" s="354">
        <v>-20000</v>
      </c>
      <c r="N3129" s="354">
        <v>-20000</v>
      </c>
      <c r="O3129" s="354">
        <v>-20000</v>
      </c>
      <c r="P3129" s="354">
        <v>-20000</v>
      </c>
      <c r="Q3129" s="354">
        <v>-20000</v>
      </c>
      <c r="R3129" s="354">
        <v>-21610</v>
      </c>
      <c r="S3129" s="354">
        <v>-20693</v>
      </c>
      <c r="T3129" s="354">
        <v>-40693</v>
      </c>
      <c r="U3129" s="354">
        <v>-60693</v>
      </c>
      <c r="V3129" s="354">
        <v>-80693</v>
      </c>
      <c r="W3129" s="354">
        <v>-100693</v>
      </c>
      <c r="X3129" s="354">
        <v>-120693</v>
      </c>
      <c r="Y3129" s="354">
        <v>-140693</v>
      </c>
      <c r="Z3129" s="354">
        <v>-160693</v>
      </c>
      <c r="AA3129" s="354">
        <v>-180693</v>
      </c>
      <c r="AB3129" s="354">
        <v>-200693</v>
      </c>
      <c r="AC3129" s="354">
        <v>-220693</v>
      </c>
      <c r="AD3129" s="354">
        <v>-242303</v>
      </c>
    </row>
    <row r="3130" spans="1:30" x14ac:dyDescent="0.35">
      <c r="A3130" t="s">
        <v>201</v>
      </c>
      <c r="B3130" s="354" t="str">
        <f>VLOOKUP(A3130,'Web Based Remittances'!$A$2:$C$70,3,0)</f>
        <v>75e560f</v>
      </c>
      <c r="C3130" s="354" t="s">
        <v>23</v>
      </c>
      <c r="D3130" s="354" t="s">
        <v>24</v>
      </c>
      <c r="E3130" s="354">
        <v>4190120</v>
      </c>
      <c r="F3130" s="354">
        <v>-4474464</v>
      </c>
      <c r="G3130" s="354">
        <v>-377635.49999999994</v>
      </c>
      <c r="H3130" s="354">
        <v>-361268.83333333331</v>
      </c>
      <c r="I3130" s="354">
        <v>-361268.83333333331</v>
      </c>
      <c r="J3130" s="354">
        <v>-361268.83333333331</v>
      </c>
      <c r="K3130" s="354">
        <v>-361267.83333333331</v>
      </c>
      <c r="L3130" s="354">
        <v>-390512.49999999994</v>
      </c>
      <c r="M3130" s="354">
        <v>-374145.83333333331</v>
      </c>
      <c r="N3130" s="354">
        <v>-374145.83333333331</v>
      </c>
      <c r="O3130" s="354">
        <v>-374145.83333333331</v>
      </c>
      <c r="P3130" s="354">
        <v>-390512.49999999994</v>
      </c>
      <c r="Q3130" s="354">
        <v>-374145.83333333331</v>
      </c>
      <c r="R3130" s="354">
        <v>-374145.83333333331</v>
      </c>
      <c r="S3130" s="354">
        <v>-377635.49999999994</v>
      </c>
      <c r="T3130" s="354">
        <v>-738904.33333333326</v>
      </c>
      <c r="U3130" s="354">
        <v>-1100173.1666666665</v>
      </c>
      <c r="V3130" s="354">
        <v>-1461441.9999999998</v>
      </c>
      <c r="W3130" s="354">
        <v>-1822709.833333333</v>
      </c>
      <c r="X3130" s="354">
        <v>-2213222.333333333</v>
      </c>
      <c r="Y3130" s="354">
        <v>-2587368.1666666665</v>
      </c>
      <c r="Z3130" s="354">
        <v>-2961514</v>
      </c>
      <c r="AA3130" s="354">
        <v>-3335659.8333333335</v>
      </c>
      <c r="AB3130" s="354">
        <v>-3726172.3333333335</v>
      </c>
      <c r="AC3130" s="354">
        <v>-4100318.166666667</v>
      </c>
      <c r="AD3130" s="354">
        <v>-4474464</v>
      </c>
    </row>
    <row r="3131" spans="1:30" x14ac:dyDescent="0.35">
      <c r="A3131" t="s">
        <v>201</v>
      </c>
      <c r="B3131" s="354" t="str">
        <f>VLOOKUP(A3131,'Web Based Remittances'!$A$2:$C$70,3,0)</f>
        <v>75e560f</v>
      </c>
      <c r="C3131" s="354" t="s">
        <v>25</v>
      </c>
      <c r="D3131" s="354" t="s">
        <v>26</v>
      </c>
      <c r="E3131" s="354">
        <v>4190140</v>
      </c>
      <c r="F3131" s="354">
        <v>-66701</v>
      </c>
      <c r="G3131" s="354">
        <v>0</v>
      </c>
      <c r="H3131" s="354">
        <v>0</v>
      </c>
      <c r="I3131" s="354">
        <v>0</v>
      </c>
      <c r="J3131" s="354">
        <v>-16676</v>
      </c>
      <c r="K3131" s="354">
        <v>0</v>
      </c>
      <c r="L3131" s="354">
        <v>-16675</v>
      </c>
      <c r="M3131" s="354">
        <v>0</v>
      </c>
      <c r="N3131" s="354">
        <v>0</v>
      </c>
      <c r="O3131" s="354">
        <v>-16675</v>
      </c>
      <c r="P3131" s="354">
        <v>0</v>
      </c>
      <c r="Q3131" s="354">
        <v>0</v>
      </c>
      <c r="R3131" s="354">
        <v>-16675</v>
      </c>
      <c r="S3131" s="354">
        <v>0</v>
      </c>
      <c r="T3131" s="354">
        <v>0</v>
      </c>
      <c r="U3131" s="354">
        <v>0</v>
      </c>
      <c r="V3131" s="354">
        <v>-16676</v>
      </c>
      <c r="W3131" s="354">
        <v>-16676</v>
      </c>
      <c r="X3131" s="354">
        <v>-33351</v>
      </c>
      <c r="Y3131" s="354">
        <v>-33351</v>
      </c>
      <c r="Z3131" s="354">
        <v>-33351</v>
      </c>
      <c r="AA3131" s="354">
        <v>-50026</v>
      </c>
      <c r="AB3131" s="354">
        <v>-50026</v>
      </c>
      <c r="AC3131" s="354">
        <v>-50026</v>
      </c>
      <c r="AD3131" s="354">
        <v>-66701</v>
      </c>
    </row>
    <row r="3132" spans="1:30" x14ac:dyDescent="0.35">
      <c r="A3132" t="s">
        <v>201</v>
      </c>
      <c r="B3132" s="354" t="str">
        <f>VLOOKUP(A3132,'Web Based Remittances'!$A$2:$C$70,3,0)</f>
        <v>75e560f</v>
      </c>
      <c r="C3132" s="354" t="s">
        <v>27</v>
      </c>
      <c r="D3132" s="354" t="s">
        <v>28</v>
      </c>
      <c r="E3132" s="354">
        <v>4190160</v>
      </c>
      <c r="F3132" s="354">
        <v>0</v>
      </c>
      <c r="G3132" s="354">
        <v>0</v>
      </c>
      <c r="H3132" s="354">
        <v>0</v>
      </c>
      <c r="I3132" s="354">
        <v>0</v>
      </c>
      <c r="K3132" s="354">
        <v>0</v>
      </c>
      <c r="L3132" s="354">
        <v>0</v>
      </c>
      <c r="M3132" s="354">
        <v>0</v>
      </c>
      <c r="N3132" s="354">
        <v>0</v>
      </c>
      <c r="O3132" s="354">
        <v>0</v>
      </c>
      <c r="P3132" s="354">
        <v>0</v>
      </c>
      <c r="Q3132" s="354">
        <v>0</v>
      </c>
      <c r="R3132" s="354">
        <v>0</v>
      </c>
      <c r="S3132" s="354">
        <v>0</v>
      </c>
      <c r="T3132" s="354">
        <v>0</v>
      </c>
      <c r="U3132" s="354">
        <v>0</v>
      </c>
      <c r="V3132" s="354">
        <v>0</v>
      </c>
      <c r="W3132" s="354">
        <v>0</v>
      </c>
      <c r="X3132" s="354">
        <v>0</v>
      </c>
      <c r="Y3132" s="354">
        <v>0</v>
      </c>
      <c r="Z3132" s="354">
        <v>0</v>
      </c>
      <c r="AA3132" s="354">
        <v>0</v>
      </c>
      <c r="AB3132" s="354">
        <v>0</v>
      </c>
      <c r="AC3132" s="354">
        <v>0</v>
      </c>
      <c r="AD3132" s="354">
        <v>0</v>
      </c>
    </row>
    <row r="3133" spans="1:30" x14ac:dyDescent="0.35">
      <c r="A3133" t="s">
        <v>201</v>
      </c>
      <c r="B3133" s="354" t="str">
        <f>VLOOKUP(A3133,'Web Based Remittances'!$A$2:$C$70,3,0)</f>
        <v>75e560f</v>
      </c>
      <c r="C3133" s="354" t="s">
        <v>29</v>
      </c>
      <c r="D3133" s="354" t="s">
        <v>30</v>
      </c>
      <c r="E3133" s="354">
        <v>4190390</v>
      </c>
      <c r="F3133" s="354">
        <v>0</v>
      </c>
      <c r="G3133" s="354">
        <v>0</v>
      </c>
      <c r="H3133" s="354">
        <v>0</v>
      </c>
      <c r="I3133" s="354">
        <v>0</v>
      </c>
      <c r="J3133" s="354">
        <v>0</v>
      </c>
      <c r="K3133" s="354">
        <v>0</v>
      </c>
      <c r="L3133" s="354">
        <v>0</v>
      </c>
      <c r="M3133" s="354">
        <v>0</v>
      </c>
      <c r="N3133" s="354">
        <v>0</v>
      </c>
      <c r="O3133" s="354">
        <v>0</v>
      </c>
      <c r="P3133" s="354">
        <v>0</v>
      </c>
      <c r="Q3133" s="354">
        <v>0</v>
      </c>
      <c r="R3133" s="354">
        <v>0</v>
      </c>
      <c r="S3133" s="354">
        <v>0</v>
      </c>
      <c r="T3133" s="354">
        <v>0</v>
      </c>
      <c r="U3133" s="354">
        <v>0</v>
      </c>
      <c r="V3133" s="354">
        <v>0</v>
      </c>
      <c r="W3133" s="354">
        <v>0</v>
      </c>
      <c r="X3133" s="354">
        <v>0</v>
      </c>
      <c r="Y3133" s="354">
        <v>0</v>
      </c>
      <c r="Z3133" s="354">
        <v>0</v>
      </c>
      <c r="AA3133" s="354">
        <v>0</v>
      </c>
      <c r="AB3133" s="354">
        <v>0</v>
      </c>
      <c r="AC3133" s="354">
        <v>0</v>
      </c>
      <c r="AD3133" s="354">
        <v>0</v>
      </c>
    </row>
    <row r="3134" spans="1:30" x14ac:dyDescent="0.35">
      <c r="A3134" t="s">
        <v>201</v>
      </c>
      <c r="B3134" s="354" t="str">
        <f>VLOOKUP(A3134,'Web Based Remittances'!$A$2:$C$70,3,0)</f>
        <v>75e560f</v>
      </c>
      <c r="C3134" s="354" t="s">
        <v>31</v>
      </c>
      <c r="D3134" s="354" t="s">
        <v>32</v>
      </c>
      <c r="E3134" s="354">
        <v>4191900</v>
      </c>
      <c r="F3134" s="354">
        <v>0</v>
      </c>
      <c r="G3134" s="354">
        <v>0</v>
      </c>
      <c r="H3134" s="354">
        <v>0</v>
      </c>
      <c r="I3134" s="354">
        <v>0</v>
      </c>
      <c r="J3134" s="354">
        <v>0</v>
      </c>
      <c r="K3134" s="354">
        <v>0</v>
      </c>
      <c r="L3134" s="354">
        <v>0</v>
      </c>
      <c r="M3134" s="354">
        <v>0</v>
      </c>
      <c r="N3134" s="354">
        <v>0</v>
      </c>
      <c r="O3134" s="354">
        <v>0</v>
      </c>
      <c r="P3134" s="354">
        <v>0</v>
      </c>
      <c r="Q3134" s="354">
        <v>0</v>
      </c>
      <c r="R3134" s="354">
        <v>0</v>
      </c>
      <c r="S3134" s="354">
        <v>0</v>
      </c>
      <c r="T3134" s="354">
        <v>0</v>
      </c>
      <c r="U3134" s="354">
        <v>0</v>
      </c>
      <c r="V3134" s="354">
        <v>0</v>
      </c>
      <c r="W3134" s="354">
        <v>0</v>
      </c>
      <c r="X3134" s="354">
        <v>0</v>
      </c>
      <c r="Y3134" s="354">
        <v>0</v>
      </c>
      <c r="Z3134" s="354">
        <v>0</v>
      </c>
      <c r="AA3134" s="354">
        <v>0</v>
      </c>
      <c r="AB3134" s="354">
        <v>0</v>
      </c>
      <c r="AC3134" s="354">
        <v>0</v>
      </c>
      <c r="AD3134" s="354">
        <v>0</v>
      </c>
    </row>
    <row r="3135" spans="1:30" x14ac:dyDescent="0.35">
      <c r="A3135" t="s">
        <v>201</v>
      </c>
      <c r="B3135" s="354" t="str">
        <f>VLOOKUP(A3135,'Web Based Remittances'!$A$2:$C$70,3,0)</f>
        <v>75e560f</v>
      </c>
      <c r="C3135" s="354" t="s">
        <v>33</v>
      </c>
      <c r="D3135" s="354" t="s">
        <v>34</v>
      </c>
      <c r="E3135" s="354">
        <v>4191100</v>
      </c>
      <c r="F3135" s="354">
        <v>-5367</v>
      </c>
      <c r="G3135" s="354">
        <v>-4720.5</v>
      </c>
      <c r="H3135" s="354">
        <v>0</v>
      </c>
      <c r="I3135" s="354">
        <v>0</v>
      </c>
      <c r="J3135" s="354">
        <v>-215.5</v>
      </c>
      <c r="K3135" s="354">
        <v>0</v>
      </c>
      <c r="L3135" s="354">
        <v>0</v>
      </c>
      <c r="M3135" s="354">
        <v>-215.5</v>
      </c>
      <c r="N3135" s="354">
        <v>0</v>
      </c>
      <c r="O3135" s="354">
        <v>0</v>
      </c>
      <c r="P3135" s="354">
        <v>-215.5</v>
      </c>
      <c r="Q3135" s="354">
        <v>0</v>
      </c>
      <c r="R3135" s="354">
        <v>0</v>
      </c>
      <c r="S3135" s="354">
        <v>-4720.5</v>
      </c>
      <c r="T3135" s="354">
        <v>-4720.5</v>
      </c>
      <c r="U3135" s="354">
        <v>-4720.5</v>
      </c>
      <c r="V3135" s="354">
        <v>-4936</v>
      </c>
      <c r="W3135" s="354">
        <v>-4936</v>
      </c>
      <c r="X3135" s="354">
        <v>-4936</v>
      </c>
      <c r="Y3135" s="354">
        <v>-5151.5</v>
      </c>
      <c r="Z3135" s="354">
        <v>-5151.5</v>
      </c>
      <c r="AA3135" s="354">
        <v>-5151.5</v>
      </c>
      <c r="AB3135" s="354">
        <v>-5367</v>
      </c>
      <c r="AC3135" s="354">
        <v>-5367</v>
      </c>
      <c r="AD3135" s="354">
        <v>-5367</v>
      </c>
    </row>
    <row r="3136" spans="1:30" x14ac:dyDescent="0.35">
      <c r="A3136" t="s">
        <v>201</v>
      </c>
      <c r="B3136" s="354" t="str">
        <f>VLOOKUP(A3136,'Web Based Remittances'!$A$2:$C$70,3,0)</f>
        <v>75e560f</v>
      </c>
      <c r="C3136" s="354" t="s">
        <v>35</v>
      </c>
      <c r="D3136" s="354" t="s">
        <v>36</v>
      </c>
      <c r="E3136" s="354">
        <v>4191110</v>
      </c>
      <c r="F3136" s="354">
        <v>-16926</v>
      </c>
      <c r="G3136" s="354">
        <v>-868</v>
      </c>
      <c r="H3136" s="354">
        <v>-1736</v>
      </c>
      <c r="I3136" s="354">
        <v>-1736</v>
      </c>
      <c r="J3136" s="354">
        <v>-1302</v>
      </c>
      <c r="K3136" s="354">
        <v>0</v>
      </c>
      <c r="L3136" s="354">
        <v>-1736</v>
      </c>
      <c r="M3136" s="354">
        <v>-1302</v>
      </c>
      <c r="N3136" s="354">
        <v>-1736</v>
      </c>
      <c r="O3136" s="354">
        <v>-1302</v>
      </c>
      <c r="P3136" s="354">
        <v>-1736</v>
      </c>
      <c r="Q3136" s="354">
        <v>-1302</v>
      </c>
      <c r="R3136" s="354">
        <v>-2170</v>
      </c>
      <c r="S3136" s="354">
        <v>-868</v>
      </c>
      <c r="T3136" s="354">
        <v>-2604</v>
      </c>
      <c r="U3136" s="354">
        <v>-4340</v>
      </c>
      <c r="V3136" s="354">
        <v>-5642</v>
      </c>
      <c r="W3136" s="354">
        <v>-5642</v>
      </c>
      <c r="X3136" s="354">
        <v>-7378</v>
      </c>
      <c r="Y3136" s="354">
        <v>-8680</v>
      </c>
      <c r="Z3136" s="354">
        <v>-10416</v>
      </c>
      <c r="AA3136" s="354">
        <v>-11718</v>
      </c>
      <c r="AB3136" s="354">
        <v>-13454</v>
      </c>
      <c r="AC3136" s="354">
        <v>-14756</v>
      </c>
      <c r="AD3136" s="354">
        <v>-16926</v>
      </c>
    </row>
    <row r="3137" spans="1:30" x14ac:dyDescent="0.35">
      <c r="A3137" t="s">
        <v>201</v>
      </c>
      <c r="B3137" s="354" t="str">
        <f>VLOOKUP(A3137,'Web Based Remittances'!$A$2:$C$70,3,0)</f>
        <v>75e560f</v>
      </c>
      <c r="C3137" s="354" t="s">
        <v>37</v>
      </c>
      <c r="D3137" s="354" t="s">
        <v>38</v>
      </c>
      <c r="E3137" s="354">
        <v>4191600</v>
      </c>
      <c r="F3137" s="354">
        <v>0</v>
      </c>
      <c r="G3137" s="354">
        <v>0</v>
      </c>
      <c r="H3137" s="354">
        <v>0</v>
      </c>
      <c r="I3137" s="354">
        <v>0</v>
      </c>
      <c r="J3137" s="354">
        <v>0</v>
      </c>
      <c r="K3137" s="354">
        <v>0</v>
      </c>
      <c r="L3137" s="354">
        <v>0</v>
      </c>
      <c r="M3137" s="354">
        <v>0</v>
      </c>
      <c r="N3137" s="354">
        <v>0</v>
      </c>
      <c r="O3137" s="354">
        <v>0</v>
      </c>
      <c r="P3137" s="354">
        <v>0</v>
      </c>
      <c r="Q3137" s="354">
        <v>0</v>
      </c>
      <c r="R3137" s="354">
        <v>0</v>
      </c>
      <c r="S3137" s="354">
        <v>0</v>
      </c>
      <c r="T3137" s="354">
        <v>0</v>
      </c>
      <c r="U3137" s="354">
        <v>0</v>
      </c>
      <c r="V3137" s="354">
        <v>0</v>
      </c>
      <c r="W3137" s="354">
        <v>0</v>
      </c>
      <c r="X3137" s="354">
        <v>0</v>
      </c>
      <c r="Y3137" s="354">
        <v>0</v>
      </c>
      <c r="Z3137" s="354">
        <v>0</v>
      </c>
      <c r="AA3137" s="354">
        <v>0</v>
      </c>
      <c r="AB3137" s="354">
        <v>0</v>
      </c>
      <c r="AC3137" s="354">
        <v>0</v>
      </c>
      <c r="AD3137" s="354">
        <v>0</v>
      </c>
    </row>
    <row r="3138" spans="1:30" x14ac:dyDescent="0.35">
      <c r="A3138" t="s">
        <v>201</v>
      </c>
      <c r="B3138" s="354" t="str">
        <f>VLOOKUP(A3138,'Web Based Remittances'!$A$2:$C$70,3,0)</f>
        <v>75e560f</v>
      </c>
      <c r="C3138" s="354" t="s">
        <v>39</v>
      </c>
      <c r="D3138" s="354" t="s">
        <v>40</v>
      </c>
      <c r="E3138" s="354">
        <v>4191610</v>
      </c>
      <c r="F3138" s="354">
        <v>0</v>
      </c>
      <c r="G3138" s="354">
        <v>0</v>
      </c>
      <c r="H3138" s="354">
        <v>0</v>
      </c>
      <c r="I3138" s="354">
        <v>0</v>
      </c>
      <c r="J3138" s="354">
        <v>0</v>
      </c>
      <c r="K3138" s="354">
        <v>0</v>
      </c>
      <c r="L3138" s="354">
        <v>0</v>
      </c>
      <c r="M3138" s="354">
        <v>0</v>
      </c>
      <c r="N3138" s="354">
        <v>0</v>
      </c>
      <c r="O3138" s="354">
        <v>0</v>
      </c>
      <c r="P3138" s="354">
        <v>0</v>
      </c>
      <c r="Q3138" s="354">
        <v>0</v>
      </c>
      <c r="R3138" s="354">
        <v>0</v>
      </c>
      <c r="S3138" s="354">
        <v>0</v>
      </c>
      <c r="T3138" s="354">
        <v>0</v>
      </c>
      <c r="U3138" s="354">
        <v>0</v>
      </c>
      <c r="V3138" s="354">
        <v>0</v>
      </c>
      <c r="W3138" s="354">
        <v>0</v>
      </c>
      <c r="X3138" s="354">
        <v>0</v>
      </c>
      <c r="Y3138" s="354">
        <v>0</v>
      </c>
      <c r="Z3138" s="354">
        <v>0</v>
      </c>
      <c r="AA3138" s="354">
        <v>0</v>
      </c>
      <c r="AB3138" s="354">
        <v>0</v>
      </c>
      <c r="AC3138" s="354">
        <v>0</v>
      </c>
      <c r="AD3138" s="354">
        <v>0</v>
      </c>
    </row>
    <row r="3139" spans="1:30" x14ac:dyDescent="0.35">
      <c r="A3139" t="s">
        <v>201</v>
      </c>
      <c r="B3139" s="354" t="str">
        <f>VLOOKUP(A3139,'Web Based Remittances'!$A$2:$C$70,3,0)</f>
        <v>75e560f</v>
      </c>
      <c r="C3139" s="354" t="s">
        <v>41</v>
      </c>
      <c r="D3139" s="354" t="s">
        <v>42</v>
      </c>
      <c r="E3139" s="354">
        <v>4190410</v>
      </c>
      <c r="F3139" s="354">
        <v>0</v>
      </c>
      <c r="G3139" s="354">
        <v>0</v>
      </c>
      <c r="H3139" s="354">
        <v>0</v>
      </c>
      <c r="I3139" s="354">
        <v>0</v>
      </c>
      <c r="J3139" s="354">
        <v>0</v>
      </c>
      <c r="K3139" s="354">
        <v>0</v>
      </c>
      <c r="L3139" s="354">
        <v>0</v>
      </c>
      <c r="M3139" s="354">
        <v>0</v>
      </c>
      <c r="N3139" s="354">
        <v>0</v>
      </c>
      <c r="O3139" s="354">
        <v>0</v>
      </c>
      <c r="P3139" s="354">
        <v>0</v>
      </c>
      <c r="Q3139" s="354">
        <v>0</v>
      </c>
      <c r="R3139" s="354">
        <v>0</v>
      </c>
      <c r="S3139" s="354">
        <v>0</v>
      </c>
      <c r="T3139" s="354">
        <v>0</v>
      </c>
      <c r="U3139" s="354">
        <v>0</v>
      </c>
      <c r="V3139" s="354">
        <v>0</v>
      </c>
      <c r="W3139" s="354">
        <v>0</v>
      </c>
      <c r="X3139" s="354">
        <v>0</v>
      </c>
      <c r="Y3139" s="354">
        <v>0</v>
      </c>
      <c r="Z3139" s="354">
        <v>0</v>
      </c>
      <c r="AA3139" s="354">
        <v>0</v>
      </c>
      <c r="AB3139" s="354">
        <v>0</v>
      </c>
      <c r="AC3139" s="354">
        <v>0</v>
      </c>
      <c r="AD3139" s="354">
        <v>0</v>
      </c>
    </row>
    <row r="3140" spans="1:30" x14ac:dyDescent="0.35">
      <c r="A3140" t="s">
        <v>201</v>
      </c>
      <c r="B3140" s="354" t="str">
        <f>VLOOKUP(A3140,'Web Based Remittances'!$A$2:$C$70,3,0)</f>
        <v>75e560f</v>
      </c>
      <c r="C3140" s="354" t="s">
        <v>43</v>
      </c>
      <c r="D3140" s="354" t="s">
        <v>44</v>
      </c>
      <c r="E3140" s="354">
        <v>4190420</v>
      </c>
      <c r="F3140" s="354">
        <v>0</v>
      </c>
      <c r="G3140" s="354">
        <v>0</v>
      </c>
      <c r="H3140" s="354">
        <v>0</v>
      </c>
      <c r="I3140" s="354">
        <v>0</v>
      </c>
      <c r="J3140" s="354">
        <v>0</v>
      </c>
      <c r="K3140" s="354">
        <v>0</v>
      </c>
      <c r="L3140" s="354">
        <v>0</v>
      </c>
      <c r="M3140" s="354">
        <v>0</v>
      </c>
      <c r="N3140" s="354">
        <v>0</v>
      </c>
      <c r="O3140" s="354">
        <v>0</v>
      </c>
      <c r="P3140" s="354">
        <v>0</v>
      </c>
      <c r="Q3140" s="354">
        <v>0</v>
      </c>
      <c r="R3140" s="354">
        <v>0</v>
      </c>
      <c r="S3140" s="354">
        <v>0</v>
      </c>
      <c r="T3140" s="354">
        <v>0</v>
      </c>
      <c r="U3140" s="354">
        <v>0</v>
      </c>
      <c r="V3140" s="354">
        <v>0</v>
      </c>
      <c r="W3140" s="354">
        <v>0</v>
      </c>
      <c r="X3140" s="354">
        <v>0</v>
      </c>
      <c r="Y3140" s="354">
        <v>0</v>
      </c>
      <c r="Z3140" s="354">
        <v>0</v>
      </c>
      <c r="AA3140" s="354">
        <v>0</v>
      </c>
      <c r="AB3140" s="354">
        <v>0</v>
      </c>
      <c r="AC3140" s="354">
        <v>0</v>
      </c>
      <c r="AD3140" s="354">
        <v>0</v>
      </c>
    </row>
    <row r="3141" spans="1:30" x14ac:dyDescent="0.35">
      <c r="A3141" t="s">
        <v>201</v>
      </c>
      <c r="B3141" s="354" t="str">
        <f>VLOOKUP(A3141,'Web Based Remittances'!$A$2:$C$70,3,0)</f>
        <v>75e560f</v>
      </c>
      <c r="C3141" s="354" t="s">
        <v>45</v>
      </c>
      <c r="D3141" s="354" t="s">
        <v>46</v>
      </c>
      <c r="E3141" s="354">
        <v>4190200</v>
      </c>
      <c r="F3141" s="354">
        <v>0</v>
      </c>
      <c r="G3141" s="354">
        <v>0</v>
      </c>
      <c r="H3141" s="354">
        <v>0</v>
      </c>
      <c r="I3141" s="354">
        <v>0</v>
      </c>
      <c r="J3141" s="354">
        <v>0</v>
      </c>
      <c r="K3141" s="354">
        <v>0</v>
      </c>
      <c r="L3141" s="354">
        <v>0</v>
      </c>
      <c r="M3141" s="354">
        <v>0</v>
      </c>
      <c r="N3141" s="354">
        <v>0</v>
      </c>
      <c r="O3141" s="354">
        <v>0</v>
      </c>
      <c r="P3141" s="354">
        <v>0</v>
      </c>
      <c r="Q3141" s="354">
        <v>0</v>
      </c>
      <c r="R3141" s="354">
        <v>0</v>
      </c>
      <c r="S3141" s="354">
        <v>0</v>
      </c>
      <c r="T3141" s="354">
        <v>0</v>
      </c>
      <c r="U3141" s="354">
        <v>0</v>
      </c>
      <c r="V3141" s="354">
        <v>0</v>
      </c>
      <c r="W3141" s="354">
        <v>0</v>
      </c>
      <c r="X3141" s="354">
        <v>0</v>
      </c>
      <c r="Y3141" s="354">
        <v>0</v>
      </c>
      <c r="Z3141" s="354">
        <v>0</v>
      </c>
      <c r="AA3141" s="354">
        <v>0</v>
      </c>
      <c r="AB3141" s="354">
        <v>0</v>
      </c>
      <c r="AC3141" s="354">
        <v>0</v>
      </c>
      <c r="AD3141" s="354">
        <v>0</v>
      </c>
    </row>
    <row r="3142" spans="1:30" x14ac:dyDescent="0.35">
      <c r="A3142" t="s">
        <v>201</v>
      </c>
      <c r="B3142" s="354" t="str">
        <f>VLOOKUP(A3142,'Web Based Remittances'!$A$2:$C$70,3,0)</f>
        <v>75e560f</v>
      </c>
      <c r="C3142" s="354" t="s">
        <v>47</v>
      </c>
      <c r="D3142" s="354" t="s">
        <v>48</v>
      </c>
      <c r="E3142" s="354">
        <v>4190386</v>
      </c>
      <c r="F3142" s="354">
        <v>0</v>
      </c>
      <c r="G3142" s="354">
        <v>0</v>
      </c>
      <c r="H3142" s="354">
        <v>0</v>
      </c>
      <c r="I3142" s="354">
        <v>0</v>
      </c>
      <c r="J3142" s="354">
        <v>0</v>
      </c>
      <c r="K3142" s="354">
        <v>0</v>
      </c>
      <c r="L3142" s="354">
        <v>0</v>
      </c>
      <c r="M3142" s="354">
        <v>0</v>
      </c>
      <c r="N3142" s="354">
        <v>0</v>
      </c>
      <c r="O3142" s="354">
        <v>0</v>
      </c>
      <c r="P3142" s="354">
        <v>0</v>
      </c>
      <c r="Q3142" s="354">
        <v>0</v>
      </c>
      <c r="R3142" s="354">
        <v>0</v>
      </c>
      <c r="S3142" s="354">
        <v>0</v>
      </c>
      <c r="T3142" s="354">
        <v>0</v>
      </c>
      <c r="U3142" s="354">
        <v>0</v>
      </c>
      <c r="V3142" s="354">
        <v>0</v>
      </c>
      <c r="W3142" s="354">
        <v>0</v>
      </c>
      <c r="X3142" s="354">
        <v>0</v>
      </c>
      <c r="Y3142" s="354">
        <v>0</v>
      </c>
      <c r="Z3142" s="354">
        <v>0</v>
      </c>
      <c r="AA3142" s="354">
        <v>0</v>
      </c>
      <c r="AB3142" s="354">
        <v>0</v>
      </c>
      <c r="AC3142" s="354">
        <v>0</v>
      </c>
      <c r="AD3142" s="354">
        <v>0</v>
      </c>
    </row>
    <row r="3143" spans="1:30" x14ac:dyDescent="0.35">
      <c r="A3143" t="s">
        <v>201</v>
      </c>
      <c r="B3143" s="354" t="str">
        <f>VLOOKUP(A3143,'Web Based Remittances'!$A$2:$C$70,3,0)</f>
        <v>75e560f</v>
      </c>
      <c r="C3143" s="354" t="s">
        <v>49</v>
      </c>
      <c r="D3143" s="354" t="s">
        <v>50</v>
      </c>
      <c r="E3143" s="354">
        <v>4190387</v>
      </c>
      <c r="F3143" s="354">
        <v>0</v>
      </c>
      <c r="G3143" s="354">
        <v>0</v>
      </c>
      <c r="H3143" s="354">
        <v>0</v>
      </c>
      <c r="I3143" s="354">
        <v>0</v>
      </c>
      <c r="J3143" s="354">
        <v>0</v>
      </c>
      <c r="K3143" s="354">
        <v>0</v>
      </c>
      <c r="L3143" s="354">
        <v>0</v>
      </c>
      <c r="M3143" s="354">
        <v>0</v>
      </c>
      <c r="N3143" s="354">
        <v>0</v>
      </c>
      <c r="O3143" s="354">
        <v>0</v>
      </c>
      <c r="P3143" s="354">
        <v>0</v>
      </c>
      <c r="Q3143" s="354">
        <v>0</v>
      </c>
      <c r="R3143" s="354">
        <v>0</v>
      </c>
      <c r="S3143" s="354">
        <v>0</v>
      </c>
      <c r="T3143" s="354">
        <v>0</v>
      </c>
      <c r="U3143" s="354">
        <v>0</v>
      </c>
      <c r="V3143" s="354">
        <v>0</v>
      </c>
      <c r="W3143" s="354">
        <v>0</v>
      </c>
      <c r="X3143" s="354">
        <v>0</v>
      </c>
      <c r="Y3143" s="354">
        <v>0</v>
      </c>
      <c r="Z3143" s="354">
        <v>0</v>
      </c>
      <c r="AA3143" s="354">
        <v>0</v>
      </c>
      <c r="AB3143" s="354">
        <v>0</v>
      </c>
      <c r="AC3143" s="354">
        <v>0</v>
      </c>
      <c r="AD3143" s="354">
        <v>0</v>
      </c>
    </row>
    <row r="3144" spans="1:30" x14ac:dyDescent="0.35">
      <c r="A3144" t="s">
        <v>201</v>
      </c>
      <c r="B3144" s="354" t="str">
        <f>VLOOKUP(A3144,'Web Based Remittances'!$A$2:$C$70,3,0)</f>
        <v>75e560f</v>
      </c>
      <c r="C3144" s="354" t="s">
        <v>51</v>
      </c>
      <c r="D3144" s="354" t="s">
        <v>52</v>
      </c>
      <c r="E3144" s="354">
        <v>4190388</v>
      </c>
      <c r="F3144" s="354">
        <v>-8264</v>
      </c>
      <c r="G3144" s="354">
        <v>-4132</v>
      </c>
      <c r="H3144" s="354">
        <v>0</v>
      </c>
      <c r="I3144" s="354">
        <v>-4132</v>
      </c>
      <c r="J3144" s="354">
        <v>0</v>
      </c>
      <c r="K3144" s="354">
        <v>0</v>
      </c>
      <c r="L3144" s="354">
        <v>0</v>
      </c>
      <c r="M3144" s="354">
        <v>0</v>
      </c>
      <c r="N3144" s="354">
        <v>0</v>
      </c>
      <c r="O3144" s="354">
        <v>0</v>
      </c>
      <c r="P3144" s="354">
        <v>0</v>
      </c>
      <c r="Q3144" s="354">
        <v>0</v>
      </c>
      <c r="R3144" s="354">
        <v>0</v>
      </c>
      <c r="S3144" s="354">
        <v>-4132</v>
      </c>
      <c r="T3144" s="354">
        <v>-4132</v>
      </c>
      <c r="U3144" s="354">
        <v>-8264</v>
      </c>
      <c r="V3144" s="354">
        <v>-8264</v>
      </c>
      <c r="W3144" s="354">
        <v>-8264</v>
      </c>
      <c r="X3144" s="354">
        <v>-8264</v>
      </c>
      <c r="Y3144" s="354">
        <v>-8264</v>
      </c>
      <c r="Z3144" s="354">
        <v>-8264</v>
      </c>
      <c r="AA3144" s="354">
        <v>-8264</v>
      </c>
      <c r="AB3144" s="354">
        <v>-8264</v>
      </c>
      <c r="AC3144" s="354">
        <v>-8264</v>
      </c>
      <c r="AD3144" s="354">
        <v>-8264</v>
      </c>
    </row>
    <row r="3145" spans="1:30" x14ac:dyDescent="0.35">
      <c r="A3145" t="s">
        <v>201</v>
      </c>
      <c r="B3145" s="354" t="str">
        <f>VLOOKUP(A3145,'Web Based Remittances'!$A$2:$C$70,3,0)</f>
        <v>75e560f</v>
      </c>
      <c r="C3145" s="354" t="s">
        <v>53</v>
      </c>
      <c r="D3145" s="354" t="s">
        <v>54</v>
      </c>
      <c r="E3145" s="354">
        <v>4190380</v>
      </c>
      <c r="F3145" s="354">
        <v>-20669</v>
      </c>
      <c r="G3145" s="354">
        <v>0</v>
      </c>
      <c r="H3145" s="354">
        <v>-7038</v>
      </c>
      <c r="I3145" s="354">
        <v>0</v>
      </c>
      <c r="J3145" s="354">
        <v>-3779</v>
      </c>
      <c r="K3145" s="354">
        <v>0</v>
      </c>
      <c r="L3145" s="354">
        <v>0</v>
      </c>
      <c r="M3145" s="354">
        <v>0</v>
      </c>
      <c r="N3145" s="354">
        <v>-9852</v>
      </c>
      <c r="O3145" s="354">
        <v>0</v>
      </c>
      <c r="P3145" s="354">
        <v>0</v>
      </c>
      <c r="Q3145" s="354">
        <v>0</v>
      </c>
      <c r="R3145" s="354">
        <v>0</v>
      </c>
      <c r="S3145" s="354">
        <v>0</v>
      </c>
      <c r="T3145" s="354">
        <v>-7038</v>
      </c>
      <c r="U3145" s="354">
        <v>-7038</v>
      </c>
      <c r="V3145" s="354">
        <v>-10817</v>
      </c>
      <c r="W3145" s="354">
        <v>-10817</v>
      </c>
      <c r="X3145" s="354">
        <v>-10817</v>
      </c>
      <c r="Y3145" s="354">
        <v>-10817</v>
      </c>
      <c r="Z3145" s="354">
        <v>-20669</v>
      </c>
      <c r="AA3145" s="354">
        <v>-20669</v>
      </c>
      <c r="AB3145" s="354">
        <v>-20669</v>
      </c>
      <c r="AC3145" s="354">
        <v>-20669</v>
      </c>
      <c r="AD3145" s="354">
        <v>-20669</v>
      </c>
    </row>
    <row r="3146" spans="1:30" x14ac:dyDescent="0.35">
      <c r="A3146" t="s">
        <v>201</v>
      </c>
      <c r="B3146" s="354" t="str">
        <f>VLOOKUP(A3146,'Web Based Remittances'!$A$2:$C$70,3,0)</f>
        <v>75e560f</v>
      </c>
      <c r="C3146" s="354" t="s">
        <v>57</v>
      </c>
      <c r="D3146" s="354" t="s">
        <v>58</v>
      </c>
      <c r="E3146" s="354">
        <v>6110000</v>
      </c>
      <c r="F3146" s="354">
        <v>2101556</v>
      </c>
      <c r="G3146" s="354">
        <v>171206</v>
      </c>
      <c r="H3146" s="354">
        <v>171739</v>
      </c>
      <c r="I3146" s="354">
        <v>170801</v>
      </c>
      <c r="J3146" s="354">
        <v>171499</v>
      </c>
      <c r="K3146" s="354">
        <v>173502</v>
      </c>
      <c r="L3146" s="354">
        <v>175972</v>
      </c>
      <c r="M3146" s="354">
        <v>175971</v>
      </c>
      <c r="N3146" s="354">
        <v>175774</v>
      </c>
      <c r="O3146" s="354">
        <v>175774</v>
      </c>
      <c r="P3146" s="354">
        <v>180160</v>
      </c>
      <c r="Q3146" s="354">
        <v>179579</v>
      </c>
      <c r="R3146" s="354">
        <v>179579</v>
      </c>
      <c r="S3146" s="354">
        <v>171206</v>
      </c>
      <c r="T3146" s="354">
        <v>342945</v>
      </c>
      <c r="U3146" s="354">
        <v>513746</v>
      </c>
      <c r="V3146" s="354">
        <v>685245</v>
      </c>
      <c r="W3146" s="354">
        <v>858747</v>
      </c>
      <c r="X3146" s="354">
        <v>1034719</v>
      </c>
      <c r="Y3146" s="354">
        <v>1210690</v>
      </c>
      <c r="Z3146" s="354">
        <v>1386464</v>
      </c>
      <c r="AA3146" s="354">
        <v>1562238</v>
      </c>
      <c r="AB3146" s="354">
        <v>1742398</v>
      </c>
      <c r="AC3146" s="354">
        <v>1921977</v>
      </c>
      <c r="AD3146" s="354">
        <v>2101556</v>
      </c>
    </row>
    <row r="3147" spans="1:30" x14ac:dyDescent="0.35">
      <c r="A3147" t="s">
        <v>201</v>
      </c>
      <c r="B3147" s="354" t="str">
        <f>VLOOKUP(A3147,'Web Based Remittances'!$A$2:$C$70,3,0)</f>
        <v>75e560f</v>
      </c>
      <c r="C3147" s="354" t="s">
        <v>59</v>
      </c>
      <c r="D3147" s="354" t="s">
        <v>60</v>
      </c>
      <c r="E3147" s="354">
        <v>6110020</v>
      </c>
      <c r="F3147" s="354">
        <v>0</v>
      </c>
      <c r="G3147" s="354">
        <v>0</v>
      </c>
      <c r="H3147" s="354">
        <v>0</v>
      </c>
      <c r="I3147" s="354">
        <v>0</v>
      </c>
      <c r="J3147" s="354">
        <v>0</v>
      </c>
      <c r="K3147" s="354">
        <v>0</v>
      </c>
      <c r="L3147" s="354">
        <v>0</v>
      </c>
      <c r="M3147" s="354">
        <v>0</v>
      </c>
      <c r="N3147" s="354">
        <v>0</v>
      </c>
      <c r="O3147" s="354">
        <v>0</v>
      </c>
      <c r="P3147" s="354">
        <v>0</v>
      </c>
      <c r="Q3147" s="354">
        <v>0</v>
      </c>
      <c r="R3147" s="354">
        <v>0</v>
      </c>
      <c r="S3147" s="354">
        <v>0</v>
      </c>
      <c r="T3147" s="354">
        <v>0</v>
      </c>
      <c r="U3147" s="354">
        <v>0</v>
      </c>
      <c r="V3147" s="354">
        <v>0</v>
      </c>
      <c r="W3147" s="354">
        <v>0</v>
      </c>
      <c r="X3147" s="354">
        <v>0</v>
      </c>
      <c r="Y3147" s="354">
        <v>0</v>
      </c>
      <c r="Z3147" s="354">
        <v>0</v>
      </c>
      <c r="AA3147" s="354">
        <v>0</v>
      </c>
      <c r="AB3147" s="354">
        <v>0</v>
      </c>
      <c r="AC3147" s="354">
        <v>0</v>
      </c>
      <c r="AD3147" s="354">
        <v>0</v>
      </c>
    </row>
    <row r="3148" spans="1:30" x14ac:dyDescent="0.35">
      <c r="A3148" t="s">
        <v>201</v>
      </c>
      <c r="B3148" s="354" t="str">
        <f>VLOOKUP(A3148,'Web Based Remittances'!$A$2:$C$70,3,0)</f>
        <v>75e560f</v>
      </c>
      <c r="C3148" s="354" t="s">
        <v>61</v>
      </c>
      <c r="D3148" s="354" t="s">
        <v>62</v>
      </c>
      <c r="E3148" s="354">
        <v>6110600</v>
      </c>
      <c r="F3148" s="354">
        <v>3319959</v>
      </c>
      <c r="G3148" s="354">
        <v>262309</v>
      </c>
      <c r="H3148" s="354">
        <v>266909</v>
      </c>
      <c r="I3148" s="354">
        <v>267135</v>
      </c>
      <c r="J3148" s="354">
        <v>268041</v>
      </c>
      <c r="K3148" s="354">
        <v>264565</v>
      </c>
      <c r="L3148" s="354">
        <v>277350</v>
      </c>
      <c r="M3148" s="354">
        <v>284867</v>
      </c>
      <c r="N3148" s="354">
        <v>285550</v>
      </c>
      <c r="O3148" s="354">
        <v>286490</v>
      </c>
      <c r="P3148" s="354">
        <v>284693</v>
      </c>
      <c r="Q3148" s="354">
        <v>286490</v>
      </c>
      <c r="R3148" s="354">
        <v>285560</v>
      </c>
      <c r="S3148" s="354">
        <v>262309</v>
      </c>
      <c r="T3148" s="354">
        <v>529218</v>
      </c>
      <c r="U3148" s="354">
        <v>796353</v>
      </c>
      <c r="V3148" s="354">
        <v>1064394</v>
      </c>
      <c r="W3148" s="354">
        <v>1328959</v>
      </c>
      <c r="X3148" s="354">
        <v>1606309</v>
      </c>
      <c r="Y3148" s="354">
        <v>1891176</v>
      </c>
      <c r="Z3148" s="354">
        <v>2176726</v>
      </c>
      <c r="AA3148" s="354">
        <v>2463216</v>
      </c>
      <c r="AB3148" s="354">
        <v>2747909</v>
      </c>
      <c r="AC3148" s="354">
        <v>3034399</v>
      </c>
      <c r="AD3148" s="354">
        <v>3319959</v>
      </c>
    </row>
    <row r="3149" spans="1:30" x14ac:dyDescent="0.35">
      <c r="A3149" t="s">
        <v>201</v>
      </c>
      <c r="B3149" s="354" t="str">
        <f>VLOOKUP(A3149,'Web Based Remittances'!$A$2:$C$70,3,0)</f>
        <v>75e560f</v>
      </c>
      <c r="C3149" s="354" t="s">
        <v>63</v>
      </c>
      <c r="D3149" s="354" t="s">
        <v>64</v>
      </c>
      <c r="E3149" s="354">
        <v>6110720</v>
      </c>
      <c r="F3149" s="354">
        <v>108430</v>
      </c>
      <c r="G3149" s="354">
        <v>9111</v>
      </c>
      <c r="H3149" s="354">
        <v>9029</v>
      </c>
      <c r="I3149" s="354">
        <v>9029</v>
      </c>
      <c r="J3149" s="354">
        <v>9029</v>
      </c>
      <c r="K3149" s="354">
        <v>9029</v>
      </c>
      <c r="L3149" s="354">
        <v>9029</v>
      </c>
      <c r="M3149" s="354">
        <v>9029</v>
      </c>
      <c r="N3149" s="354">
        <v>9029</v>
      </c>
      <c r="O3149" s="354">
        <v>9029</v>
      </c>
      <c r="P3149" s="354">
        <v>9029</v>
      </c>
      <c r="Q3149" s="354">
        <v>9029</v>
      </c>
      <c r="R3149" s="354">
        <v>9029</v>
      </c>
      <c r="S3149" s="354">
        <v>9111</v>
      </c>
      <c r="T3149" s="354">
        <v>18140</v>
      </c>
      <c r="U3149" s="354">
        <v>27169</v>
      </c>
      <c r="V3149" s="354">
        <v>36198</v>
      </c>
      <c r="W3149" s="354">
        <v>45227</v>
      </c>
      <c r="X3149" s="354">
        <v>54256</v>
      </c>
      <c r="Y3149" s="354">
        <v>63285</v>
      </c>
      <c r="Z3149" s="354">
        <v>72314</v>
      </c>
      <c r="AA3149" s="354">
        <v>81343</v>
      </c>
      <c r="AB3149" s="354">
        <v>90372</v>
      </c>
      <c r="AC3149" s="354">
        <v>99401</v>
      </c>
      <c r="AD3149" s="354">
        <v>108430</v>
      </c>
    </row>
    <row r="3150" spans="1:30" x14ac:dyDescent="0.35">
      <c r="A3150" t="s">
        <v>201</v>
      </c>
      <c r="B3150" s="354" t="str">
        <f>VLOOKUP(A3150,'Web Based Remittances'!$A$2:$C$70,3,0)</f>
        <v>75e560f</v>
      </c>
      <c r="C3150" s="354" t="s">
        <v>65</v>
      </c>
      <c r="D3150" s="354" t="s">
        <v>66</v>
      </c>
      <c r="E3150" s="354">
        <v>6110860</v>
      </c>
      <c r="F3150" s="354">
        <v>311047</v>
      </c>
      <c r="G3150" s="354">
        <v>23614</v>
      </c>
      <c r="H3150" s="354">
        <v>24196</v>
      </c>
      <c r="I3150" s="354">
        <v>24569</v>
      </c>
      <c r="J3150" s="354">
        <v>24430</v>
      </c>
      <c r="K3150" s="354">
        <v>24384</v>
      </c>
      <c r="L3150" s="354">
        <v>25935</v>
      </c>
      <c r="M3150" s="354">
        <v>27079</v>
      </c>
      <c r="N3150" s="354">
        <v>27368</v>
      </c>
      <c r="O3150" s="354">
        <v>27368</v>
      </c>
      <c r="P3150" s="354">
        <v>27368</v>
      </c>
      <c r="Q3150" s="354">
        <v>27368</v>
      </c>
      <c r="R3150" s="354">
        <v>27368</v>
      </c>
      <c r="S3150" s="354">
        <v>23614</v>
      </c>
      <c r="T3150" s="354">
        <v>47810</v>
      </c>
      <c r="U3150" s="354">
        <v>72379</v>
      </c>
      <c r="V3150" s="354">
        <v>96809</v>
      </c>
      <c r="W3150" s="354">
        <v>121193</v>
      </c>
      <c r="X3150" s="354">
        <v>147128</v>
      </c>
      <c r="Y3150" s="354">
        <v>174207</v>
      </c>
      <c r="Z3150" s="354">
        <v>201575</v>
      </c>
      <c r="AA3150" s="354">
        <v>228943</v>
      </c>
      <c r="AB3150" s="354">
        <v>256311</v>
      </c>
      <c r="AC3150" s="354">
        <v>283679</v>
      </c>
      <c r="AD3150" s="354">
        <v>311047</v>
      </c>
    </row>
    <row r="3151" spans="1:30" x14ac:dyDescent="0.35">
      <c r="A3151" t="s">
        <v>201</v>
      </c>
      <c r="B3151" s="354" t="str">
        <f>VLOOKUP(A3151,'Web Based Remittances'!$A$2:$C$70,3,0)</f>
        <v>75e560f</v>
      </c>
      <c r="C3151" s="354" t="s">
        <v>67</v>
      </c>
      <c r="D3151" s="354" t="s">
        <v>68</v>
      </c>
      <c r="E3151" s="354">
        <v>6110800</v>
      </c>
      <c r="F3151" s="354">
        <v>86586</v>
      </c>
      <c r="G3151" s="354">
        <v>7171</v>
      </c>
      <c r="H3151" s="354">
        <v>7171</v>
      </c>
      <c r="I3151" s="354">
        <v>7171</v>
      </c>
      <c r="J3151" s="354">
        <v>7171</v>
      </c>
      <c r="K3151" s="354">
        <v>7171</v>
      </c>
      <c r="L3151" s="354">
        <v>7171</v>
      </c>
      <c r="M3151" s="354">
        <v>7260</v>
      </c>
      <c r="N3151" s="354">
        <v>7260</v>
      </c>
      <c r="O3151" s="354">
        <v>7260</v>
      </c>
      <c r="P3151" s="354">
        <v>7260</v>
      </c>
      <c r="Q3151" s="354">
        <v>7260</v>
      </c>
      <c r="R3151" s="354">
        <v>7260</v>
      </c>
      <c r="S3151" s="354">
        <v>7171</v>
      </c>
      <c r="T3151" s="354">
        <v>14342</v>
      </c>
      <c r="U3151" s="354">
        <v>21513</v>
      </c>
      <c r="V3151" s="354">
        <v>28684</v>
      </c>
      <c r="W3151" s="354">
        <v>35855</v>
      </c>
      <c r="X3151" s="354">
        <v>43026</v>
      </c>
      <c r="Y3151" s="354">
        <v>50286</v>
      </c>
      <c r="Z3151" s="354">
        <v>57546</v>
      </c>
      <c r="AA3151" s="354">
        <v>64806</v>
      </c>
      <c r="AB3151" s="354">
        <v>72066</v>
      </c>
      <c r="AC3151" s="354">
        <v>79326</v>
      </c>
      <c r="AD3151" s="354">
        <v>86586</v>
      </c>
    </row>
    <row r="3152" spans="1:30" x14ac:dyDescent="0.35">
      <c r="A3152" t="s">
        <v>201</v>
      </c>
      <c r="B3152" s="354" t="str">
        <f>VLOOKUP(A3152,'Web Based Remittances'!$A$2:$C$70,3,0)</f>
        <v>75e560f</v>
      </c>
      <c r="C3152" s="354" t="s">
        <v>69</v>
      </c>
      <c r="D3152" s="354" t="s">
        <v>70</v>
      </c>
      <c r="E3152" s="354">
        <v>6110640</v>
      </c>
      <c r="F3152" s="354">
        <v>28800</v>
      </c>
      <c r="G3152" s="354">
        <v>2400</v>
      </c>
      <c r="H3152" s="354">
        <v>2400</v>
      </c>
      <c r="I3152" s="354">
        <v>2400</v>
      </c>
      <c r="J3152" s="354">
        <v>2400</v>
      </c>
      <c r="K3152" s="354">
        <v>2400</v>
      </c>
      <c r="L3152" s="354">
        <v>2400</v>
      </c>
      <c r="M3152" s="354">
        <v>2400</v>
      </c>
      <c r="N3152" s="354">
        <v>2400</v>
      </c>
      <c r="O3152" s="354">
        <v>2400</v>
      </c>
      <c r="P3152" s="354">
        <v>2400</v>
      </c>
      <c r="Q3152" s="354">
        <v>2400</v>
      </c>
      <c r="R3152" s="354">
        <v>2400</v>
      </c>
      <c r="S3152" s="354">
        <v>2400</v>
      </c>
      <c r="T3152" s="354">
        <v>4800</v>
      </c>
      <c r="U3152" s="354">
        <v>7200</v>
      </c>
      <c r="V3152" s="354">
        <v>9600</v>
      </c>
      <c r="W3152" s="354">
        <v>12000</v>
      </c>
      <c r="X3152" s="354">
        <v>14400</v>
      </c>
      <c r="Y3152" s="354">
        <v>16800</v>
      </c>
      <c r="Z3152" s="354">
        <v>19200</v>
      </c>
      <c r="AA3152" s="354">
        <v>21600</v>
      </c>
      <c r="AB3152" s="354">
        <v>24000</v>
      </c>
      <c r="AC3152" s="354">
        <v>26400</v>
      </c>
      <c r="AD3152" s="354">
        <v>28800</v>
      </c>
    </row>
    <row r="3153" spans="1:30" x14ac:dyDescent="0.35">
      <c r="A3153" t="s">
        <v>201</v>
      </c>
      <c r="B3153" s="354" t="str">
        <f>VLOOKUP(A3153,'Web Based Remittances'!$A$2:$C$70,3,0)</f>
        <v>75e560f</v>
      </c>
      <c r="C3153" s="354" t="s">
        <v>71</v>
      </c>
      <c r="D3153" s="354" t="s">
        <v>72</v>
      </c>
      <c r="E3153" s="354">
        <v>6116300</v>
      </c>
      <c r="F3153" s="354">
        <v>39236</v>
      </c>
      <c r="G3153" s="354">
        <v>2778</v>
      </c>
      <c r="H3153" s="354">
        <v>2778</v>
      </c>
      <c r="I3153" s="354">
        <v>2778</v>
      </c>
      <c r="J3153" s="354">
        <v>2778</v>
      </c>
      <c r="K3153" s="354">
        <v>2628</v>
      </c>
      <c r="L3153" s="354">
        <v>6678</v>
      </c>
      <c r="M3153" s="354">
        <v>2778</v>
      </c>
      <c r="N3153" s="354">
        <v>3428</v>
      </c>
      <c r="O3153" s="354">
        <v>3778</v>
      </c>
      <c r="P3153" s="354">
        <v>2778</v>
      </c>
      <c r="Q3153" s="354">
        <v>2778</v>
      </c>
      <c r="R3153" s="354">
        <v>3278</v>
      </c>
      <c r="S3153" s="354">
        <v>2778</v>
      </c>
      <c r="T3153" s="354">
        <v>5556</v>
      </c>
      <c r="U3153" s="354">
        <v>8334</v>
      </c>
      <c r="V3153" s="354">
        <v>11112</v>
      </c>
      <c r="W3153" s="354">
        <v>13740</v>
      </c>
      <c r="X3153" s="354">
        <v>20418</v>
      </c>
      <c r="Y3153" s="354">
        <v>23196</v>
      </c>
      <c r="Z3153" s="354">
        <v>26624</v>
      </c>
      <c r="AA3153" s="354">
        <v>30402</v>
      </c>
      <c r="AB3153" s="354">
        <v>33180</v>
      </c>
      <c r="AC3153" s="354">
        <v>35958</v>
      </c>
      <c r="AD3153" s="354">
        <v>39236</v>
      </c>
    </row>
    <row r="3154" spans="1:30" x14ac:dyDescent="0.35">
      <c r="A3154" t="s">
        <v>201</v>
      </c>
      <c r="B3154" s="354" t="str">
        <f>VLOOKUP(A3154,'Web Based Remittances'!$A$2:$C$70,3,0)</f>
        <v>75e560f</v>
      </c>
      <c r="C3154" s="354" t="s">
        <v>73</v>
      </c>
      <c r="D3154" s="354" t="s">
        <v>74</v>
      </c>
      <c r="E3154" s="354">
        <v>6116200</v>
      </c>
      <c r="F3154" s="354">
        <v>20185</v>
      </c>
      <c r="G3154" s="354">
        <v>34</v>
      </c>
      <c r="H3154" s="354">
        <v>0</v>
      </c>
      <c r="I3154" s="354">
        <v>0</v>
      </c>
      <c r="J3154" s="354">
        <v>0</v>
      </c>
      <c r="K3154" s="354">
        <v>360</v>
      </c>
      <c r="L3154" s="354">
        <v>4250</v>
      </c>
      <c r="M3154" s="354">
        <v>0</v>
      </c>
      <c r="N3154" s="354">
        <v>0</v>
      </c>
      <c r="O3154" s="354">
        <v>877</v>
      </c>
      <c r="P3154" s="354">
        <v>0</v>
      </c>
      <c r="Q3154" s="354">
        <v>2000</v>
      </c>
      <c r="R3154" s="354">
        <v>12664</v>
      </c>
      <c r="S3154" s="354">
        <v>34</v>
      </c>
      <c r="T3154" s="354">
        <v>34</v>
      </c>
      <c r="U3154" s="354">
        <v>34</v>
      </c>
      <c r="V3154" s="354">
        <v>34</v>
      </c>
      <c r="W3154" s="354">
        <v>394</v>
      </c>
      <c r="X3154" s="354">
        <v>4644</v>
      </c>
      <c r="Y3154" s="354">
        <v>4644</v>
      </c>
      <c r="Z3154" s="354">
        <v>4644</v>
      </c>
      <c r="AA3154" s="354">
        <v>5521</v>
      </c>
      <c r="AB3154" s="354">
        <v>5521</v>
      </c>
      <c r="AC3154" s="354">
        <v>7521</v>
      </c>
      <c r="AD3154" s="354">
        <v>20185</v>
      </c>
    </row>
    <row r="3155" spans="1:30" x14ac:dyDescent="0.35">
      <c r="A3155" t="s">
        <v>201</v>
      </c>
      <c r="B3155" s="354" t="str">
        <f>VLOOKUP(A3155,'Web Based Remittances'!$A$2:$C$70,3,0)</f>
        <v>75e560f</v>
      </c>
      <c r="C3155" s="354" t="s">
        <v>75</v>
      </c>
      <c r="D3155" s="354" t="s">
        <v>76</v>
      </c>
      <c r="E3155" s="354">
        <v>6116610</v>
      </c>
      <c r="F3155" s="354">
        <v>0</v>
      </c>
      <c r="G3155" s="354">
        <v>0</v>
      </c>
      <c r="H3155" s="354">
        <v>0</v>
      </c>
      <c r="I3155" s="354">
        <v>0</v>
      </c>
      <c r="J3155" s="354">
        <v>0</v>
      </c>
      <c r="K3155" s="354">
        <v>0</v>
      </c>
      <c r="L3155" s="354">
        <v>0</v>
      </c>
      <c r="M3155" s="354">
        <v>0</v>
      </c>
      <c r="N3155" s="354">
        <v>0</v>
      </c>
      <c r="O3155" s="354">
        <v>0</v>
      </c>
      <c r="P3155" s="354">
        <v>0</v>
      </c>
      <c r="Q3155" s="354">
        <v>0</v>
      </c>
      <c r="R3155" s="354">
        <v>0</v>
      </c>
      <c r="S3155" s="354">
        <v>0</v>
      </c>
      <c r="T3155" s="354">
        <v>0</v>
      </c>
      <c r="U3155" s="354">
        <v>0</v>
      </c>
      <c r="V3155" s="354">
        <v>0</v>
      </c>
      <c r="W3155" s="354">
        <v>0</v>
      </c>
      <c r="X3155" s="354">
        <v>0</v>
      </c>
      <c r="Y3155" s="354">
        <v>0</v>
      </c>
      <c r="Z3155" s="354">
        <v>0</v>
      </c>
      <c r="AA3155" s="354">
        <v>0</v>
      </c>
      <c r="AB3155" s="354">
        <v>0</v>
      </c>
      <c r="AC3155" s="354">
        <v>0</v>
      </c>
      <c r="AD3155" s="354">
        <v>0</v>
      </c>
    </row>
    <row r="3156" spans="1:30" x14ac:dyDescent="0.35">
      <c r="A3156" t="s">
        <v>201</v>
      </c>
      <c r="B3156" s="354" t="str">
        <f>VLOOKUP(A3156,'Web Based Remittances'!$A$2:$C$70,3,0)</f>
        <v>75e560f</v>
      </c>
      <c r="C3156" s="354" t="s">
        <v>77</v>
      </c>
      <c r="D3156" s="354" t="s">
        <v>78</v>
      </c>
      <c r="E3156" s="354">
        <v>6116600</v>
      </c>
      <c r="F3156" s="354">
        <v>0</v>
      </c>
      <c r="G3156" s="354">
        <v>0</v>
      </c>
      <c r="H3156" s="354">
        <v>0</v>
      </c>
      <c r="I3156" s="354">
        <v>0</v>
      </c>
      <c r="J3156" s="354">
        <v>0</v>
      </c>
      <c r="K3156" s="354">
        <v>0</v>
      </c>
      <c r="L3156" s="354">
        <v>0</v>
      </c>
      <c r="M3156" s="354">
        <v>0</v>
      </c>
      <c r="N3156" s="354">
        <v>0</v>
      </c>
      <c r="O3156" s="354">
        <v>0</v>
      </c>
      <c r="P3156" s="354">
        <v>0</v>
      </c>
      <c r="Q3156" s="354">
        <v>0</v>
      </c>
      <c r="R3156" s="354">
        <v>0</v>
      </c>
      <c r="S3156" s="354">
        <v>0</v>
      </c>
      <c r="T3156" s="354">
        <v>0</v>
      </c>
      <c r="U3156" s="354">
        <v>0</v>
      </c>
      <c r="V3156" s="354">
        <v>0</v>
      </c>
      <c r="W3156" s="354">
        <v>0</v>
      </c>
      <c r="X3156" s="354">
        <v>0</v>
      </c>
      <c r="Y3156" s="354">
        <v>0</v>
      </c>
      <c r="Z3156" s="354">
        <v>0</v>
      </c>
      <c r="AA3156" s="354">
        <v>0</v>
      </c>
      <c r="AB3156" s="354">
        <v>0</v>
      </c>
      <c r="AC3156" s="354">
        <v>0</v>
      </c>
      <c r="AD3156" s="354">
        <v>0</v>
      </c>
    </row>
    <row r="3157" spans="1:30" x14ac:dyDescent="0.35">
      <c r="A3157" t="s">
        <v>201</v>
      </c>
      <c r="B3157" s="354" t="str">
        <f>VLOOKUP(A3157,'Web Based Remittances'!$A$2:$C$70,3,0)</f>
        <v>75e560f</v>
      </c>
      <c r="C3157" s="354" t="s">
        <v>79</v>
      </c>
      <c r="D3157" s="354" t="s">
        <v>80</v>
      </c>
      <c r="E3157" s="354">
        <v>6121000</v>
      </c>
      <c r="F3157" s="354">
        <v>37064</v>
      </c>
      <c r="G3157" s="354">
        <v>1989</v>
      </c>
      <c r="H3157" s="354">
        <v>2144</v>
      </c>
      <c r="I3157" s="354">
        <v>2279</v>
      </c>
      <c r="J3157" s="354">
        <v>2029</v>
      </c>
      <c r="K3157" s="354">
        <v>1529</v>
      </c>
      <c r="L3157" s="354">
        <v>2359</v>
      </c>
      <c r="M3157" s="354">
        <v>1529</v>
      </c>
      <c r="N3157" s="354">
        <v>5833</v>
      </c>
      <c r="O3157" s="354">
        <v>3176</v>
      </c>
      <c r="P3157" s="354">
        <v>1529</v>
      </c>
      <c r="Q3157" s="354">
        <v>2129</v>
      </c>
      <c r="R3157" s="354">
        <v>10539</v>
      </c>
      <c r="S3157" s="354">
        <v>1989</v>
      </c>
      <c r="T3157" s="354">
        <v>4133</v>
      </c>
      <c r="U3157" s="354">
        <v>6412</v>
      </c>
      <c r="V3157" s="354">
        <v>8441</v>
      </c>
      <c r="W3157" s="354">
        <v>9970</v>
      </c>
      <c r="X3157" s="354">
        <v>12329</v>
      </c>
      <c r="Y3157" s="354">
        <v>13858</v>
      </c>
      <c r="Z3157" s="354">
        <v>19691</v>
      </c>
      <c r="AA3157" s="354">
        <v>22867</v>
      </c>
      <c r="AB3157" s="354">
        <v>24396</v>
      </c>
      <c r="AC3157" s="354">
        <v>26525</v>
      </c>
      <c r="AD3157" s="354">
        <v>37064</v>
      </c>
    </row>
    <row r="3158" spans="1:30" x14ac:dyDescent="0.35">
      <c r="A3158" t="s">
        <v>201</v>
      </c>
      <c r="B3158" s="354" t="str">
        <f>VLOOKUP(A3158,'Web Based Remittances'!$A$2:$C$70,3,0)</f>
        <v>75e560f</v>
      </c>
      <c r="C3158" s="354" t="s">
        <v>81</v>
      </c>
      <c r="D3158" s="354" t="s">
        <v>82</v>
      </c>
      <c r="E3158" s="354">
        <v>6122310</v>
      </c>
      <c r="F3158" s="354">
        <v>6780</v>
      </c>
      <c r="G3158" s="354">
        <v>565</v>
      </c>
      <c r="H3158" s="354">
        <v>565</v>
      </c>
      <c r="I3158" s="354">
        <v>565</v>
      </c>
      <c r="J3158" s="354">
        <v>565</v>
      </c>
      <c r="K3158" s="354">
        <v>565</v>
      </c>
      <c r="L3158" s="354">
        <v>565</v>
      </c>
      <c r="M3158" s="354">
        <v>565</v>
      </c>
      <c r="N3158" s="354">
        <v>565</v>
      </c>
      <c r="O3158" s="354">
        <v>565</v>
      </c>
      <c r="P3158" s="354">
        <v>565</v>
      </c>
      <c r="Q3158" s="354">
        <v>565</v>
      </c>
      <c r="R3158" s="354">
        <v>565</v>
      </c>
      <c r="S3158" s="354">
        <v>565</v>
      </c>
      <c r="T3158" s="354">
        <v>1130</v>
      </c>
      <c r="U3158" s="354">
        <v>1695</v>
      </c>
      <c r="V3158" s="354">
        <v>2260</v>
      </c>
      <c r="W3158" s="354">
        <v>2825</v>
      </c>
      <c r="X3158" s="354">
        <v>3390</v>
      </c>
      <c r="Y3158" s="354">
        <v>3955</v>
      </c>
      <c r="Z3158" s="354">
        <v>4520</v>
      </c>
      <c r="AA3158" s="354">
        <v>5085</v>
      </c>
      <c r="AB3158" s="354">
        <v>5650</v>
      </c>
      <c r="AC3158" s="354">
        <v>6215</v>
      </c>
      <c r="AD3158" s="354">
        <v>6780</v>
      </c>
    </row>
    <row r="3159" spans="1:30" x14ac:dyDescent="0.35">
      <c r="A3159" t="s">
        <v>201</v>
      </c>
      <c r="B3159" s="354" t="str">
        <f>VLOOKUP(A3159,'Web Based Remittances'!$A$2:$C$70,3,0)</f>
        <v>75e560f</v>
      </c>
      <c r="C3159" s="354" t="s">
        <v>83</v>
      </c>
      <c r="D3159" s="354" t="s">
        <v>84</v>
      </c>
      <c r="E3159" s="354">
        <v>6122110</v>
      </c>
      <c r="F3159" s="354">
        <v>105806</v>
      </c>
      <c r="G3159" s="354">
        <v>8795</v>
      </c>
      <c r="H3159" s="354">
        <v>8795</v>
      </c>
      <c r="I3159" s="354">
        <v>8795</v>
      </c>
      <c r="J3159" s="354">
        <v>8795</v>
      </c>
      <c r="K3159" s="354">
        <v>8795</v>
      </c>
      <c r="L3159" s="354">
        <v>8795</v>
      </c>
      <c r="M3159" s="354">
        <v>8795</v>
      </c>
      <c r="N3159" s="354">
        <v>8795</v>
      </c>
      <c r="O3159" s="354">
        <v>9061</v>
      </c>
      <c r="P3159" s="354">
        <v>8795</v>
      </c>
      <c r="Q3159" s="354">
        <v>8795</v>
      </c>
      <c r="R3159" s="354">
        <v>8795</v>
      </c>
      <c r="S3159" s="354">
        <v>8795</v>
      </c>
      <c r="T3159" s="354">
        <v>17590</v>
      </c>
      <c r="U3159" s="354">
        <v>26385</v>
      </c>
      <c r="V3159" s="354">
        <v>35180</v>
      </c>
      <c r="W3159" s="354">
        <v>43975</v>
      </c>
      <c r="X3159" s="354">
        <v>52770</v>
      </c>
      <c r="Y3159" s="354">
        <v>61565</v>
      </c>
      <c r="Z3159" s="354">
        <v>70360</v>
      </c>
      <c r="AA3159" s="354">
        <v>79421</v>
      </c>
      <c r="AB3159" s="354">
        <v>88216</v>
      </c>
      <c r="AC3159" s="354">
        <v>97011</v>
      </c>
      <c r="AD3159" s="354">
        <v>105806</v>
      </c>
    </row>
    <row r="3160" spans="1:30" x14ac:dyDescent="0.35">
      <c r="A3160" t="s">
        <v>201</v>
      </c>
      <c r="B3160" s="354" t="str">
        <f>VLOOKUP(A3160,'Web Based Remittances'!$A$2:$C$70,3,0)</f>
        <v>75e560f</v>
      </c>
      <c r="C3160" s="354" t="s">
        <v>85</v>
      </c>
      <c r="D3160" s="354" t="s">
        <v>86</v>
      </c>
      <c r="E3160" s="354">
        <v>6120800</v>
      </c>
      <c r="F3160" s="354">
        <v>5700</v>
      </c>
      <c r="G3160" s="354">
        <v>475</v>
      </c>
      <c r="H3160" s="354">
        <v>475</v>
      </c>
      <c r="I3160" s="354">
        <v>475</v>
      </c>
      <c r="J3160" s="354">
        <v>475</v>
      </c>
      <c r="K3160" s="354">
        <v>475</v>
      </c>
      <c r="L3160" s="354">
        <v>475</v>
      </c>
      <c r="M3160" s="354">
        <v>475</v>
      </c>
      <c r="N3160" s="354">
        <v>475</v>
      </c>
      <c r="O3160" s="354">
        <v>475</v>
      </c>
      <c r="P3160" s="354">
        <v>475</v>
      </c>
      <c r="Q3160" s="354">
        <v>475</v>
      </c>
      <c r="R3160" s="354">
        <v>475</v>
      </c>
      <c r="S3160" s="354">
        <v>475</v>
      </c>
      <c r="T3160" s="354">
        <v>950</v>
      </c>
      <c r="U3160" s="354">
        <v>1425</v>
      </c>
      <c r="V3160" s="354">
        <v>1900</v>
      </c>
      <c r="W3160" s="354">
        <v>2375</v>
      </c>
      <c r="X3160" s="354">
        <v>2850</v>
      </c>
      <c r="Y3160" s="354">
        <v>3325</v>
      </c>
      <c r="Z3160" s="354">
        <v>3800</v>
      </c>
      <c r="AA3160" s="354">
        <v>4275</v>
      </c>
      <c r="AB3160" s="354">
        <v>4750</v>
      </c>
      <c r="AC3160" s="354">
        <v>5225</v>
      </c>
      <c r="AD3160" s="354">
        <v>5700</v>
      </c>
    </row>
    <row r="3161" spans="1:30" x14ac:dyDescent="0.35">
      <c r="A3161" t="s">
        <v>201</v>
      </c>
      <c r="B3161" s="354" t="str">
        <f>VLOOKUP(A3161,'Web Based Remittances'!$A$2:$C$70,3,0)</f>
        <v>75e560f</v>
      </c>
      <c r="C3161" s="354" t="s">
        <v>87</v>
      </c>
      <c r="D3161" s="354" t="s">
        <v>88</v>
      </c>
      <c r="E3161" s="354">
        <v>6120220</v>
      </c>
      <c r="F3161" s="354">
        <v>99014</v>
      </c>
      <c r="G3161" s="354">
        <v>13306</v>
      </c>
      <c r="H3161" s="354">
        <v>5980</v>
      </c>
      <c r="I3161" s="354">
        <v>5980</v>
      </c>
      <c r="J3161" s="354">
        <v>5980</v>
      </c>
      <c r="K3161" s="354">
        <v>5980</v>
      </c>
      <c r="L3161" s="354">
        <v>5980</v>
      </c>
      <c r="M3161" s="354">
        <v>11021</v>
      </c>
      <c r="N3161" s="354">
        <v>5980</v>
      </c>
      <c r="O3161" s="354">
        <v>8265</v>
      </c>
      <c r="P3161" s="354">
        <v>14012</v>
      </c>
      <c r="Q3161" s="354">
        <v>8265</v>
      </c>
      <c r="R3161" s="354">
        <v>8265</v>
      </c>
      <c r="S3161" s="354">
        <v>13306</v>
      </c>
      <c r="T3161" s="354">
        <v>19286</v>
      </c>
      <c r="U3161" s="354">
        <v>25266</v>
      </c>
      <c r="V3161" s="354">
        <v>31246</v>
      </c>
      <c r="W3161" s="354">
        <v>37226</v>
      </c>
      <c r="X3161" s="354">
        <v>43206</v>
      </c>
      <c r="Y3161" s="354">
        <v>54227</v>
      </c>
      <c r="Z3161" s="354">
        <v>60207</v>
      </c>
      <c r="AA3161" s="354">
        <v>68472</v>
      </c>
      <c r="AB3161" s="354">
        <v>82484</v>
      </c>
      <c r="AC3161" s="354">
        <v>90749</v>
      </c>
      <c r="AD3161" s="354">
        <v>99014</v>
      </c>
    </row>
    <row r="3162" spans="1:30" x14ac:dyDescent="0.35">
      <c r="A3162" t="s">
        <v>201</v>
      </c>
      <c r="B3162" s="354" t="str">
        <f>VLOOKUP(A3162,'Web Based Remittances'!$A$2:$C$70,3,0)</f>
        <v>75e560f</v>
      </c>
      <c r="C3162" s="354" t="s">
        <v>89</v>
      </c>
      <c r="D3162" s="354" t="s">
        <v>90</v>
      </c>
      <c r="E3162" s="354">
        <v>6120600</v>
      </c>
      <c r="F3162" s="354">
        <v>0</v>
      </c>
      <c r="G3162" s="354">
        <v>0</v>
      </c>
      <c r="H3162" s="354">
        <v>0</v>
      </c>
      <c r="I3162" s="354">
        <v>0</v>
      </c>
      <c r="J3162" s="354">
        <v>0</v>
      </c>
      <c r="K3162" s="354">
        <v>0</v>
      </c>
      <c r="L3162" s="354">
        <v>0</v>
      </c>
      <c r="M3162" s="354">
        <v>0</v>
      </c>
      <c r="N3162" s="354">
        <v>0</v>
      </c>
      <c r="O3162" s="354">
        <v>0</v>
      </c>
      <c r="P3162" s="354">
        <v>0</v>
      </c>
      <c r="Q3162" s="354">
        <v>0</v>
      </c>
      <c r="R3162" s="354">
        <v>0</v>
      </c>
      <c r="S3162" s="354">
        <v>0</v>
      </c>
      <c r="T3162" s="354">
        <v>0</v>
      </c>
      <c r="U3162" s="354">
        <v>0</v>
      </c>
      <c r="V3162" s="354">
        <v>0</v>
      </c>
      <c r="W3162" s="354">
        <v>0</v>
      </c>
      <c r="X3162" s="354">
        <v>0</v>
      </c>
      <c r="Y3162" s="354">
        <v>0</v>
      </c>
      <c r="Z3162" s="354">
        <v>0</v>
      </c>
      <c r="AA3162" s="354">
        <v>0</v>
      </c>
      <c r="AB3162" s="354">
        <v>0</v>
      </c>
      <c r="AC3162" s="354">
        <v>0</v>
      </c>
      <c r="AD3162" s="354">
        <v>0</v>
      </c>
    </row>
    <row r="3163" spans="1:30" x14ac:dyDescent="0.35">
      <c r="A3163" t="s">
        <v>201</v>
      </c>
      <c r="B3163" s="354" t="str">
        <f>VLOOKUP(A3163,'Web Based Remittances'!$A$2:$C$70,3,0)</f>
        <v>75e560f</v>
      </c>
      <c r="C3163" s="354" t="s">
        <v>91</v>
      </c>
      <c r="D3163" s="354" t="s">
        <v>92</v>
      </c>
      <c r="E3163" s="354">
        <v>6120400</v>
      </c>
      <c r="F3163" s="354">
        <v>27895</v>
      </c>
      <c r="G3163" s="354">
        <v>3689.5</v>
      </c>
      <c r="H3163" s="354">
        <v>1610</v>
      </c>
      <c r="I3163" s="354">
        <v>1610</v>
      </c>
      <c r="J3163" s="354">
        <v>1608.5</v>
      </c>
      <c r="K3163" s="354">
        <v>831</v>
      </c>
      <c r="L3163" s="354">
        <v>1692</v>
      </c>
      <c r="M3163" s="354">
        <v>1649.5</v>
      </c>
      <c r="N3163" s="354">
        <v>1733</v>
      </c>
      <c r="O3163" s="354">
        <v>1364</v>
      </c>
      <c r="P3163" s="354">
        <v>4137.5</v>
      </c>
      <c r="Q3163" s="354">
        <v>2046</v>
      </c>
      <c r="R3163" s="354">
        <v>5924</v>
      </c>
      <c r="S3163" s="354">
        <v>3689.5</v>
      </c>
      <c r="T3163" s="354">
        <v>5299.5</v>
      </c>
      <c r="U3163" s="354">
        <v>6909.5</v>
      </c>
      <c r="V3163" s="354">
        <v>8518</v>
      </c>
      <c r="W3163" s="354">
        <v>9349</v>
      </c>
      <c r="X3163" s="354">
        <v>11041</v>
      </c>
      <c r="Y3163" s="354">
        <v>12690.5</v>
      </c>
      <c r="Z3163" s="354">
        <v>14423.5</v>
      </c>
      <c r="AA3163" s="354">
        <v>15787.5</v>
      </c>
      <c r="AB3163" s="354">
        <v>19925</v>
      </c>
      <c r="AC3163" s="354">
        <v>21971</v>
      </c>
      <c r="AD3163" s="354">
        <v>27895</v>
      </c>
    </row>
    <row r="3164" spans="1:30" x14ac:dyDescent="0.35">
      <c r="A3164" t="s">
        <v>201</v>
      </c>
      <c r="B3164" s="354" t="str">
        <f>VLOOKUP(A3164,'Web Based Remittances'!$A$2:$C$70,3,0)</f>
        <v>75e560f</v>
      </c>
      <c r="C3164" s="354" t="s">
        <v>93</v>
      </c>
      <c r="D3164" s="354" t="s">
        <v>94</v>
      </c>
      <c r="E3164" s="354">
        <v>6140130</v>
      </c>
      <c r="F3164" s="354">
        <v>76762</v>
      </c>
      <c r="G3164" s="354">
        <v>6195</v>
      </c>
      <c r="H3164" s="354">
        <v>6050</v>
      </c>
      <c r="I3164" s="354">
        <v>7370</v>
      </c>
      <c r="J3164" s="354">
        <v>8566</v>
      </c>
      <c r="K3164" s="354">
        <v>5681</v>
      </c>
      <c r="L3164" s="354">
        <v>6336</v>
      </c>
      <c r="M3164" s="354">
        <v>6015</v>
      </c>
      <c r="N3164" s="354">
        <v>6174</v>
      </c>
      <c r="O3164" s="354">
        <v>6055</v>
      </c>
      <c r="P3164" s="354">
        <v>6223</v>
      </c>
      <c r="Q3164" s="354">
        <v>6055</v>
      </c>
      <c r="R3164" s="354">
        <v>6042</v>
      </c>
      <c r="S3164" s="354">
        <v>6195</v>
      </c>
      <c r="T3164" s="354">
        <v>12245</v>
      </c>
      <c r="U3164" s="354">
        <v>19615</v>
      </c>
      <c r="V3164" s="354">
        <v>28181</v>
      </c>
      <c r="W3164" s="354">
        <v>33862</v>
      </c>
      <c r="X3164" s="354">
        <v>40198</v>
      </c>
      <c r="Y3164" s="354">
        <v>46213</v>
      </c>
      <c r="Z3164" s="354">
        <v>52387</v>
      </c>
      <c r="AA3164" s="354">
        <v>58442</v>
      </c>
      <c r="AB3164" s="354">
        <v>64665</v>
      </c>
      <c r="AC3164" s="354">
        <v>70720</v>
      </c>
      <c r="AD3164" s="354">
        <v>76762</v>
      </c>
    </row>
    <row r="3165" spans="1:30" x14ac:dyDescent="0.35">
      <c r="A3165" t="s">
        <v>201</v>
      </c>
      <c r="B3165" s="354" t="str">
        <f>VLOOKUP(A3165,'Web Based Remittances'!$A$2:$C$70,3,0)</f>
        <v>75e560f</v>
      </c>
      <c r="C3165" s="354" t="s">
        <v>95</v>
      </c>
      <c r="D3165" s="354" t="s">
        <v>96</v>
      </c>
      <c r="E3165" s="354">
        <v>6142430</v>
      </c>
      <c r="F3165" s="354">
        <v>26437</v>
      </c>
      <c r="G3165" s="354">
        <v>7390</v>
      </c>
      <c r="H3165" s="354">
        <v>625</v>
      </c>
      <c r="I3165" s="354">
        <v>2620</v>
      </c>
      <c r="J3165" s="354">
        <v>625</v>
      </c>
      <c r="K3165" s="354">
        <v>625</v>
      </c>
      <c r="L3165" s="354">
        <v>941</v>
      </c>
      <c r="M3165" s="354">
        <v>625</v>
      </c>
      <c r="N3165" s="354">
        <v>7048</v>
      </c>
      <c r="O3165" s="354">
        <v>3446</v>
      </c>
      <c r="P3165" s="354">
        <v>742</v>
      </c>
      <c r="Q3165" s="354">
        <v>625</v>
      </c>
      <c r="R3165" s="354">
        <v>1125</v>
      </c>
      <c r="S3165" s="354">
        <v>7390</v>
      </c>
      <c r="T3165" s="354">
        <v>8015</v>
      </c>
      <c r="U3165" s="354">
        <v>10635</v>
      </c>
      <c r="V3165" s="354">
        <v>11260</v>
      </c>
      <c r="W3165" s="354">
        <v>11885</v>
      </c>
      <c r="X3165" s="354">
        <v>12826</v>
      </c>
      <c r="Y3165" s="354">
        <v>13451</v>
      </c>
      <c r="Z3165" s="354">
        <v>20499</v>
      </c>
      <c r="AA3165" s="354">
        <v>23945</v>
      </c>
      <c r="AB3165" s="354">
        <v>24687</v>
      </c>
      <c r="AC3165" s="354">
        <v>25312</v>
      </c>
      <c r="AD3165" s="354">
        <v>26437</v>
      </c>
    </row>
    <row r="3166" spans="1:30" x14ac:dyDescent="0.35">
      <c r="A3166" t="s">
        <v>201</v>
      </c>
      <c r="B3166" s="354" t="str">
        <f>VLOOKUP(A3166,'Web Based Remittances'!$A$2:$C$70,3,0)</f>
        <v>75e560f</v>
      </c>
      <c r="C3166" s="354" t="s">
        <v>97</v>
      </c>
      <c r="D3166" s="354" t="s">
        <v>98</v>
      </c>
      <c r="E3166" s="354">
        <v>6146100</v>
      </c>
      <c r="F3166" s="354">
        <v>8000</v>
      </c>
      <c r="G3166" s="354">
        <v>0</v>
      </c>
      <c r="H3166" s="354">
        <v>0</v>
      </c>
      <c r="I3166" s="354">
        <v>0</v>
      </c>
      <c r="J3166" s="354">
        <v>0</v>
      </c>
      <c r="K3166" s="354">
        <v>0</v>
      </c>
      <c r="L3166" s="354">
        <v>0</v>
      </c>
      <c r="M3166" s="354">
        <v>0</v>
      </c>
      <c r="N3166" s="354">
        <v>0</v>
      </c>
      <c r="O3166" s="354">
        <v>0</v>
      </c>
      <c r="P3166" s="354">
        <v>0</v>
      </c>
      <c r="Q3166" s="354">
        <v>0</v>
      </c>
      <c r="R3166" s="354">
        <v>8000</v>
      </c>
      <c r="S3166" s="354">
        <v>0</v>
      </c>
      <c r="T3166" s="354">
        <v>0</v>
      </c>
      <c r="U3166" s="354">
        <v>0</v>
      </c>
      <c r="V3166" s="354">
        <v>0</v>
      </c>
      <c r="W3166" s="354">
        <v>0</v>
      </c>
      <c r="X3166" s="354">
        <v>0</v>
      </c>
      <c r="Y3166" s="354">
        <v>0</v>
      </c>
      <c r="Z3166" s="354">
        <v>0</v>
      </c>
      <c r="AA3166" s="354">
        <v>0</v>
      </c>
      <c r="AB3166" s="354">
        <v>0</v>
      </c>
      <c r="AC3166" s="354">
        <v>0</v>
      </c>
      <c r="AD3166" s="354">
        <v>8000</v>
      </c>
    </row>
    <row r="3167" spans="1:30" x14ac:dyDescent="0.35">
      <c r="A3167" t="s">
        <v>201</v>
      </c>
      <c r="B3167" s="354" t="str">
        <f>VLOOKUP(A3167,'Web Based Remittances'!$A$2:$C$70,3,0)</f>
        <v>75e560f</v>
      </c>
      <c r="C3167" s="354" t="s">
        <v>99</v>
      </c>
      <c r="D3167" s="354" t="s">
        <v>100</v>
      </c>
      <c r="E3167" s="354">
        <v>6140000</v>
      </c>
      <c r="F3167" s="354">
        <v>70373.98</v>
      </c>
      <c r="G3167" s="354">
        <v>16995</v>
      </c>
      <c r="H3167" s="354">
        <v>4888</v>
      </c>
      <c r="I3167" s="354">
        <v>4706</v>
      </c>
      <c r="J3167" s="354">
        <v>4056</v>
      </c>
      <c r="K3167" s="354">
        <v>4603</v>
      </c>
      <c r="L3167" s="354">
        <v>4056</v>
      </c>
      <c r="M3167" s="354">
        <v>4056</v>
      </c>
      <c r="N3167" s="354">
        <v>5877</v>
      </c>
      <c r="O3167" s="354">
        <v>5305.98</v>
      </c>
      <c r="P3167" s="354">
        <v>6624</v>
      </c>
      <c r="Q3167" s="354">
        <v>4521</v>
      </c>
      <c r="R3167" s="354">
        <v>4686</v>
      </c>
      <c r="S3167" s="354">
        <v>16995</v>
      </c>
      <c r="T3167" s="354">
        <v>21883</v>
      </c>
      <c r="U3167" s="354">
        <v>26589</v>
      </c>
      <c r="V3167" s="354">
        <v>30645</v>
      </c>
      <c r="W3167" s="354">
        <v>35248</v>
      </c>
      <c r="X3167" s="354">
        <v>39304</v>
      </c>
      <c r="Y3167" s="354">
        <v>43360</v>
      </c>
      <c r="Z3167" s="354">
        <v>49237</v>
      </c>
      <c r="AA3167" s="354">
        <v>54542.979999999996</v>
      </c>
      <c r="AB3167" s="354">
        <v>61166.979999999996</v>
      </c>
      <c r="AC3167" s="354">
        <v>65687.98</v>
      </c>
      <c r="AD3167" s="354">
        <v>70373.98</v>
      </c>
    </row>
    <row r="3168" spans="1:30" x14ac:dyDescent="0.35">
      <c r="A3168" t="s">
        <v>201</v>
      </c>
      <c r="B3168" s="354" t="str">
        <f>VLOOKUP(A3168,'Web Based Remittances'!$A$2:$C$70,3,0)</f>
        <v>75e560f</v>
      </c>
      <c r="C3168" s="354" t="s">
        <v>101</v>
      </c>
      <c r="D3168" s="354" t="s">
        <v>102</v>
      </c>
      <c r="E3168" s="354">
        <v>6121600</v>
      </c>
      <c r="F3168" s="354">
        <v>14656</v>
      </c>
      <c r="G3168" s="354">
        <v>7171</v>
      </c>
      <c r="H3168" s="354">
        <v>0</v>
      </c>
      <c r="I3168" s="354">
        <v>0</v>
      </c>
      <c r="J3168" s="354">
        <v>0</v>
      </c>
      <c r="K3168" s="354">
        <v>0</v>
      </c>
      <c r="L3168" s="354">
        <v>0</v>
      </c>
      <c r="M3168" s="354">
        <v>0</v>
      </c>
      <c r="N3168" s="354">
        <v>0</v>
      </c>
      <c r="O3168" s="354">
        <v>0</v>
      </c>
      <c r="P3168" s="354">
        <v>0</v>
      </c>
      <c r="Q3168" s="354">
        <v>0</v>
      </c>
      <c r="R3168" s="354">
        <v>7485</v>
      </c>
      <c r="S3168" s="354">
        <v>7171</v>
      </c>
      <c r="T3168" s="354">
        <v>7171</v>
      </c>
      <c r="U3168" s="354">
        <v>7171</v>
      </c>
      <c r="V3168" s="354">
        <v>7171</v>
      </c>
      <c r="W3168" s="354">
        <v>7171</v>
      </c>
      <c r="X3168" s="354">
        <v>7171</v>
      </c>
      <c r="Y3168" s="354">
        <v>7171</v>
      </c>
      <c r="Z3168" s="354">
        <v>7171</v>
      </c>
      <c r="AA3168" s="354">
        <v>7171</v>
      </c>
      <c r="AB3168" s="354">
        <v>7171</v>
      </c>
      <c r="AC3168" s="354">
        <v>7171</v>
      </c>
      <c r="AD3168" s="354">
        <v>14656</v>
      </c>
    </row>
    <row r="3169" spans="1:30" x14ac:dyDescent="0.35">
      <c r="A3169" t="s">
        <v>201</v>
      </c>
      <c r="B3169" s="354" t="str">
        <f>VLOOKUP(A3169,'Web Based Remittances'!$A$2:$C$70,3,0)</f>
        <v>75e560f</v>
      </c>
      <c r="C3169" s="354" t="s">
        <v>103</v>
      </c>
      <c r="D3169" s="354" t="s">
        <v>104</v>
      </c>
      <c r="E3169" s="354">
        <v>6151110</v>
      </c>
      <c r="F3169" s="354">
        <v>33113</v>
      </c>
      <c r="G3169" s="354">
        <v>25600</v>
      </c>
      <c r="H3169" s="354">
        <v>683</v>
      </c>
      <c r="I3169" s="354">
        <v>683</v>
      </c>
      <c r="J3169" s="354">
        <v>683</v>
      </c>
      <c r="K3169" s="354">
        <v>683</v>
      </c>
      <c r="L3169" s="354">
        <v>683</v>
      </c>
      <c r="M3169" s="354">
        <v>683</v>
      </c>
      <c r="N3169" s="354">
        <v>683</v>
      </c>
      <c r="O3169" s="354">
        <v>683</v>
      </c>
      <c r="P3169" s="354">
        <v>683</v>
      </c>
      <c r="Q3169" s="354">
        <v>683</v>
      </c>
      <c r="R3169" s="354">
        <v>683</v>
      </c>
      <c r="S3169" s="354">
        <v>25600</v>
      </c>
      <c r="T3169" s="354">
        <v>26283</v>
      </c>
      <c r="U3169" s="354">
        <v>26966</v>
      </c>
      <c r="V3169" s="354">
        <v>27649</v>
      </c>
      <c r="W3169" s="354">
        <v>28332</v>
      </c>
      <c r="X3169" s="354">
        <v>29015</v>
      </c>
      <c r="Y3169" s="354">
        <v>29698</v>
      </c>
      <c r="Z3169" s="354">
        <v>30381</v>
      </c>
      <c r="AA3169" s="354">
        <v>31064</v>
      </c>
      <c r="AB3169" s="354">
        <v>31747</v>
      </c>
      <c r="AC3169" s="354">
        <v>32430</v>
      </c>
      <c r="AD3169" s="354">
        <v>33113</v>
      </c>
    </row>
    <row r="3170" spans="1:30" x14ac:dyDescent="0.35">
      <c r="A3170" t="s">
        <v>201</v>
      </c>
      <c r="B3170" s="354" t="str">
        <f>VLOOKUP(A3170,'Web Based Remittances'!$A$2:$C$70,3,0)</f>
        <v>75e560f</v>
      </c>
      <c r="C3170" s="354" t="s">
        <v>105</v>
      </c>
      <c r="D3170" s="354" t="s">
        <v>106</v>
      </c>
      <c r="E3170" s="354">
        <v>6140200</v>
      </c>
      <c r="F3170" s="354">
        <v>33238</v>
      </c>
      <c r="G3170" s="354">
        <v>3509</v>
      </c>
      <c r="H3170" s="354">
        <v>2659</v>
      </c>
      <c r="I3170" s="354">
        <v>2659</v>
      </c>
      <c r="J3170" s="354">
        <v>2659</v>
      </c>
      <c r="K3170" s="354">
        <v>2639</v>
      </c>
      <c r="L3170" s="354">
        <v>2659</v>
      </c>
      <c r="M3170" s="354">
        <v>2659</v>
      </c>
      <c r="N3170" s="354">
        <v>2659</v>
      </c>
      <c r="O3170" s="354">
        <v>2659</v>
      </c>
      <c r="P3170" s="354">
        <v>2659</v>
      </c>
      <c r="Q3170" s="354">
        <v>2659</v>
      </c>
      <c r="R3170" s="354">
        <v>3159</v>
      </c>
      <c r="S3170" s="354">
        <v>3509</v>
      </c>
      <c r="T3170" s="354">
        <v>6168</v>
      </c>
      <c r="U3170" s="354">
        <v>8827</v>
      </c>
      <c r="V3170" s="354">
        <v>11486</v>
      </c>
      <c r="W3170" s="354">
        <v>14125</v>
      </c>
      <c r="X3170" s="354">
        <v>16784</v>
      </c>
      <c r="Y3170" s="354">
        <v>19443</v>
      </c>
      <c r="Z3170" s="354">
        <v>22102</v>
      </c>
      <c r="AA3170" s="354">
        <v>24761</v>
      </c>
      <c r="AB3170" s="354">
        <v>27420</v>
      </c>
      <c r="AC3170" s="354">
        <v>30079</v>
      </c>
      <c r="AD3170" s="354">
        <v>33238</v>
      </c>
    </row>
    <row r="3171" spans="1:30" x14ac:dyDescent="0.35">
      <c r="A3171" t="s">
        <v>201</v>
      </c>
      <c r="B3171" s="354" t="str">
        <f>VLOOKUP(A3171,'Web Based Remittances'!$A$2:$C$70,3,0)</f>
        <v>75e560f</v>
      </c>
      <c r="C3171" s="354" t="s">
        <v>107</v>
      </c>
      <c r="D3171" s="354" t="s">
        <v>108</v>
      </c>
      <c r="E3171" s="354">
        <v>6111000</v>
      </c>
      <c r="F3171" s="354">
        <v>18000</v>
      </c>
      <c r="G3171" s="354">
        <v>1500</v>
      </c>
      <c r="H3171" s="354">
        <v>1500</v>
      </c>
      <c r="I3171" s="354">
        <v>1500</v>
      </c>
      <c r="J3171" s="354">
        <v>1500</v>
      </c>
      <c r="K3171" s="354">
        <v>1500</v>
      </c>
      <c r="L3171" s="354">
        <v>1500</v>
      </c>
      <c r="M3171" s="354">
        <v>1500</v>
      </c>
      <c r="N3171" s="354">
        <v>1500</v>
      </c>
      <c r="O3171" s="354">
        <v>1500</v>
      </c>
      <c r="P3171" s="354">
        <v>1500</v>
      </c>
      <c r="Q3171" s="354">
        <v>1500</v>
      </c>
      <c r="R3171" s="354">
        <v>1500</v>
      </c>
      <c r="S3171" s="354">
        <v>1500</v>
      </c>
      <c r="T3171" s="354">
        <v>3000</v>
      </c>
      <c r="U3171" s="354">
        <v>4500</v>
      </c>
      <c r="V3171" s="354">
        <v>6000</v>
      </c>
      <c r="W3171" s="354">
        <v>7500</v>
      </c>
      <c r="X3171" s="354">
        <v>9000</v>
      </c>
      <c r="Y3171" s="354">
        <v>10500</v>
      </c>
      <c r="Z3171" s="354">
        <v>12000</v>
      </c>
      <c r="AA3171" s="354">
        <v>13500</v>
      </c>
      <c r="AB3171" s="354">
        <v>15000</v>
      </c>
      <c r="AC3171" s="354">
        <v>16500</v>
      </c>
      <c r="AD3171" s="354">
        <v>18000</v>
      </c>
    </row>
    <row r="3172" spans="1:30" x14ac:dyDescent="0.35">
      <c r="A3172" t="s">
        <v>201</v>
      </c>
      <c r="B3172" s="354" t="str">
        <f>VLOOKUP(A3172,'Web Based Remittances'!$A$2:$C$70,3,0)</f>
        <v>75e560f</v>
      </c>
      <c r="C3172" s="354" t="s">
        <v>109</v>
      </c>
      <c r="D3172" s="354" t="s">
        <v>110</v>
      </c>
      <c r="E3172" s="354">
        <v>6170100</v>
      </c>
      <c r="F3172" s="354">
        <v>5492</v>
      </c>
      <c r="G3172" s="354">
        <v>0</v>
      </c>
      <c r="H3172" s="354">
        <v>1782</v>
      </c>
      <c r="I3172" s="354">
        <v>0</v>
      </c>
      <c r="J3172" s="354">
        <v>0</v>
      </c>
      <c r="K3172" s="354">
        <v>964</v>
      </c>
      <c r="L3172" s="354">
        <v>0</v>
      </c>
      <c r="M3172" s="354">
        <v>0</v>
      </c>
      <c r="N3172" s="354">
        <v>0</v>
      </c>
      <c r="O3172" s="354">
        <v>964</v>
      </c>
      <c r="P3172" s="354">
        <v>0</v>
      </c>
      <c r="Q3172" s="354">
        <v>818</v>
      </c>
      <c r="R3172" s="354">
        <v>964</v>
      </c>
      <c r="S3172" s="354">
        <v>0</v>
      </c>
      <c r="T3172" s="354">
        <v>1782</v>
      </c>
      <c r="U3172" s="354">
        <v>1782</v>
      </c>
      <c r="V3172" s="354">
        <v>1782</v>
      </c>
      <c r="W3172" s="354">
        <v>2746</v>
      </c>
      <c r="X3172" s="354">
        <v>2746</v>
      </c>
      <c r="Y3172" s="354">
        <v>2746</v>
      </c>
      <c r="Z3172" s="354">
        <v>2746</v>
      </c>
      <c r="AA3172" s="354">
        <v>3710</v>
      </c>
      <c r="AB3172" s="354">
        <v>3710</v>
      </c>
      <c r="AC3172" s="354">
        <v>4528</v>
      </c>
      <c r="AD3172" s="354">
        <v>5492</v>
      </c>
    </row>
    <row r="3173" spans="1:30" x14ac:dyDescent="0.35">
      <c r="A3173" t="s">
        <v>201</v>
      </c>
      <c r="B3173" s="354" t="str">
        <f>VLOOKUP(A3173,'Web Based Remittances'!$A$2:$C$70,3,0)</f>
        <v>75e560f</v>
      </c>
      <c r="C3173" s="354" t="s">
        <v>111</v>
      </c>
      <c r="D3173" s="354" t="s">
        <v>112</v>
      </c>
      <c r="E3173" s="354">
        <v>6170110</v>
      </c>
      <c r="F3173" s="354">
        <v>27501.8</v>
      </c>
      <c r="G3173" s="354">
        <v>13802.8</v>
      </c>
      <c r="H3173" s="354">
        <v>804</v>
      </c>
      <c r="I3173" s="354">
        <v>804</v>
      </c>
      <c r="J3173" s="354">
        <v>804</v>
      </c>
      <c r="K3173" s="354">
        <v>804</v>
      </c>
      <c r="L3173" s="354">
        <v>804</v>
      </c>
      <c r="M3173" s="354">
        <v>804</v>
      </c>
      <c r="N3173" s="354">
        <v>804</v>
      </c>
      <c r="O3173" s="354">
        <v>5659</v>
      </c>
      <c r="P3173" s="354">
        <v>804</v>
      </c>
      <c r="Q3173" s="354">
        <v>804</v>
      </c>
      <c r="R3173" s="354">
        <v>804</v>
      </c>
      <c r="S3173" s="354">
        <v>13802.8</v>
      </c>
      <c r="T3173" s="354">
        <v>14606.8</v>
      </c>
      <c r="U3173" s="354">
        <v>15410.8</v>
      </c>
      <c r="V3173" s="354">
        <v>16214.8</v>
      </c>
      <c r="W3173" s="354">
        <v>17018.8</v>
      </c>
      <c r="X3173" s="354">
        <v>17822.8</v>
      </c>
      <c r="Y3173" s="354">
        <v>18626.8</v>
      </c>
      <c r="Z3173" s="354">
        <v>19430.8</v>
      </c>
      <c r="AA3173" s="354">
        <v>25089.8</v>
      </c>
      <c r="AB3173" s="354">
        <v>25893.8</v>
      </c>
      <c r="AC3173" s="354">
        <v>26697.8</v>
      </c>
      <c r="AD3173" s="354">
        <v>27501.8</v>
      </c>
    </row>
    <row r="3174" spans="1:30" x14ac:dyDescent="0.35">
      <c r="A3174" t="s">
        <v>201</v>
      </c>
      <c r="B3174" s="354" t="str">
        <f>VLOOKUP(A3174,'Web Based Remittances'!$A$2:$C$70,3,0)</f>
        <v>75e560f</v>
      </c>
      <c r="C3174" s="354" t="s">
        <v>113</v>
      </c>
      <c r="D3174" s="354" t="s">
        <v>114</v>
      </c>
      <c r="E3174" s="354">
        <v>6181400</v>
      </c>
      <c r="F3174" s="354">
        <v>0</v>
      </c>
      <c r="G3174" s="354">
        <v>0</v>
      </c>
      <c r="H3174" s="354">
        <v>0</v>
      </c>
      <c r="I3174" s="354">
        <v>0</v>
      </c>
      <c r="J3174" s="354">
        <v>0</v>
      </c>
      <c r="K3174" s="354">
        <v>0</v>
      </c>
      <c r="L3174" s="354">
        <v>0</v>
      </c>
      <c r="M3174" s="354">
        <v>0</v>
      </c>
      <c r="N3174" s="354">
        <v>0</v>
      </c>
      <c r="O3174" s="354">
        <v>0</v>
      </c>
      <c r="P3174" s="354">
        <v>0</v>
      </c>
      <c r="Q3174" s="354">
        <v>0</v>
      </c>
      <c r="R3174" s="354">
        <v>0</v>
      </c>
      <c r="S3174" s="354">
        <v>0</v>
      </c>
      <c r="T3174" s="354">
        <v>0</v>
      </c>
      <c r="U3174" s="354">
        <v>0</v>
      </c>
      <c r="V3174" s="354">
        <v>0</v>
      </c>
      <c r="W3174" s="354">
        <v>0</v>
      </c>
      <c r="X3174" s="354">
        <v>0</v>
      </c>
      <c r="Y3174" s="354">
        <v>0</v>
      </c>
      <c r="Z3174" s="354">
        <v>0</v>
      </c>
      <c r="AA3174" s="354">
        <v>0</v>
      </c>
      <c r="AB3174" s="354">
        <v>0</v>
      </c>
      <c r="AC3174" s="354">
        <v>0</v>
      </c>
      <c r="AD3174" s="354">
        <v>0</v>
      </c>
    </row>
    <row r="3175" spans="1:30" x14ac:dyDescent="0.35">
      <c r="A3175" t="s">
        <v>201</v>
      </c>
      <c r="B3175" s="354" t="str">
        <f>VLOOKUP(A3175,'Web Based Remittances'!$A$2:$C$70,3,0)</f>
        <v>75e560f</v>
      </c>
      <c r="C3175" s="354" t="s">
        <v>115</v>
      </c>
      <c r="D3175" s="354" t="s">
        <v>116</v>
      </c>
      <c r="E3175" s="354">
        <v>6181500</v>
      </c>
      <c r="F3175" s="354">
        <v>60094</v>
      </c>
      <c r="G3175" s="354">
        <v>0</v>
      </c>
      <c r="H3175" s="354">
        <v>0</v>
      </c>
      <c r="I3175" s="354">
        <v>0</v>
      </c>
      <c r="J3175" s="354">
        <v>0</v>
      </c>
      <c r="K3175" s="354">
        <v>0</v>
      </c>
      <c r="L3175" s="354">
        <v>0</v>
      </c>
      <c r="M3175" s="354">
        <v>0</v>
      </c>
      <c r="N3175" s="354">
        <v>0</v>
      </c>
      <c r="O3175" s="354">
        <v>0</v>
      </c>
      <c r="P3175" s="354">
        <v>0</v>
      </c>
      <c r="Q3175" s="354">
        <v>0</v>
      </c>
      <c r="R3175" s="354">
        <v>60094</v>
      </c>
      <c r="S3175" s="354">
        <v>0</v>
      </c>
      <c r="T3175" s="354">
        <v>0</v>
      </c>
      <c r="U3175" s="354">
        <v>0</v>
      </c>
      <c r="V3175" s="354">
        <v>0</v>
      </c>
      <c r="W3175" s="354">
        <v>0</v>
      </c>
      <c r="X3175" s="354">
        <v>0</v>
      </c>
      <c r="Y3175" s="354">
        <v>0</v>
      </c>
      <c r="Z3175" s="354">
        <v>0</v>
      </c>
      <c r="AA3175" s="354">
        <v>0</v>
      </c>
      <c r="AB3175" s="354">
        <v>0</v>
      </c>
      <c r="AC3175" s="354">
        <v>0</v>
      </c>
      <c r="AD3175" s="354">
        <v>60094</v>
      </c>
    </row>
    <row r="3176" spans="1:30" x14ac:dyDescent="0.35">
      <c r="A3176" t="s">
        <v>201</v>
      </c>
      <c r="B3176" s="354" t="str">
        <f>VLOOKUP(A3176,'Web Based Remittances'!$A$2:$C$70,3,0)</f>
        <v>75e560f</v>
      </c>
      <c r="C3176" s="354" t="s">
        <v>121</v>
      </c>
      <c r="D3176" s="354" t="s">
        <v>122</v>
      </c>
      <c r="F3176" s="354">
        <v>-18113</v>
      </c>
      <c r="G3176" s="354">
        <v>0</v>
      </c>
      <c r="H3176" s="354">
        <v>-13113</v>
      </c>
      <c r="I3176" s="354">
        <v>0</v>
      </c>
      <c r="J3176" s="354">
        <v>0</v>
      </c>
      <c r="K3176" s="354">
        <v>-5000</v>
      </c>
      <c r="L3176" s="354">
        <v>0</v>
      </c>
      <c r="M3176" s="354">
        <v>0</v>
      </c>
      <c r="N3176" s="354">
        <v>0</v>
      </c>
      <c r="O3176" s="354">
        <v>0</v>
      </c>
      <c r="P3176" s="354">
        <v>0</v>
      </c>
      <c r="Q3176" s="354">
        <v>0</v>
      </c>
      <c r="R3176" s="354">
        <v>0</v>
      </c>
      <c r="S3176" s="354">
        <v>0</v>
      </c>
      <c r="T3176" s="354">
        <v>-13113</v>
      </c>
      <c r="U3176" s="354">
        <v>-13113</v>
      </c>
      <c r="V3176" s="354">
        <v>-13113</v>
      </c>
      <c r="W3176" s="354">
        <v>-18113</v>
      </c>
      <c r="X3176" s="354">
        <v>-18113</v>
      </c>
      <c r="Y3176" s="354">
        <v>-18113</v>
      </c>
      <c r="Z3176" s="354">
        <v>-18113</v>
      </c>
      <c r="AA3176" s="354">
        <v>-18113</v>
      </c>
      <c r="AB3176" s="354">
        <v>-18113</v>
      </c>
      <c r="AC3176" s="354">
        <v>-18113</v>
      </c>
      <c r="AD3176" s="354">
        <v>-18113</v>
      </c>
    </row>
    <row r="3177" spans="1:30" x14ac:dyDescent="0.35">
      <c r="A3177" t="s">
        <v>201</v>
      </c>
      <c r="B3177" s="354" t="str">
        <f>VLOOKUP(A3177,'Web Based Remittances'!$A$2:$C$70,3,0)</f>
        <v>75e560f</v>
      </c>
      <c r="C3177" s="354" t="s">
        <v>123</v>
      </c>
      <c r="D3177" s="354" t="s">
        <v>124</v>
      </c>
      <c r="F3177" s="354">
        <v>0</v>
      </c>
      <c r="G3177" s="354">
        <v>0</v>
      </c>
      <c r="H3177" s="354">
        <v>0</v>
      </c>
      <c r="I3177" s="354">
        <v>0</v>
      </c>
      <c r="J3177" s="354">
        <v>0</v>
      </c>
      <c r="K3177" s="354">
        <v>0</v>
      </c>
      <c r="L3177" s="354">
        <v>0</v>
      </c>
      <c r="M3177" s="354">
        <v>0</v>
      </c>
      <c r="N3177" s="354">
        <v>0</v>
      </c>
      <c r="O3177" s="354">
        <v>0</v>
      </c>
      <c r="P3177" s="354">
        <v>0</v>
      </c>
      <c r="Q3177" s="354">
        <v>0</v>
      </c>
      <c r="R3177" s="354">
        <v>0</v>
      </c>
      <c r="S3177" s="354">
        <v>0</v>
      </c>
      <c r="T3177" s="354">
        <v>0</v>
      </c>
      <c r="U3177" s="354">
        <v>0</v>
      </c>
      <c r="V3177" s="354">
        <v>0</v>
      </c>
      <c r="W3177" s="354">
        <v>0</v>
      </c>
      <c r="X3177" s="354">
        <v>0</v>
      </c>
      <c r="Y3177" s="354">
        <v>0</v>
      </c>
      <c r="Z3177" s="354">
        <v>0</v>
      </c>
      <c r="AA3177" s="354">
        <v>0</v>
      </c>
      <c r="AB3177" s="354">
        <v>0</v>
      </c>
      <c r="AC3177" s="354">
        <v>0</v>
      </c>
      <c r="AD3177" s="354">
        <v>0</v>
      </c>
    </row>
    <row r="3178" spans="1:30" x14ac:dyDescent="0.35">
      <c r="A3178" t="s">
        <v>201</v>
      </c>
      <c r="B3178" s="354" t="str">
        <f>VLOOKUP(A3178,'Web Based Remittances'!$A$2:$C$70,3,0)</f>
        <v>75e560f</v>
      </c>
      <c r="C3178" s="354" t="s">
        <v>125</v>
      </c>
      <c r="D3178" s="354" t="s">
        <v>126</v>
      </c>
      <c r="F3178" s="354">
        <v>-60094</v>
      </c>
      <c r="G3178" s="354">
        <v>0</v>
      </c>
      <c r="H3178" s="354">
        <v>0</v>
      </c>
      <c r="I3178" s="354">
        <v>0</v>
      </c>
      <c r="J3178" s="354">
        <v>0</v>
      </c>
      <c r="K3178" s="354">
        <v>0</v>
      </c>
      <c r="L3178" s="354">
        <v>0</v>
      </c>
      <c r="M3178" s="354">
        <v>0</v>
      </c>
      <c r="N3178" s="354">
        <v>0</v>
      </c>
      <c r="O3178" s="354">
        <v>0</v>
      </c>
      <c r="P3178" s="354">
        <v>0</v>
      </c>
      <c r="Q3178" s="354">
        <v>0</v>
      </c>
      <c r="R3178" s="354">
        <v>-60094</v>
      </c>
      <c r="S3178" s="354">
        <v>0</v>
      </c>
      <c r="T3178" s="354">
        <v>0</v>
      </c>
      <c r="U3178" s="354">
        <v>0</v>
      </c>
      <c r="V3178" s="354">
        <v>0</v>
      </c>
      <c r="W3178" s="354">
        <v>0</v>
      </c>
      <c r="X3178" s="354">
        <v>0</v>
      </c>
      <c r="Y3178" s="354">
        <v>0</v>
      </c>
      <c r="Z3178" s="354">
        <v>0</v>
      </c>
      <c r="AA3178" s="354">
        <v>0</v>
      </c>
      <c r="AB3178" s="354">
        <v>0</v>
      </c>
      <c r="AC3178" s="354">
        <v>0</v>
      </c>
      <c r="AD3178" s="354">
        <v>-60094</v>
      </c>
    </row>
    <row r="3179" spans="1:30" x14ac:dyDescent="0.35">
      <c r="A3179" t="s">
        <v>201</v>
      </c>
      <c r="B3179" s="354" t="str">
        <f>VLOOKUP(A3179,'Web Based Remittances'!$A$2:$C$70,3,0)</f>
        <v>75e560f</v>
      </c>
      <c r="C3179" s="354" t="s">
        <v>147</v>
      </c>
      <c r="D3179" s="354" t="s">
        <v>148</v>
      </c>
      <c r="F3179" s="354">
        <v>0</v>
      </c>
      <c r="G3179" s="354">
        <v>0</v>
      </c>
      <c r="H3179" s="354">
        <v>0</v>
      </c>
      <c r="I3179" s="354">
        <v>0</v>
      </c>
      <c r="J3179" s="354">
        <v>0</v>
      </c>
      <c r="K3179" s="354">
        <v>0</v>
      </c>
      <c r="L3179" s="354">
        <v>0</v>
      </c>
      <c r="M3179" s="354">
        <v>0</v>
      </c>
      <c r="N3179" s="354">
        <v>0</v>
      </c>
      <c r="O3179" s="354">
        <v>0</v>
      </c>
      <c r="P3179" s="354">
        <v>0</v>
      </c>
      <c r="Q3179" s="354">
        <v>0</v>
      </c>
      <c r="R3179" s="354">
        <v>0</v>
      </c>
      <c r="S3179" s="354">
        <v>0</v>
      </c>
      <c r="T3179" s="354">
        <v>0</v>
      </c>
      <c r="U3179" s="354">
        <v>0</v>
      </c>
      <c r="V3179" s="354">
        <v>0</v>
      </c>
      <c r="W3179" s="354">
        <v>0</v>
      </c>
      <c r="X3179" s="354">
        <v>0</v>
      </c>
      <c r="Y3179" s="354">
        <v>0</v>
      </c>
      <c r="Z3179" s="354">
        <v>0</v>
      </c>
      <c r="AA3179" s="354">
        <v>0</v>
      </c>
      <c r="AB3179" s="354">
        <v>0</v>
      </c>
      <c r="AC3179" s="354">
        <v>0</v>
      </c>
      <c r="AD3179" s="354">
        <v>0</v>
      </c>
    </row>
    <row r="3180" spans="1:30" x14ac:dyDescent="0.35">
      <c r="A3180" t="s">
        <v>201</v>
      </c>
      <c r="B3180" s="354" t="str">
        <f>VLOOKUP(A3180,'Web Based Remittances'!$A$2:$C$70,3,0)</f>
        <v>75e560f</v>
      </c>
      <c r="C3180" s="354" t="s">
        <v>127</v>
      </c>
      <c r="D3180" s="354" t="s">
        <v>128</v>
      </c>
      <c r="F3180" s="354">
        <v>43094</v>
      </c>
      <c r="G3180" s="354">
        <v>0</v>
      </c>
      <c r="H3180" s="354">
        <v>13094</v>
      </c>
      <c r="I3180" s="354">
        <v>0</v>
      </c>
      <c r="J3180" s="354">
        <v>0</v>
      </c>
      <c r="K3180" s="354">
        <v>10000</v>
      </c>
      <c r="L3180" s="354">
        <v>20000</v>
      </c>
      <c r="M3180" s="354">
        <v>0</v>
      </c>
      <c r="N3180" s="354">
        <v>0</v>
      </c>
      <c r="O3180" s="354">
        <v>0</v>
      </c>
      <c r="P3180" s="354">
        <v>0</v>
      </c>
      <c r="Q3180" s="354">
        <v>0</v>
      </c>
      <c r="R3180" s="354">
        <v>0</v>
      </c>
      <c r="S3180" s="354">
        <v>0</v>
      </c>
      <c r="T3180" s="354">
        <v>13094</v>
      </c>
      <c r="U3180" s="354">
        <v>13094</v>
      </c>
      <c r="V3180" s="354">
        <v>13094</v>
      </c>
      <c r="W3180" s="354">
        <v>23094</v>
      </c>
      <c r="X3180" s="354">
        <v>43094</v>
      </c>
      <c r="Y3180" s="354">
        <v>43094</v>
      </c>
      <c r="Z3180" s="354">
        <v>43094</v>
      </c>
      <c r="AA3180" s="354">
        <v>43094</v>
      </c>
      <c r="AB3180" s="354">
        <v>43094</v>
      </c>
      <c r="AC3180" s="354">
        <v>43094</v>
      </c>
      <c r="AD3180" s="354">
        <v>43094</v>
      </c>
    </row>
    <row r="3181" spans="1:30" x14ac:dyDescent="0.35">
      <c r="A3181" t="s">
        <v>201</v>
      </c>
      <c r="B3181" s="354" t="str">
        <f>VLOOKUP(A3181,'Web Based Remittances'!$A$2:$C$70,3,0)</f>
        <v>75e560f</v>
      </c>
      <c r="C3181" s="354" t="s">
        <v>130</v>
      </c>
      <c r="D3181" s="354" t="s">
        <v>131</v>
      </c>
      <c r="F3181" s="354">
        <v>35113</v>
      </c>
      <c r="G3181" s="354">
        <v>0</v>
      </c>
      <c r="H3181" s="354">
        <v>13113</v>
      </c>
      <c r="I3181" s="354">
        <v>0</v>
      </c>
      <c r="J3181" s="354">
        <v>0</v>
      </c>
      <c r="K3181" s="354">
        <v>10000</v>
      </c>
      <c r="L3181" s="354">
        <v>12000</v>
      </c>
      <c r="M3181" s="354">
        <v>0</v>
      </c>
      <c r="N3181" s="354">
        <v>0</v>
      </c>
      <c r="O3181" s="354">
        <v>0</v>
      </c>
      <c r="P3181" s="354">
        <v>0</v>
      </c>
      <c r="Q3181" s="354">
        <v>0</v>
      </c>
      <c r="R3181" s="354">
        <v>0</v>
      </c>
      <c r="S3181" s="354">
        <v>0</v>
      </c>
      <c r="T3181" s="354">
        <v>13113</v>
      </c>
      <c r="U3181" s="354">
        <v>13113</v>
      </c>
      <c r="V3181" s="354">
        <v>13113</v>
      </c>
      <c r="W3181" s="354">
        <v>23113</v>
      </c>
      <c r="X3181" s="354">
        <v>35113</v>
      </c>
      <c r="Y3181" s="354">
        <v>35113</v>
      </c>
      <c r="Z3181" s="354">
        <v>35113</v>
      </c>
      <c r="AA3181" s="354">
        <v>35113</v>
      </c>
      <c r="AB3181" s="354">
        <v>35113</v>
      </c>
      <c r="AC3181" s="354">
        <v>35113</v>
      </c>
      <c r="AD3181" s="354">
        <v>35113</v>
      </c>
    </row>
    <row r="3182" spans="1:30" x14ac:dyDescent="0.35">
      <c r="A3182" t="s">
        <v>201</v>
      </c>
      <c r="B3182" s="354" t="str">
        <f>VLOOKUP(A3182,'Web Based Remittances'!$A$2:$C$70,3,0)</f>
        <v>75e560f</v>
      </c>
      <c r="C3182" s="354" t="s">
        <v>136</v>
      </c>
      <c r="D3182" s="354" t="s">
        <v>137</v>
      </c>
      <c r="F3182" s="354">
        <v>0</v>
      </c>
      <c r="G3182" s="354">
        <v>0</v>
      </c>
      <c r="H3182" s="354">
        <v>0</v>
      </c>
      <c r="I3182" s="354">
        <v>0</v>
      </c>
      <c r="J3182" s="354">
        <v>0</v>
      </c>
      <c r="K3182" s="354">
        <v>0</v>
      </c>
      <c r="L3182" s="354">
        <v>0</v>
      </c>
      <c r="M3182" s="354">
        <v>0</v>
      </c>
      <c r="N3182" s="354">
        <v>0</v>
      </c>
      <c r="O3182" s="354">
        <v>0</v>
      </c>
      <c r="P3182" s="354">
        <v>0</v>
      </c>
      <c r="Q3182" s="354">
        <v>0</v>
      </c>
      <c r="R3182" s="354">
        <v>0</v>
      </c>
      <c r="S3182" s="354">
        <v>0</v>
      </c>
      <c r="T3182" s="354">
        <v>0</v>
      </c>
      <c r="U3182" s="354">
        <v>0</v>
      </c>
      <c r="V3182" s="354">
        <v>0</v>
      </c>
      <c r="W3182" s="354">
        <v>0</v>
      </c>
      <c r="X3182" s="354">
        <v>0</v>
      </c>
      <c r="Y3182" s="354">
        <v>0</v>
      </c>
      <c r="Z3182" s="354">
        <v>0</v>
      </c>
      <c r="AA3182" s="354">
        <v>0</v>
      </c>
      <c r="AB3182" s="354">
        <v>0</v>
      </c>
      <c r="AC3182" s="354">
        <v>0</v>
      </c>
      <c r="AD3182" s="354">
        <v>0</v>
      </c>
    </row>
    <row r="3183" spans="1:30" x14ac:dyDescent="0.35">
      <c r="A3183" t="s">
        <v>144</v>
      </c>
      <c r="B3183" s="354" t="str">
        <f>VLOOKUP(A3183,'Web Based Remittances'!$A$2:$C$70,3,0)</f>
        <v>188b616h</v>
      </c>
      <c r="C3183" s="354" t="s">
        <v>121</v>
      </c>
      <c r="D3183" s="354" t="s">
        <v>122</v>
      </c>
      <c r="E3183" s="354">
        <v>4190170</v>
      </c>
      <c r="F3183" s="354">
        <v>-6902.5</v>
      </c>
      <c r="M3183" s="354">
        <v>-6902.5</v>
      </c>
      <c r="S3183" s="354">
        <v>0</v>
      </c>
      <c r="T3183" s="354">
        <v>0</v>
      </c>
      <c r="U3183" s="354">
        <v>0</v>
      </c>
      <c r="V3183" s="354">
        <v>0</v>
      </c>
      <c r="W3183" s="354">
        <v>0</v>
      </c>
      <c r="X3183" s="354">
        <v>0</v>
      </c>
      <c r="Y3183" s="354">
        <v>-6902.5</v>
      </c>
      <c r="Z3183" s="354">
        <v>-6902.5</v>
      </c>
      <c r="AA3183" s="354">
        <v>-6902.5</v>
      </c>
      <c r="AB3183" s="354">
        <v>-6902.5</v>
      </c>
      <c r="AC3183" s="354">
        <v>-6902.5</v>
      </c>
      <c r="AD3183" s="354">
        <v>-6902.5</v>
      </c>
    </row>
    <row r="3184" spans="1:30" x14ac:dyDescent="0.35">
      <c r="A3184" t="s">
        <v>144</v>
      </c>
      <c r="B3184" s="354" t="str">
        <f>VLOOKUP(A3184,'Web Based Remittances'!$A$2:$C$70,3,0)</f>
        <v>188b616h</v>
      </c>
      <c r="C3184" s="354" t="s">
        <v>136</v>
      </c>
      <c r="D3184" s="354" t="s">
        <v>137</v>
      </c>
      <c r="E3184" s="354">
        <v>6180260</v>
      </c>
      <c r="F3184" s="354">
        <v>6902.5</v>
      </c>
      <c r="M3184" s="354">
        <v>6902.5</v>
      </c>
      <c r="S3184" s="354">
        <v>0</v>
      </c>
      <c r="T3184" s="354">
        <v>0</v>
      </c>
      <c r="U3184" s="354">
        <v>0</v>
      </c>
      <c r="V3184" s="354">
        <v>0</v>
      </c>
      <c r="W3184" s="354">
        <v>0</v>
      </c>
      <c r="X3184" s="354">
        <v>0</v>
      </c>
      <c r="Y3184" s="354">
        <v>6902.5</v>
      </c>
      <c r="Z3184" s="354">
        <v>6902.5</v>
      </c>
      <c r="AA3184" s="354">
        <v>6902.5</v>
      </c>
      <c r="AB3184" s="354">
        <v>6902.5</v>
      </c>
      <c r="AC3184" s="354">
        <v>6902.5</v>
      </c>
      <c r="AD3184" s="354">
        <v>6902.5</v>
      </c>
    </row>
    <row r="3185" spans="1:30" x14ac:dyDescent="0.35">
      <c r="A3185" t="s">
        <v>202</v>
      </c>
      <c r="B3185" s="354" t="str">
        <f>VLOOKUP(A3185,'Web Based Remittances'!$A$2:$C$70,3,0)</f>
        <v>172c677k</v>
      </c>
      <c r="C3185" s="354" t="s">
        <v>19</v>
      </c>
      <c r="D3185" s="354" t="s">
        <v>20</v>
      </c>
      <c r="E3185" s="354">
        <v>4190105</v>
      </c>
      <c r="F3185" s="354">
        <v>-6517146</v>
      </c>
      <c r="G3185" s="354">
        <v>-526428</v>
      </c>
      <c r="H3185" s="354">
        <v>-526428</v>
      </c>
      <c r="I3185" s="354">
        <v>-526428</v>
      </c>
      <c r="J3185" s="354">
        <v>-526428</v>
      </c>
      <c r="K3185" s="354">
        <v>-526428</v>
      </c>
      <c r="L3185" s="354">
        <v>-526428</v>
      </c>
      <c r="M3185" s="354">
        <v>-526428</v>
      </c>
      <c r="N3185" s="354">
        <v>-526428</v>
      </c>
      <c r="O3185" s="354">
        <v>-526428</v>
      </c>
      <c r="P3185" s="354">
        <v>-526428</v>
      </c>
      <c r="Q3185" s="354">
        <v>-526428</v>
      </c>
      <c r="R3185" s="354">
        <v>-726438</v>
      </c>
      <c r="S3185" s="354">
        <v>-526428</v>
      </c>
      <c r="T3185" s="354">
        <v>-1052856</v>
      </c>
      <c r="U3185" s="354">
        <v>-1579284</v>
      </c>
      <c r="V3185" s="354">
        <v>-2105712</v>
      </c>
      <c r="W3185" s="354">
        <v>-2632140</v>
      </c>
      <c r="X3185" s="354">
        <v>-3158568</v>
      </c>
      <c r="Y3185" s="354">
        <v>-3684996</v>
      </c>
      <c r="Z3185" s="354">
        <v>-4211424</v>
      </c>
      <c r="AA3185" s="354">
        <v>-4737852</v>
      </c>
      <c r="AB3185" s="354">
        <v>-5264280</v>
      </c>
      <c r="AC3185" s="354">
        <v>-5790708</v>
      </c>
      <c r="AD3185" s="354">
        <v>-6517146</v>
      </c>
    </row>
    <row r="3186" spans="1:30" x14ac:dyDescent="0.35">
      <c r="A3186" t="s">
        <v>202</v>
      </c>
      <c r="B3186" s="354" t="str">
        <f>VLOOKUP(A3186,'Web Based Remittances'!$A$2:$C$70,3,0)</f>
        <v>172c677k</v>
      </c>
      <c r="C3186" s="354" t="s">
        <v>21</v>
      </c>
      <c r="D3186" s="354" t="s">
        <v>22</v>
      </c>
      <c r="E3186" s="354">
        <v>4190110</v>
      </c>
      <c r="F3186" s="354">
        <v>-886357</v>
      </c>
      <c r="G3186" s="354">
        <v>-73863</v>
      </c>
      <c r="H3186" s="354">
        <v>-73863</v>
      </c>
      <c r="I3186" s="354">
        <v>-73863</v>
      </c>
      <c r="J3186" s="354">
        <v>-73863</v>
      </c>
      <c r="K3186" s="354">
        <v>-73863</v>
      </c>
      <c r="L3186" s="354">
        <v>-73863</v>
      </c>
      <c r="M3186" s="354">
        <v>-73863</v>
      </c>
      <c r="N3186" s="354">
        <v>-73863</v>
      </c>
      <c r="O3186" s="354">
        <v>-73863</v>
      </c>
      <c r="P3186" s="354">
        <v>-73863</v>
      </c>
      <c r="Q3186" s="354">
        <v>-73863</v>
      </c>
      <c r="R3186" s="354">
        <v>-73864</v>
      </c>
      <c r="S3186" s="354">
        <v>-73863</v>
      </c>
      <c r="T3186" s="354">
        <v>-147726</v>
      </c>
      <c r="U3186" s="354">
        <v>-221589</v>
      </c>
      <c r="V3186" s="354">
        <v>-295452</v>
      </c>
      <c r="W3186" s="354">
        <v>-369315</v>
      </c>
      <c r="X3186" s="354">
        <v>-443178</v>
      </c>
      <c r="Y3186" s="354">
        <v>-517041</v>
      </c>
      <c r="Z3186" s="354">
        <v>-590904</v>
      </c>
      <c r="AA3186" s="354">
        <v>-664767</v>
      </c>
      <c r="AB3186" s="354">
        <v>-738630</v>
      </c>
      <c r="AC3186" s="354">
        <v>-812493</v>
      </c>
      <c r="AD3186" s="354">
        <v>-886357</v>
      </c>
    </row>
    <row r="3187" spans="1:30" x14ac:dyDescent="0.35">
      <c r="A3187" t="s">
        <v>202</v>
      </c>
      <c r="B3187" s="354" t="str">
        <f>VLOOKUP(A3187,'Web Based Remittances'!$A$2:$C$70,3,0)</f>
        <v>172c677k</v>
      </c>
      <c r="C3187" s="354" t="s">
        <v>23</v>
      </c>
      <c r="D3187" s="354" t="s">
        <v>24</v>
      </c>
      <c r="E3187" s="354">
        <v>4190120</v>
      </c>
      <c r="F3187" s="354">
        <v>-203000</v>
      </c>
      <c r="G3187" s="354">
        <v>-14879</v>
      </c>
      <c r="H3187" s="354">
        <v>-14879</v>
      </c>
      <c r="I3187" s="354">
        <v>-14879</v>
      </c>
      <c r="J3187" s="354">
        <v>-14879</v>
      </c>
      <c r="K3187" s="354">
        <v>-14879</v>
      </c>
      <c r="L3187" s="354">
        <v>-18372</v>
      </c>
      <c r="M3187" s="354">
        <v>-18372</v>
      </c>
      <c r="N3187" s="354">
        <v>-18372</v>
      </c>
      <c r="O3187" s="354">
        <v>-18372</v>
      </c>
      <c r="P3187" s="354">
        <v>-18372</v>
      </c>
      <c r="Q3187" s="354">
        <v>-18372</v>
      </c>
      <c r="R3187" s="354">
        <v>-18373</v>
      </c>
      <c r="S3187" s="354">
        <v>-14879</v>
      </c>
      <c r="T3187" s="354">
        <v>-29758</v>
      </c>
      <c r="U3187" s="354">
        <v>-44637</v>
      </c>
      <c r="V3187" s="354">
        <v>-59516</v>
      </c>
      <c r="W3187" s="354">
        <v>-74395</v>
      </c>
      <c r="X3187" s="354">
        <v>-92767</v>
      </c>
      <c r="Y3187" s="354">
        <v>-111139</v>
      </c>
      <c r="Z3187" s="354">
        <v>-129511</v>
      </c>
      <c r="AA3187" s="354">
        <v>-147883</v>
      </c>
      <c r="AB3187" s="354">
        <v>-166255</v>
      </c>
      <c r="AC3187" s="354">
        <v>-184627</v>
      </c>
      <c r="AD3187" s="354">
        <v>-203000</v>
      </c>
    </row>
    <row r="3188" spans="1:30" x14ac:dyDescent="0.35">
      <c r="A3188" t="s">
        <v>202</v>
      </c>
      <c r="B3188" s="354" t="str">
        <f>VLOOKUP(A3188,'Web Based Remittances'!$A$2:$C$70,3,0)</f>
        <v>172c677k</v>
      </c>
      <c r="C3188" s="354" t="s">
        <v>25</v>
      </c>
      <c r="D3188" s="354" t="s">
        <v>26</v>
      </c>
      <c r="E3188" s="354">
        <v>4190140</v>
      </c>
      <c r="F3188" s="354">
        <v>-300000</v>
      </c>
      <c r="G3188" s="354">
        <v>0</v>
      </c>
      <c r="H3188" s="354">
        <v>0</v>
      </c>
      <c r="I3188" s="354">
        <v>-75000</v>
      </c>
      <c r="J3188" s="354">
        <v>0</v>
      </c>
      <c r="K3188" s="354">
        <v>0</v>
      </c>
      <c r="L3188" s="354">
        <v>-75000</v>
      </c>
      <c r="M3188" s="354">
        <v>0</v>
      </c>
      <c r="N3188" s="354">
        <v>0</v>
      </c>
      <c r="O3188" s="354">
        <v>-75000</v>
      </c>
      <c r="P3188" s="354">
        <v>0</v>
      </c>
      <c r="Q3188" s="354">
        <v>0</v>
      </c>
      <c r="R3188" s="354">
        <v>-75000</v>
      </c>
      <c r="S3188" s="354">
        <v>0</v>
      </c>
      <c r="T3188" s="354">
        <v>0</v>
      </c>
      <c r="U3188" s="354">
        <v>-75000</v>
      </c>
      <c r="V3188" s="354">
        <v>-75000</v>
      </c>
      <c r="W3188" s="354">
        <v>-75000</v>
      </c>
      <c r="X3188" s="354">
        <v>-150000</v>
      </c>
      <c r="Y3188" s="354">
        <v>-150000</v>
      </c>
      <c r="Z3188" s="354">
        <v>-150000</v>
      </c>
      <c r="AA3188" s="354">
        <v>-225000</v>
      </c>
      <c r="AB3188" s="354">
        <v>-225000</v>
      </c>
      <c r="AC3188" s="354">
        <v>-225000</v>
      </c>
      <c r="AD3188" s="354">
        <v>-300000</v>
      </c>
    </row>
    <row r="3189" spans="1:30" x14ac:dyDescent="0.35">
      <c r="A3189" t="s">
        <v>202</v>
      </c>
      <c r="B3189" s="354" t="str">
        <f>VLOOKUP(A3189,'Web Based Remittances'!$A$2:$C$70,3,0)</f>
        <v>172c677k</v>
      </c>
      <c r="C3189" s="354" t="s">
        <v>27</v>
      </c>
      <c r="D3189" s="354" t="s">
        <v>28</v>
      </c>
      <c r="E3189" s="354">
        <v>4190160</v>
      </c>
      <c r="F3189" s="354">
        <v>-8500</v>
      </c>
      <c r="G3189" s="354">
        <v>0</v>
      </c>
      <c r="H3189" s="354">
        <v>0</v>
      </c>
      <c r="I3189" s="354">
        <v>0</v>
      </c>
      <c r="J3189" s="354">
        <v>0</v>
      </c>
      <c r="K3189" s="354">
        <v>0</v>
      </c>
      <c r="L3189" s="354">
        <v>0</v>
      </c>
      <c r="M3189" s="354">
        <v>0</v>
      </c>
      <c r="N3189" s="354">
        <v>0</v>
      </c>
      <c r="O3189" s="354">
        <v>0</v>
      </c>
      <c r="P3189" s="354">
        <v>0</v>
      </c>
      <c r="Q3189" s="354">
        <v>0</v>
      </c>
      <c r="R3189" s="354">
        <v>-8500</v>
      </c>
      <c r="S3189" s="354">
        <v>0</v>
      </c>
      <c r="T3189" s="354">
        <v>0</v>
      </c>
      <c r="U3189" s="354">
        <v>0</v>
      </c>
      <c r="V3189" s="354">
        <v>0</v>
      </c>
      <c r="W3189" s="354">
        <v>0</v>
      </c>
      <c r="X3189" s="354">
        <v>0</v>
      </c>
      <c r="Y3189" s="354">
        <v>0</v>
      </c>
      <c r="Z3189" s="354">
        <v>0</v>
      </c>
      <c r="AA3189" s="354">
        <v>0</v>
      </c>
      <c r="AB3189" s="354">
        <v>0</v>
      </c>
      <c r="AC3189" s="354">
        <v>0</v>
      </c>
      <c r="AD3189" s="354">
        <v>-8500</v>
      </c>
    </row>
    <row r="3190" spans="1:30" x14ac:dyDescent="0.35">
      <c r="A3190" t="s">
        <v>202</v>
      </c>
      <c r="B3190" s="354" t="str">
        <f>VLOOKUP(A3190,'Web Based Remittances'!$A$2:$C$70,3,0)</f>
        <v>172c677k</v>
      </c>
      <c r="C3190" s="354" t="s">
        <v>29</v>
      </c>
      <c r="D3190" s="354" t="s">
        <v>30</v>
      </c>
      <c r="E3190" s="354">
        <v>4190390</v>
      </c>
      <c r="F3190" s="354">
        <v>-23800</v>
      </c>
      <c r="G3190" s="354">
        <v>0</v>
      </c>
      <c r="H3190" s="354">
        <v>-23800</v>
      </c>
      <c r="I3190" s="354">
        <v>0</v>
      </c>
      <c r="J3190" s="354">
        <v>0</v>
      </c>
      <c r="K3190" s="354">
        <v>0</v>
      </c>
      <c r="L3190" s="354">
        <v>0</v>
      </c>
      <c r="M3190" s="354">
        <v>0</v>
      </c>
      <c r="N3190" s="354">
        <v>0</v>
      </c>
      <c r="O3190" s="354">
        <v>0</v>
      </c>
      <c r="P3190" s="354">
        <v>0</v>
      </c>
      <c r="Q3190" s="354">
        <v>0</v>
      </c>
      <c r="R3190" s="354">
        <v>0</v>
      </c>
      <c r="S3190" s="354">
        <v>0</v>
      </c>
      <c r="T3190" s="354">
        <v>-23800</v>
      </c>
      <c r="U3190" s="354">
        <v>-23800</v>
      </c>
      <c r="V3190" s="354">
        <v>-23800</v>
      </c>
      <c r="W3190" s="354">
        <v>-23800</v>
      </c>
      <c r="X3190" s="354">
        <v>-23800</v>
      </c>
      <c r="Y3190" s="354">
        <v>-23800</v>
      </c>
      <c r="Z3190" s="354">
        <v>-23800</v>
      </c>
      <c r="AA3190" s="354">
        <v>-23800</v>
      </c>
      <c r="AB3190" s="354">
        <v>-23800</v>
      </c>
      <c r="AC3190" s="354">
        <v>-23800</v>
      </c>
      <c r="AD3190" s="354">
        <v>-23800</v>
      </c>
    </row>
    <row r="3191" spans="1:30" x14ac:dyDescent="0.35">
      <c r="A3191" t="s">
        <v>202</v>
      </c>
      <c r="B3191" s="354" t="str">
        <f>VLOOKUP(A3191,'Web Based Remittances'!$A$2:$C$70,3,0)</f>
        <v>172c677k</v>
      </c>
      <c r="C3191" s="354" t="s">
        <v>31</v>
      </c>
      <c r="D3191" s="354" t="s">
        <v>32</v>
      </c>
      <c r="E3191" s="354">
        <v>4191900</v>
      </c>
      <c r="F3191" s="354">
        <v>-40000</v>
      </c>
      <c r="G3191" s="354">
        <v>-3636</v>
      </c>
      <c r="H3191" s="354">
        <v>-2000</v>
      </c>
      <c r="I3191" s="354">
        <v>-2000</v>
      </c>
      <c r="J3191" s="354">
        <v>-2000</v>
      </c>
      <c r="L3191" s="354">
        <v>-4000</v>
      </c>
      <c r="M3191" s="354">
        <v>-5000</v>
      </c>
      <c r="N3191" s="354">
        <v>-5000</v>
      </c>
      <c r="O3191" s="354">
        <v>-5200</v>
      </c>
      <c r="P3191" s="354">
        <v>-3636</v>
      </c>
      <c r="Q3191" s="354">
        <v>-3636</v>
      </c>
      <c r="R3191" s="354">
        <v>-3892</v>
      </c>
      <c r="S3191" s="354">
        <v>-3636</v>
      </c>
      <c r="T3191" s="354">
        <v>-5636</v>
      </c>
      <c r="U3191" s="354">
        <v>-7636</v>
      </c>
      <c r="V3191" s="354">
        <v>-9636</v>
      </c>
      <c r="W3191" s="354">
        <v>-9636</v>
      </c>
      <c r="X3191" s="354">
        <v>-13636</v>
      </c>
      <c r="Y3191" s="354">
        <v>-18636</v>
      </c>
      <c r="Z3191" s="354">
        <v>-23636</v>
      </c>
      <c r="AA3191" s="354">
        <v>-28836</v>
      </c>
      <c r="AB3191" s="354">
        <v>-32472</v>
      </c>
      <c r="AC3191" s="354">
        <v>-36108</v>
      </c>
      <c r="AD3191" s="354">
        <v>-40000</v>
      </c>
    </row>
    <row r="3192" spans="1:30" x14ac:dyDescent="0.35">
      <c r="A3192" t="s">
        <v>202</v>
      </c>
      <c r="B3192" s="354" t="str">
        <f>VLOOKUP(A3192,'Web Based Remittances'!$A$2:$C$70,3,0)</f>
        <v>172c677k</v>
      </c>
      <c r="C3192" s="354" t="s">
        <v>33</v>
      </c>
      <c r="D3192" s="354" t="s">
        <v>34</v>
      </c>
      <c r="E3192" s="354">
        <v>4191100</v>
      </c>
      <c r="F3192" s="354">
        <v>-2400</v>
      </c>
      <c r="G3192" s="354">
        <v>-200</v>
      </c>
      <c r="H3192" s="354">
        <v>-200</v>
      </c>
      <c r="I3192" s="354">
        <v>-200</v>
      </c>
      <c r="J3192" s="354">
        <v>-200</v>
      </c>
      <c r="K3192" s="354">
        <v>-200</v>
      </c>
      <c r="L3192" s="354">
        <v>-200</v>
      </c>
      <c r="M3192" s="354">
        <v>-200</v>
      </c>
      <c r="N3192" s="354">
        <v>-200</v>
      </c>
      <c r="O3192" s="354">
        <v>-200</v>
      </c>
      <c r="P3192" s="354">
        <v>-200</v>
      </c>
      <c r="Q3192" s="354">
        <v>-200</v>
      </c>
      <c r="R3192" s="354">
        <v>-200</v>
      </c>
      <c r="S3192" s="354">
        <v>-200</v>
      </c>
      <c r="T3192" s="354">
        <v>-400</v>
      </c>
      <c r="U3192" s="354">
        <v>-600</v>
      </c>
      <c r="V3192" s="354">
        <v>-800</v>
      </c>
      <c r="W3192" s="354">
        <v>-1000</v>
      </c>
      <c r="X3192" s="354">
        <v>-1200</v>
      </c>
      <c r="Y3192" s="354">
        <v>-1400</v>
      </c>
      <c r="Z3192" s="354">
        <v>-1600</v>
      </c>
      <c r="AA3192" s="354">
        <v>-1800</v>
      </c>
      <c r="AB3192" s="354">
        <v>-2000</v>
      </c>
      <c r="AC3192" s="354">
        <v>-2200</v>
      </c>
      <c r="AD3192" s="354">
        <v>-2400</v>
      </c>
    </row>
    <row r="3193" spans="1:30" x14ac:dyDescent="0.35">
      <c r="A3193" t="s">
        <v>202</v>
      </c>
      <c r="B3193" s="354" t="str">
        <f>VLOOKUP(A3193,'Web Based Remittances'!$A$2:$C$70,3,0)</f>
        <v>172c677k</v>
      </c>
      <c r="C3193" s="354" t="s">
        <v>35</v>
      </c>
      <c r="D3193" s="354" t="s">
        <v>36</v>
      </c>
      <c r="E3193" s="354">
        <v>4191110</v>
      </c>
      <c r="F3193" s="354">
        <v>-300000</v>
      </c>
      <c r="G3193" s="354">
        <v>-14000</v>
      </c>
      <c r="H3193" s="354">
        <v>-27000</v>
      </c>
      <c r="I3193" s="354">
        <v>-27000</v>
      </c>
      <c r="J3193" s="354">
        <v>-22000</v>
      </c>
      <c r="K3193" s="354">
        <v>0</v>
      </c>
      <c r="L3193" s="354">
        <v>-30000</v>
      </c>
      <c r="M3193" s="354">
        <v>-27000</v>
      </c>
      <c r="N3193" s="354">
        <v>-35000</v>
      </c>
      <c r="O3193" s="354">
        <v>-27000</v>
      </c>
      <c r="P3193" s="354">
        <v>-26000</v>
      </c>
      <c r="Q3193" s="354">
        <v>-30000</v>
      </c>
      <c r="R3193" s="354">
        <v>-35000</v>
      </c>
      <c r="S3193" s="354">
        <v>-14000</v>
      </c>
      <c r="T3193" s="354">
        <v>-41000</v>
      </c>
      <c r="U3193" s="354">
        <v>-68000</v>
      </c>
      <c r="V3193" s="354">
        <v>-90000</v>
      </c>
      <c r="W3193" s="354">
        <v>-90000</v>
      </c>
      <c r="X3193" s="354">
        <v>-120000</v>
      </c>
      <c r="Y3193" s="354">
        <v>-147000</v>
      </c>
      <c r="Z3193" s="354">
        <v>-182000</v>
      </c>
      <c r="AA3193" s="354">
        <v>-209000</v>
      </c>
      <c r="AB3193" s="354">
        <v>-235000</v>
      </c>
      <c r="AC3193" s="354">
        <v>-265000</v>
      </c>
      <c r="AD3193" s="354">
        <v>-300000</v>
      </c>
    </row>
    <row r="3194" spans="1:30" x14ac:dyDescent="0.35">
      <c r="A3194" t="s">
        <v>202</v>
      </c>
      <c r="B3194" s="354" t="str">
        <f>VLOOKUP(A3194,'Web Based Remittances'!$A$2:$C$70,3,0)</f>
        <v>172c677k</v>
      </c>
      <c r="C3194" s="354" t="s">
        <v>57</v>
      </c>
      <c r="D3194" s="354" t="s">
        <v>58</v>
      </c>
      <c r="E3194" s="354">
        <v>6110000</v>
      </c>
      <c r="F3194" s="354">
        <v>4767000</v>
      </c>
      <c r="G3194" s="354">
        <v>377000</v>
      </c>
      <c r="H3194" s="354">
        <v>377000</v>
      </c>
      <c r="I3194" s="354">
        <v>377000</v>
      </c>
      <c r="J3194" s="354">
        <v>377000</v>
      </c>
      <c r="K3194" s="354">
        <v>377000</v>
      </c>
      <c r="L3194" s="354">
        <v>397420</v>
      </c>
      <c r="M3194" s="354">
        <v>397420</v>
      </c>
      <c r="N3194" s="354">
        <v>397420</v>
      </c>
      <c r="O3194" s="354">
        <v>397420</v>
      </c>
      <c r="P3194" s="354">
        <v>397420</v>
      </c>
      <c r="Q3194" s="354">
        <v>397420</v>
      </c>
      <c r="R3194" s="354">
        <v>497480</v>
      </c>
      <c r="S3194" s="354">
        <v>377000</v>
      </c>
      <c r="T3194" s="354">
        <v>754000</v>
      </c>
      <c r="U3194" s="354">
        <v>1131000</v>
      </c>
      <c r="V3194" s="354">
        <v>1508000</v>
      </c>
      <c r="W3194" s="354">
        <v>1885000</v>
      </c>
      <c r="X3194" s="354">
        <v>2282420</v>
      </c>
      <c r="Y3194" s="354">
        <v>2679840</v>
      </c>
      <c r="Z3194" s="354">
        <v>3077260</v>
      </c>
      <c r="AA3194" s="354">
        <v>3474680</v>
      </c>
      <c r="AB3194" s="354">
        <v>3872100</v>
      </c>
      <c r="AC3194" s="354">
        <v>4269520</v>
      </c>
      <c r="AD3194" s="354">
        <v>4767000</v>
      </c>
    </row>
    <row r="3195" spans="1:30" x14ac:dyDescent="0.35">
      <c r="A3195" t="s">
        <v>202</v>
      </c>
      <c r="B3195" s="354" t="str">
        <f>VLOOKUP(A3195,'Web Based Remittances'!$A$2:$C$70,3,0)</f>
        <v>172c677k</v>
      </c>
      <c r="C3195" s="354" t="s">
        <v>59</v>
      </c>
      <c r="D3195" s="354" t="s">
        <v>60</v>
      </c>
      <c r="E3195" s="354">
        <v>6110020</v>
      </c>
      <c r="S3195" s="354">
        <v>0</v>
      </c>
      <c r="T3195" s="354">
        <v>0</v>
      </c>
      <c r="U3195" s="354">
        <v>0</v>
      </c>
      <c r="V3195" s="354">
        <v>0</v>
      </c>
      <c r="W3195" s="354">
        <v>0</v>
      </c>
      <c r="X3195" s="354">
        <v>0</v>
      </c>
      <c r="Y3195" s="354">
        <v>0</v>
      </c>
      <c r="Z3195" s="354">
        <v>0</v>
      </c>
      <c r="AA3195" s="354">
        <v>0</v>
      </c>
      <c r="AB3195" s="354">
        <v>0</v>
      </c>
      <c r="AC3195" s="354">
        <v>0</v>
      </c>
      <c r="AD3195" s="354">
        <v>0</v>
      </c>
    </row>
    <row r="3196" spans="1:30" x14ac:dyDescent="0.35">
      <c r="A3196" t="s">
        <v>202</v>
      </c>
      <c r="B3196" s="354" t="str">
        <f>VLOOKUP(A3196,'Web Based Remittances'!$A$2:$C$70,3,0)</f>
        <v>172c677k</v>
      </c>
      <c r="C3196" s="354" t="s">
        <v>61</v>
      </c>
      <c r="D3196" s="354" t="s">
        <v>62</v>
      </c>
      <c r="E3196" s="354">
        <v>6110600</v>
      </c>
      <c r="F3196" s="354">
        <v>957265</v>
      </c>
      <c r="G3196" s="354">
        <v>79770</v>
      </c>
      <c r="H3196" s="354">
        <v>79770</v>
      </c>
      <c r="I3196" s="354">
        <v>79770</v>
      </c>
      <c r="J3196" s="354">
        <v>79770</v>
      </c>
      <c r="K3196" s="354">
        <v>79770</v>
      </c>
      <c r="L3196" s="354">
        <v>79770</v>
      </c>
      <c r="M3196" s="354">
        <v>79770</v>
      </c>
      <c r="N3196" s="354">
        <v>79770</v>
      </c>
      <c r="O3196" s="354">
        <v>79770</v>
      </c>
      <c r="P3196" s="354">
        <v>79770</v>
      </c>
      <c r="Q3196" s="354">
        <v>79770</v>
      </c>
      <c r="R3196" s="354">
        <v>79795</v>
      </c>
      <c r="S3196" s="354">
        <v>79770</v>
      </c>
      <c r="T3196" s="354">
        <v>159540</v>
      </c>
      <c r="U3196" s="354">
        <v>239310</v>
      </c>
      <c r="V3196" s="354">
        <v>319080</v>
      </c>
      <c r="W3196" s="354">
        <v>398850</v>
      </c>
      <c r="X3196" s="354">
        <v>478620</v>
      </c>
      <c r="Y3196" s="354">
        <v>558390</v>
      </c>
      <c r="Z3196" s="354">
        <v>638160</v>
      </c>
      <c r="AA3196" s="354">
        <v>717930</v>
      </c>
      <c r="AB3196" s="354">
        <v>797700</v>
      </c>
      <c r="AC3196" s="354">
        <v>877470</v>
      </c>
      <c r="AD3196" s="354">
        <v>957265</v>
      </c>
    </row>
    <row r="3197" spans="1:30" x14ac:dyDescent="0.35">
      <c r="A3197" t="s">
        <v>202</v>
      </c>
      <c r="B3197" s="354" t="str">
        <f>VLOOKUP(A3197,'Web Based Remittances'!$A$2:$C$70,3,0)</f>
        <v>172c677k</v>
      </c>
      <c r="C3197" s="354" t="s">
        <v>63</v>
      </c>
      <c r="D3197" s="354" t="s">
        <v>64</v>
      </c>
      <c r="E3197" s="354">
        <v>6110720</v>
      </c>
      <c r="F3197" s="354">
        <v>120000</v>
      </c>
      <c r="G3197" s="354">
        <v>10000</v>
      </c>
      <c r="H3197" s="354">
        <v>10000</v>
      </c>
      <c r="I3197" s="354">
        <v>10000</v>
      </c>
      <c r="J3197" s="354">
        <v>10000</v>
      </c>
      <c r="K3197" s="354">
        <v>10000</v>
      </c>
      <c r="L3197" s="354">
        <v>10000</v>
      </c>
      <c r="M3197" s="354">
        <v>10000</v>
      </c>
      <c r="N3197" s="354">
        <v>10000</v>
      </c>
      <c r="O3197" s="354">
        <v>10000</v>
      </c>
      <c r="P3197" s="354">
        <v>10000</v>
      </c>
      <c r="Q3197" s="354">
        <v>10000</v>
      </c>
      <c r="R3197" s="354">
        <v>10000</v>
      </c>
      <c r="S3197" s="354">
        <v>10000</v>
      </c>
      <c r="T3197" s="354">
        <v>20000</v>
      </c>
      <c r="U3197" s="354">
        <v>30000</v>
      </c>
      <c r="V3197" s="354">
        <v>40000</v>
      </c>
      <c r="W3197" s="354">
        <v>50000</v>
      </c>
      <c r="X3197" s="354">
        <v>60000</v>
      </c>
      <c r="Y3197" s="354">
        <v>70000</v>
      </c>
      <c r="Z3197" s="354">
        <v>80000</v>
      </c>
      <c r="AA3197" s="354">
        <v>90000</v>
      </c>
      <c r="AB3197" s="354">
        <v>100000</v>
      </c>
      <c r="AC3197" s="354">
        <v>110000</v>
      </c>
      <c r="AD3197" s="354">
        <v>120000</v>
      </c>
    </row>
    <row r="3198" spans="1:30" x14ac:dyDescent="0.35">
      <c r="A3198" t="s">
        <v>202</v>
      </c>
      <c r="B3198" s="354" t="str">
        <f>VLOOKUP(A3198,'Web Based Remittances'!$A$2:$C$70,3,0)</f>
        <v>172c677k</v>
      </c>
      <c r="C3198" s="354" t="s">
        <v>65</v>
      </c>
      <c r="D3198" s="354" t="s">
        <v>66</v>
      </c>
      <c r="E3198" s="354">
        <v>6110860</v>
      </c>
      <c r="F3198" s="354">
        <v>693500</v>
      </c>
      <c r="G3198" s="354">
        <v>57792</v>
      </c>
      <c r="H3198" s="354">
        <v>57792</v>
      </c>
      <c r="I3198" s="354">
        <v>57792</v>
      </c>
      <c r="J3198" s="354">
        <v>57792</v>
      </c>
      <c r="K3198" s="354">
        <v>57792</v>
      </c>
      <c r="L3198" s="354">
        <v>57792</v>
      </c>
      <c r="M3198" s="354">
        <v>57792</v>
      </c>
      <c r="N3198" s="354">
        <v>57792</v>
      </c>
      <c r="O3198" s="354">
        <v>57792</v>
      </c>
      <c r="P3198" s="354">
        <v>57792</v>
      </c>
      <c r="Q3198" s="354">
        <v>57792</v>
      </c>
      <c r="R3198" s="354">
        <v>57788</v>
      </c>
      <c r="S3198" s="354">
        <v>57792</v>
      </c>
      <c r="T3198" s="354">
        <v>115584</v>
      </c>
      <c r="U3198" s="354">
        <v>173376</v>
      </c>
      <c r="V3198" s="354">
        <v>231168</v>
      </c>
      <c r="W3198" s="354">
        <v>288960</v>
      </c>
      <c r="X3198" s="354">
        <v>346752</v>
      </c>
      <c r="Y3198" s="354">
        <v>404544</v>
      </c>
      <c r="Z3198" s="354">
        <v>462336</v>
      </c>
      <c r="AA3198" s="354">
        <v>520128</v>
      </c>
      <c r="AB3198" s="354">
        <v>577920</v>
      </c>
      <c r="AC3198" s="354">
        <v>635712</v>
      </c>
      <c r="AD3198" s="354">
        <v>693500</v>
      </c>
    </row>
    <row r="3199" spans="1:30" x14ac:dyDescent="0.35">
      <c r="A3199" t="s">
        <v>202</v>
      </c>
      <c r="B3199" s="354" t="str">
        <f>VLOOKUP(A3199,'Web Based Remittances'!$A$2:$C$70,3,0)</f>
        <v>172c677k</v>
      </c>
      <c r="C3199" s="354" t="s">
        <v>67</v>
      </c>
      <c r="D3199" s="354" t="s">
        <v>68</v>
      </c>
      <c r="E3199" s="354">
        <v>6110800</v>
      </c>
      <c r="F3199" s="354">
        <v>144000</v>
      </c>
      <c r="G3199" s="354">
        <v>12000</v>
      </c>
      <c r="H3199" s="354">
        <v>12000</v>
      </c>
      <c r="I3199" s="354">
        <v>12000</v>
      </c>
      <c r="J3199" s="354">
        <v>12000</v>
      </c>
      <c r="K3199" s="354">
        <v>12000</v>
      </c>
      <c r="L3199" s="354">
        <v>12000</v>
      </c>
      <c r="M3199" s="354">
        <v>12000</v>
      </c>
      <c r="N3199" s="354">
        <v>12000</v>
      </c>
      <c r="O3199" s="354">
        <v>12000</v>
      </c>
      <c r="P3199" s="354">
        <v>12000</v>
      </c>
      <c r="Q3199" s="354">
        <v>12000</v>
      </c>
      <c r="R3199" s="354">
        <v>12000</v>
      </c>
      <c r="S3199" s="354">
        <v>12000</v>
      </c>
      <c r="T3199" s="354">
        <v>24000</v>
      </c>
      <c r="U3199" s="354">
        <v>36000</v>
      </c>
      <c r="V3199" s="354">
        <v>48000</v>
      </c>
      <c r="W3199" s="354">
        <v>60000</v>
      </c>
      <c r="X3199" s="354">
        <v>72000</v>
      </c>
      <c r="Y3199" s="354">
        <v>84000</v>
      </c>
      <c r="Z3199" s="354">
        <v>96000</v>
      </c>
      <c r="AA3199" s="354">
        <v>108000</v>
      </c>
      <c r="AB3199" s="354">
        <v>120000</v>
      </c>
      <c r="AC3199" s="354">
        <v>132000</v>
      </c>
      <c r="AD3199" s="354">
        <v>144000</v>
      </c>
    </row>
    <row r="3200" spans="1:30" x14ac:dyDescent="0.35">
      <c r="A3200" t="s">
        <v>202</v>
      </c>
      <c r="B3200" s="354" t="str">
        <f>VLOOKUP(A3200,'Web Based Remittances'!$A$2:$C$70,3,0)</f>
        <v>172c677k</v>
      </c>
      <c r="C3200" s="354" t="s">
        <v>69</v>
      </c>
      <c r="D3200" s="354" t="s">
        <v>70</v>
      </c>
      <c r="E3200" s="354">
        <v>6110640</v>
      </c>
      <c r="F3200" s="354">
        <v>45000</v>
      </c>
      <c r="G3200" s="354">
        <v>4310</v>
      </c>
      <c r="H3200" s="354">
        <v>5560</v>
      </c>
      <c r="I3200" s="354">
        <v>6560</v>
      </c>
      <c r="J3200" s="354">
        <v>3500</v>
      </c>
      <c r="K3200" s="354">
        <v>0</v>
      </c>
      <c r="L3200" s="354">
        <v>3580</v>
      </c>
      <c r="M3200" s="354">
        <v>3200</v>
      </c>
      <c r="N3200" s="354">
        <v>3500</v>
      </c>
      <c r="O3200" s="354">
        <v>3500</v>
      </c>
      <c r="P3200" s="354">
        <v>4000</v>
      </c>
      <c r="Q3200" s="354">
        <v>3500</v>
      </c>
      <c r="R3200" s="354">
        <v>3790</v>
      </c>
      <c r="S3200" s="354">
        <v>4310</v>
      </c>
      <c r="T3200" s="354">
        <v>9870</v>
      </c>
      <c r="U3200" s="354">
        <v>16430</v>
      </c>
      <c r="V3200" s="354">
        <v>19930</v>
      </c>
      <c r="W3200" s="354">
        <v>19930</v>
      </c>
      <c r="X3200" s="354">
        <v>23510</v>
      </c>
      <c r="Y3200" s="354">
        <v>26710</v>
      </c>
      <c r="Z3200" s="354">
        <v>30210</v>
      </c>
      <c r="AA3200" s="354">
        <v>33710</v>
      </c>
      <c r="AB3200" s="354">
        <v>37710</v>
      </c>
      <c r="AC3200" s="354">
        <v>41210</v>
      </c>
      <c r="AD3200" s="354">
        <v>45000</v>
      </c>
    </row>
    <row r="3201" spans="1:30" x14ac:dyDescent="0.35">
      <c r="A3201" t="s">
        <v>202</v>
      </c>
      <c r="B3201" s="354" t="str">
        <f>VLOOKUP(A3201,'Web Based Remittances'!$A$2:$C$70,3,0)</f>
        <v>172c677k</v>
      </c>
      <c r="C3201" s="354" t="s">
        <v>71</v>
      </c>
      <c r="D3201" s="354" t="s">
        <v>72</v>
      </c>
      <c r="E3201" s="354">
        <v>6116300</v>
      </c>
      <c r="F3201" s="354">
        <v>46050</v>
      </c>
      <c r="G3201" s="354">
        <v>3750</v>
      </c>
      <c r="H3201" s="354">
        <v>4000</v>
      </c>
      <c r="I3201" s="354">
        <v>4250</v>
      </c>
      <c r="J3201" s="354">
        <v>3500</v>
      </c>
      <c r="K3201" s="354">
        <v>1440</v>
      </c>
      <c r="L3201" s="354">
        <v>4250</v>
      </c>
      <c r="M3201" s="354">
        <v>4830</v>
      </c>
      <c r="N3201" s="354">
        <v>4250</v>
      </c>
      <c r="O3201" s="354">
        <v>4250</v>
      </c>
      <c r="P3201" s="354">
        <v>3760</v>
      </c>
      <c r="Q3201" s="354">
        <v>3920</v>
      </c>
      <c r="R3201" s="354">
        <v>3850</v>
      </c>
      <c r="S3201" s="354">
        <v>3750</v>
      </c>
      <c r="T3201" s="354">
        <v>7750</v>
      </c>
      <c r="U3201" s="354">
        <v>12000</v>
      </c>
      <c r="V3201" s="354">
        <v>15500</v>
      </c>
      <c r="W3201" s="354">
        <v>16940</v>
      </c>
      <c r="X3201" s="354">
        <v>21190</v>
      </c>
      <c r="Y3201" s="354">
        <v>26020</v>
      </c>
      <c r="Z3201" s="354">
        <v>30270</v>
      </c>
      <c r="AA3201" s="354">
        <v>34520</v>
      </c>
      <c r="AB3201" s="354">
        <v>38280</v>
      </c>
      <c r="AC3201" s="354">
        <v>42200</v>
      </c>
      <c r="AD3201" s="354">
        <v>46050</v>
      </c>
    </row>
    <row r="3202" spans="1:30" x14ac:dyDescent="0.35">
      <c r="A3202" t="s">
        <v>202</v>
      </c>
      <c r="B3202" s="354" t="str">
        <f>VLOOKUP(A3202,'Web Based Remittances'!$A$2:$C$70,3,0)</f>
        <v>172c677k</v>
      </c>
      <c r="C3202" s="354" t="s">
        <v>73</v>
      </c>
      <c r="D3202" s="354" t="s">
        <v>74</v>
      </c>
      <c r="E3202" s="354">
        <v>6116200</v>
      </c>
      <c r="F3202" s="354">
        <v>26800</v>
      </c>
      <c r="G3202" s="354">
        <v>2300</v>
      </c>
      <c r="H3202" s="354">
        <v>1000</v>
      </c>
      <c r="I3202" s="354">
        <v>1000</v>
      </c>
      <c r="J3202" s="354">
        <v>600</v>
      </c>
      <c r="K3202" s="354">
        <v>0</v>
      </c>
      <c r="L3202" s="354">
        <v>3128</v>
      </c>
      <c r="M3202" s="354">
        <v>3128</v>
      </c>
      <c r="N3202" s="354">
        <v>3128</v>
      </c>
      <c r="O3202" s="354">
        <v>3128</v>
      </c>
      <c r="P3202" s="354">
        <v>3128</v>
      </c>
      <c r="Q3202" s="354">
        <v>3128</v>
      </c>
      <c r="R3202" s="354">
        <v>3132</v>
      </c>
      <c r="S3202" s="354">
        <v>2300</v>
      </c>
      <c r="T3202" s="354">
        <v>3300</v>
      </c>
      <c r="U3202" s="354">
        <v>4300</v>
      </c>
      <c r="V3202" s="354">
        <v>4900</v>
      </c>
      <c r="W3202" s="354">
        <v>4900</v>
      </c>
      <c r="X3202" s="354">
        <v>8028</v>
      </c>
      <c r="Y3202" s="354">
        <v>11156</v>
      </c>
      <c r="Z3202" s="354">
        <v>14284</v>
      </c>
      <c r="AA3202" s="354">
        <v>17412</v>
      </c>
      <c r="AB3202" s="354">
        <v>20540</v>
      </c>
      <c r="AC3202" s="354">
        <v>23668</v>
      </c>
      <c r="AD3202" s="354">
        <v>26800</v>
      </c>
    </row>
    <row r="3203" spans="1:30" x14ac:dyDescent="0.35">
      <c r="A3203" t="s">
        <v>202</v>
      </c>
      <c r="B3203" s="354" t="str">
        <f>VLOOKUP(A3203,'Web Based Remittances'!$A$2:$C$70,3,0)</f>
        <v>172c677k</v>
      </c>
      <c r="C3203" s="354" t="s">
        <v>75</v>
      </c>
      <c r="D3203" s="354" t="s">
        <v>76</v>
      </c>
      <c r="E3203" s="354">
        <v>6116610</v>
      </c>
      <c r="S3203" s="354">
        <v>0</v>
      </c>
      <c r="T3203" s="354">
        <v>0</v>
      </c>
      <c r="U3203" s="354">
        <v>0</v>
      </c>
      <c r="V3203" s="354">
        <v>0</v>
      </c>
      <c r="W3203" s="354">
        <v>0</v>
      </c>
      <c r="X3203" s="354">
        <v>0</v>
      </c>
      <c r="Y3203" s="354">
        <v>0</v>
      </c>
      <c r="Z3203" s="354">
        <v>0</v>
      </c>
      <c r="AA3203" s="354">
        <v>0</v>
      </c>
      <c r="AB3203" s="354">
        <v>0</v>
      </c>
      <c r="AC3203" s="354">
        <v>0</v>
      </c>
      <c r="AD3203" s="354">
        <v>0</v>
      </c>
    </row>
    <row r="3204" spans="1:30" x14ac:dyDescent="0.35">
      <c r="A3204" t="s">
        <v>202</v>
      </c>
      <c r="B3204" s="354" t="str">
        <f>VLOOKUP(A3204,'Web Based Remittances'!$A$2:$C$70,3,0)</f>
        <v>172c677k</v>
      </c>
      <c r="C3204" s="354" t="s">
        <v>77</v>
      </c>
      <c r="D3204" s="354" t="s">
        <v>78</v>
      </c>
      <c r="E3204" s="354">
        <v>6116600</v>
      </c>
      <c r="S3204" s="354">
        <v>0</v>
      </c>
      <c r="T3204" s="354">
        <v>0</v>
      </c>
      <c r="U3204" s="354">
        <v>0</v>
      </c>
      <c r="V3204" s="354">
        <v>0</v>
      </c>
      <c r="W3204" s="354">
        <v>0</v>
      </c>
      <c r="X3204" s="354">
        <v>0</v>
      </c>
      <c r="Y3204" s="354">
        <v>0</v>
      </c>
      <c r="Z3204" s="354">
        <v>0</v>
      </c>
      <c r="AA3204" s="354">
        <v>0</v>
      </c>
      <c r="AB3204" s="354">
        <v>0</v>
      </c>
      <c r="AC3204" s="354">
        <v>0</v>
      </c>
      <c r="AD3204" s="354">
        <v>0</v>
      </c>
    </row>
    <row r="3205" spans="1:30" x14ac:dyDescent="0.35">
      <c r="A3205" t="s">
        <v>202</v>
      </c>
      <c r="B3205" s="354" t="str">
        <f>VLOOKUP(A3205,'Web Based Remittances'!$A$2:$C$70,3,0)</f>
        <v>172c677k</v>
      </c>
      <c r="C3205" s="354" t="s">
        <v>79</v>
      </c>
      <c r="D3205" s="354" t="s">
        <v>80</v>
      </c>
      <c r="E3205" s="354">
        <v>6121000</v>
      </c>
      <c r="F3205" s="354">
        <v>155000</v>
      </c>
      <c r="G3205" s="354">
        <v>8000</v>
      </c>
      <c r="H3205" s="354">
        <v>7500</v>
      </c>
      <c r="I3205" s="354">
        <v>10000</v>
      </c>
      <c r="J3205" s="354">
        <v>9000</v>
      </c>
      <c r="K3205" s="354">
        <v>13500</v>
      </c>
      <c r="L3205" s="354">
        <v>8000</v>
      </c>
      <c r="M3205" s="354">
        <v>9000</v>
      </c>
      <c r="N3205" s="354">
        <v>8000</v>
      </c>
      <c r="O3205" s="354">
        <v>8500</v>
      </c>
      <c r="P3205" s="354">
        <v>6500</v>
      </c>
      <c r="Q3205" s="354">
        <v>8000</v>
      </c>
      <c r="R3205" s="354">
        <v>59000</v>
      </c>
      <c r="S3205" s="354">
        <v>8000</v>
      </c>
      <c r="T3205" s="354">
        <v>15500</v>
      </c>
      <c r="U3205" s="354">
        <v>25500</v>
      </c>
      <c r="V3205" s="354">
        <v>34500</v>
      </c>
      <c r="W3205" s="354">
        <v>48000</v>
      </c>
      <c r="X3205" s="354">
        <v>56000</v>
      </c>
      <c r="Y3205" s="354">
        <v>65000</v>
      </c>
      <c r="Z3205" s="354">
        <v>73000</v>
      </c>
      <c r="AA3205" s="354">
        <v>81500</v>
      </c>
      <c r="AB3205" s="354">
        <v>88000</v>
      </c>
      <c r="AC3205" s="354">
        <v>96000</v>
      </c>
      <c r="AD3205" s="354">
        <v>155000</v>
      </c>
    </row>
    <row r="3206" spans="1:30" x14ac:dyDescent="0.35">
      <c r="A3206" t="s">
        <v>202</v>
      </c>
      <c r="B3206" s="354" t="str">
        <f>VLOOKUP(A3206,'Web Based Remittances'!$A$2:$C$70,3,0)</f>
        <v>172c677k</v>
      </c>
      <c r="C3206" s="354" t="s">
        <v>81</v>
      </c>
      <c r="D3206" s="354" t="s">
        <v>82</v>
      </c>
      <c r="E3206" s="354">
        <v>6122310</v>
      </c>
      <c r="F3206" s="354">
        <v>15000</v>
      </c>
      <c r="G3206" s="354">
        <v>1250</v>
      </c>
      <c r="H3206" s="354">
        <v>1250</v>
      </c>
      <c r="I3206" s="354">
        <v>1250</v>
      </c>
      <c r="J3206" s="354">
        <v>1250</v>
      </c>
      <c r="K3206" s="354">
        <v>1250</v>
      </c>
      <c r="L3206" s="354">
        <v>1250</v>
      </c>
      <c r="M3206" s="354">
        <v>1250</v>
      </c>
      <c r="N3206" s="354">
        <v>1250</v>
      </c>
      <c r="O3206" s="354">
        <v>1250</v>
      </c>
      <c r="P3206" s="354">
        <v>1250</v>
      </c>
      <c r="Q3206" s="354">
        <v>1250</v>
      </c>
      <c r="R3206" s="354">
        <v>1250</v>
      </c>
      <c r="S3206" s="354">
        <v>1250</v>
      </c>
      <c r="T3206" s="354">
        <v>2500</v>
      </c>
      <c r="U3206" s="354">
        <v>3750</v>
      </c>
      <c r="V3206" s="354">
        <v>5000</v>
      </c>
      <c r="W3206" s="354">
        <v>6250</v>
      </c>
      <c r="X3206" s="354">
        <v>7500</v>
      </c>
      <c r="Y3206" s="354">
        <v>8750</v>
      </c>
      <c r="Z3206" s="354">
        <v>10000</v>
      </c>
      <c r="AA3206" s="354">
        <v>11250</v>
      </c>
      <c r="AB3206" s="354">
        <v>12500</v>
      </c>
      <c r="AC3206" s="354">
        <v>13750</v>
      </c>
      <c r="AD3206" s="354">
        <v>15000</v>
      </c>
    </row>
    <row r="3207" spans="1:30" x14ac:dyDescent="0.35">
      <c r="A3207" t="s">
        <v>202</v>
      </c>
      <c r="B3207" s="354" t="str">
        <f>VLOOKUP(A3207,'Web Based Remittances'!$A$2:$C$70,3,0)</f>
        <v>172c677k</v>
      </c>
      <c r="C3207" s="354" t="s">
        <v>83</v>
      </c>
      <c r="D3207" s="354" t="s">
        <v>84</v>
      </c>
      <c r="E3207" s="354">
        <v>6122110</v>
      </c>
      <c r="F3207" s="354">
        <v>132000</v>
      </c>
      <c r="G3207" s="354">
        <v>11000</v>
      </c>
      <c r="H3207" s="354">
        <v>11000</v>
      </c>
      <c r="I3207" s="354">
        <v>11000</v>
      </c>
      <c r="J3207" s="354">
        <v>11000</v>
      </c>
      <c r="K3207" s="354">
        <v>11000</v>
      </c>
      <c r="L3207" s="354">
        <v>11000</v>
      </c>
      <c r="M3207" s="354">
        <v>11000</v>
      </c>
      <c r="N3207" s="354">
        <v>11000</v>
      </c>
      <c r="O3207" s="354">
        <v>11000</v>
      </c>
      <c r="P3207" s="354">
        <v>11000</v>
      </c>
      <c r="Q3207" s="354">
        <v>11000</v>
      </c>
      <c r="R3207" s="354">
        <v>11000</v>
      </c>
      <c r="S3207" s="354">
        <v>11000</v>
      </c>
      <c r="T3207" s="354">
        <v>22000</v>
      </c>
      <c r="U3207" s="354">
        <v>33000</v>
      </c>
      <c r="V3207" s="354">
        <v>44000</v>
      </c>
      <c r="W3207" s="354">
        <v>55000</v>
      </c>
      <c r="X3207" s="354">
        <v>66000</v>
      </c>
      <c r="Y3207" s="354">
        <v>77000</v>
      </c>
      <c r="Z3207" s="354">
        <v>88000</v>
      </c>
      <c r="AA3207" s="354">
        <v>99000</v>
      </c>
      <c r="AB3207" s="354">
        <v>110000</v>
      </c>
      <c r="AC3207" s="354">
        <v>121000</v>
      </c>
      <c r="AD3207" s="354">
        <v>132000</v>
      </c>
    </row>
    <row r="3208" spans="1:30" x14ac:dyDescent="0.35">
      <c r="A3208" t="s">
        <v>202</v>
      </c>
      <c r="B3208" s="354" t="str">
        <f>VLOOKUP(A3208,'Web Based Remittances'!$A$2:$C$70,3,0)</f>
        <v>172c677k</v>
      </c>
      <c r="C3208" s="354" t="s">
        <v>85</v>
      </c>
      <c r="D3208" s="354" t="s">
        <v>86</v>
      </c>
      <c r="E3208" s="354">
        <v>6120800</v>
      </c>
      <c r="F3208" s="354">
        <v>12000</v>
      </c>
      <c r="G3208" s="354">
        <v>1000</v>
      </c>
      <c r="H3208" s="354">
        <v>1100</v>
      </c>
      <c r="I3208" s="354">
        <v>1100</v>
      </c>
      <c r="J3208" s="354">
        <v>1000</v>
      </c>
      <c r="K3208" s="354">
        <v>1000</v>
      </c>
      <c r="L3208" s="354">
        <v>900</v>
      </c>
      <c r="M3208" s="354">
        <v>1100</v>
      </c>
      <c r="N3208" s="354">
        <v>850</v>
      </c>
      <c r="O3208" s="354">
        <v>950</v>
      </c>
      <c r="P3208" s="354">
        <v>1000</v>
      </c>
      <c r="Q3208" s="354">
        <v>1000</v>
      </c>
      <c r="R3208" s="354">
        <v>1000</v>
      </c>
      <c r="S3208" s="354">
        <v>1000</v>
      </c>
      <c r="T3208" s="354">
        <v>2100</v>
      </c>
      <c r="U3208" s="354">
        <v>3200</v>
      </c>
      <c r="V3208" s="354">
        <v>4200</v>
      </c>
      <c r="W3208" s="354">
        <v>5200</v>
      </c>
      <c r="X3208" s="354">
        <v>6100</v>
      </c>
      <c r="Y3208" s="354">
        <v>7200</v>
      </c>
      <c r="Z3208" s="354">
        <v>8050</v>
      </c>
      <c r="AA3208" s="354">
        <v>9000</v>
      </c>
      <c r="AB3208" s="354">
        <v>10000</v>
      </c>
      <c r="AC3208" s="354">
        <v>11000</v>
      </c>
      <c r="AD3208" s="354">
        <v>12000</v>
      </c>
    </row>
    <row r="3209" spans="1:30" x14ac:dyDescent="0.35">
      <c r="A3209" t="s">
        <v>202</v>
      </c>
      <c r="B3209" s="354" t="str">
        <f>VLOOKUP(A3209,'Web Based Remittances'!$A$2:$C$70,3,0)</f>
        <v>172c677k</v>
      </c>
      <c r="C3209" s="354" t="s">
        <v>87</v>
      </c>
      <c r="D3209" s="354" t="s">
        <v>88</v>
      </c>
      <c r="E3209" s="354">
        <v>6120220</v>
      </c>
      <c r="F3209" s="354">
        <v>148000</v>
      </c>
      <c r="G3209" s="354">
        <v>12000</v>
      </c>
      <c r="H3209" s="354">
        <v>9000</v>
      </c>
      <c r="I3209" s="354">
        <v>9000</v>
      </c>
      <c r="J3209" s="354">
        <v>9500</v>
      </c>
      <c r="K3209" s="354">
        <v>7000</v>
      </c>
      <c r="L3209" s="354">
        <v>13000</v>
      </c>
      <c r="M3209" s="354">
        <v>13000</v>
      </c>
      <c r="N3209" s="354">
        <v>14000</v>
      </c>
      <c r="O3209" s="354">
        <v>14000</v>
      </c>
      <c r="P3209" s="354">
        <v>14000</v>
      </c>
      <c r="Q3209" s="354">
        <v>12000</v>
      </c>
      <c r="R3209" s="354">
        <v>21500</v>
      </c>
      <c r="S3209" s="354">
        <v>12000</v>
      </c>
      <c r="T3209" s="354">
        <v>21000</v>
      </c>
      <c r="U3209" s="354">
        <v>30000</v>
      </c>
      <c r="V3209" s="354">
        <v>39500</v>
      </c>
      <c r="W3209" s="354">
        <v>46500</v>
      </c>
      <c r="X3209" s="354">
        <v>59500</v>
      </c>
      <c r="Y3209" s="354">
        <v>72500</v>
      </c>
      <c r="Z3209" s="354">
        <v>86500</v>
      </c>
      <c r="AA3209" s="354">
        <v>100500</v>
      </c>
      <c r="AB3209" s="354">
        <v>114500</v>
      </c>
      <c r="AC3209" s="354">
        <v>126500</v>
      </c>
      <c r="AD3209" s="354">
        <v>148000</v>
      </c>
    </row>
    <row r="3210" spans="1:30" x14ac:dyDescent="0.35">
      <c r="A3210" t="s">
        <v>202</v>
      </c>
      <c r="B3210" s="354" t="str">
        <f>VLOOKUP(A3210,'Web Based Remittances'!$A$2:$C$70,3,0)</f>
        <v>172c677k</v>
      </c>
      <c r="C3210" s="354" t="s">
        <v>89</v>
      </c>
      <c r="D3210" s="354" t="s">
        <v>90</v>
      </c>
      <c r="E3210" s="354">
        <v>6120600</v>
      </c>
      <c r="F3210" s="354">
        <v>47288</v>
      </c>
      <c r="G3210" s="354">
        <v>47288</v>
      </c>
      <c r="S3210" s="354">
        <v>47288</v>
      </c>
      <c r="T3210" s="354">
        <v>47288</v>
      </c>
      <c r="U3210" s="354">
        <v>47288</v>
      </c>
      <c r="V3210" s="354">
        <v>47288</v>
      </c>
      <c r="W3210" s="354">
        <v>47288</v>
      </c>
      <c r="X3210" s="354">
        <v>47288</v>
      </c>
      <c r="Y3210" s="354">
        <v>47288</v>
      </c>
      <c r="Z3210" s="354">
        <v>47288</v>
      </c>
      <c r="AA3210" s="354">
        <v>47288</v>
      </c>
      <c r="AB3210" s="354">
        <v>47288</v>
      </c>
      <c r="AC3210" s="354">
        <v>47288</v>
      </c>
      <c r="AD3210" s="354">
        <v>47288</v>
      </c>
    </row>
    <row r="3211" spans="1:30" x14ac:dyDescent="0.35">
      <c r="A3211" t="s">
        <v>202</v>
      </c>
      <c r="B3211" s="354" t="str">
        <f>VLOOKUP(A3211,'Web Based Remittances'!$A$2:$C$70,3,0)</f>
        <v>172c677k</v>
      </c>
      <c r="C3211" s="354" t="s">
        <v>91</v>
      </c>
      <c r="D3211" s="354" t="s">
        <v>92</v>
      </c>
      <c r="E3211" s="354">
        <v>6120400</v>
      </c>
      <c r="F3211" s="354">
        <v>8000</v>
      </c>
      <c r="G3211" s="354">
        <v>700</v>
      </c>
      <c r="I3211" s="354">
        <v>600</v>
      </c>
      <c r="L3211" s="354">
        <v>300</v>
      </c>
      <c r="M3211" s="354">
        <v>100</v>
      </c>
      <c r="N3211" s="354">
        <v>4000</v>
      </c>
      <c r="O3211" s="354">
        <v>200</v>
      </c>
      <c r="P3211" s="354">
        <v>1300</v>
      </c>
      <c r="Q3211" s="354">
        <v>300</v>
      </c>
      <c r="R3211" s="354">
        <v>500</v>
      </c>
      <c r="S3211" s="354">
        <v>700</v>
      </c>
      <c r="T3211" s="354">
        <v>700</v>
      </c>
      <c r="U3211" s="354">
        <v>1300</v>
      </c>
      <c r="V3211" s="354">
        <v>1300</v>
      </c>
      <c r="W3211" s="354">
        <v>1300</v>
      </c>
      <c r="X3211" s="354">
        <v>1600</v>
      </c>
      <c r="Y3211" s="354">
        <v>1700</v>
      </c>
      <c r="Z3211" s="354">
        <v>5700</v>
      </c>
      <c r="AA3211" s="354">
        <v>5900</v>
      </c>
      <c r="AB3211" s="354">
        <v>7200</v>
      </c>
      <c r="AC3211" s="354">
        <v>7500</v>
      </c>
      <c r="AD3211" s="354">
        <v>8000</v>
      </c>
    </row>
    <row r="3212" spans="1:30" x14ac:dyDescent="0.35">
      <c r="A3212" t="s">
        <v>202</v>
      </c>
      <c r="B3212" s="354" t="str">
        <f>VLOOKUP(A3212,'Web Based Remittances'!$A$2:$C$70,3,0)</f>
        <v>172c677k</v>
      </c>
      <c r="C3212" s="354" t="s">
        <v>93</v>
      </c>
      <c r="D3212" s="354" t="s">
        <v>94</v>
      </c>
      <c r="E3212" s="354">
        <v>6140130</v>
      </c>
      <c r="F3212" s="354">
        <v>266846</v>
      </c>
      <c r="G3212" s="354">
        <v>32190</v>
      </c>
      <c r="H3212" s="354">
        <v>32000</v>
      </c>
      <c r="I3212" s="354">
        <v>18000</v>
      </c>
      <c r="J3212" s="354">
        <v>18000</v>
      </c>
      <c r="K3212" s="354">
        <v>0</v>
      </c>
      <c r="L3212" s="354">
        <v>22115</v>
      </c>
      <c r="M3212" s="354">
        <v>23115</v>
      </c>
      <c r="N3212" s="354">
        <v>23115</v>
      </c>
      <c r="O3212" s="354">
        <v>23115</v>
      </c>
      <c r="P3212" s="354">
        <v>18240</v>
      </c>
      <c r="Q3212" s="354">
        <v>24115</v>
      </c>
      <c r="R3212" s="354">
        <v>32841</v>
      </c>
      <c r="S3212" s="354">
        <v>32190</v>
      </c>
      <c r="T3212" s="354">
        <v>64190</v>
      </c>
      <c r="U3212" s="354">
        <v>82190</v>
      </c>
      <c r="V3212" s="354">
        <v>100190</v>
      </c>
      <c r="W3212" s="354">
        <v>100190</v>
      </c>
      <c r="X3212" s="354">
        <v>122305</v>
      </c>
      <c r="Y3212" s="354">
        <v>145420</v>
      </c>
      <c r="Z3212" s="354">
        <v>168535</v>
      </c>
      <c r="AA3212" s="354">
        <v>191650</v>
      </c>
      <c r="AB3212" s="354">
        <v>209890</v>
      </c>
      <c r="AC3212" s="354">
        <v>234005</v>
      </c>
      <c r="AD3212" s="354">
        <v>266846</v>
      </c>
    </row>
    <row r="3213" spans="1:30" x14ac:dyDescent="0.35">
      <c r="A3213" t="s">
        <v>202</v>
      </c>
      <c r="B3213" s="354" t="str">
        <f>VLOOKUP(A3213,'Web Based Remittances'!$A$2:$C$70,3,0)</f>
        <v>172c677k</v>
      </c>
      <c r="C3213" s="354" t="s">
        <v>95</v>
      </c>
      <c r="D3213" s="354" t="s">
        <v>96</v>
      </c>
      <c r="E3213" s="354">
        <v>6142430</v>
      </c>
      <c r="F3213" s="354">
        <v>180000</v>
      </c>
      <c r="G3213" s="354">
        <v>16000</v>
      </c>
      <c r="H3213" s="354">
        <v>15000</v>
      </c>
      <c r="I3213" s="354">
        <v>15000</v>
      </c>
      <c r="J3213" s="354">
        <v>9000</v>
      </c>
      <c r="K3213" s="354">
        <v>25000</v>
      </c>
      <c r="L3213" s="354">
        <v>12000</v>
      </c>
      <c r="M3213" s="354">
        <v>8000</v>
      </c>
      <c r="N3213" s="354">
        <v>8000</v>
      </c>
      <c r="O3213" s="354">
        <v>8000</v>
      </c>
      <c r="P3213" s="354">
        <v>5000</v>
      </c>
      <c r="Q3213" s="354">
        <v>5000</v>
      </c>
      <c r="R3213" s="354">
        <v>54000</v>
      </c>
      <c r="S3213" s="354">
        <v>16000</v>
      </c>
      <c r="T3213" s="354">
        <v>31000</v>
      </c>
      <c r="U3213" s="354">
        <v>46000</v>
      </c>
      <c r="V3213" s="354">
        <v>55000</v>
      </c>
      <c r="W3213" s="354">
        <v>80000</v>
      </c>
      <c r="X3213" s="354">
        <v>92000</v>
      </c>
      <c r="Y3213" s="354">
        <v>100000</v>
      </c>
      <c r="Z3213" s="354">
        <v>108000</v>
      </c>
      <c r="AA3213" s="354">
        <v>116000</v>
      </c>
      <c r="AB3213" s="354">
        <v>121000</v>
      </c>
      <c r="AC3213" s="354">
        <v>126000</v>
      </c>
      <c r="AD3213" s="354">
        <v>180000</v>
      </c>
    </row>
    <row r="3214" spans="1:30" x14ac:dyDescent="0.35">
      <c r="A3214" t="s">
        <v>202</v>
      </c>
      <c r="B3214" s="354" t="str">
        <f>VLOOKUP(A3214,'Web Based Remittances'!$A$2:$C$70,3,0)</f>
        <v>172c677k</v>
      </c>
      <c r="C3214" s="354" t="s">
        <v>97</v>
      </c>
      <c r="D3214" s="354" t="s">
        <v>98</v>
      </c>
      <c r="E3214" s="354">
        <v>6146100</v>
      </c>
      <c r="F3214" s="354">
        <v>90000</v>
      </c>
      <c r="G3214" s="354">
        <v>23000</v>
      </c>
      <c r="H3214" s="354">
        <v>2000</v>
      </c>
      <c r="I3214" s="354">
        <v>2000</v>
      </c>
      <c r="J3214" s="354">
        <v>2000</v>
      </c>
      <c r="L3214" s="354">
        <v>0</v>
      </c>
      <c r="M3214" s="354">
        <v>20000</v>
      </c>
      <c r="N3214" s="354">
        <v>2000</v>
      </c>
      <c r="O3214" s="354">
        <v>1000</v>
      </c>
      <c r="P3214" s="354">
        <v>3000</v>
      </c>
      <c r="Q3214" s="354">
        <v>35000</v>
      </c>
      <c r="R3214" s="354">
        <v>0</v>
      </c>
      <c r="S3214" s="354">
        <v>23000</v>
      </c>
      <c r="T3214" s="354">
        <v>25000</v>
      </c>
      <c r="U3214" s="354">
        <v>27000</v>
      </c>
      <c r="V3214" s="354">
        <v>29000</v>
      </c>
      <c r="W3214" s="354">
        <v>29000</v>
      </c>
      <c r="X3214" s="354">
        <v>29000</v>
      </c>
      <c r="Y3214" s="354">
        <v>49000</v>
      </c>
      <c r="Z3214" s="354">
        <v>51000</v>
      </c>
      <c r="AA3214" s="354">
        <v>52000</v>
      </c>
      <c r="AB3214" s="354">
        <v>55000</v>
      </c>
      <c r="AC3214" s="354">
        <v>90000</v>
      </c>
      <c r="AD3214" s="354">
        <v>90000</v>
      </c>
    </row>
    <row r="3215" spans="1:30" x14ac:dyDescent="0.35">
      <c r="A3215" t="s">
        <v>202</v>
      </c>
      <c r="B3215" s="354" t="str">
        <f>VLOOKUP(A3215,'Web Based Remittances'!$A$2:$C$70,3,0)</f>
        <v>172c677k</v>
      </c>
      <c r="C3215" s="354" t="s">
        <v>99</v>
      </c>
      <c r="D3215" s="354" t="s">
        <v>100</v>
      </c>
      <c r="E3215" s="354">
        <v>6140000</v>
      </c>
      <c r="F3215" s="354">
        <v>14400</v>
      </c>
      <c r="G3215" s="354">
        <v>850</v>
      </c>
      <c r="H3215" s="354">
        <v>850</v>
      </c>
      <c r="I3215" s="354">
        <v>900</v>
      </c>
      <c r="J3215" s="354">
        <v>850</v>
      </c>
      <c r="K3215" s="354">
        <v>650</v>
      </c>
      <c r="L3215" s="354">
        <v>1300</v>
      </c>
      <c r="M3215" s="354">
        <v>1200</v>
      </c>
      <c r="N3215" s="354">
        <v>1200</v>
      </c>
      <c r="O3215" s="354">
        <v>1600</v>
      </c>
      <c r="P3215" s="354">
        <v>1500</v>
      </c>
      <c r="Q3215" s="354">
        <v>1500</v>
      </c>
      <c r="R3215" s="354">
        <v>2000</v>
      </c>
      <c r="S3215" s="354">
        <v>850</v>
      </c>
      <c r="T3215" s="354">
        <v>1700</v>
      </c>
      <c r="U3215" s="354">
        <v>2600</v>
      </c>
      <c r="V3215" s="354">
        <v>3450</v>
      </c>
      <c r="W3215" s="354">
        <v>4100</v>
      </c>
      <c r="X3215" s="354">
        <v>5400</v>
      </c>
      <c r="Y3215" s="354">
        <v>6600</v>
      </c>
      <c r="Z3215" s="354">
        <v>7800</v>
      </c>
      <c r="AA3215" s="354">
        <v>9400</v>
      </c>
      <c r="AB3215" s="354">
        <v>10900</v>
      </c>
      <c r="AC3215" s="354">
        <v>12400</v>
      </c>
      <c r="AD3215" s="354">
        <v>14400</v>
      </c>
    </row>
    <row r="3216" spans="1:30" x14ac:dyDescent="0.35">
      <c r="A3216" t="s">
        <v>202</v>
      </c>
      <c r="B3216" s="354" t="str">
        <f>VLOOKUP(A3216,'Web Based Remittances'!$A$2:$C$70,3,0)</f>
        <v>172c677k</v>
      </c>
      <c r="C3216" s="354" t="s">
        <v>101</v>
      </c>
      <c r="D3216" s="354" t="s">
        <v>102</v>
      </c>
      <c r="E3216" s="354">
        <v>6121600</v>
      </c>
      <c r="F3216" s="354">
        <v>30000</v>
      </c>
      <c r="G3216" s="354">
        <v>0</v>
      </c>
      <c r="H3216" s="354">
        <v>0</v>
      </c>
      <c r="I3216" s="354">
        <v>0</v>
      </c>
      <c r="J3216" s="354">
        <v>0</v>
      </c>
      <c r="K3216" s="354">
        <v>0</v>
      </c>
      <c r="L3216" s="354">
        <v>0</v>
      </c>
      <c r="M3216" s="354">
        <v>0</v>
      </c>
      <c r="N3216" s="354">
        <v>0</v>
      </c>
      <c r="O3216" s="354">
        <v>0</v>
      </c>
      <c r="P3216" s="354">
        <v>0</v>
      </c>
      <c r="Q3216" s="354">
        <v>0</v>
      </c>
      <c r="R3216" s="354">
        <v>30000</v>
      </c>
      <c r="S3216" s="354">
        <v>0</v>
      </c>
      <c r="T3216" s="354">
        <v>0</v>
      </c>
      <c r="U3216" s="354">
        <v>0</v>
      </c>
      <c r="V3216" s="354">
        <v>0</v>
      </c>
      <c r="W3216" s="354">
        <v>0</v>
      </c>
      <c r="X3216" s="354">
        <v>0</v>
      </c>
      <c r="Y3216" s="354">
        <v>0</v>
      </c>
      <c r="Z3216" s="354">
        <v>0</v>
      </c>
      <c r="AA3216" s="354">
        <v>0</v>
      </c>
      <c r="AB3216" s="354">
        <v>0</v>
      </c>
      <c r="AC3216" s="354">
        <v>0</v>
      </c>
      <c r="AD3216" s="354">
        <v>30000</v>
      </c>
    </row>
    <row r="3217" spans="1:30" x14ac:dyDescent="0.35">
      <c r="A3217" t="s">
        <v>202</v>
      </c>
      <c r="B3217" s="354" t="str">
        <f>VLOOKUP(A3217,'Web Based Remittances'!$A$2:$C$70,3,0)</f>
        <v>172c677k</v>
      </c>
      <c r="C3217" s="354" t="s">
        <v>103</v>
      </c>
      <c r="D3217" s="354" t="s">
        <v>104</v>
      </c>
      <c r="E3217" s="354">
        <v>6151110</v>
      </c>
      <c r="G3217" s="354">
        <v>0</v>
      </c>
      <c r="H3217" s="354">
        <v>0</v>
      </c>
      <c r="I3217" s="354">
        <v>0</v>
      </c>
      <c r="J3217" s="354">
        <v>0</v>
      </c>
      <c r="K3217" s="354">
        <v>0</v>
      </c>
      <c r="L3217" s="354">
        <v>0</v>
      </c>
      <c r="M3217" s="354">
        <v>0</v>
      </c>
      <c r="N3217" s="354">
        <v>0</v>
      </c>
      <c r="O3217" s="354">
        <v>0</v>
      </c>
      <c r="P3217" s="354">
        <v>0</v>
      </c>
      <c r="Q3217" s="354">
        <v>0</v>
      </c>
      <c r="R3217" s="354">
        <v>0</v>
      </c>
      <c r="S3217" s="354">
        <v>0</v>
      </c>
      <c r="T3217" s="354">
        <v>0</v>
      </c>
      <c r="U3217" s="354">
        <v>0</v>
      </c>
      <c r="V3217" s="354">
        <v>0</v>
      </c>
      <c r="W3217" s="354">
        <v>0</v>
      </c>
      <c r="X3217" s="354">
        <v>0</v>
      </c>
      <c r="Y3217" s="354">
        <v>0</v>
      </c>
      <c r="Z3217" s="354">
        <v>0</v>
      </c>
      <c r="AA3217" s="354">
        <v>0</v>
      </c>
      <c r="AB3217" s="354">
        <v>0</v>
      </c>
      <c r="AC3217" s="354">
        <v>0</v>
      </c>
      <c r="AD3217" s="354">
        <v>0</v>
      </c>
    </row>
    <row r="3218" spans="1:30" x14ac:dyDescent="0.35">
      <c r="A3218" t="s">
        <v>202</v>
      </c>
      <c r="B3218" s="354" t="str">
        <f>VLOOKUP(A3218,'Web Based Remittances'!$A$2:$C$70,3,0)</f>
        <v>172c677k</v>
      </c>
      <c r="C3218" s="354" t="s">
        <v>105</v>
      </c>
      <c r="D3218" s="354" t="s">
        <v>106</v>
      </c>
      <c r="E3218" s="354">
        <v>6140200</v>
      </c>
      <c r="F3218" s="354">
        <v>216000</v>
      </c>
      <c r="G3218" s="354">
        <v>16000</v>
      </c>
      <c r="H3218" s="354">
        <v>15000</v>
      </c>
      <c r="I3218" s="354">
        <v>12000</v>
      </c>
      <c r="J3218" s="354">
        <v>7200</v>
      </c>
      <c r="K3218" s="354">
        <v>0</v>
      </c>
      <c r="L3218" s="354">
        <v>23000</v>
      </c>
      <c r="M3218" s="354">
        <v>22000</v>
      </c>
      <c r="N3218" s="354">
        <v>25000</v>
      </c>
      <c r="O3218" s="354">
        <v>23500</v>
      </c>
      <c r="P3218" s="354">
        <v>24000</v>
      </c>
      <c r="Q3218" s="354">
        <v>23000</v>
      </c>
      <c r="R3218" s="354">
        <v>25300</v>
      </c>
      <c r="S3218" s="354">
        <v>16000</v>
      </c>
      <c r="T3218" s="354">
        <v>31000</v>
      </c>
      <c r="U3218" s="354">
        <v>43000</v>
      </c>
      <c r="V3218" s="354">
        <v>50200</v>
      </c>
      <c r="W3218" s="354">
        <v>50200</v>
      </c>
      <c r="X3218" s="354">
        <v>73200</v>
      </c>
      <c r="Y3218" s="354">
        <v>95200</v>
      </c>
      <c r="Z3218" s="354">
        <v>120200</v>
      </c>
      <c r="AA3218" s="354">
        <v>143700</v>
      </c>
      <c r="AB3218" s="354">
        <v>167700</v>
      </c>
      <c r="AC3218" s="354">
        <v>190700</v>
      </c>
      <c r="AD3218" s="354">
        <v>216000</v>
      </c>
    </row>
    <row r="3219" spans="1:30" x14ac:dyDescent="0.35">
      <c r="A3219" t="s">
        <v>202</v>
      </c>
      <c r="B3219" s="354" t="str">
        <f>VLOOKUP(A3219,'Web Based Remittances'!$A$2:$C$70,3,0)</f>
        <v>172c677k</v>
      </c>
      <c r="C3219" s="354" t="s">
        <v>107</v>
      </c>
      <c r="D3219" s="354" t="s">
        <v>108</v>
      </c>
      <c r="E3219" s="354">
        <v>6111000</v>
      </c>
      <c r="F3219" s="354">
        <v>180000</v>
      </c>
      <c r="G3219" s="354">
        <v>10000</v>
      </c>
      <c r="H3219" s="354">
        <v>20000</v>
      </c>
      <c r="I3219" s="354">
        <v>20000</v>
      </c>
      <c r="J3219" s="354">
        <v>15000</v>
      </c>
      <c r="K3219" s="354">
        <v>0</v>
      </c>
      <c r="L3219" s="354">
        <v>17000</v>
      </c>
      <c r="M3219" s="354">
        <v>19000</v>
      </c>
      <c r="N3219" s="354">
        <v>16500</v>
      </c>
      <c r="O3219" s="354">
        <v>13000</v>
      </c>
      <c r="P3219" s="354">
        <v>14000</v>
      </c>
      <c r="Q3219" s="354">
        <v>16000</v>
      </c>
      <c r="R3219" s="354">
        <v>19500</v>
      </c>
      <c r="S3219" s="354">
        <v>10000</v>
      </c>
      <c r="T3219" s="354">
        <v>30000</v>
      </c>
      <c r="U3219" s="354">
        <v>50000</v>
      </c>
      <c r="V3219" s="354">
        <v>65000</v>
      </c>
      <c r="W3219" s="354">
        <v>65000</v>
      </c>
      <c r="X3219" s="354">
        <v>82000</v>
      </c>
      <c r="Y3219" s="354">
        <v>101000</v>
      </c>
      <c r="Z3219" s="354">
        <v>117500</v>
      </c>
      <c r="AA3219" s="354">
        <v>130500</v>
      </c>
      <c r="AB3219" s="354">
        <v>144500</v>
      </c>
      <c r="AC3219" s="354">
        <v>160500</v>
      </c>
      <c r="AD3219" s="354">
        <v>180000</v>
      </c>
    </row>
    <row r="3220" spans="1:30" x14ac:dyDescent="0.35">
      <c r="A3220" t="s">
        <v>202</v>
      </c>
      <c r="B3220" s="354" t="str">
        <f>VLOOKUP(A3220,'Web Based Remittances'!$A$2:$C$70,3,0)</f>
        <v>172c677k</v>
      </c>
      <c r="C3220" s="354" t="s">
        <v>109</v>
      </c>
      <c r="D3220" s="354" t="s">
        <v>110</v>
      </c>
      <c r="E3220" s="354">
        <v>6170100</v>
      </c>
      <c r="F3220" s="354">
        <v>60000</v>
      </c>
      <c r="G3220" s="354">
        <v>16000</v>
      </c>
      <c r="H3220" s="354">
        <v>1500</v>
      </c>
      <c r="I3220" s="354">
        <v>1732</v>
      </c>
      <c r="J3220" s="354">
        <v>14000</v>
      </c>
      <c r="K3220" s="354">
        <v>0</v>
      </c>
      <c r="L3220" s="354">
        <v>1000</v>
      </c>
      <c r="M3220" s="354">
        <v>1000</v>
      </c>
      <c r="N3220" s="354">
        <v>1000</v>
      </c>
      <c r="O3220" s="354">
        <v>14000</v>
      </c>
      <c r="P3220" s="354">
        <v>1000</v>
      </c>
      <c r="Q3220" s="354">
        <v>768</v>
      </c>
      <c r="R3220" s="354">
        <v>8000</v>
      </c>
      <c r="S3220" s="354">
        <v>16000</v>
      </c>
      <c r="T3220" s="354">
        <v>17500</v>
      </c>
      <c r="U3220" s="354">
        <v>19232</v>
      </c>
      <c r="V3220" s="354">
        <v>33232</v>
      </c>
      <c r="W3220" s="354">
        <v>33232</v>
      </c>
      <c r="X3220" s="354">
        <v>34232</v>
      </c>
      <c r="Y3220" s="354">
        <v>35232</v>
      </c>
      <c r="Z3220" s="354">
        <v>36232</v>
      </c>
      <c r="AA3220" s="354">
        <v>50232</v>
      </c>
      <c r="AB3220" s="354">
        <v>51232</v>
      </c>
      <c r="AC3220" s="354">
        <v>52000</v>
      </c>
      <c r="AD3220" s="354">
        <v>60000</v>
      </c>
    </row>
    <row r="3221" spans="1:30" x14ac:dyDescent="0.35">
      <c r="A3221" t="s">
        <v>202</v>
      </c>
      <c r="B3221" s="354" t="str">
        <f>VLOOKUP(A3221,'Web Based Remittances'!$A$2:$C$70,3,0)</f>
        <v>172c677k</v>
      </c>
      <c r="C3221" s="354" t="s">
        <v>111</v>
      </c>
      <c r="D3221" s="354" t="s">
        <v>112</v>
      </c>
      <c r="E3221" s="354">
        <v>6170110</v>
      </c>
      <c r="F3221" s="354">
        <v>21900</v>
      </c>
      <c r="G3221" s="354">
        <v>1200</v>
      </c>
      <c r="H3221" s="354">
        <v>1300</v>
      </c>
      <c r="I3221" s="354">
        <v>1300</v>
      </c>
      <c r="J3221" s="354">
        <v>1800</v>
      </c>
      <c r="K3221" s="354">
        <v>0</v>
      </c>
      <c r="L3221" s="354">
        <v>3842</v>
      </c>
      <c r="M3221" s="354">
        <v>2842</v>
      </c>
      <c r="N3221" s="354">
        <v>2242</v>
      </c>
      <c r="O3221" s="354">
        <v>1842</v>
      </c>
      <c r="P3221" s="354">
        <v>1842</v>
      </c>
      <c r="Q3221" s="354">
        <v>1842</v>
      </c>
      <c r="R3221" s="354">
        <v>1848</v>
      </c>
      <c r="S3221" s="354">
        <v>1200</v>
      </c>
      <c r="T3221" s="354">
        <v>2500</v>
      </c>
      <c r="U3221" s="354">
        <v>3800</v>
      </c>
      <c r="V3221" s="354">
        <v>5600</v>
      </c>
      <c r="W3221" s="354">
        <v>5600</v>
      </c>
      <c r="X3221" s="354">
        <v>9442</v>
      </c>
      <c r="Y3221" s="354">
        <v>12284</v>
      </c>
      <c r="Z3221" s="354">
        <v>14526</v>
      </c>
      <c r="AA3221" s="354">
        <v>16368</v>
      </c>
      <c r="AB3221" s="354">
        <v>18210</v>
      </c>
      <c r="AC3221" s="354">
        <v>20052</v>
      </c>
      <c r="AD3221" s="354">
        <v>21900</v>
      </c>
    </row>
    <row r="3222" spans="1:30" x14ac:dyDescent="0.35">
      <c r="A3222" t="s">
        <v>202</v>
      </c>
      <c r="B3222" s="354" t="str">
        <f>VLOOKUP(A3222,'Web Based Remittances'!$A$2:$C$70,3,0)</f>
        <v>172c677k</v>
      </c>
      <c r="C3222" s="354" t="s">
        <v>121</v>
      </c>
      <c r="D3222" s="354" t="s">
        <v>122</v>
      </c>
      <c r="E3222" s="354">
        <v>4190170</v>
      </c>
      <c r="F3222" s="354">
        <v>-25000</v>
      </c>
      <c r="H3222" s="354">
        <v>-25000</v>
      </c>
      <c r="S3222" s="354">
        <v>0</v>
      </c>
      <c r="T3222" s="354">
        <v>-25000</v>
      </c>
      <c r="U3222" s="354">
        <v>-25000</v>
      </c>
      <c r="V3222" s="354">
        <v>-25000</v>
      </c>
      <c r="W3222" s="354">
        <v>-25000</v>
      </c>
      <c r="X3222" s="354">
        <v>-25000</v>
      </c>
      <c r="Y3222" s="354">
        <v>-25000</v>
      </c>
      <c r="Z3222" s="354">
        <v>-25000</v>
      </c>
      <c r="AA3222" s="354">
        <v>-25000</v>
      </c>
      <c r="AB3222" s="354">
        <v>-25000</v>
      </c>
      <c r="AC3222" s="354">
        <v>-25000</v>
      </c>
      <c r="AD3222" s="354">
        <v>-25000</v>
      </c>
    </row>
    <row r="3223" spans="1:30" x14ac:dyDescent="0.35">
      <c r="A3223" t="s">
        <v>202</v>
      </c>
      <c r="B3223" s="354" t="str">
        <f>VLOOKUP(A3223,'Web Based Remittances'!$A$2:$C$70,3,0)</f>
        <v>172c677k</v>
      </c>
      <c r="C3223" s="354" t="s">
        <v>147</v>
      </c>
      <c r="D3223" s="354" t="s">
        <v>148</v>
      </c>
      <c r="E3223" s="354">
        <v>6180210</v>
      </c>
      <c r="F3223" s="354">
        <v>25000</v>
      </c>
      <c r="K3223" s="354">
        <v>25000</v>
      </c>
      <c r="S3223" s="354">
        <v>0</v>
      </c>
      <c r="T3223" s="354">
        <v>0</v>
      </c>
      <c r="U3223" s="354">
        <v>0</v>
      </c>
      <c r="V3223" s="354">
        <v>0</v>
      </c>
      <c r="W3223" s="354">
        <v>25000</v>
      </c>
      <c r="X3223" s="354">
        <v>25000</v>
      </c>
      <c r="Y3223" s="354">
        <v>25000</v>
      </c>
      <c r="Z3223" s="354">
        <v>25000</v>
      </c>
      <c r="AA3223" s="354">
        <v>25000</v>
      </c>
      <c r="AB3223" s="354">
        <v>25000</v>
      </c>
      <c r="AC3223" s="354">
        <v>25000</v>
      </c>
      <c r="AD3223" s="354">
        <v>25000</v>
      </c>
    </row>
    <row r="3224" spans="1:30" x14ac:dyDescent="0.35">
      <c r="A3224" t="s">
        <v>203</v>
      </c>
      <c r="B3224" s="354" t="str">
        <f>VLOOKUP(A3224,'Web Based Remittances'!$A$2:$C$70,3,0)</f>
        <v>6s938g</v>
      </c>
      <c r="C3224" s="354" t="s">
        <v>19</v>
      </c>
      <c r="D3224" s="354" t="s">
        <v>20</v>
      </c>
      <c r="E3224" s="354">
        <v>4190105</v>
      </c>
      <c r="F3224" s="354">
        <v>-1492111.4</v>
      </c>
      <c r="G3224" s="354">
        <v>-124342.61666666665</v>
      </c>
      <c r="H3224" s="354">
        <v>-124342.61666666665</v>
      </c>
      <c r="I3224" s="354">
        <v>-124342.61666666665</v>
      </c>
      <c r="J3224" s="354">
        <v>-124342.61666666665</v>
      </c>
      <c r="K3224" s="354">
        <v>-124342.61666666665</v>
      </c>
      <c r="L3224" s="354">
        <v>-124342.61666666665</v>
      </c>
      <c r="M3224" s="354">
        <v>-124342.61666666665</v>
      </c>
      <c r="N3224" s="354">
        <v>-124342.61666666665</v>
      </c>
      <c r="O3224" s="354">
        <v>-124342.61666666665</v>
      </c>
      <c r="P3224" s="354">
        <v>-124342.61666666665</v>
      </c>
      <c r="Q3224" s="354">
        <v>-124342.61666666665</v>
      </c>
      <c r="R3224" s="354">
        <v>-124342.61666666665</v>
      </c>
      <c r="S3224" s="354">
        <v>-124342.61666666665</v>
      </c>
      <c r="T3224" s="354">
        <v>-248685.23333333331</v>
      </c>
      <c r="U3224" s="354">
        <v>-373027.85</v>
      </c>
      <c r="V3224" s="354">
        <v>-497370.46666666662</v>
      </c>
      <c r="W3224" s="354">
        <v>-621713.08333333326</v>
      </c>
      <c r="X3224" s="354">
        <v>-746055.7</v>
      </c>
      <c r="Y3224" s="354">
        <v>-870398.31666666665</v>
      </c>
      <c r="Z3224" s="354">
        <v>-994740.93333333335</v>
      </c>
      <c r="AA3224" s="354">
        <v>-1119083.55</v>
      </c>
      <c r="AB3224" s="354">
        <v>-1243426.1666666667</v>
      </c>
      <c r="AC3224" s="354">
        <v>-1367768.7833333334</v>
      </c>
      <c r="AD3224" s="354">
        <v>-1492111.4000000001</v>
      </c>
    </row>
    <row r="3225" spans="1:30" x14ac:dyDescent="0.35">
      <c r="A3225" t="s">
        <v>203</v>
      </c>
      <c r="B3225" s="354" t="str">
        <f>VLOOKUP(A3225,'Web Based Remittances'!$A$2:$C$70,3,0)</f>
        <v>6s938g</v>
      </c>
      <c r="C3225" s="354" t="s">
        <v>21</v>
      </c>
      <c r="D3225" s="354" t="s">
        <v>22</v>
      </c>
      <c r="E3225" s="354">
        <v>4190110</v>
      </c>
      <c r="F3225" s="354">
        <v>0</v>
      </c>
      <c r="G3225" s="354">
        <v>0</v>
      </c>
      <c r="H3225" s="354">
        <v>0</v>
      </c>
      <c r="I3225" s="354">
        <v>0</v>
      </c>
      <c r="J3225" s="354">
        <v>0</v>
      </c>
      <c r="K3225" s="354">
        <v>0</v>
      </c>
      <c r="L3225" s="354">
        <v>0</v>
      </c>
      <c r="M3225" s="354">
        <v>0</v>
      </c>
      <c r="N3225" s="354">
        <v>0</v>
      </c>
      <c r="O3225" s="354">
        <v>0</v>
      </c>
      <c r="P3225" s="354">
        <v>0</v>
      </c>
      <c r="Q3225" s="354">
        <v>0</v>
      </c>
      <c r="R3225" s="354">
        <v>0</v>
      </c>
      <c r="S3225" s="354">
        <v>0</v>
      </c>
      <c r="T3225" s="354">
        <v>0</v>
      </c>
      <c r="U3225" s="354">
        <v>0</v>
      </c>
      <c r="V3225" s="354">
        <v>0</v>
      </c>
      <c r="W3225" s="354">
        <v>0</v>
      </c>
      <c r="X3225" s="354">
        <v>0</v>
      </c>
      <c r="Y3225" s="354">
        <v>0</v>
      </c>
      <c r="Z3225" s="354">
        <v>0</v>
      </c>
      <c r="AA3225" s="354">
        <v>0</v>
      </c>
      <c r="AB3225" s="354">
        <v>0</v>
      </c>
      <c r="AC3225" s="354">
        <v>0</v>
      </c>
      <c r="AD3225" s="354">
        <v>0</v>
      </c>
    </row>
    <row r="3226" spans="1:30" x14ac:dyDescent="0.35">
      <c r="A3226" t="s">
        <v>203</v>
      </c>
      <c r="B3226" s="354" t="str">
        <f>VLOOKUP(A3226,'Web Based Remittances'!$A$2:$C$70,3,0)</f>
        <v>6s938g</v>
      </c>
      <c r="C3226" s="354" t="s">
        <v>23</v>
      </c>
      <c r="D3226" s="354" t="s">
        <v>24</v>
      </c>
      <c r="E3226" s="354">
        <v>4190120</v>
      </c>
      <c r="F3226" s="354">
        <v>-55003.3</v>
      </c>
      <c r="G3226" s="354">
        <v>-4583.6083333333336</v>
      </c>
      <c r="H3226" s="354">
        <v>-4583.6083333333336</v>
      </c>
      <c r="I3226" s="354">
        <v>-4583.6083333333336</v>
      </c>
      <c r="J3226" s="354">
        <v>-4583.6083333333336</v>
      </c>
      <c r="K3226" s="354">
        <v>-4583.6083333333336</v>
      </c>
      <c r="L3226" s="354">
        <v>-4583.6083333333336</v>
      </c>
      <c r="M3226" s="354">
        <v>-4583.6083333333336</v>
      </c>
      <c r="N3226" s="354">
        <v>-4583.6083333333336</v>
      </c>
      <c r="O3226" s="354">
        <v>-4583.6083333333336</v>
      </c>
      <c r="P3226" s="354">
        <v>-4583.6083333333336</v>
      </c>
      <c r="Q3226" s="354">
        <v>-4583.6083333333336</v>
      </c>
      <c r="R3226" s="354">
        <v>-4583.6083333333336</v>
      </c>
      <c r="S3226" s="354">
        <v>-4583.6083333333336</v>
      </c>
      <c r="T3226" s="354">
        <v>-9167.2166666666672</v>
      </c>
      <c r="U3226" s="354">
        <v>-13750.825000000001</v>
      </c>
      <c r="V3226" s="354">
        <v>-18334.433333333334</v>
      </c>
      <c r="W3226" s="354">
        <v>-22918.041666666668</v>
      </c>
      <c r="X3226" s="354">
        <v>-27501.65</v>
      </c>
      <c r="Y3226" s="354">
        <v>-32085.258333333335</v>
      </c>
      <c r="Z3226" s="354">
        <v>-36668.866666666669</v>
      </c>
      <c r="AA3226" s="354">
        <v>-41252.475000000006</v>
      </c>
      <c r="AB3226" s="354">
        <v>-45836.083333333343</v>
      </c>
      <c r="AC3226" s="354">
        <v>-50419.69166666668</v>
      </c>
      <c r="AD3226" s="354">
        <v>-55003.300000000017</v>
      </c>
    </row>
    <row r="3227" spans="1:30" x14ac:dyDescent="0.35">
      <c r="A3227" t="s">
        <v>203</v>
      </c>
      <c r="B3227" s="354" t="str">
        <f>VLOOKUP(A3227,'Web Based Remittances'!$A$2:$C$70,3,0)</f>
        <v>6s938g</v>
      </c>
      <c r="C3227" s="354" t="s">
        <v>25</v>
      </c>
      <c r="D3227" s="354" t="s">
        <v>26</v>
      </c>
      <c r="E3227" s="354">
        <v>4190140</v>
      </c>
      <c r="F3227" s="354">
        <v>-98335</v>
      </c>
      <c r="J3227" s="354">
        <v>-24583.75</v>
      </c>
      <c r="L3227" s="354">
        <v>-24583.75</v>
      </c>
      <c r="O3227" s="354">
        <v>-24583.75</v>
      </c>
      <c r="R3227" s="354">
        <v>-24583.75</v>
      </c>
      <c r="S3227" s="354">
        <v>0</v>
      </c>
      <c r="T3227" s="354">
        <v>0</v>
      </c>
      <c r="U3227" s="354">
        <v>0</v>
      </c>
      <c r="V3227" s="354">
        <v>-24583.75</v>
      </c>
      <c r="W3227" s="354">
        <v>-24583.75</v>
      </c>
      <c r="X3227" s="354">
        <v>-49167.5</v>
      </c>
      <c r="Y3227" s="354">
        <v>-49167.5</v>
      </c>
      <c r="Z3227" s="354">
        <v>-49167.5</v>
      </c>
      <c r="AA3227" s="354">
        <v>-73751.25</v>
      </c>
      <c r="AB3227" s="354">
        <v>-73751.25</v>
      </c>
      <c r="AC3227" s="354">
        <v>-73751.25</v>
      </c>
      <c r="AD3227" s="354">
        <v>-98335</v>
      </c>
    </row>
    <row r="3228" spans="1:30" x14ac:dyDescent="0.35">
      <c r="A3228" t="s">
        <v>203</v>
      </c>
      <c r="B3228" s="354" t="str">
        <f>VLOOKUP(A3228,'Web Based Remittances'!$A$2:$C$70,3,0)</f>
        <v>6s938g</v>
      </c>
      <c r="C3228" s="354" t="s">
        <v>27</v>
      </c>
      <c r="D3228" s="354" t="s">
        <v>28</v>
      </c>
      <c r="E3228" s="354">
        <v>4190160</v>
      </c>
      <c r="F3228" s="354">
        <v>0</v>
      </c>
      <c r="G3228" s="354">
        <v>0</v>
      </c>
      <c r="H3228" s="354">
        <v>0</v>
      </c>
      <c r="I3228" s="354">
        <v>0</v>
      </c>
      <c r="J3228" s="354">
        <v>0</v>
      </c>
      <c r="K3228" s="354">
        <v>0</v>
      </c>
      <c r="L3228" s="354">
        <v>0</v>
      </c>
      <c r="M3228" s="354">
        <v>0</v>
      </c>
      <c r="N3228" s="354">
        <v>0</v>
      </c>
      <c r="O3228" s="354">
        <v>0</v>
      </c>
      <c r="P3228" s="354">
        <v>0</v>
      </c>
      <c r="Q3228" s="354">
        <v>0</v>
      </c>
      <c r="R3228" s="354">
        <v>0</v>
      </c>
      <c r="S3228" s="354">
        <v>0</v>
      </c>
      <c r="T3228" s="354">
        <v>0</v>
      </c>
      <c r="U3228" s="354">
        <v>0</v>
      </c>
      <c r="V3228" s="354">
        <v>0</v>
      </c>
      <c r="W3228" s="354">
        <v>0</v>
      </c>
      <c r="X3228" s="354">
        <v>0</v>
      </c>
      <c r="Y3228" s="354">
        <v>0</v>
      </c>
      <c r="Z3228" s="354">
        <v>0</v>
      </c>
      <c r="AA3228" s="354">
        <v>0</v>
      </c>
      <c r="AB3228" s="354">
        <v>0</v>
      </c>
      <c r="AC3228" s="354">
        <v>0</v>
      </c>
      <c r="AD3228" s="354">
        <v>0</v>
      </c>
    </row>
    <row r="3229" spans="1:30" x14ac:dyDescent="0.35">
      <c r="A3229" t="s">
        <v>203</v>
      </c>
      <c r="B3229" s="354" t="str">
        <f>VLOOKUP(A3229,'Web Based Remittances'!$A$2:$C$70,3,0)</f>
        <v>6s938g</v>
      </c>
      <c r="C3229" s="354" t="s">
        <v>29</v>
      </c>
      <c r="D3229" s="354" t="s">
        <v>30</v>
      </c>
      <c r="E3229" s="354">
        <v>4190390</v>
      </c>
      <c r="F3229" s="354">
        <v>0</v>
      </c>
      <c r="G3229" s="354">
        <v>0</v>
      </c>
      <c r="H3229" s="354">
        <v>0</v>
      </c>
      <c r="I3229" s="354">
        <v>0</v>
      </c>
      <c r="J3229" s="354">
        <v>0</v>
      </c>
      <c r="K3229" s="354">
        <v>0</v>
      </c>
      <c r="L3229" s="354">
        <v>0</v>
      </c>
      <c r="M3229" s="354">
        <v>0</v>
      </c>
      <c r="N3229" s="354">
        <v>0</v>
      </c>
      <c r="O3229" s="354">
        <v>0</v>
      </c>
      <c r="P3229" s="354">
        <v>0</v>
      </c>
      <c r="Q3229" s="354">
        <v>0</v>
      </c>
      <c r="R3229" s="354">
        <v>0</v>
      </c>
      <c r="S3229" s="354">
        <v>0</v>
      </c>
      <c r="T3229" s="354">
        <v>0</v>
      </c>
      <c r="U3229" s="354">
        <v>0</v>
      </c>
      <c r="V3229" s="354">
        <v>0</v>
      </c>
      <c r="W3229" s="354">
        <v>0</v>
      </c>
      <c r="X3229" s="354">
        <v>0</v>
      </c>
      <c r="Y3229" s="354">
        <v>0</v>
      </c>
      <c r="Z3229" s="354">
        <v>0</v>
      </c>
      <c r="AA3229" s="354">
        <v>0</v>
      </c>
      <c r="AB3229" s="354">
        <v>0</v>
      </c>
      <c r="AC3229" s="354">
        <v>0</v>
      </c>
      <c r="AD3229" s="354">
        <v>0</v>
      </c>
    </row>
    <row r="3230" spans="1:30" x14ac:dyDescent="0.35">
      <c r="A3230" t="s">
        <v>203</v>
      </c>
      <c r="B3230" s="354" t="str">
        <f>VLOOKUP(A3230,'Web Based Remittances'!$A$2:$C$70,3,0)</f>
        <v>6s938g</v>
      </c>
      <c r="C3230" s="354" t="s">
        <v>31</v>
      </c>
      <c r="D3230" s="354" t="s">
        <v>32</v>
      </c>
      <c r="E3230" s="354">
        <v>4191900</v>
      </c>
      <c r="F3230" s="354">
        <v>-6710</v>
      </c>
      <c r="G3230" s="354">
        <v>-559.16666666666663</v>
      </c>
      <c r="H3230" s="354">
        <v>-559.16666666666663</v>
      </c>
      <c r="I3230" s="354">
        <v>-559.16666666666663</v>
      </c>
      <c r="J3230" s="354">
        <v>-559.16666666666663</v>
      </c>
      <c r="K3230" s="354">
        <v>-559.16666666666663</v>
      </c>
      <c r="L3230" s="354">
        <v>-559.16666666666663</v>
      </c>
      <c r="M3230" s="354">
        <v>-559.16666666666663</v>
      </c>
      <c r="N3230" s="354">
        <v>-559.16666666666663</v>
      </c>
      <c r="O3230" s="354">
        <v>-559.16666666666663</v>
      </c>
      <c r="P3230" s="354">
        <v>-559.16666666666663</v>
      </c>
      <c r="Q3230" s="354">
        <v>-559.16666666666663</v>
      </c>
      <c r="R3230" s="354">
        <v>-559.16666666666663</v>
      </c>
      <c r="S3230" s="354">
        <v>-559.16666666666663</v>
      </c>
      <c r="T3230" s="354">
        <v>-1118.3333333333333</v>
      </c>
      <c r="U3230" s="354">
        <v>-1677.5</v>
      </c>
      <c r="V3230" s="354">
        <v>-2236.6666666666665</v>
      </c>
      <c r="W3230" s="354">
        <v>-2795.833333333333</v>
      </c>
      <c r="X3230" s="354">
        <v>-3354.9999999999995</v>
      </c>
      <c r="Y3230" s="354">
        <v>-3914.1666666666661</v>
      </c>
      <c r="Z3230" s="354">
        <v>-4473.333333333333</v>
      </c>
      <c r="AA3230" s="354">
        <v>-5032.5</v>
      </c>
      <c r="AB3230" s="354">
        <v>-5591.666666666667</v>
      </c>
      <c r="AC3230" s="354">
        <v>-6150.8333333333339</v>
      </c>
      <c r="AD3230" s="354">
        <v>-6710.0000000000009</v>
      </c>
    </row>
    <row r="3231" spans="1:30" x14ac:dyDescent="0.35">
      <c r="A3231" t="s">
        <v>203</v>
      </c>
      <c r="B3231" s="354" t="str">
        <f>VLOOKUP(A3231,'Web Based Remittances'!$A$2:$C$70,3,0)</f>
        <v>6s938g</v>
      </c>
      <c r="C3231" s="354" t="s">
        <v>33</v>
      </c>
      <c r="D3231" s="354" t="s">
        <v>34</v>
      </c>
      <c r="E3231" s="354">
        <v>4191100</v>
      </c>
      <c r="F3231" s="354">
        <v>-18120</v>
      </c>
      <c r="G3231" s="354">
        <v>-1510</v>
      </c>
      <c r="H3231" s="354">
        <v>-1510</v>
      </c>
      <c r="I3231" s="354">
        <v>-1510</v>
      </c>
      <c r="J3231" s="354">
        <v>-1510</v>
      </c>
      <c r="K3231" s="354">
        <v>-1510</v>
      </c>
      <c r="L3231" s="354">
        <v>-1510</v>
      </c>
      <c r="M3231" s="354">
        <v>-1510</v>
      </c>
      <c r="N3231" s="354">
        <v>-1510</v>
      </c>
      <c r="O3231" s="354">
        <v>-1510</v>
      </c>
      <c r="P3231" s="354">
        <v>-1510</v>
      </c>
      <c r="Q3231" s="354">
        <v>-1510</v>
      </c>
      <c r="R3231" s="354">
        <v>-1510</v>
      </c>
      <c r="S3231" s="354">
        <v>-1510</v>
      </c>
      <c r="T3231" s="354">
        <v>-3020</v>
      </c>
      <c r="U3231" s="354">
        <v>-4530</v>
      </c>
      <c r="V3231" s="354">
        <v>-6040</v>
      </c>
      <c r="W3231" s="354">
        <v>-7550</v>
      </c>
      <c r="X3231" s="354">
        <v>-9060</v>
      </c>
      <c r="Y3231" s="354">
        <v>-10570</v>
      </c>
      <c r="Z3231" s="354">
        <v>-12080</v>
      </c>
      <c r="AA3231" s="354">
        <v>-13590</v>
      </c>
      <c r="AB3231" s="354">
        <v>-15100</v>
      </c>
      <c r="AC3231" s="354">
        <v>-16610</v>
      </c>
      <c r="AD3231" s="354">
        <v>-18120</v>
      </c>
    </row>
    <row r="3232" spans="1:30" x14ac:dyDescent="0.35">
      <c r="A3232" t="s">
        <v>203</v>
      </c>
      <c r="B3232" s="354" t="str">
        <f>VLOOKUP(A3232,'Web Based Remittances'!$A$2:$C$70,3,0)</f>
        <v>6s938g</v>
      </c>
      <c r="C3232" s="354" t="s">
        <v>35</v>
      </c>
      <c r="D3232" s="354" t="s">
        <v>36</v>
      </c>
      <c r="E3232" s="354">
        <v>4191110</v>
      </c>
      <c r="F3232" s="354">
        <v>0</v>
      </c>
      <c r="G3232" s="354">
        <v>0</v>
      </c>
      <c r="H3232" s="354">
        <v>0</v>
      </c>
      <c r="I3232" s="354">
        <v>0</v>
      </c>
      <c r="J3232" s="354">
        <v>0</v>
      </c>
      <c r="K3232" s="354">
        <v>0</v>
      </c>
      <c r="L3232" s="354">
        <v>0</v>
      </c>
      <c r="M3232" s="354">
        <v>0</v>
      </c>
      <c r="N3232" s="354">
        <v>0</v>
      </c>
      <c r="O3232" s="354">
        <v>0</v>
      </c>
      <c r="P3232" s="354">
        <v>0</v>
      </c>
      <c r="Q3232" s="354">
        <v>0</v>
      </c>
      <c r="R3232" s="354">
        <v>0</v>
      </c>
      <c r="S3232" s="354">
        <v>0</v>
      </c>
      <c r="T3232" s="354">
        <v>0</v>
      </c>
      <c r="U3232" s="354">
        <v>0</v>
      </c>
      <c r="V3232" s="354">
        <v>0</v>
      </c>
      <c r="W3232" s="354">
        <v>0</v>
      </c>
      <c r="X3232" s="354">
        <v>0</v>
      </c>
      <c r="Y3232" s="354">
        <v>0</v>
      </c>
      <c r="Z3232" s="354">
        <v>0</v>
      </c>
      <c r="AA3232" s="354">
        <v>0</v>
      </c>
      <c r="AB3232" s="354">
        <v>0</v>
      </c>
      <c r="AC3232" s="354">
        <v>0</v>
      </c>
      <c r="AD3232" s="354">
        <v>0</v>
      </c>
    </row>
    <row r="3233" spans="1:30" x14ac:dyDescent="0.35">
      <c r="A3233" t="s">
        <v>203</v>
      </c>
      <c r="B3233" s="354" t="str">
        <f>VLOOKUP(A3233,'Web Based Remittances'!$A$2:$C$70,3,0)</f>
        <v>6s938g</v>
      </c>
      <c r="C3233" s="354" t="s">
        <v>37</v>
      </c>
      <c r="D3233" s="354" t="s">
        <v>38</v>
      </c>
      <c r="E3233" s="354">
        <v>4191600</v>
      </c>
      <c r="F3233" s="354">
        <v>0</v>
      </c>
      <c r="G3233" s="354">
        <v>0</v>
      </c>
      <c r="H3233" s="354">
        <v>0</v>
      </c>
      <c r="I3233" s="354">
        <v>0</v>
      </c>
      <c r="J3233" s="354">
        <v>0</v>
      </c>
      <c r="K3233" s="354">
        <v>0</v>
      </c>
      <c r="L3233" s="354">
        <v>0</v>
      </c>
      <c r="M3233" s="354">
        <v>0</v>
      </c>
      <c r="N3233" s="354">
        <v>0</v>
      </c>
      <c r="O3233" s="354">
        <v>0</v>
      </c>
      <c r="P3233" s="354">
        <v>0</v>
      </c>
      <c r="Q3233" s="354">
        <v>0</v>
      </c>
      <c r="R3233" s="354">
        <v>0</v>
      </c>
      <c r="S3233" s="354">
        <v>0</v>
      </c>
      <c r="T3233" s="354">
        <v>0</v>
      </c>
      <c r="U3233" s="354">
        <v>0</v>
      </c>
      <c r="V3233" s="354">
        <v>0</v>
      </c>
      <c r="W3233" s="354">
        <v>0</v>
      </c>
      <c r="X3233" s="354">
        <v>0</v>
      </c>
      <c r="Y3233" s="354">
        <v>0</v>
      </c>
      <c r="Z3233" s="354">
        <v>0</v>
      </c>
      <c r="AA3233" s="354">
        <v>0</v>
      </c>
      <c r="AB3233" s="354">
        <v>0</v>
      </c>
      <c r="AC3233" s="354">
        <v>0</v>
      </c>
      <c r="AD3233" s="354">
        <v>0</v>
      </c>
    </row>
    <row r="3234" spans="1:30" x14ac:dyDescent="0.35">
      <c r="A3234" t="s">
        <v>203</v>
      </c>
      <c r="B3234" s="354" t="str">
        <f>VLOOKUP(A3234,'Web Based Remittances'!$A$2:$C$70,3,0)</f>
        <v>6s938g</v>
      </c>
      <c r="C3234" s="354" t="s">
        <v>39</v>
      </c>
      <c r="D3234" s="354" t="s">
        <v>40</v>
      </c>
      <c r="E3234" s="354">
        <v>4191610</v>
      </c>
      <c r="F3234" s="354">
        <v>0</v>
      </c>
      <c r="G3234" s="354">
        <v>0</v>
      </c>
      <c r="H3234" s="354">
        <v>0</v>
      </c>
      <c r="I3234" s="354">
        <v>0</v>
      </c>
      <c r="J3234" s="354">
        <v>0</v>
      </c>
      <c r="K3234" s="354">
        <v>0</v>
      </c>
      <c r="L3234" s="354">
        <v>0</v>
      </c>
      <c r="M3234" s="354">
        <v>0</v>
      </c>
      <c r="N3234" s="354">
        <v>0</v>
      </c>
      <c r="O3234" s="354">
        <v>0</v>
      </c>
      <c r="P3234" s="354">
        <v>0</v>
      </c>
      <c r="Q3234" s="354">
        <v>0</v>
      </c>
      <c r="R3234" s="354">
        <v>0</v>
      </c>
      <c r="S3234" s="354">
        <v>0</v>
      </c>
      <c r="T3234" s="354">
        <v>0</v>
      </c>
      <c r="U3234" s="354">
        <v>0</v>
      </c>
      <c r="V3234" s="354">
        <v>0</v>
      </c>
      <c r="W3234" s="354">
        <v>0</v>
      </c>
      <c r="X3234" s="354">
        <v>0</v>
      </c>
      <c r="Y3234" s="354">
        <v>0</v>
      </c>
      <c r="Z3234" s="354">
        <v>0</v>
      </c>
      <c r="AA3234" s="354">
        <v>0</v>
      </c>
      <c r="AB3234" s="354">
        <v>0</v>
      </c>
      <c r="AC3234" s="354">
        <v>0</v>
      </c>
      <c r="AD3234" s="354">
        <v>0</v>
      </c>
    </row>
    <row r="3235" spans="1:30" x14ac:dyDescent="0.35">
      <c r="A3235" t="s">
        <v>203</v>
      </c>
      <c r="B3235" s="354" t="str">
        <f>VLOOKUP(A3235,'Web Based Remittances'!$A$2:$C$70,3,0)</f>
        <v>6s938g</v>
      </c>
      <c r="C3235" s="354" t="s">
        <v>41</v>
      </c>
      <c r="D3235" s="354" t="s">
        <v>42</v>
      </c>
      <c r="E3235" s="354">
        <v>4190410</v>
      </c>
      <c r="F3235" s="354">
        <v>-14000</v>
      </c>
      <c r="G3235" s="354">
        <v>-1166.6666666666667</v>
      </c>
      <c r="H3235" s="354">
        <v>-1166.6666666666667</v>
      </c>
      <c r="I3235" s="354">
        <v>-1166.6666666666667</v>
      </c>
      <c r="J3235" s="354">
        <v>-1166.6666666666667</v>
      </c>
      <c r="K3235" s="354">
        <v>-1166.6666666666667</v>
      </c>
      <c r="L3235" s="354">
        <v>-1166.6666666666667</v>
      </c>
      <c r="M3235" s="354">
        <v>-1166.6666666666667</v>
      </c>
      <c r="N3235" s="354">
        <v>-1166.6666666666667</v>
      </c>
      <c r="O3235" s="354">
        <v>-1166.6666666666667</v>
      </c>
      <c r="P3235" s="354">
        <v>-1166.6666666666667</v>
      </c>
      <c r="Q3235" s="354">
        <v>-1166.6666666666667</v>
      </c>
      <c r="R3235" s="354">
        <v>-1166.6666666666667</v>
      </c>
      <c r="S3235" s="354">
        <v>-1166.6666666666667</v>
      </c>
      <c r="T3235" s="354">
        <v>-2333.3333333333335</v>
      </c>
      <c r="U3235" s="354">
        <v>-3500</v>
      </c>
      <c r="V3235" s="354">
        <v>-4666.666666666667</v>
      </c>
      <c r="W3235" s="354">
        <v>-5833.3333333333339</v>
      </c>
      <c r="X3235" s="354">
        <v>-7000.0000000000009</v>
      </c>
      <c r="Y3235" s="354">
        <v>-8166.6666666666679</v>
      </c>
      <c r="Z3235" s="354">
        <v>-9333.3333333333339</v>
      </c>
      <c r="AA3235" s="354">
        <v>-10500</v>
      </c>
      <c r="AB3235" s="354">
        <v>-11666.666666666666</v>
      </c>
      <c r="AC3235" s="354">
        <v>-12833.333333333332</v>
      </c>
      <c r="AD3235" s="354">
        <v>-13999.999999999998</v>
      </c>
    </row>
    <row r="3236" spans="1:30" x14ac:dyDescent="0.35">
      <c r="A3236" t="s">
        <v>203</v>
      </c>
      <c r="B3236" s="354" t="str">
        <f>VLOOKUP(A3236,'Web Based Remittances'!$A$2:$C$70,3,0)</f>
        <v>6s938g</v>
      </c>
      <c r="C3236" s="354" t="s">
        <v>43</v>
      </c>
      <c r="D3236" s="354" t="s">
        <v>44</v>
      </c>
      <c r="E3236" s="354">
        <v>4190420</v>
      </c>
      <c r="F3236" s="354">
        <v>-9000</v>
      </c>
      <c r="G3236" s="354">
        <v>-750</v>
      </c>
      <c r="H3236" s="354">
        <v>-750</v>
      </c>
      <c r="I3236" s="354">
        <v>-750</v>
      </c>
      <c r="J3236" s="354">
        <v>-750</v>
      </c>
      <c r="K3236" s="354">
        <v>-750</v>
      </c>
      <c r="L3236" s="354">
        <v>-750</v>
      </c>
      <c r="M3236" s="354">
        <v>-750</v>
      </c>
      <c r="N3236" s="354">
        <v>-750</v>
      </c>
      <c r="O3236" s="354">
        <v>-750</v>
      </c>
      <c r="P3236" s="354">
        <v>-750</v>
      </c>
      <c r="Q3236" s="354">
        <v>-750</v>
      </c>
      <c r="R3236" s="354">
        <v>-750</v>
      </c>
      <c r="S3236" s="354">
        <v>-750</v>
      </c>
      <c r="T3236" s="354">
        <v>-1500</v>
      </c>
      <c r="U3236" s="354">
        <v>-2250</v>
      </c>
      <c r="V3236" s="354">
        <v>-3000</v>
      </c>
      <c r="W3236" s="354">
        <v>-3750</v>
      </c>
      <c r="X3236" s="354">
        <v>-4500</v>
      </c>
      <c r="Y3236" s="354">
        <v>-5250</v>
      </c>
      <c r="Z3236" s="354">
        <v>-6000</v>
      </c>
      <c r="AA3236" s="354">
        <v>-6750</v>
      </c>
      <c r="AB3236" s="354">
        <v>-7500</v>
      </c>
      <c r="AC3236" s="354">
        <v>-8250</v>
      </c>
      <c r="AD3236" s="354">
        <v>-9000</v>
      </c>
    </row>
    <row r="3237" spans="1:30" x14ac:dyDescent="0.35">
      <c r="A3237" t="s">
        <v>203</v>
      </c>
      <c r="B3237" s="354" t="str">
        <f>VLOOKUP(A3237,'Web Based Remittances'!$A$2:$C$70,3,0)</f>
        <v>6s938g</v>
      </c>
      <c r="C3237" s="354" t="s">
        <v>45</v>
      </c>
      <c r="D3237" s="354" t="s">
        <v>46</v>
      </c>
      <c r="E3237" s="354">
        <v>4190200</v>
      </c>
      <c r="F3237" s="354">
        <v>0</v>
      </c>
      <c r="G3237" s="354">
        <v>0</v>
      </c>
      <c r="H3237" s="354">
        <v>0</v>
      </c>
      <c r="I3237" s="354">
        <v>0</v>
      </c>
      <c r="J3237" s="354">
        <v>0</v>
      </c>
      <c r="K3237" s="354">
        <v>0</v>
      </c>
      <c r="L3237" s="354">
        <v>0</v>
      </c>
      <c r="M3237" s="354">
        <v>0</v>
      </c>
      <c r="N3237" s="354">
        <v>0</v>
      </c>
      <c r="O3237" s="354">
        <v>0</v>
      </c>
      <c r="P3237" s="354">
        <v>0</v>
      </c>
      <c r="Q3237" s="354">
        <v>0</v>
      </c>
      <c r="R3237" s="354">
        <v>0</v>
      </c>
      <c r="S3237" s="354">
        <v>0</v>
      </c>
      <c r="T3237" s="354">
        <v>0</v>
      </c>
      <c r="U3237" s="354">
        <v>0</v>
      </c>
      <c r="V3237" s="354">
        <v>0</v>
      </c>
      <c r="W3237" s="354">
        <v>0</v>
      </c>
      <c r="X3237" s="354">
        <v>0</v>
      </c>
      <c r="Y3237" s="354">
        <v>0</v>
      </c>
      <c r="Z3237" s="354">
        <v>0</v>
      </c>
      <c r="AA3237" s="354">
        <v>0</v>
      </c>
      <c r="AB3237" s="354">
        <v>0</v>
      </c>
      <c r="AC3237" s="354">
        <v>0</v>
      </c>
      <c r="AD3237" s="354">
        <v>0</v>
      </c>
    </row>
    <row r="3238" spans="1:30" x14ac:dyDescent="0.35">
      <c r="A3238" t="s">
        <v>203</v>
      </c>
      <c r="B3238" s="354" t="str">
        <f>VLOOKUP(A3238,'Web Based Remittances'!$A$2:$C$70,3,0)</f>
        <v>6s938g</v>
      </c>
      <c r="C3238" s="354" t="s">
        <v>47</v>
      </c>
      <c r="D3238" s="354" t="s">
        <v>48</v>
      </c>
      <c r="E3238" s="354">
        <v>4190386</v>
      </c>
      <c r="F3238" s="354">
        <v>0</v>
      </c>
      <c r="G3238" s="354">
        <v>0</v>
      </c>
      <c r="H3238" s="354">
        <v>0</v>
      </c>
      <c r="I3238" s="354">
        <v>0</v>
      </c>
      <c r="J3238" s="354">
        <v>0</v>
      </c>
      <c r="K3238" s="354">
        <v>0</v>
      </c>
      <c r="L3238" s="354">
        <v>0</v>
      </c>
      <c r="M3238" s="354">
        <v>0</v>
      </c>
      <c r="N3238" s="354">
        <v>0</v>
      </c>
      <c r="O3238" s="354">
        <v>0</v>
      </c>
      <c r="P3238" s="354">
        <v>0</v>
      </c>
      <c r="Q3238" s="354">
        <v>0</v>
      </c>
      <c r="R3238" s="354">
        <v>0</v>
      </c>
      <c r="S3238" s="354">
        <v>0</v>
      </c>
      <c r="T3238" s="354">
        <v>0</v>
      </c>
      <c r="U3238" s="354">
        <v>0</v>
      </c>
      <c r="V3238" s="354">
        <v>0</v>
      </c>
      <c r="W3238" s="354">
        <v>0</v>
      </c>
      <c r="X3238" s="354">
        <v>0</v>
      </c>
      <c r="Y3238" s="354">
        <v>0</v>
      </c>
      <c r="Z3238" s="354">
        <v>0</v>
      </c>
      <c r="AA3238" s="354">
        <v>0</v>
      </c>
      <c r="AB3238" s="354">
        <v>0</v>
      </c>
      <c r="AC3238" s="354">
        <v>0</v>
      </c>
      <c r="AD3238" s="354">
        <v>0</v>
      </c>
    </row>
    <row r="3239" spans="1:30" x14ac:dyDescent="0.35">
      <c r="A3239" t="s">
        <v>203</v>
      </c>
      <c r="B3239" s="354" t="str">
        <f>VLOOKUP(A3239,'Web Based Remittances'!$A$2:$C$70,3,0)</f>
        <v>6s938g</v>
      </c>
      <c r="C3239" s="354" t="s">
        <v>49</v>
      </c>
      <c r="D3239" s="354" t="s">
        <v>50</v>
      </c>
      <c r="E3239" s="354">
        <v>4190387</v>
      </c>
      <c r="F3239" s="354">
        <v>0</v>
      </c>
      <c r="G3239" s="354">
        <v>0</v>
      </c>
      <c r="H3239" s="354">
        <v>0</v>
      </c>
      <c r="I3239" s="354">
        <v>0</v>
      </c>
      <c r="J3239" s="354">
        <v>0</v>
      </c>
      <c r="K3239" s="354">
        <v>0</v>
      </c>
      <c r="L3239" s="354">
        <v>0</v>
      </c>
      <c r="M3239" s="354">
        <v>0</v>
      </c>
      <c r="N3239" s="354">
        <v>0</v>
      </c>
      <c r="O3239" s="354">
        <v>0</v>
      </c>
      <c r="P3239" s="354">
        <v>0</v>
      </c>
      <c r="Q3239" s="354">
        <v>0</v>
      </c>
      <c r="R3239" s="354">
        <v>0</v>
      </c>
      <c r="S3239" s="354">
        <v>0</v>
      </c>
      <c r="T3239" s="354">
        <v>0</v>
      </c>
      <c r="U3239" s="354">
        <v>0</v>
      </c>
      <c r="V3239" s="354">
        <v>0</v>
      </c>
      <c r="W3239" s="354">
        <v>0</v>
      </c>
      <c r="X3239" s="354">
        <v>0</v>
      </c>
      <c r="Y3239" s="354">
        <v>0</v>
      </c>
      <c r="Z3239" s="354">
        <v>0</v>
      </c>
      <c r="AA3239" s="354">
        <v>0</v>
      </c>
      <c r="AB3239" s="354">
        <v>0</v>
      </c>
      <c r="AC3239" s="354">
        <v>0</v>
      </c>
      <c r="AD3239" s="354">
        <v>0</v>
      </c>
    </row>
    <row r="3240" spans="1:30" x14ac:dyDescent="0.35">
      <c r="A3240" t="s">
        <v>203</v>
      </c>
      <c r="B3240" s="354" t="str">
        <f>VLOOKUP(A3240,'Web Based Remittances'!$A$2:$C$70,3,0)</f>
        <v>6s938g</v>
      </c>
      <c r="C3240" s="354" t="s">
        <v>51</v>
      </c>
      <c r="D3240" s="354" t="s">
        <v>52</v>
      </c>
      <c r="E3240" s="354">
        <v>4190388</v>
      </c>
      <c r="F3240" s="354">
        <v>-12129</v>
      </c>
      <c r="G3240" s="354">
        <v>-1010.75</v>
      </c>
      <c r="H3240" s="354">
        <v>-1010.75</v>
      </c>
      <c r="I3240" s="354">
        <v>-1010.75</v>
      </c>
      <c r="J3240" s="354">
        <v>-1010.75</v>
      </c>
      <c r="K3240" s="354">
        <v>-1010.75</v>
      </c>
      <c r="L3240" s="354">
        <v>-1010.75</v>
      </c>
      <c r="M3240" s="354">
        <v>-1010.75</v>
      </c>
      <c r="N3240" s="354">
        <v>-1010.75</v>
      </c>
      <c r="O3240" s="354">
        <v>-1010.75</v>
      </c>
      <c r="P3240" s="354">
        <v>-1010.75</v>
      </c>
      <c r="Q3240" s="354">
        <v>-1010.75</v>
      </c>
      <c r="R3240" s="354">
        <v>-1010.75</v>
      </c>
      <c r="S3240" s="354">
        <v>-1010.75</v>
      </c>
      <c r="T3240" s="354">
        <v>-2021.5</v>
      </c>
      <c r="U3240" s="354">
        <v>-3032.25</v>
      </c>
      <c r="V3240" s="354">
        <v>-4043</v>
      </c>
      <c r="W3240" s="354">
        <v>-5053.75</v>
      </c>
      <c r="X3240" s="354">
        <v>-6064.5</v>
      </c>
      <c r="Y3240" s="354">
        <v>-7075.25</v>
      </c>
      <c r="Z3240" s="354">
        <v>-8086</v>
      </c>
      <c r="AA3240" s="354">
        <v>-9096.75</v>
      </c>
      <c r="AB3240" s="354">
        <v>-10107.5</v>
      </c>
      <c r="AC3240" s="354">
        <v>-11118.25</v>
      </c>
      <c r="AD3240" s="354">
        <v>-12129</v>
      </c>
    </row>
    <row r="3241" spans="1:30" x14ac:dyDescent="0.35">
      <c r="A3241" t="s">
        <v>203</v>
      </c>
      <c r="B3241" s="354" t="str">
        <f>VLOOKUP(A3241,'Web Based Remittances'!$A$2:$C$70,3,0)</f>
        <v>6s938g</v>
      </c>
      <c r="C3241" s="354" t="s">
        <v>53</v>
      </c>
      <c r="D3241" s="354" t="s">
        <v>54</v>
      </c>
      <c r="E3241" s="354">
        <v>4190380</v>
      </c>
      <c r="F3241" s="354">
        <v>-59186</v>
      </c>
      <c r="G3241" s="354">
        <v>-4932.166666666667</v>
      </c>
      <c r="H3241" s="354">
        <v>-4932.166666666667</v>
      </c>
      <c r="I3241" s="354">
        <v>-4932.166666666667</v>
      </c>
      <c r="J3241" s="354">
        <v>-4932.166666666667</v>
      </c>
      <c r="K3241" s="354">
        <v>-4932.166666666667</v>
      </c>
      <c r="L3241" s="354">
        <v>-4932.166666666667</v>
      </c>
      <c r="M3241" s="354">
        <v>-4932.166666666667</v>
      </c>
      <c r="N3241" s="354">
        <v>-4932.166666666667</v>
      </c>
      <c r="O3241" s="354">
        <v>-4932.166666666667</v>
      </c>
      <c r="P3241" s="354">
        <v>-4932.166666666667</v>
      </c>
      <c r="Q3241" s="354">
        <v>-4932.166666666667</v>
      </c>
      <c r="R3241" s="354">
        <v>-4932.166666666667</v>
      </c>
      <c r="S3241" s="354">
        <v>-4932.166666666667</v>
      </c>
      <c r="T3241" s="354">
        <v>-9864.3333333333339</v>
      </c>
      <c r="U3241" s="354">
        <v>-14796.5</v>
      </c>
      <c r="V3241" s="354">
        <v>-19728.666666666668</v>
      </c>
      <c r="W3241" s="354">
        <v>-24660.833333333336</v>
      </c>
      <c r="X3241" s="354">
        <v>-29593.000000000004</v>
      </c>
      <c r="Y3241" s="354">
        <v>-34525.166666666672</v>
      </c>
      <c r="Z3241" s="354">
        <v>-39457.333333333336</v>
      </c>
      <c r="AA3241" s="354">
        <v>-44389.5</v>
      </c>
      <c r="AB3241" s="354">
        <v>-49321.666666666664</v>
      </c>
      <c r="AC3241" s="354">
        <v>-54253.833333333328</v>
      </c>
      <c r="AD3241" s="354">
        <v>-59185.999999999993</v>
      </c>
    </row>
    <row r="3242" spans="1:30" x14ac:dyDescent="0.35">
      <c r="A3242" t="s">
        <v>203</v>
      </c>
      <c r="B3242" s="354" t="str">
        <f>VLOOKUP(A3242,'Web Based Remittances'!$A$2:$C$70,3,0)</f>
        <v>6s938g</v>
      </c>
      <c r="C3242" s="354" t="s">
        <v>157</v>
      </c>
      <c r="D3242" s="354" t="s">
        <v>158</v>
      </c>
      <c r="E3242" s="354">
        <v>4190205</v>
      </c>
      <c r="F3242" s="354">
        <v>0</v>
      </c>
      <c r="G3242" s="354">
        <v>0</v>
      </c>
      <c r="H3242" s="354">
        <v>0</v>
      </c>
      <c r="I3242" s="354">
        <v>0</v>
      </c>
      <c r="J3242" s="354">
        <v>0</v>
      </c>
      <c r="K3242" s="354">
        <v>0</v>
      </c>
      <c r="L3242" s="354">
        <v>0</v>
      </c>
      <c r="M3242" s="354">
        <v>0</v>
      </c>
      <c r="N3242" s="354">
        <v>0</v>
      </c>
      <c r="O3242" s="354">
        <v>0</v>
      </c>
      <c r="P3242" s="354">
        <v>0</v>
      </c>
      <c r="Q3242" s="354">
        <v>0</v>
      </c>
      <c r="R3242" s="354">
        <v>0</v>
      </c>
      <c r="S3242" s="354">
        <v>0</v>
      </c>
      <c r="T3242" s="354">
        <v>0</v>
      </c>
      <c r="U3242" s="354">
        <v>0</v>
      </c>
      <c r="V3242" s="354">
        <v>0</v>
      </c>
      <c r="W3242" s="354">
        <v>0</v>
      </c>
      <c r="X3242" s="354">
        <v>0</v>
      </c>
      <c r="Y3242" s="354">
        <v>0</v>
      </c>
      <c r="Z3242" s="354">
        <v>0</v>
      </c>
      <c r="AA3242" s="354">
        <v>0</v>
      </c>
      <c r="AB3242" s="354">
        <v>0</v>
      </c>
      <c r="AC3242" s="354">
        <v>0</v>
      </c>
      <c r="AD3242" s="354">
        <v>0</v>
      </c>
    </row>
    <row r="3243" spans="1:30" x14ac:dyDescent="0.35">
      <c r="A3243" t="s">
        <v>203</v>
      </c>
      <c r="B3243" s="354" t="str">
        <f>VLOOKUP(A3243,'Web Based Remittances'!$A$2:$C$70,3,0)</f>
        <v>6s938g</v>
      </c>
      <c r="C3243" s="354" t="s">
        <v>55</v>
      </c>
      <c r="D3243" s="354" t="s">
        <v>56</v>
      </c>
      <c r="E3243" s="354">
        <v>4190210</v>
      </c>
      <c r="F3243" s="354">
        <v>0</v>
      </c>
      <c r="G3243" s="354">
        <v>0</v>
      </c>
      <c r="H3243" s="354">
        <v>0</v>
      </c>
      <c r="I3243" s="354">
        <v>0</v>
      </c>
      <c r="J3243" s="354">
        <v>0</v>
      </c>
      <c r="K3243" s="354">
        <v>0</v>
      </c>
      <c r="L3243" s="354">
        <v>0</v>
      </c>
      <c r="M3243" s="354">
        <v>0</v>
      </c>
      <c r="N3243" s="354">
        <v>0</v>
      </c>
      <c r="O3243" s="354">
        <v>0</v>
      </c>
      <c r="P3243" s="354">
        <v>0</v>
      </c>
      <c r="Q3243" s="354">
        <v>0</v>
      </c>
      <c r="R3243" s="354">
        <v>0</v>
      </c>
      <c r="S3243" s="354">
        <v>0</v>
      </c>
      <c r="T3243" s="354">
        <v>0</v>
      </c>
      <c r="U3243" s="354">
        <v>0</v>
      </c>
      <c r="V3243" s="354">
        <v>0</v>
      </c>
      <c r="W3243" s="354">
        <v>0</v>
      </c>
      <c r="X3243" s="354">
        <v>0</v>
      </c>
      <c r="Y3243" s="354">
        <v>0</v>
      </c>
      <c r="Z3243" s="354">
        <v>0</v>
      </c>
      <c r="AA3243" s="354">
        <v>0</v>
      </c>
      <c r="AB3243" s="354">
        <v>0</v>
      </c>
      <c r="AC3243" s="354">
        <v>0</v>
      </c>
      <c r="AD3243" s="354">
        <v>0</v>
      </c>
    </row>
    <row r="3244" spans="1:30" x14ac:dyDescent="0.35">
      <c r="A3244" t="s">
        <v>203</v>
      </c>
      <c r="B3244" s="354" t="str">
        <f>VLOOKUP(A3244,'Web Based Remittances'!$A$2:$C$70,3,0)</f>
        <v>6s938g</v>
      </c>
      <c r="C3244" s="354" t="s">
        <v>57</v>
      </c>
      <c r="D3244" s="354" t="s">
        <v>58</v>
      </c>
      <c r="E3244" s="354">
        <v>6110000</v>
      </c>
      <c r="F3244" s="354">
        <v>869137.59</v>
      </c>
      <c r="G3244" s="354">
        <v>72428.132499999992</v>
      </c>
      <c r="H3244" s="354">
        <v>72428.132499999992</v>
      </c>
      <c r="I3244" s="354">
        <v>72428.132499999992</v>
      </c>
      <c r="J3244" s="354">
        <v>72428.132499999992</v>
      </c>
      <c r="K3244" s="354">
        <v>72428.132499999992</v>
      </c>
      <c r="L3244" s="354">
        <v>72428.132499999992</v>
      </c>
      <c r="M3244" s="354">
        <v>72428.132499999992</v>
      </c>
      <c r="N3244" s="354">
        <v>72428.132499999992</v>
      </c>
      <c r="O3244" s="354">
        <v>72428.132499999992</v>
      </c>
      <c r="P3244" s="354">
        <v>72428.132499999992</v>
      </c>
      <c r="Q3244" s="354">
        <v>72428.132499999992</v>
      </c>
      <c r="R3244" s="354">
        <v>72428.132499999992</v>
      </c>
      <c r="S3244" s="354">
        <v>72428.132499999992</v>
      </c>
      <c r="T3244" s="354">
        <v>144856.26499999998</v>
      </c>
      <c r="U3244" s="354">
        <v>217284.39749999996</v>
      </c>
      <c r="V3244" s="354">
        <v>289712.52999999997</v>
      </c>
      <c r="W3244" s="354">
        <v>362140.66249999998</v>
      </c>
      <c r="X3244" s="354">
        <v>434568.79499999998</v>
      </c>
      <c r="Y3244" s="354">
        <v>506996.92749999999</v>
      </c>
      <c r="Z3244" s="354">
        <v>579425.05999999994</v>
      </c>
      <c r="AA3244" s="354">
        <v>651853.19249999989</v>
      </c>
      <c r="AB3244" s="354">
        <v>724281.32499999984</v>
      </c>
      <c r="AC3244" s="354">
        <v>796709.45749999979</v>
      </c>
      <c r="AD3244" s="354">
        <v>869137.58999999973</v>
      </c>
    </row>
    <row r="3245" spans="1:30" x14ac:dyDescent="0.35">
      <c r="A3245" t="s">
        <v>203</v>
      </c>
      <c r="B3245" s="354" t="str">
        <f>VLOOKUP(A3245,'Web Based Remittances'!$A$2:$C$70,3,0)</f>
        <v>6s938g</v>
      </c>
      <c r="C3245" s="354" t="s">
        <v>59</v>
      </c>
      <c r="D3245" s="354" t="s">
        <v>60</v>
      </c>
      <c r="E3245" s="354">
        <v>6110020</v>
      </c>
      <c r="F3245" s="354">
        <v>0</v>
      </c>
      <c r="G3245" s="354">
        <v>0</v>
      </c>
      <c r="H3245" s="354">
        <v>0</v>
      </c>
      <c r="I3245" s="354">
        <v>0</v>
      </c>
      <c r="J3245" s="354">
        <v>0</v>
      </c>
      <c r="K3245" s="354">
        <v>0</v>
      </c>
      <c r="L3245" s="354">
        <v>0</v>
      </c>
      <c r="M3245" s="354">
        <v>0</v>
      </c>
      <c r="N3245" s="354">
        <v>0</v>
      </c>
      <c r="O3245" s="354">
        <v>0</v>
      </c>
      <c r="P3245" s="354">
        <v>0</v>
      </c>
      <c r="Q3245" s="354">
        <v>0</v>
      </c>
      <c r="R3245" s="354">
        <v>0</v>
      </c>
      <c r="S3245" s="354">
        <v>0</v>
      </c>
      <c r="T3245" s="354">
        <v>0</v>
      </c>
      <c r="U3245" s="354">
        <v>0</v>
      </c>
      <c r="V3245" s="354">
        <v>0</v>
      </c>
      <c r="W3245" s="354">
        <v>0</v>
      </c>
      <c r="X3245" s="354">
        <v>0</v>
      </c>
      <c r="Y3245" s="354">
        <v>0</v>
      </c>
      <c r="Z3245" s="354">
        <v>0</v>
      </c>
      <c r="AA3245" s="354">
        <v>0</v>
      </c>
      <c r="AB3245" s="354">
        <v>0</v>
      </c>
      <c r="AC3245" s="354">
        <v>0</v>
      </c>
      <c r="AD3245" s="354">
        <v>0</v>
      </c>
    </row>
    <row r="3246" spans="1:30" x14ac:dyDescent="0.35">
      <c r="A3246" t="s">
        <v>203</v>
      </c>
      <c r="B3246" s="354" t="str">
        <f>VLOOKUP(A3246,'Web Based Remittances'!$A$2:$C$70,3,0)</f>
        <v>6s938g</v>
      </c>
      <c r="C3246" s="354" t="s">
        <v>61</v>
      </c>
      <c r="D3246" s="354" t="s">
        <v>62</v>
      </c>
      <c r="E3246" s="354">
        <v>6110600</v>
      </c>
      <c r="F3246" s="354">
        <v>338463.36</v>
      </c>
      <c r="G3246" s="354">
        <v>28205.279999999999</v>
      </c>
      <c r="H3246" s="354">
        <v>28205.279999999999</v>
      </c>
      <c r="I3246" s="354">
        <v>28205.279999999999</v>
      </c>
      <c r="J3246" s="354">
        <v>28205.279999999999</v>
      </c>
      <c r="K3246" s="354">
        <v>28205.279999999999</v>
      </c>
      <c r="L3246" s="354">
        <v>28205.279999999999</v>
      </c>
      <c r="M3246" s="354">
        <v>28205.279999999999</v>
      </c>
      <c r="N3246" s="354">
        <v>28205.279999999999</v>
      </c>
      <c r="O3246" s="354">
        <v>28205.279999999999</v>
      </c>
      <c r="P3246" s="354">
        <v>28205.279999999999</v>
      </c>
      <c r="Q3246" s="354">
        <v>28205.279999999999</v>
      </c>
      <c r="R3246" s="354">
        <v>28205.279999999999</v>
      </c>
      <c r="S3246" s="354">
        <v>28205.279999999999</v>
      </c>
      <c r="T3246" s="354">
        <v>56410.559999999998</v>
      </c>
      <c r="U3246" s="354">
        <v>84615.84</v>
      </c>
      <c r="V3246" s="354">
        <v>112821.12</v>
      </c>
      <c r="W3246" s="354">
        <v>141026.4</v>
      </c>
      <c r="X3246" s="354">
        <v>169231.68</v>
      </c>
      <c r="Y3246" s="354">
        <v>197436.96</v>
      </c>
      <c r="Z3246" s="354">
        <v>225642.23999999999</v>
      </c>
      <c r="AA3246" s="354">
        <v>253847.52</v>
      </c>
      <c r="AB3246" s="354">
        <v>282052.8</v>
      </c>
      <c r="AC3246" s="354">
        <v>310258.07999999996</v>
      </c>
      <c r="AD3246" s="354">
        <v>338463.36</v>
      </c>
    </row>
    <row r="3247" spans="1:30" x14ac:dyDescent="0.35">
      <c r="A3247" t="s">
        <v>203</v>
      </c>
      <c r="B3247" s="354" t="str">
        <f>VLOOKUP(A3247,'Web Based Remittances'!$A$2:$C$70,3,0)</f>
        <v>6s938g</v>
      </c>
      <c r="C3247" s="354" t="s">
        <v>63</v>
      </c>
      <c r="D3247" s="354" t="s">
        <v>64</v>
      </c>
      <c r="E3247" s="354">
        <v>6110720</v>
      </c>
      <c r="F3247" s="354">
        <v>71878.47</v>
      </c>
      <c r="G3247" s="354">
        <v>5989.8725000000004</v>
      </c>
      <c r="H3247" s="354">
        <v>5989.8725000000004</v>
      </c>
      <c r="I3247" s="354">
        <v>5989.8725000000004</v>
      </c>
      <c r="J3247" s="354">
        <v>5989.8725000000004</v>
      </c>
      <c r="K3247" s="354">
        <v>5989.8725000000004</v>
      </c>
      <c r="L3247" s="354">
        <v>5989.8725000000004</v>
      </c>
      <c r="M3247" s="354">
        <v>5989.8725000000004</v>
      </c>
      <c r="N3247" s="354">
        <v>5989.8725000000004</v>
      </c>
      <c r="O3247" s="354">
        <v>5989.8725000000004</v>
      </c>
      <c r="P3247" s="354">
        <v>5989.8725000000004</v>
      </c>
      <c r="Q3247" s="354">
        <v>5989.8725000000004</v>
      </c>
      <c r="R3247" s="354">
        <v>5989.8725000000004</v>
      </c>
      <c r="S3247" s="354">
        <v>5989.8725000000004</v>
      </c>
      <c r="T3247" s="354">
        <v>11979.745000000001</v>
      </c>
      <c r="U3247" s="354">
        <v>17969.6175</v>
      </c>
      <c r="V3247" s="354">
        <v>23959.49</v>
      </c>
      <c r="W3247" s="354">
        <v>29949.362500000003</v>
      </c>
      <c r="X3247" s="354">
        <v>35939.235000000001</v>
      </c>
      <c r="Y3247" s="354">
        <v>41929.107499999998</v>
      </c>
      <c r="Z3247" s="354">
        <v>47918.979999999996</v>
      </c>
      <c r="AA3247" s="354">
        <v>53908.852499999994</v>
      </c>
      <c r="AB3247" s="354">
        <v>59898.724999999991</v>
      </c>
      <c r="AC3247" s="354">
        <v>65888.597499999989</v>
      </c>
      <c r="AD3247" s="354">
        <v>71878.469999999987</v>
      </c>
    </row>
    <row r="3248" spans="1:30" x14ac:dyDescent="0.35">
      <c r="A3248" t="s">
        <v>203</v>
      </c>
      <c r="B3248" s="354" t="str">
        <f>VLOOKUP(A3248,'Web Based Remittances'!$A$2:$C$70,3,0)</f>
        <v>6s938g</v>
      </c>
      <c r="C3248" s="354" t="s">
        <v>65</v>
      </c>
      <c r="D3248" s="354" t="s">
        <v>66</v>
      </c>
      <c r="E3248" s="354">
        <v>6110860</v>
      </c>
      <c r="F3248" s="354">
        <v>100365.67</v>
      </c>
      <c r="G3248" s="354">
        <v>8363.8058333333338</v>
      </c>
      <c r="H3248" s="354">
        <v>8363.8058333333338</v>
      </c>
      <c r="I3248" s="354">
        <v>8363.8058333333338</v>
      </c>
      <c r="J3248" s="354">
        <v>8363.8058333333338</v>
      </c>
      <c r="K3248" s="354">
        <v>8363.8058333333338</v>
      </c>
      <c r="L3248" s="354">
        <v>8363.8058333333338</v>
      </c>
      <c r="M3248" s="354">
        <v>8363.8058333333338</v>
      </c>
      <c r="N3248" s="354">
        <v>8363.8058333333338</v>
      </c>
      <c r="O3248" s="354">
        <v>8363.8058333333338</v>
      </c>
      <c r="P3248" s="354">
        <v>8363.8058333333338</v>
      </c>
      <c r="Q3248" s="354">
        <v>8363.8058333333338</v>
      </c>
      <c r="R3248" s="354">
        <v>8363.8058333333338</v>
      </c>
      <c r="S3248" s="354">
        <v>8363.8058333333338</v>
      </c>
      <c r="T3248" s="354">
        <v>16727.611666666668</v>
      </c>
      <c r="U3248" s="354">
        <v>25091.417500000003</v>
      </c>
      <c r="V3248" s="354">
        <v>33455.223333333335</v>
      </c>
      <c r="W3248" s="354">
        <v>41819.029166666667</v>
      </c>
      <c r="X3248" s="354">
        <v>50182.834999999999</v>
      </c>
      <c r="Y3248" s="354">
        <v>58546.640833333331</v>
      </c>
      <c r="Z3248" s="354">
        <v>66910.44666666667</v>
      </c>
      <c r="AA3248" s="354">
        <v>75274.252500000002</v>
      </c>
      <c r="AB3248" s="354">
        <v>83638.058333333334</v>
      </c>
      <c r="AC3248" s="354">
        <v>92001.864166666666</v>
      </c>
      <c r="AD3248" s="354">
        <v>100365.67</v>
      </c>
    </row>
    <row r="3249" spans="1:30" x14ac:dyDescent="0.35">
      <c r="A3249" t="s">
        <v>203</v>
      </c>
      <c r="B3249" s="354" t="str">
        <f>VLOOKUP(A3249,'Web Based Remittances'!$A$2:$C$70,3,0)</f>
        <v>6s938g</v>
      </c>
      <c r="C3249" s="354" t="s">
        <v>67</v>
      </c>
      <c r="D3249" s="354" t="s">
        <v>68</v>
      </c>
      <c r="E3249" s="354">
        <v>6110800</v>
      </c>
      <c r="F3249" s="354">
        <v>0</v>
      </c>
      <c r="G3249" s="354">
        <v>0</v>
      </c>
      <c r="H3249" s="354">
        <v>0</v>
      </c>
      <c r="I3249" s="354">
        <v>0</v>
      </c>
      <c r="J3249" s="354">
        <v>0</v>
      </c>
      <c r="K3249" s="354">
        <v>0</v>
      </c>
      <c r="L3249" s="354">
        <v>0</v>
      </c>
      <c r="M3249" s="354">
        <v>0</v>
      </c>
      <c r="N3249" s="354">
        <v>0</v>
      </c>
      <c r="O3249" s="354">
        <v>0</v>
      </c>
      <c r="P3249" s="354">
        <v>0</v>
      </c>
      <c r="Q3249" s="354">
        <v>0</v>
      </c>
      <c r="R3249" s="354">
        <v>0</v>
      </c>
      <c r="S3249" s="354">
        <v>0</v>
      </c>
      <c r="T3249" s="354">
        <v>0</v>
      </c>
      <c r="U3249" s="354">
        <v>0</v>
      </c>
      <c r="V3249" s="354">
        <v>0</v>
      </c>
      <c r="W3249" s="354">
        <v>0</v>
      </c>
      <c r="X3249" s="354">
        <v>0</v>
      </c>
      <c r="Y3249" s="354">
        <v>0</v>
      </c>
      <c r="Z3249" s="354">
        <v>0</v>
      </c>
      <c r="AA3249" s="354">
        <v>0</v>
      </c>
      <c r="AB3249" s="354">
        <v>0</v>
      </c>
      <c r="AC3249" s="354">
        <v>0</v>
      </c>
      <c r="AD3249" s="354">
        <v>0</v>
      </c>
    </row>
    <row r="3250" spans="1:30" x14ac:dyDescent="0.35">
      <c r="A3250" t="s">
        <v>203</v>
      </c>
      <c r="B3250" s="354" t="str">
        <f>VLOOKUP(A3250,'Web Based Remittances'!$A$2:$C$70,3,0)</f>
        <v>6s938g</v>
      </c>
      <c r="C3250" s="354" t="s">
        <v>69</v>
      </c>
      <c r="D3250" s="354" t="s">
        <v>70</v>
      </c>
      <c r="E3250" s="354">
        <v>6110640</v>
      </c>
      <c r="F3250" s="354">
        <v>13045.49</v>
      </c>
      <c r="G3250" s="354">
        <v>1087.1241666666667</v>
      </c>
      <c r="H3250" s="354">
        <v>1087.1241666666667</v>
      </c>
      <c r="I3250" s="354">
        <v>1087.1241666666667</v>
      </c>
      <c r="J3250" s="354">
        <v>1087.1241666666667</v>
      </c>
      <c r="K3250" s="354">
        <v>1087.1241666666667</v>
      </c>
      <c r="L3250" s="354">
        <v>1087.1241666666667</v>
      </c>
      <c r="M3250" s="354">
        <v>1087.1241666666667</v>
      </c>
      <c r="N3250" s="354">
        <v>1087.1241666666667</v>
      </c>
      <c r="O3250" s="354">
        <v>1087.1241666666667</v>
      </c>
      <c r="P3250" s="354">
        <v>1087.1241666666667</v>
      </c>
      <c r="Q3250" s="354">
        <v>1087.1241666666667</v>
      </c>
      <c r="R3250" s="354">
        <v>1087.1241666666667</v>
      </c>
      <c r="S3250" s="354">
        <v>1087.1241666666667</v>
      </c>
      <c r="T3250" s="354">
        <v>2174.2483333333334</v>
      </c>
      <c r="U3250" s="354">
        <v>3261.3725000000004</v>
      </c>
      <c r="V3250" s="354">
        <v>4348.4966666666669</v>
      </c>
      <c r="W3250" s="354">
        <v>5435.6208333333334</v>
      </c>
      <c r="X3250" s="354">
        <v>6522.7449999999999</v>
      </c>
      <c r="Y3250" s="354">
        <v>7609.8691666666664</v>
      </c>
      <c r="Z3250" s="354">
        <v>8696.9933333333338</v>
      </c>
      <c r="AA3250" s="354">
        <v>9784.1175000000003</v>
      </c>
      <c r="AB3250" s="354">
        <v>10871.241666666667</v>
      </c>
      <c r="AC3250" s="354">
        <v>11958.365833333333</v>
      </c>
      <c r="AD3250" s="354">
        <v>13045.49</v>
      </c>
    </row>
    <row r="3251" spans="1:30" x14ac:dyDescent="0.35">
      <c r="A3251" t="s">
        <v>203</v>
      </c>
      <c r="B3251" s="354" t="str">
        <f>VLOOKUP(A3251,'Web Based Remittances'!$A$2:$C$70,3,0)</f>
        <v>6s938g</v>
      </c>
      <c r="C3251" s="354" t="s">
        <v>71</v>
      </c>
      <c r="D3251" s="354" t="s">
        <v>72</v>
      </c>
      <c r="E3251" s="354">
        <v>6116300</v>
      </c>
      <c r="F3251" s="354">
        <v>3000</v>
      </c>
      <c r="G3251" s="354">
        <v>250</v>
      </c>
      <c r="H3251" s="354">
        <v>250</v>
      </c>
      <c r="I3251" s="354">
        <v>250</v>
      </c>
      <c r="J3251" s="354">
        <v>250</v>
      </c>
      <c r="K3251" s="354">
        <v>250</v>
      </c>
      <c r="L3251" s="354">
        <v>250</v>
      </c>
      <c r="M3251" s="354">
        <v>250</v>
      </c>
      <c r="N3251" s="354">
        <v>250</v>
      </c>
      <c r="O3251" s="354">
        <v>250</v>
      </c>
      <c r="P3251" s="354">
        <v>250</v>
      </c>
      <c r="Q3251" s="354">
        <v>250</v>
      </c>
      <c r="R3251" s="354">
        <v>250</v>
      </c>
      <c r="S3251" s="354">
        <v>250</v>
      </c>
      <c r="T3251" s="354">
        <v>500</v>
      </c>
      <c r="U3251" s="354">
        <v>750</v>
      </c>
      <c r="V3251" s="354">
        <v>1000</v>
      </c>
      <c r="W3251" s="354">
        <v>1250</v>
      </c>
      <c r="X3251" s="354">
        <v>1500</v>
      </c>
      <c r="Y3251" s="354">
        <v>1750</v>
      </c>
      <c r="Z3251" s="354">
        <v>2000</v>
      </c>
      <c r="AA3251" s="354">
        <v>2250</v>
      </c>
      <c r="AB3251" s="354">
        <v>2500</v>
      </c>
      <c r="AC3251" s="354">
        <v>2750</v>
      </c>
      <c r="AD3251" s="354">
        <v>3000</v>
      </c>
    </row>
    <row r="3252" spans="1:30" x14ac:dyDescent="0.35">
      <c r="A3252" t="s">
        <v>203</v>
      </c>
      <c r="B3252" s="354" t="str">
        <f>VLOOKUP(A3252,'Web Based Remittances'!$A$2:$C$70,3,0)</f>
        <v>6s938g</v>
      </c>
      <c r="C3252" s="354" t="s">
        <v>73</v>
      </c>
      <c r="D3252" s="354" t="s">
        <v>74</v>
      </c>
      <c r="E3252" s="354">
        <v>6116200</v>
      </c>
      <c r="F3252" s="354">
        <v>6000</v>
      </c>
      <c r="G3252" s="354">
        <v>500</v>
      </c>
      <c r="H3252" s="354">
        <v>500</v>
      </c>
      <c r="I3252" s="354">
        <v>500</v>
      </c>
      <c r="J3252" s="354">
        <v>500</v>
      </c>
      <c r="K3252" s="354">
        <v>500</v>
      </c>
      <c r="L3252" s="354">
        <v>500</v>
      </c>
      <c r="M3252" s="354">
        <v>500</v>
      </c>
      <c r="N3252" s="354">
        <v>500</v>
      </c>
      <c r="O3252" s="354">
        <v>500</v>
      </c>
      <c r="P3252" s="354">
        <v>500</v>
      </c>
      <c r="Q3252" s="354">
        <v>500</v>
      </c>
      <c r="R3252" s="354">
        <v>500</v>
      </c>
      <c r="S3252" s="354">
        <v>500</v>
      </c>
      <c r="T3252" s="354">
        <v>1000</v>
      </c>
      <c r="U3252" s="354">
        <v>1500</v>
      </c>
      <c r="V3252" s="354">
        <v>2000</v>
      </c>
      <c r="W3252" s="354">
        <v>2500</v>
      </c>
      <c r="X3252" s="354">
        <v>3000</v>
      </c>
      <c r="Y3252" s="354">
        <v>3500</v>
      </c>
      <c r="Z3252" s="354">
        <v>4000</v>
      </c>
      <c r="AA3252" s="354">
        <v>4500</v>
      </c>
      <c r="AB3252" s="354">
        <v>5000</v>
      </c>
      <c r="AC3252" s="354">
        <v>5500</v>
      </c>
      <c r="AD3252" s="354">
        <v>6000</v>
      </c>
    </row>
    <row r="3253" spans="1:30" x14ac:dyDescent="0.35">
      <c r="A3253" t="s">
        <v>203</v>
      </c>
      <c r="B3253" s="354" t="str">
        <f>VLOOKUP(A3253,'Web Based Remittances'!$A$2:$C$70,3,0)</f>
        <v>6s938g</v>
      </c>
      <c r="C3253" s="354" t="s">
        <v>75</v>
      </c>
      <c r="D3253" s="354" t="s">
        <v>76</v>
      </c>
      <c r="E3253" s="354">
        <v>6116610</v>
      </c>
      <c r="F3253" s="354">
        <v>0</v>
      </c>
      <c r="G3253" s="354">
        <v>0</v>
      </c>
      <c r="H3253" s="354">
        <v>0</v>
      </c>
      <c r="I3253" s="354">
        <v>0</v>
      </c>
      <c r="J3253" s="354">
        <v>0</v>
      </c>
      <c r="K3253" s="354">
        <v>0</v>
      </c>
      <c r="L3253" s="354">
        <v>0</v>
      </c>
      <c r="M3253" s="354">
        <v>0</v>
      </c>
      <c r="N3253" s="354">
        <v>0</v>
      </c>
      <c r="O3253" s="354">
        <v>0</v>
      </c>
      <c r="P3253" s="354">
        <v>0</v>
      </c>
      <c r="Q3253" s="354">
        <v>0</v>
      </c>
      <c r="R3253" s="354">
        <v>0</v>
      </c>
      <c r="S3253" s="354">
        <v>0</v>
      </c>
      <c r="T3253" s="354">
        <v>0</v>
      </c>
      <c r="U3253" s="354">
        <v>0</v>
      </c>
      <c r="V3253" s="354">
        <v>0</v>
      </c>
      <c r="W3253" s="354">
        <v>0</v>
      </c>
      <c r="X3253" s="354">
        <v>0</v>
      </c>
      <c r="Y3253" s="354">
        <v>0</v>
      </c>
      <c r="Z3253" s="354">
        <v>0</v>
      </c>
      <c r="AA3253" s="354">
        <v>0</v>
      </c>
      <c r="AB3253" s="354">
        <v>0</v>
      </c>
      <c r="AC3253" s="354">
        <v>0</v>
      </c>
      <c r="AD3253" s="354">
        <v>0</v>
      </c>
    </row>
    <row r="3254" spans="1:30" x14ac:dyDescent="0.35">
      <c r="A3254" t="s">
        <v>203</v>
      </c>
      <c r="B3254" s="354" t="str">
        <f>VLOOKUP(A3254,'Web Based Remittances'!$A$2:$C$70,3,0)</f>
        <v>6s938g</v>
      </c>
      <c r="C3254" s="354" t="s">
        <v>77</v>
      </c>
      <c r="D3254" s="354" t="s">
        <v>78</v>
      </c>
      <c r="E3254" s="354">
        <v>6116600</v>
      </c>
      <c r="F3254" s="354">
        <v>955</v>
      </c>
      <c r="G3254" s="354">
        <v>79.583333333333329</v>
      </c>
      <c r="H3254" s="354">
        <v>79.583333333333329</v>
      </c>
      <c r="I3254" s="354">
        <v>79.583333333333329</v>
      </c>
      <c r="J3254" s="354">
        <v>79.583333333333329</v>
      </c>
      <c r="K3254" s="354">
        <v>79.583333333333329</v>
      </c>
      <c r="L3254" s="354">
        <v>79.583333333333329</v>
      </c>
      <c r="M3254" s="354">
        <v>79.583333333333329</v>
      </c>
      <c r="N3254" s="354">
        <v>79.583333333333329</v>
      </c>
      <c r="O3254" s="354">
        <v>79.583333333333329</v>
      </c>
      <c r="P3254" s="354">
        <v>79.583333333333329</v>
      </c>
      <c r="Q3254" s="354">
        <v>79.583333333333329</v>
      </c>
      <c r="R3254" s="354">
        <v>79.583333333333329</v>
      </c>
      <c r="S3254" s="354">
        <v>79.583333333333329</v>
      </c>
      <c r="T3254" s="354">
        <v>159.16666666666666</v>
      </c>
      <c r="U3254" s="354">
        <v>238.75</v>
      </c>
      <c r="V3254" s="354">
        <v>318.33333333333331</v>
      </c>
      <c r="W3254" s="354">
        <v>397.91666666666663</v>
      </c>
      <c r="X3254" s="354">
        <v>477.49999999999994</v>
      </c>
      <c r="Y3254" s="354">
        <v>557.08333333333326</v>
      </c>
      <c r="Z3254" s="354">
        <v>636.66666666666663</v>
      </c>
      <c r="AA3254" s="354">
        <v>716.25</v>
      </c>
      <c r="AB3254" s="354">
        <v>795.83333333333337</v>
      </c>
      <c r="AC3254" s="354">
        <v>875.41666666666674</v>
      </c>
      <c r="AD3254" s="354">
        <v>955.00000000000011</v>
      </c>
    </row>
    <row r="3255" spans="1:30" x14ac:dyDescent="0.35">
      <c r="A3255" t="s">
        <v>203</v>
      </c>
      <c r="B3255" s="354" t="str">
        <f>VLOOKUP(A3255,'Web Based Remittances'!$A$2:$C$70,3,0)</f>
        <v>6s938g</v>
      </c>
      <c r="C3255" s="354" t="s">
        <v>79</v>
      </c>
      <c r="D3255" s="354" t="s">
        <v>80</v>
      </c>
      <c r="E3255" s="354">
        <v>6121000</v>
      </c>
      <c r="F3255" s="354">
        <v>99500</v>
      </c>
      <c r="G3255" s="354">
        <v>8291.6666666666661</v>
      </c>
      <c r="H3255" s="354">
        <v>8291.6666666666661</v>
      </c>
      <c r="I3255" s="354">
        <v>8291.6666666666661</v>
      </c>
      <c r="J3255" s="354">
        <v>8291.6666666666661</v>
      </c>
      <c r="K3255" s="354">
        <v>8291.6666666666661</v>
      </c>
      <c r="L3255" s="354">
        <v>8291.6666666666661</v>
      </c>
      <c r="M3255" s="354">
        <v>8291.6666666666661</v>
      </c>
      <c r="N3255" s="354">
        <v>8291.6666666666661</v>
      </c>
      <c r="O3255" s="354">
        <v>8291.6666666666661</v>
      </c>
      <c r="P3255" s="354">
        <v>8291.6666666666661</v>
      </c>
      <c r="Q3255" s="354">
        <v>8291.6666666666661</v>
      </c>
      <c r="R3255" s="354">
        <v>8291.6666666666661</v>
      </c>
      <c r="S3255" s="354">
        <v>8291.6666666666661</v>
      </c>
      <c r="T3255" s="354">
        <v>16583.333333333332</v>
      </c>
      <c r="U3255" s="354">
        <v>24875</v>
      </c>
      <c r="V3255" s="354">
        <v>33166.666666666664</v>
      </c>
      <c r="W3255" s="354">
        <v>41458.333333333328</v>
      </c>
      <c r="X3255" s="354">
        <v>49749.999999999993</v>
      </c>
      <c r="Y3255" s="354">
        <v>58041.666666666657</v>
      </c>
      <c r="Z3255" s="354">
        <v>66333.333333333328</v>
      </c>
      <c r="AA3255" s="354">
        <v>74625</v>
      </c>
      <c r="AB3255" s="354">
        <v>82916.666666666672</v>
      </c>
      <c r="AC3255" s="354">
        <v>91208.333333333343</v>
      </c>
      <c r="AD3255" s="354">
        <v>99500.000000000015</v>
      </c>
    </row>
    <row r="3256" spans="1:30" x14ac:dyDescent="0.35">
      <c r="A3256" t="s">
        <v>203</v>
      </c>
      <c r="B3256" s="354" t="str">
        <f>VLOOKUP(A3256,'Web Based Remittances'!$A$2:$C$70,3,0)</f>
        <v>6s938g</v>
      </c>
      <c r="C3256" s="354" t="s">
        <v>81</v>
      </c>
      <c r="D3256" s="354" t="s">
        <v>82</v>
      </c>
      <c r="E3256" s="354">
        <v>6122310</v>
      </c>
      <c r="F3256" s="354">
        <v>14400</v>
      </c>
      <c r="G3256" s="354">
        <v>1200</v>
      </c>
      <c r="H3256" s="354">
        <v>1200</v>
      </c>
      <c r="I3256" s="354">
        <v>1200</v>
      </c>
      <c r="J3256" s="354">
        <v>1200</v>
      </c>
      <c r="K3256" s="354">
        <v>1200</v>
      </c>
      <c r="L3256" s="354">
        <v>1200</v>
      </c>
      <c r="M3256" s="354">
        <v>1200</v>
      </c>
      <c r="N3256" s="354">
        <v>1200</v>
      </c>
      <c r="O3256" s="354">
        <v>1200</v>
      </c>
      <c r="P3256" s="354">
        <v>1200</v>
      </c>
      <c r="Q3256" s="354">
        <v>1200</v>
      </c>
      <c r="R3256" s="354">
        <v>1200</v>
      </c>
      <c r="S3256" s="354">
        <v>1200</v>
      </c>
      <c r="T3256" s="354">
        <v>2400</v>
      </c>
      <c r="U3256" s="354">
        <v>3600</v>
      </c>
      <c r="V3256" s="354">
        <v>4800</v>
      </c>
      <c r="W3256" s="354">
        <v>6000</v>
      </c>
      <c r="X3256" s="354">
        <v>7200</v>
      </c>
      <c r="Y3256" s="354">
        <v>8400</v>
      </c>
      <c r="Z3256" s="354">
        <v>9600</v>
      </c>
      <c r="AA3256" s="354">
        <v>10800</v>
      </c>
      <c r="AB3256" s="354">
        <v>12000</v>
      </c>
      <c r="AC3256" s="354">
        <v>13200</v>
      </c>
      <c r="AD3256" s="354">
        <v>14400</v>
      </c>
    </row>
    <row r="3257" spans="1:30" x14ac:dyDescent="0.35">
      <c r="A3257" t="s">
        <v>203</v>
      </c>
      <c r="B3257" s="354" t="str">
        <f>VLOOKUP(A3257,'Web Based Remittances'!$A$2:$C$70,3,0)</f>
        <v>6s938g</v>
      </c>
      <c r="C3257" s="354" t="s">
        <v>83</v>
      </c>
      <c r="D3257" s="354" t="s">
        <v>84</v>
      </c>
      <c r="E3257" s="354">
        <v>6122110</v>
      </c>
      <c r="F3257" s="354">
        <v>9690</v>
      </c>
      <c r="G3257" s="354">
        <v>807.5</v>
      </c>
      <c r="H3257" s="354">
        <v>807.5</v>
      </c>
      <c r="I3257" s="354">
        <v>807.5</v>
      </c>
      <c r="J3257" s="354">
        <v>807.5</v>
      </c>
      <c r="K3257" s="354">
        <v>807.5</v>
      </c>
      <c r="L3257" s="354">
        <v>807.5</v>
      </c>
      <c r="M3257" s="354">
        <v>807.5</v>
      </c>
      <c r="N3257" s="354">
        <v>807.5</v>
      </c>
      <c r="O3257" s="354">
        <v>807.5</v>
      </c>
      <c r="P3257" s="354">
        <v>807.5</v>
      </c>
      <c r="Q3257" s="354">
        <v>807.5</v>
      </c>
      <c r="R3257" s="354">
        <v>807.5</v>
      </c>
      <c r="S3257" s="354">
        <v>807.5</v>
      </c>
      <c r="T3257" s="354">
        <v>1615</v>
      </c>
      <c r="U3257" s="354">
        <v>2422.5</v>
      </c>
      <c r="V3257" s="354">
        <v>3230</v>
      </c>
      <c r="W3257" s="354">
        <v>4037.5</v>
      </c>
      <c r="X3257" s="354">
        <v>4845</v>
      </c>
      <c r="Y3257" s="354">
        <v>5652.5</v>
      </c>
      <c r="Z3257" s="354">
        <v>6460</v>
      </c>
      <c r="AA3257" s="354">
        <v>7267.5</v>
      </c>
      <c r="AB3257" s="354">
        <v>8075</v>
      </c>
      <c r="AC3257" s="354">
        <v>8882.5</v>
      </c>
      <c r="AD3257" s="354">
        <v>9690</v>
      </c>
    </row>
    <row r="3258" spans="1:30" x14ac:dyDescent="0.35">
      <c r="A3258" t="s">
        <v>203</v>
      </c>
      <c r="B3258" s="354" t="str">
        <f>VLOOKUP(A3258,'Web Based Remittances'!$A$2:$C$70,3,0)</f>
        <v>6s938g</v>
      </c>
      <c r="C3258" s="354" t="s">
        <v>85</v>
      </c>
      <c r="D3258" s="354" t="s">
        <v>86</v>
      </c>
      <c r="E3258" s="354">
        <v>6120800</v>
      </c>
      <c r="F3258" s="354">
        <v>4264</v>
      </c>
      <c r="G3258" s="354">
        <v>355.33333333333331</v>
      </c>
      <c r="H3258" s="354">
        <v>355.33333333333331</v>
      </c>
      <c r="I3258" s="354">
        <v>355.33333333333331</v>
      </c>
      <c r="J3258" s="354">
        <v>355.33333333333331</v>
      </c>
      <c r="K3258" s="354">
        <v>355.33333333333331</v>
      </c>
      <c r="L3258" s="354">
        <v>355.33333333333331</v>
      </c>
      <c r="M3258" s="354">
        <v>355.33333333333331</v>
      </c>
      <c r="N3258" s="354">
        <v>355.33333333333331</v>
      </c>
      <c r="O3258" s="354">
        <v>355.33333333333331</v>
      </c>
      <c r="P3258" s="354">
        <v>355.33333333333331</v>
      </c>
      <c r="Q3258" s="354">
        <v>355.33333333333331</v>
      </c>
      <c r="R3258" s="354">
        <v>355.33333333333331</v>
      </c>
      <c r="S3258" s="354">
        <v>355.33333333333331</v>
      </c>
      <c r="T3258" s="354">
        <v>710.66666666666663</v>
      </c>
      <c r="U3258" s="354">
        <v>1066</v>
      </c>
      <c r="V3258" s="354">
        <v>1421.3333333333333</v>
      </c>
      <c r="W3258" s="354">
        <v>1776.6666666666665</v>
      </c>
      <c r="X3258" s="354">
        <v>2132</v>
      </c>
      <c r="Y3258" s="354">
        <v>2487.3333333333335</v>
      </c>
      <c r="Z3258" s="354">
        <v>2842.666666666667</v>
      </c>
      <c r="AA3258" s="354">
        <v>3198.0000000000005</v>
      </c>
      <c r="AB3258" s="354">
        <v>3553.3333333333339</v>
      </c>
      <c r="AC3258" s="354">
        <v>3908.6666666666674</v>
      </c>
      <c r="AD3258" s="354">
        <v>4264.0000000000009</v>
      </c>
    </row>
    <row r="3259" spans="1:30" x14ac:dyDescent="0.35">
      <c r="A3259" t="s">
        <v>203</v>
      </c>
      <c r="B3259" s="354" t="str">
        <f>VLOOKUP(A3259,'Web Based Remittances'!$A$2:$C$70,3,0)</f>
        <v>6s938g</v>
      </c>
      <c r="C3259" s="354" t="s">
        <v>87</v>
      </c>
      <c r="D3259" s="354" t="s">
        <v>88</v>
      </c>
      <c r="E3259" s="354">
        <v>6120220</v>
      </c>
      <c r="F3259" s="354">
        <v>26302</v>
      </c>
      <c r="G3259" s="354">
        <v>2191.8333333333335</v>
      </c>
      <c r="H3259" s="354">
        <v>2191.8333333333335</v>
      </c>
      <c r="I3259" s="354">
        <v>2191.8333333333335</v>
      </c>
      <c r="J3259" s="354">
        <v>2191.8333333333335</v>
      </c>
      <c r="K3259" s="354">
        <v>2191.8333333333335</v>
      </c>
      <c r="L3259" s="354">
        <v>2191.8333333333335</v>
      </c>
      <c r="M3259" s="354">
        <v>2191.8333333333335</v>
      </c>
      <c r="N3259" s="354">
        <v>2191.8333333333335</v>
      </c>
      <c r="O3259" s="354">
        <v>2191.8333333333335</v>
      </c>
      <c r="P3259" s="354">
        <v>2191.8333333333335</v>
      </c>
      <c r="Q3259" s="354">
        <v>2191.8333333333335</v>
      </c>
      <c r="R3259" s="354">
        <v>2191.8333333333335</v>
      </c>
      <c r="S3259" s="354">
        <v>2191.8333333333335</v>
      </c>
      <c r="T3259" s="354">
        <v>4383.666666666667</v>
      </c>
      <c r="U3259" s="354">
        <v>6575.5</v>
      </c>
      <c r="V3259" s="354">
        <v>8767.3333333333339</v>
      </c>
      <c r="W3259" s="354">
        <v>10959.166666666668</v>
      </c>
      <c r="X3259" s="354">
        <v>13151.000000000002</v>
      </c>
      <c r="Y3259" s="354">
        <v>15342.833333333336</v>
      </c>
      <c r="Z3259" s="354">
        <v>17534.666666666668</v>
      </c>
      <c r="AA3259" s="354">
        <v>19726.5</v>
      </c>
      <c r="AB3259" s="354">
        <v>21918.333333333332</v>
      </c>
      <c r="AC3259" s="354">
        <v>24110.166666666664</v>
      </c>
      <c r="AD3259" s="354">
        <v>26301.999999999996</v>
      </c>
    </row>
    <row r="3260" spans="1:30" x14ac:dyDescent="0.35">
      <c r="A3260" t="s">
        <v>203</v>
      </c>
      <c r="B3260" s="354" t="str">
        <f>VLOOKUP(A3260,'Web Based Remittances'!$A$2:$C$70,3,0)</f>
        <v>6s938g</v>
      </c>
      <c r="C3260" s="354" t="s">
        <v>89</v>
      </c>
      <c r="D3260" s="354" t="s">
        <v>90</v>
      </c>
      <c r="E3260" s="354">
        <v>6120600</v>
      </c>
      <c r="F3260" s="354">
        <v>48246</v>
      </c>
      <c r="G3260" s="354">
        <v>4020.5</v>
      </c>
      <c r="H3260" s="354">
        <v>4020.5</v>
      </c>
      <c r="I3260" s="354">
        <v>4020.5</v>
      </c>
      <c r="J3260" s="354">
        <v>4020.5</v>
      </c>
      <c r="K3260" s="354">
        <v>4020.5</v>
      </c>
      <c r="L3260" s="354">
        <v>4020.5</v>
      </c>
      <c r="M3260" s="354">
        <v>4020.5</v>
      </c>
      <c r="N3260" s="354">
        <v>4020.5</v>
      </c>
      <c r="O3260" s="354">
        <v>4020.5</v>
      </c>
      <c r="P3260" s="354">
        <v>4020.5</v>
      </c>
      <c r="Q3260" s="354">
        <v>4020.5</v>
      </c>
      <c r="R3260" s="354">
        <v>4020.5</v>
      </c>
      <c r="S3260" s="354">
        <v>4020.5</v>
      </c>
      <c r="T3260" s="354">
        <v>8041</v>
      </c>
      <c r="U3260" s="354">
        <v>12061.5</v>
      </c>
      <c r="V3260" s="354">
        <v>16082</v>
      </c>
      <c r="W3260" s="354">
        <v>20102.5</v>
      </c>
      <c r="X3260" s="354">
        <v>24123</v>
      </c>
      <c r="Y3260" s="354">
        <v>28143.5</v>
      </c>
      <c r="Z3260" s="354">
        <v>32164</v>
      </c>
      <c r="AA3260" s="354">
        <v>36184.5</v>
      </c>
      <c r="AB3260" s="354">
        <v>40205</v>
      </c>
      <c r="AC3260" s="354">
        <v>44225.5</v>
      </c>
      <c r="AD3260" s="354">
        <v>48246</v>
      </c>
    </row>
    <row r="3261" spans="1:30" x14ac:dyDescent="0.35">
      <c r="A3261" t="s">
        <v>203</v>
      </c>
      <c r="B3261" s="354" t="str">
        <f>VLOOKUP(A3261,'Web Based Remittances'!$A$2:$C$70,3,0)</f>
        <v>6s938g</v>
      </c>
      <c r="C3261" s="354" t="s">
        <v>91</v>
      </c>
      <c r="D3261" s="354" t="s">
        <v>92</v>
      </c>
      <c r="E3261" s="354">
        <v>6120400</v>
      </c>
      <c r="F3261" s="354">
        <v>2500</v>
      </c>
      <c r="G3261" s="354">
        <v>208.33333333333334</v>
      </c>
      <c r="H3261" s="354">
        <v>208.33333333333334</v>
      </c>
      <c r="I3261" s="354">
        <v>208.33333333333334</v>
      </c>
      <c r="J3261" s="354">
        <v>208.33333333333334</v>
      </c>
      <c r="K3261" s="354">
        <v>208.33333333333334</v>
      </c>
      <c r="L3261" s="354">
        <v>208.33333333333334</v>
      </c>
      <c r="M3261" s="354">
        <v>208.33333333333334</v>
      </c>
      <c r="N3261" s="354">
        <v>208.33333333333334</v>
      </c>
      <c r="O3261" s="354">
        <v>208.33333333333334</v>
      </c>
      <c r="P3261" s="354">
        <v>208.33333333333334</v>
      </c>
      <c r="Q3261" s="354">
        <v>208.33333333333334</v>
      </c>
      <c r="R3261" s="354">
        <v>208.33333333333334</v>
      </c>
      <c r="S3261" s="354">
        <v>208.33333333333334</v>
      </c>
      <c r="T3261" s="354">
        <v>416.66666666666669</v>
      </c>
      <c r="U3261" s="354">
        <v>625</v>
      </c>
      <c r="V3261" s="354">
        <v>833.33333333333337</v>
      </c>
      <c r="W3261" s="354">
        <v>1041.6666666666667</v>
      </c>
      <c r="X3261" s="354">
        <v>1250</v>
      </c>
      <c r="Y3261" s="354">
        <v>1458.3333333333333</v>
      </c>
      <c r="Z3261" s="354">
        <v>1666.6666666666665</v>
      </c>
      <c r="AA3261" s="354">
        <v>1874.9999999999998</v>
      </c>
      <c r="AB3261" s="354">
        <v>2083.333333333333</v>
      </c>
      <c r="AC3261" s="354">
        <v>2291.6666666666665</v>
      </c>
      <c r="AD3261" s="354">
        <v>2500</v>
      </c>
    </row>
    <row r="3262" spans="1:30" x14ac:dyDescent="0.35">
      <c r="A3262" t="s">
        <v>203</v>
      </c>
      <c r="B3262" s="354" t="str">
        <f>VLOOKUP(A3262,'Web Based Remittances'!$A$2:$C$70,3,0)</f>
        <v>6s938g</v>
      </c>
      <c r="C3262" s="354" t="s">
        <v>93</v>
      </c>
      <c r="D3262" s="354" t="s">
        <v>94</v>
      </c>
      <c r="E3262" s="354">
        <v>6140130</v>
      </c>
      <c r="F3262" s="354">
        <v>62192</v>
      </c>
      <c r="G3262" s="354">
        <v>5182.666666666667</v>
      </c>
      <c r="H3262" s="354">
        <v>5182.666666666667</v>
      </c>
      <c r="I3262" s="354">
        <v>5182.666666666667</v>
      </c>
      <c r="J3262" s="354">
        <v>5182.666666666667</v>
      </c>
      <c r="K3262" s="354">
        <v>5182.666666666667</v>
      </c>
      <c r="L3262" s="354">
        <v>5182.666666666667</v>
      </c>
      <c r="M3262" s="354">
        <v>5182.666666666667</v>
      </c>
      <c r="N3262" s="354">
        <v>5182.666666666667</v>
      </c>
      <c r="O3262" s="354">
        <v>5182.666666666667</v>
      </c>
      <c r="P3262" s="354">
        <v>5182.666666666667</v>
      </c>
      <c r="Q3262" s="354">
        <v>5182.666666666667</v>
      </c>
      <c r="R3262" s="354">
        <v>5182.666666666667</v>
      </c>
      <c r="S3262" s="354">
        <v>5182.666666666667</v>
      </c>
      <c r="T3262" s="354">
        <v>10365.333333333334</v>
      </c>
      <c r="U3262" s="354">
        <v>15548</v>
      </c>
      <c r="V3262" s="354">
        <v>20730.666666666668</v>
      </c>
      <c r="W3262" s="354">
        <v>25913.333333333336</v>
      </c>
      <c r="X3262" s="354">
        <v>31096.000000000004</v>
      </c>
      <c r="Y3262" s="354">
        <v>36278.666666666672</v>
      </c>
      <c r="Z3262" s="354">
        <v>41461.333333333336</v>
      </c>
      <c r="AA3262" s="354">
        <v>46644</v>
      </c>
      <c r="AB3262" s="354">
        <v>51826.666666666664</v>
      </c>
      <c r="AC3262" s="354">
        <v>57009.333333333328</v>
      </c>
      <c r="AD3262" s="354">
        <v>62191.999999999993</v>
      </c>
    </row>
    <row r="3263" spans="1:30" x14ac:dyDescent="0.35">
      <c r="A3263" t="s">
        <v>203</v>
      </c>
      <c r="B3263" s="354" t="str">
        <f>VLOOKUP(A3263,'Web Based Remittances'!$A$2:$C$70,3,0)</f>
        <v>6s938g</v>
      </c>
      <c r="C3263" s="354" t="s">
        <v>95</v>
      </c>
      <c r="D3263" s="354" t="s">
        <v>96</v>
      </c>
      <c r="E3263" s="354">
        <v>6142430</v>
      </c>
      <c r="F3263" s="354">
        <v>13794</v>
      </c>
      <c r="G3263" s="354">
        <v>1149.5</v>
      </c>
      <c r="H3263" s="354">
        <v>1149.5</v>
      </c>
      <c r="I3263" s="354">
        <v>1149.5</v>
      </c>
      <c r="J3263" s="354">
        <v>1149.5</v>
      </c>
      <c r="K3263" s="354">
        <v>1149.5</v>
      </c>
      <c r="L3263" s="354">
        <v>1149.5</v>
      </c>
      <c r="M3263" s="354">
        <v>1149.5</v>
      </c>
      <c r="N3263" s="354">
        <v>1149.5</v>
      </c>
      <c r="O3263" s="354">
        <v>1149.5</v>
      </c>
      <c r="P3263" s="354">
        <v>1149.5</v>
      </c>
      <c r="Q3263" s="354">
        <v>1149.5</v>
      </c>
      <c r="R3263" s="354">
        <v>1149.5</v>
      </c>
      <c r="S3263" s="354">
        <v>1149.5</v>
      </c>
      <c r="T3263" s="354">
        <v>2299</v>
      </c>
      <c r="U3263" s="354">
        <v>3448.5</v>
      </c>
      <c r="V3263" s="354">
        <v>4598</v>
      </c>
      <c r="W3263" s="354">
        <v>5747.5</v>
      </c>
      <c r="X3263" s="354">
        <v>6897</v>
      </c>
      <c r="Y3263" s="354">
        <v>8046.5</v>
      </c>
      <c r="Z3263" s="354">
        <v>9196</v>
      </c>
      <c r="AA3263" s="354">
        <v>10345.5</v>
      </c>
      <c r="AB3263" s="354">
        <v>11495</v>
      </c>
      <c r="AC3263" s="354">
        <v>12644.5</v>
      </c>
      <c r="AD3263" s="354">
        <v>13794</v>
      </c>
    </row>
    <row r="3264" spans="1:30" x14ac:dyDescent="0.35">
      <c r="A3264" t="s">
        <v>203</v>
      </c>
      <c r="B3264" s="354" t="str">
        <f>VLOOKUP(A3264,'Web Based Remittances'!$A$2:$C$70,3,0)</f>
        <v>6s938g</v>
      </c>
      <c r="C3264" s="354" t="s">
        <v>97</v>
      </c>
      <c r="D3264" s="354" t="s">
        <v>98</v>
      </c>
      <c r="E3264" s="354">
        <v>6146100</v>
      </c>
      <c r="F3264" s="354">
        <v>0</v>
      </c>
      <c r="G3264" s="354">
        <v>0</v>
      </c>
      <c r="H3264" s="354">
        <v>0</v>
      </c>
      <c r="I3264" s="354">
        <v>0</v>
      </c>
      <c r="J3264" s="354">
        <v>0</v>
      </c>
      <c r="K3264" s="354">
        <v>0</v>
      </c>
      <c r="L3264" s="354">
        <v>0</v>
      </c>
      <c r="M3264" s="354">
        <v>0</v>
      </c>
      <c r="N3264" s="354">
        <v>0</v>
      </c>
      <c r="O3264" s="354">
        <v>0</v>
      </c>
      <c r="P3264" s="354">
        <v>0</v>
      </c>
      <c r="Q3264" s="354">
        <v>0</v>
      </c>
      <c r="R3264" s="354">
        <v>0</v>
      </c>
      <c r="S3264" s="354">
        <v>0</v>
      </c>
      <c r="T3264" s="354">
        <v>0</v>
      </c>
      <c r="U3264" s="354">
        <v>0</v>
      </c>
      <c r="V3264" s="354">
        <v>0</v>
      </c>
      <c r="W3264" s="354">
        <v>0</v>
      </c>
      <c r="X3264" s="354">
        <v>0</v>
      </c>
      <c r="Y3264" s="354">
        <v>0</v>
      </c>
      <c r="Z3264" s="354">
        <v>0</v>
      </c>
      <c r="AA3264" s="354">
        <v>0</v>
      </c>
      <c r="AB3264" s="354">
        <v>0</v>
      </c>
      <c r="AC3264" s="354">
        <v>0</v>
      </c>
      <c r="AD3264" s="354">
        <v>0</v>
      </c>
    </row>
    <row r="3265" spans="1:30" x14ac:dyDescent="0.35">
      <c r="A3265" t="s">
        <v>203</v>
      </c>
      <c r="B3265" s="354" t="str">
        <f>VLOOKUP(A3265,'Web Based Remittances'!$A$2:$C$70,3,0)</f>
        <v>6s938g</v>
      </c>
      <c r="C3265" s="354" t="s">
        <v>99</v>
      </c>
      <c r="D3265" s="354" t="s">
        <v>100</v>
      </c>
      <c r="E3265" s="354">
        <v>6140000</v>
      </c>
      <c r="F3265" s="354">
        <v>7875</v>
      </c>
      <c r="G3265" s="354">
        <v>656.25</v>
      </c>
      <c r="H3265" s="354">
        <v>656.25</v>
      </c>
      <c r="I3265" s="354">
        <v>656.25</v>
      </c>
      <c r="J3265" s="354">
        <v>656.25</v>
      </c>
      <c r="K3265" s="354">
        <v>656.25</v>
      </c>
      <c r="L3265" s="354">
        <v>656.25</v>
      </c>
      <c r="M3265" s="354">
        <v>656.25</v>
      </c>
      <c r="N3265" s="354">
        <v>656.25</v>
      </c>
      <c r="O3265" s="354">
        <v>656.25</v>
      </c>
      <c r="P3265" s="354">
        <v>656.25</v>
      </c>
      <c r="Q3265" s="354">
        <v>656.25</v>
      </c>
      <c r="R3265" s="354">
        <v>656.25</v>
      </c>
      <c r="S3265" s="354">
        <v>656.25</v>
      </c>
      <c r="T3265" s="354">
        <v>1312.5</v>
      </c>
      <c r="U3265" s="354">
        <v>1968.75</v>
      </c>
      <c r="V3265" s="354">
        <v>2625</v>
      </c>
      <c r="W3265" s="354">
        <v>3281.25</v>
      </c>
      <c r="X3265" s="354">
        <v>3937.5</v>
      </c>
      <c r="Y3265" s="354">
        <v>4593.75</v>
      </c>
      <c r="Z3265" s="354">
        <v>5250</v>
      </c>
      <c r="AA3265" s="354">
        <v>5906.25</v>
      </c>
      <c r="AB3265" s="354">
        <v>6562.5</v>
      </c>
      <c r="AC3265" s="354">
        <v>7218.75</v>
      </c>
      <c r="AD3265" s="354">
        <v>7875</v>
      </c>
    </row>
    <row r="3266" spans="1:30" x14ac:dyDescent="0.35">
      <c r="A3266" t="s">
        <v>203</v>
      </c>
      <c r="B3266" s="354" t="str">
        <f>VLOOKUP(A3266,'Web Based Remittances'!$A$2:$C$70,3,0)</f>
        <v>6s938g</v>
      </c>
      <c r="C3266" s="354" t="s">
        <v>101</v>
      </c>
      <c r="D3266" s="354" t="s">
        <v>102</v>
      </c>
      <c r="E3266" s="354">
        <v>6121600</v>
      </c>
      <c r="F3266" s="354">
        <v>6000</v>
      </c>
      <c r="G3266" s="354">
        <v>500</v>
      </c>
      <c r="H3266" s="354">
        <v>500</v>
      </c>
      <c r="I3266" s="354">
        <v>500</v>
      </c>
      <c r="J3266" s="354">
        <v>500</v>
      </c>
      <c r="K3266" s="354">
        <v>500</v>
      </c>
      <c r="L3266" s="354">
        <v>500</v>
      </c>
      <c r="M3266" s="354">
        <v>500</v>
      </c>
      <c r="N3266" s="354">
        <v>500</v>
      </c>
      <c r="O3266" s="354">
        <v>500</v>
      </c>
      <c r="P3266" s="354">
        <v>500</v>
      </c>
      <c r="Q3266" s="354">
        <v>500</v>
      </c>
      <c r="R3266" s="354">
        <v>500</v>
      </c>
      <c r="S3266" s="354">
        <v>500</v>
      </c>
      <c r="T3266" s="354">
        <v>1000</v>
      </c>
      <c r="U3266" s="354">
        <v>1500</v>
      </c>
      <c r="V3266" s="354">
        <v>2000</v>
      </c>
      <c r="W3266" s="354">
        <v>2500</v>
      </c>
      <c r="X3266" s="354">
        <v>3000</v>
      </c>
      <c r="Y3266" s="354">
        <v>3500</v>
      </c>
      <c r="Z3266" s="354">
        <v>4000</v>
      </c>
      <c r="AA3266" s="354">
        <v>4500</v>
      </c>
      <c r="AB3266" s="354">
        <v>5000</v>
      </c>
      <c r="AC3266" s="354">
        <v>5500</v>
      </c>
      <c r="AD3266" s="354">
        <v>6000</v>
      </c>
    </row>
    <row r="3267" spans="1:30" x14ac:dyDescent="0.35">
      <c r="A3267" t="s">
        <v>203</v>
      </c>
      <c r="B3267" s="354" t="str">
        <f>VLOOKUP(A3267,'Web Based Remittances'!$A$2:$C$70,3,0)</f>
        <v>6s938g</v>
      </c>
      <c r="C3267" s="354" t="s">
        <v>103</v>
      </c>
      <c r="D3267" s="354" t="s">
        <v>104</v>
      </c>
      <c r="E3267" s="354">
        <v>6151110</v>
      </c>
      <c r="F3267" s="354">
        <v>0</v>
      </c>
      <c r="G3267" s="354">
        <v>0</v>
      </c>
      <c r="H3267" s="354">
        <v>0</v>
      </c>
      <c r="I3267" s="354">
        <v>0</v>
      </c>
      <c r="J3267" s="354">
        <v>0</v>
      </c>
      <c r="K3267" s="354">
        <v>0</v>
      </c>
      <c r="L3267" s="354">
        <v>0</v>
      </c>
      <c r="M3267" s="354">
        <v>0</v>
      </c>
      <c r="N3267" s="354">
        <v>0</v>
      </c>
      <c r="O3267" s="354">
        <v>0</v>
      </c>
      <c r="P3267" s="354">
        <v>0</v>
      </c>
      <c r="Q3267" s="354">
        <v>0</v>
      </c>
      <c r="R3267" s="354">
        <v>0</v>
      </c>
      <c r="S3267" s="354">
        <v>0</v>
      </c>
      <c r="T3267" s="354">
        <v>0</v>
      </c>
      <c r="U3267" s="354">
        <v>0</v>
      </c>
      <c r="V3267" s="354">
        <v>0</v>
      </c>
      <c r="W3267" s="354">
        <v>0</v>
      </c>
      <c r="X3267" s="354">
        <v>0</v>
      </c>
      <c r="Y3267" s="354">
        <v>0</v>
      </c>
      <c r="Z3267" s="354">
        <v>0</v>
      </c>
      <c r="AA3267" s="354">
        <v>0</v>
      </c>
      <c r="AB3267" s="354">
        <v>0</v>
      </c>
      <c r="AC3267" s="354">
        <v>0</v>
      </c>
      <c r="AD3267" s="354">
        <v>0</v>
      </c>
    </row>
    <row r="3268" spans="1:30" x14ac:dyDescent="0.35">
      <c r="A3268" t="s">
        <v>203</v>
      </c>
      <c r="B3268" s="354" t="str">
        <f>VLOOKUP(A3268,'Web Based Remittances'!$A$2:$C$70,3,0)</f>
        <v>6s938g</v>
      </c>
      <c r="C3268" s="354" t="s">
        <v>105</v>
      </c>
      <c r="D3268" s="354" t="s">
        <v>106</v>
      </c>
      <c r="E3268" s="354">
        <v>6140200</v>
      </c>
      <c r="F3268" s="354">
        <v>72100</v>
      </c>
      <c r="G3268" s="354">
        <v>6008.333333333333</v>
      </c>
      <c r="H3268" s="354">
        <v>6008.333333333333</v>
      </c>
      <c r="I3268" s="354">
        <v>6008.333333333333</v>
      </c>
      <c r="J3268" s="354">
        <v>6008.333333333333</v>
      </c>
      <c r="K3268" s="354">
        <v>6008.333333333333</v>
      </c>
      <c r="L3268" s="354">
        <v>6008.333333333333</v>
      </c>
      <c r="M3268" s="354">
        <v>6008.333333333333</v>
      </c>
      <c r="N3268" s="354">
        <v>6008.333333333333</v>
      </c>
      <c r="O3268" s="354">
        <v>6008.333333333333</v>
      </c>
      <c r="P3268" s="354">
        <v>6008.333333333333</v>
      </c>
      <c r="Q3268" s="354">
        <v>6008.333333333333</v>
      </c>
      <c r="R3268" s="354">
        <v>6008.333333333333</v>
      </c>
      <c r="S3268" s="354">
        <v>6008.333333333333</v>
      </c>
      <c r="T3268" s="354">
        <v>12016.666666666666</v>
      </c>
      <c r="U3268" s="354">
        <v>18025</v>
      </c>
      <c r="V3268" s="354">
        <v>24033.333333333332</v>
      </c>
      <c r="W3268" s="354">
        <v>30041.666666666664</v>
      </c>
      <c r="X3268" s="354">
        <v>36050</v>
      </c>
      <c r="Y3268" s="354">
        <v>42058.333333333336</v>
      </c>
      <c r="Z3268" s="354">
        <v>48066.666666666672</v>
      </c>
      <c r="AA3268" s="354">
        <v>54075.000000000007</v>
      </c>
      <c r="AB3268" s="354">
        <v>60083.333333333343</v>
      </c>
      <c r="AC3268" s="354">
        <v>66091.666666666672</v>
      </c>
      <c r="AD3268" s="354">
        <v>72100</v>
      </c>
    </row>
    <row r="3269" spans="1:30" x14ac:dyDescent="0.35">
      <c r="A3269" t="s">
        <v>203</v>
      </c>
      <c r="B3269" s="354" t="str">
        <f>VLOOKUP(A3269,'Web Based Remittances'!$A$2:$C$70,3,0)</f>
        <v>6s938g</v>
      </c>
      <c r="C3269" s="354" t="s">
        <v>107</v>
      </c>
      <c r="D3269" s="354" t="s">
        <v>108</v>
      </c>
      <c r="E3269" s="354">
        <v>6111000</v>
      </c>
      <c r="F3269" s="354">
        <v>5200</v>
      </c>
      <c r="G3269" s="354">
        <v>433.33333333333331</v>
      </c>
      <c r="H3269" s="354">
        <v>433.33333333333331</v>
      </c>
      <c r="I3269" s="354">
        <v>433.33333333333331</v>
      </c>
      <c r="J3269" s="354">
        <v>433.33333333333331</v>
      </c>
      <c r="K3269" s="354">
        <v>433.33333333333331</v>
      </c>
      <c r="L3269" s="354">
        <v>433.33333333333331</v>
      </c>
      <c r="M3269" s="354">
        <v>433.33333333333331</v>
      </c>
      <c r="N3269" s="354">
        <v>433.33333333333331</v>
      </c>
      <c r="O3269" s="354">
        <v>433.33333333333331</v>
      </c>
      <c r="P3269" s="354">
        <v>433.33333333333331</v>
      </c>
      <c r="Q3269" s="354">
        <v>433.33333333333331</v>
      </c>
      <c r="R3269" s="354">
        <v>433.33333333333331</v>
      </c>
      <c r="S3269" s="354">
        <v>433.33333333333331</v>
      </c>
      <c r="T3269" s="354">
        <v>866.66666666666663</v>
      </c>
      <c r="U3269" s="354">
        <v>1300</v>
      </c>
      <c r="V3269" s="354">
        <v>1733.3333333333333</v>
      </c>
      <c r="W3269" s="354">
        <v>2166.6666666666665</v>
      </c>
      <c r="X3269" s="354">
        <v>2600</v>
      </c>
      <c r="Y3269" s="354">
        <v>3033.3333333333335</v>
      </c>
      <c r="Z3269" s="354">
        <v>3466.666666666667</v>
      </c>
      <c r="AA3269" s="354">
        <v>3900.0000000000005</v>
      </c>
      <c r="AB3269" s="354">
        <v>4333.3333333333339</v>
      </c>
      <c r="AC3269" s="354">
        <v>4766.666666666667</v>
      </c>
      <c r="AD3269" s="354">
        <v>5200</v>
      </c>
    </row>
    <row r="3270" spans="1:30" x14ac:dyDescent="0.35">
      <c r="A3270" t="s">
        <v>203</v>
      </c>
      <c r="B3270" s="354" t="str">
        <f>VLOOKUP(A3270,'Web Based Remittances'!$A$2:$C$70,3,0)</f>
        <v>6s938g</v>
      </c>
      <c r="C3270" s="354" t="s">
        <v>109</v>
      </c>
      <c r="D3270" s="354" t="s">
        <v>110</v>
      </c>
      <c r="E3270" s="354">
        <v>6170100</v>
      </c>
      <c r="F3270" s="354">
        <v>50400</v>
      </c>
      <c r="G3270" s="354">
        <v>4200</v>
      </c>
      <c r="H3270" s="354">
        <v>4200</v>
      </c>
      <c r="I3270" s="354">
        <v>4200</v>
      </c>
      <c r="J3270" s="354">
        <v>4200</v>
      </c>
      <c r="K3270" s="354">
        <v>4200</v>
      </c>
      <c r="L3270" s="354">
        <v>4200</v>
      </c>
      <c r="M3270" s="354">
        <v>4200</v>
      </c>
      <c r="N3270" s="354">
        <v>4200</v>
      </c>
      <c r="O3270" s="354">
        <v>4200</v>
      </c>
      <c r="P3270" s="354">
        <v>4200</v>
      </c>
      <c r="Q3270" s="354">
        <v>4200</v>
      </c>
      <c r="R3270" s="354">
        <v>4200</v>
      </c>
      <c r="S3270" s="354">
        <v>4200</v>
      </c>
      <c r="T3270" s="354">
        <v>8400</v>
      </c>
      <c r="U3270" s="354">
        <v>12600</v>
      </c>
      <c r="V3270" s="354">
        <v>16800</v>
      </c>
      <c r="W3270" s="354">
        <v>21000</v>
      </c>
      <c r="X3270" s="354">
        <v>25200</v>
      </c>
      <c r="Y3270" s="354">
        <v>29400</v>
      </c>
      <c r="Z3270" s="354">
        <v>33600</v>
      </c>
      <c r="AA3270" s="354">
        <v>37800</v>
      </c>
      <c r="AB3270" s="354">
        <v>42000</v>
      </c>
      <c r="AC3270" s="354">
        <v>46200</v>
      </c>
      <c r="AD3270" s="354">
        <v>50400</v>
      </c>
    </row>
    <row r="3271" spans="1:30" x14ac:dyDescent="0.35">
      <c r="A3271" t="s">
        <v>203</v>
      </c>
      <c r="B3271" s="354" t="str">
        <f>VLOOKUP(A3271,'Web Based Remittances'!$A$2:$C$70,3,0)</f>
        <v>6s938g</v>
      </c>
      <c r="C3271" s="354" t="s">
        <v>111</v>
      </c>
      <c r="D3271" s="354" t="s">
        <v>112</v>
      </c>
      <c r="E3271" s="354">
        <v>6170110</v>
      </c>
      <c r="F3271" s="354">
        <v>43000</v>
      </c>
      <c r="G3271" s="354">
        <v>3583.3333333333335</v>
      </c>
      <c r="H3271" s="354">
        <v>3583.3333333333335</v>
      </c>
      <c r="I3271" s="354">
        <v>3583.3333333333335</v>
      </c>
      <c r="J3271" s="354">
        <v>3583.3333333333335</v>
      </c>
      <c r="K3271" s="354">
        <v>3583.3333333333335</v>
      </c>
      <c r="L3271" s="354">
        <v>3583.3333333333335</v>
      </c>
      <c r="M3271" s="354">
        <v>3583.3333333333335</v>
      </c>
      <c r="N3271" s="354">
        <v>3583.3333333333335</v>
      </c>
      <c r="O3271" s="354">
        <v>3583.3333333333335</v>
      </c>
      <c r="P3271" s="354">
        <v>3583.3333333333335</v>
      </c>
      <c r="Q3271" s="354">
        <v>3583.3333333333335</v>
      </c>
      <c r="R3271" s="354">
        <v>3583.3333333333335</v>
      </c>
      <c r="S3271" s="354">
        <v>3583.3333333333335</v>
      </c>
      <c r="T3271" s="354">
        <v>7166.666666666667</v>
      </c>
      <c r="U3271" s="354">
        <v>10750</v>
      </c>
      <c r="V3271" s="354">
        <v>14333.333333333334</v>
      </c>
      <c r="W3271" s="354">
        <v>17916.666666666668</v>
      </c>
      <c r="X3271" s="354">
        <v>21500</v>
      </c>
      <c r="Y3271" s="354">
        <v>25083.333333333332</v>
      </c>
      <c r="Z3271" s="354">
        <v>28666.666666666664</v>
      </c>
      <c r="AA3271" s="354">
        <v>32249.999999999996</v>
      </c>
      <c r="AB3271" s="354">
        <v>35833.333333333328</v>
      </c>
      <c r="AC3271" s="354">
        <v>39416.666666666664</v>
      </c>
      <c r="AD3271" s="354">
        <v>43000</v>
      </c>
    </row>
    <row r="3272" spans="1:30" x14ac:dyDescent="0.35">
      <c r="A3272" t="s">
        <v>203</v>
      </c>
      <c r="B3272" s="354" t="str">
        <f>VLOOKUP(A3272,'Web Based Remittances'!$A$2:$C$70,3,0)</f>
        <v>6s938g</v>
      </c>
      <c r="C3272" s="354" t="s">
        <v>113</v>
      </c>
      <c r="D3272" s="354" t="s">
        <v>114</v>
      </c>
      <c r="E3272" s="354">
        <v>6181400</v>
      </c>
      <c r="F3272" s="354">
        <v>0</v>
      </c>
      <c r="G3272" s="354">
        <v>0</v>
      </c>
      <c r="H3272" s="354">
        <v>0</v>
      </c>
      <c r="I3272" s="354">
        <v>0</v>
      </c>
      <c r="J3272" s="354">
        <v>0</v>
      </c>
      <c r="K3272" s="354">
        <v>0</v>
      </c>
      <c r="L3272" s="354">
        <v>0</v>
      </c>
      <c r="M3272" s="354">
        <v>0</v>
      </c>
      <c r="N3272" s="354">
        <v>0</v>
      </c>
      <c r="O3272" s="354">
        <v>0</v>
      </c>
      <c r="P3272" s="354">
        <v>0</v>
      </c>
      <c r="Q3272" s="354">
        <v>0</v>
      </c>
      <c r="R3272" s="354">
        <v>0</v>
      </c>
      <c r="S3272" s="354">
        <v>0</v>
      </c>
      <c r="T3272" s="354">
        <v>0</v>
      </c>
      <c r="U3272" s="354">
        <v>0</v>
      </c>
      <c r="V3272" s="354">
        <v>0</v>
      </c>
      <c r="W3272" s="354">
        <v>0</v>
      </c>
      <c r="X3272" s="354">
        <v>0</v>
      </c>
      <c r="Y3272" s="354">
        <v>0</v>
      </c>
      <c r="Z3272" s="354">
        <v>0</v>
      </c>
      <c r="AA3272" s="354">
        <v>0</v>
      </c>
      <c r="AB3272" s="354">
        <v>0</v>
      </c>
      <c r="AC3272" s="354">
        <v>0</v>
      </c>
      <c r="AD3272" s="354">
        <v>0</v>
      </c>
    </row>
    <row r="3273" spans="1:30" x14ac:dyDescent="0.35">
      <c r="A3273" t="s">
        <v>203</v>
      </c>
      <c r="B3273" s="354" t="str">
        <f>VLOOKUP(A3273,'Web Based Remittances'!$A$2:$C$70,3,0)</f>
        <v>6s938g</v>
      </c>
      <c r="C3273" s="354" t="s">
        <v>115</v>
      </c>
      <c r="D3273" s="354" t="s">
        <v>116</v>
      </c>
      <c r="E3273" s="354">
        <v>6181500</v>
      </c>
      <c r="G3273" s="354">
        <v>0</v>
      </c>
      <c r="H3273" s="354">
        <v>0</v>
      </c>
      <c r="I3273" s="354">
        <v>0</v>
      </c>
      <c r="J3273" s="354">
        <v>0</v>
      </c>
      <c r="K3273" s="354">
        <v>0</v>
      </c>
      <c r="L3273" s="354">
        <v>0</v>
      </c>
      <c r="M3273" s="354">
        <v>0</v>
      </c>
      <c r="N3273" s="354">
        <v>0</v>
      </c>
      <c r="O3273" s="354">
        <v>0</v>
      </c>
      <c r="P3273" s="354">
        <v>0</v>
      </c>
      <c r="Q3273" s="354">
        <v>0</v>
      </c>
      <c r="R3273" s="354">
        <v>0</v>
      </c>
      <c r="S3273" s="354">
        <v>0</v>
      </c>
      <c r="T3273" s="354">
        <v>0</v>
      </c>
      <c r="U3273" s="354">
        <v>0</v>
      </c>
      <c r="V3273" s="354">
        <v>0</v>
      </c>
      <c r="W3273" s="354">
        <v>0</v>
      </c>
      <c r="X3273" s="354">
        <v>0</v>
      </c>
      <c r="Y3273" s="354">
        <v>0</v>
      </c>
      <c r="Z3273" s="354">
        <v>0</v>
      </c>
      <c r="AA3273" s="354">
        <v>0</v>
      </c>
      <c r="AB3273" s="354">
        <v>0</v>
      </c>
      <c r="AC3273" s="354">
        <v>0</v>
      </c>
      <c r="AD3273" s="354">
        <v>0</v>
      </c>
    </row>
    <row r="3274" spans="1:30" x14ac:dyDescent="0.35">
      <c r="A3274" t="s">
        <v>203</v>
      </c>
      <c r="B3274" s="354" t="str">
        <f>VLOOKUP(A3274,'Web Based Remittances'!$A$2:$C$70,3,0)</f>
        <v>6s938g</v>
      </c>
      <c r="C3274" s="354" t="s">
        <v>117</v>
      </c>
      <c r="D3274" s="354" t="s">
        <v>118</v>
      </c>
      <c r="E3274" s="354">
        <v>6110610</v>
      </c>
      <c r="F3274" s="354">
        <v>0</v>
      </c>
      <c r="G3274" s="354">
        <v>0</v>
      </c>
      <c r="H3274" s="354">
        <v>0</v>
      </c>
      <c r="I3274" s="354">
        <v>0</v>
      </c>
      <c r="J3274" s="354">
        <v>0</v>
      </c>
      <c r="K3274" s="354">
        <v>0</v>
      </c>
      <c r="L3274" s="354">
        <v>0</v>
      </c>
      <c r="M3274" s="354">
        <v>0</v>
      </c>
      <c r="N3274" s="354">
        <v>0</v>
      </c>
      <c r="O3274" s="354">
        <v>0</v>
      </c>
      <c r="P3274" s="354">
        <v>0</v>
      </c>
      <c r="Q3274" s="354">
        <v>0</v>
      </c>
      <c r="R3274" s="354">
        <v>0</v>
      </c>
      <c r="S3274" s="354">
        <v>0</v>
      </c>
      <c r="T3274" s="354">
        <v>0</v>
      </c>
      <c r="U3274" s="354">
        <v>0</v>
      </c>
      <c r="V3274" s="354">
        <v>0</v>
      </c>
      <c r="W3274" s="354">
        <v>0</v>
      </c>
      <c r="X3274" s="354">
        <v>0</v>
      </c>
      <c r="Y3274" s="354">
        <v>0</v>
      </c>
      <c r="Z3274" s="354">
        <v>0</v>
      </c>
      <c r="AA3274" s="354">
        <v>0</v>
      </c>
      <c r="AB3274" s="354">
        <v>0</v>
      </c>
      <c r="AC3274" s="354">
        <v>0</v>
      </c>
      <c r="AD3274" s="354">
        <v>0</v>
      </c>
    </row>
    <row r="3275" spans="1:30" x14ac:dyDescent="0.35">
      <c r="A3275" t="s">
        <v>203</v>
      </c>
      <c r="B3275" s="354" t="str">
        <f>VLOOKUP(A3275,'Web Based Remittances'!$A$2:$C$70,3,0)</f>
        <v>6s938g</v>
      </c>
      <c r="C3275" s="354" t="s">
        <v>119</v>
      </c>
      <c r="D3275" s="354" t="s">
        <v>120</v>
      </c>
      <c r="E3275" s="354">
        <v>6122340</v>
      </c>
      <c r="F3275" s="354">
        <v>0</v>
      </c>
      <c r="G3275" s="354">
        <v>0</v>
      </c>
      <c r="H3275" s="354">
        <v>0</v>
      </c>
      <c r="I3275" s="354">
        <v>0</v>
      </c>
      <c r="J3275" s="354">
        <v>0</v>
      </c>
      <c r="K3275" s="354">
        <v>0</v>
      </c>
      <c r="L3275" s="354">
        <v>0</v>
      </c>
      <c r="M3275" s="354">
        <v>0</v>
      </c>
      <c r="N3275" s="354">
        <v>0</v>
      </c>
      <c r="O3275" s="354">
        <v>0</v>
      </c>
      <c r="P3275" s="354">
        <v>0</v>
      </c>
      <c r="Q3275" s="354">
        <v>0</v>
      </c>
      <c r="R3275" s="354">
        <v>0</v>
      </c>
      <c r="S3275" s="354">
        <v>0</v>
      </c>
      <c r="T3275" s="354">
        <v>0</v>
      </c>
      <c r="U3275" s="354">
        <v>0</v>
      </c>
      <c r="V3275" s="354">
        <v>0</v>
      </c>
      <c r="W3275" s="354">
        <v>0</v>
      </c>
      <c r="X3275" s="354">
        <v>0</v>
      </c>
      <c r="Y3275" s="354">
        <v>0</v>
      </c>
      <c r="Z3275" s="354">
        <v>0</v>
      </c>
      <c r="AA3275" s="354">
        <v>0</v>
      </c>
      <c r="AB3275" s="354">
        <v>0</v>
      </c>
      <c r="AC3275" s="354">
        <v>0</v>
      </c>
      <c r="AD3275" s="354">
        <v>0</v>
      </c>
    </row>
    <row r="3276" spans="1:30" x14ac:dyDescent="0.35">
      <c r="A3276" t="s">
        <v>203</v>
      </c>
      <c r="B3276" s="354" t="str">
        <f>VLOOKUP(A3276,'Web Based Remittances'!$A$2:$C$70,3,0)</f>
        <v>6s938g</v>
      </c>
      <c r="C3276" s="354" t="s">
        <v>121</v>
      </c>
      <c r="D3276" s="354" t="s">
        <v>122</v>
      </c>
      <c r="E3276" s="354">
        <v>4190170</v>
      </c>
      <c r="F3276" s="354">
        <v>-7855</v>
      </c>
      <c r="J3276" s="354">
        <v>-7855</v>
      </c>
      <c r="S3276" s="354">
        <v>0</v>
      </c>
      <c r="T3276" s="354">
        <v>0</v>
      </c>
      <c r="U3276" s="354">
        <v>0</v>
      </c>
      <c r="V3276" s="354">
        <v>-7855</v>
      </c>
      <c r="W3276" s="354">
        <v>-7855</v>
      </c>
      <c r="X3276" s="354">
        <v>-7855</v>
      </c>
      <c r="Y3276" s="354">
        <v>-7855</v>
      </c>
      <c r="Z3276" s="354">
        <v>-7855</v>
      </c>
      <c r="AA3276" s="354">
        <v>-7855</v>
      </c>
      <c r="AB3276" s="354">
        <v>-7855</v>
      </c>
      <c r="AC3276" s="354">
        <v>-7855</v>
      </c>
      <c r="AD3276" s="354">
        <v>-7855</v>
      </c>
    </row>
    <row r="3277" spans="1:30" x14ac:dyDescent="0.35">
      <c r="A3277" t="s">
        <v>203</v>
      </c>
      <c r="B3277" s="354" t="str">
        <f>VLOOKUP(A3277,'Web Based Remittances'!$A$2:$C$70,3,0)</f>
        <v>6s938g</v>
      </c>
      <c r="C3277" s="354" t="s">
        <v>123</v>
      </c>
      <c r="D3277" s="354" t="s">
        <v>124</v>
      </c>
      <c r="E3277" s="354">
        <v>4190430</v>
      </c>
      <c r="S3277" s="354">
        <v>0</v>
      </c>
      <c r="T3277" s="354">
        <v>0</v>
      </c>
      <c r="U3277" s="354">
        <v>0</v>
      </c>
      <c r="V3277" s="354">
        <v>0</v>
      </c>
      <c r="W3277" s="354">
        <v>0</v>
      </c>
      <c r="X3277" s="354">
        <v>0</v>
      </c>
      <c r="Y3277" s="354">
        <v>0</v>
      </c>
      <c r="Z3277" s="354">
        <v>0</v>
      </c>
      <c r="AA3277" s="354">
        <v>0</v>
      </c>
      <c r="AB3277" s="354">
        <v>0</v>
      </c>
      <c r="AC3277" s="354">
        <v>0</v>
      </c>
      <c r="AD3277" s="354">
        <v>0</v>
      </c>
    </row>
    <row r="3278" spans="1:30" x14ac:dyDescent="0.35">
      <c r="A3278" t="s">
        <v>203</v>
      </c>
      <c r="B3278" s="354" t="str">
        <f>VLOOKUP(A3278,'Web Based Remittances'!$A$2:$C$70,3,0)</f>
        <v>6s938g</v>
      </c>
      <c r="C3278" s="354" t="s">
        <v>125</v>
      </c>
      <c r="D3278" s="354" t="s">
        <v>126</v>
      </c>
      <c r="E3278" s="354">
        <v>6181510</v>
      </c>
      <c r="F3278" s="354">
        <v>0</v>
      </c>
      <c r="S3278" s="354">
        <v>0</v>
      </c>
      <c r="T3278" s="354">
        <v>0</v>
      </c>
      <c r="U3278" s="354">
        <v>0</v>
      </c>
      <c r="V3278" s="354">
        <v>0</v>
      </c>
      <c r="W3278" s="354">
        <v>0</v>
      </c>
      <c r="X3278" s="354">
        <v>0</v>
      </c>
      <c r="Y3278" s="354">
        <v>0</v>
      </c>
      <c r="Z3278" s="354">
        <v>0</v>
      </c>
      <c r="AA3278" s="354">
        <v>0</v>
      </c>
      <c r="AB3278" s="354">
        <v>0</v>
      </c>
      <c r="AC3278" s="354">
        <v>0</v>
      </c>
      <c r="AD3278" s="354">
        <v>0</v>
      </c>
    </row>
    <row r="3279" spans="1:30" x14ac:dyDescent="0.35">
      <c r="A3279" t="s">
        <v>203</v>
      </c>
      <c r="B3279" s="354" t="str">
        <f>VLOOKUP(A3279,'Web Based Remittances'!$A$2:$C$70,3,0)</f>
        <v>6s938g</v>
      </c>
      <c r="C3279" s="354" t="s">
        <v>147</v>
      </c>
      <c r="D3279" s="354" t="s">
        <v>148</v>
      </c>
      <c r="E3279" s="354">
        <v>6180210</v>
      </c>
      <c r="F3279" s="354">
        <v>0</v>
      </c>
      <c r="S3279" s="354">
        <v>0</v>
      </c>
      <c r="T3279" s="354">
        <v>0</v>
      </c>
      <c r="U3279" s="354">
        <v>0</v>
      </c>
      <c r="V3279" s="354">
        <v>0</v>
      </c>
      <c r="W3279" s="354">
        <v>0</v>
      </c>
      <c r="X3279" s="354">
        <v>0</v>
      </c>
      <c r="Y3279" s="354">
        <v>0</v>
      </c>
      <c r="Z3279" s="354">
        <v>0</v>
      </c>
      <c r="AA3279" s="354">
        <v>0</v>
      </c>
      <c r="AB3279" s="354">
        <v>0</v>
      </c>
      <c r="AC3279" s="354">
        <v>0</v>
      </c>
      <c r="AD3279" s="354">
        <v>0</v>
      </c>
    </row>
    <row r="3280" spans="1:30" x14ac:dyDescent="0.35">
      <c r="A3280" t="s">
        <v>203</v>
      </c>
      <c r="B3280" s="354" t="str">
        <f>VLOOKUP(A3280,'Web Based Remittances'!$A$2:$C$70,3,0)</f>
        <v>6s938g</v>
      </c>
      <c r="C3280" s="354" t="s">
        <v>127</v>
      </c>
      <c r="D3280" s="354" t="s">
        <v>128</v>
      </c>
      <c r="E3280" s="354">
        <v>6180200</v>
      </c>
      <c r="F3280" s="354">
        <v>0</v>
      </c>
      <c r="S3280" s="354">
        <v>0</v>
      </c>
      <c r="T3280" s="354">
        <v>0</v>
      </c>
      <c r="U3280" s="354">
        <v>0</v>
      </c>
      <c r="V3280" s="354">
        <v>0</v>
      </c>
      <c r="W3280" s="354">
        <v>0</v>
      </c>
      <c r="X3280" s="354">
        <v>0</v>
      </c>
      <c r="Y3280" s="354">
        <v>0</v>
      </c>
      <c r="Z3280" s="354">
        <v>0</v>
      </c>
      <c r="AA3280" s="354">
        <v>0</v>
      </c>
      <c r="AB3280" s="354">
        <v>0</v>
      </c>
      <c r="AC3280" s="354">
        <v>0</v>
      </c>
      <c r="AD3280" s="354">
        <v>0</v>
      </c>
    </row>
    <row r="3281" spans="1:30" x14ac:dyDescent="0.35">
      <c r="A3281" t="s">
        <v>203</v>
      </c>
      <c r="B3281" s="354" t="str">
        <f>VLOOKUP(A3281,'Web Based Remittances'!$A$2:$C$70,3,0)</f>
        <v>6s938g</v>
      </c>
      <c r="C3281" s="354" t="s">
        <v>130</v>
      </c>
      <c r="D3281" s="354" t="s">
        <v>131</v>
      </c>
      <c r="E3281" s="354">
        <v>6180230</v>
      </c>
      <c r="F3281" s="354">
        <v>0</v>
      </c>
      <c r="S3281" s="354">
        <v>0</v>
      </c>
      <c r="T3281" s="354">
        <v>0</v>
      </c>
      <c r="U3281" s="354">
        <v>0</v>
      </c>
      <c r="V3281" s="354">
        <v>0</v>
      </c>
      <c r="W3281" s="354">
        <v>0</v>
      </c>
      <c r="X3281" s="354">
        <v>0</v>
      </c>
      <c r="Y3281" s="354">
        <v>0</v>
      </c>
      <c r="Z3281" s="354">
        <v>0</v>
      </c>
      <c r="AA3281" s="354">
        <v>0</v>
      </c>
      <c r="AB3281" s="354">
        <v>0</v>
      </c>
      <c r="AC3281" s="354">
        <v>0</v>
      </c>
      <c r="AD3281" s="354">
        <v>0</v>
      </c>
    </row>
    <row r="3282" spans="1:30" x14ac:dyDescent="0.35">
      <c r="A3282" t="s">
        <v>203</v>
      </c>
      <c r="B3282" s="354" t="str">
        <f>VLOOKUP(A3282,'Web Based Remittances'!$A$2:$C$70,3,0)</f>
        <v>6s938g</v>
      </c>
      <c r="C3282" s="354" t="s">
        <v>136</v>
      </c>
      <c r="D3282" s="354" t="s">
        <v>137</v>
      </c>
      <c r="E3282" s="354">
        <v>6180260</v>
      </c>
      <c r="F3282" s="354">
        <v>0</v>
      </c>
      <c r="S3282" s="354">
        <v>0</v>
      </c>
      <c r="T3282" s="354">
        <v>0</v>
      </c>
      <c r="U3282" s="354">
        <v>0</v>
      </c>
      <c r="V3282" s="354">
        <v>0</v>
      </c>
      <c r="W3282" s="354">
        <v>0</v>
      </c>
      <c r="X3282" s="354">
        <v>0</v>
      </c>
      <c r="Y3282" s="354">
        <v>0</v>
      </c>
      <c r="Z3282" s="354">
        <v>0</v>
      </c>
      <c r="AA3282" s="354">
        <v>0</v>
      </c>
      <c r="AB3282" s="354">
        <v>0</v>
      </c>
      <c r="AC3282" s="354">
        <v>0</v>
      </c>
      <c r="AD3282" s="354">
        <v>0</v>
      </c>
    </row>
    <row r="3283" spans="1:30" x14ac:dyDescent="0.35">
      <c r="A3283" t="s">
        <v>204</v>
      </c>
      <c r="B3283" s="354" t="str">
        <f>VLOOKUP(A3283,'Web Based Remittances'!$A$2:$C$70,3,0)</f>
        <v>92q49d</v>
      </c>
      <c r="C3283" s="354" t="s">
        <v>19</v>
      </c>
      <c r="D3283" s="354" t="s">
        <v>20</v>
      </c>
      <c r="E3283" s="354">
        <v>4190105</v>
      </c>
      <c r="F3283" s="354">
        <v>-227962.14</v>
      </c>
      <c r="G3283" s="354">
        <v>-27355.4568</v>
      </c>
      <c r="H3283" s="354">
        <v>-18236.9712</v>
      </c>
      <c r="I3283" s="354">
        <v>-18236.9712</v>
      </c>
      <c r="J3283" s="354">
        <v>-18236.9712</v>
      </c>
      <c r="K3283" s="354">
        <v>-18236.9712</v>
      </c>
      <c r="L3283" s="354">
        <v>-18236.9712</v>
      </c>
      <c r="M3283" s="354">
        <v>-18236.9712</v>
      </c>
      <c r="N3283" s="354">
        <v>-18236.9712</v>
      </c>
      <c r="O3283" s="354">
        <v>-18236.9712</v>
      </c>
      <c r="P3283" s="354">
        <v>-18236.9712</v>
      </c>
      <c r="Q3283" s="354">
        <v>-18236.9712</v>
      </c>
      <c r="R3283" s="354">
        <v>-18236.9712</v>
      </c>
      <c r="S3283" s="354">
        <v>-27355.4568</v>
      </c>
      <c r="T3283" s="354">
        <v>-45592.428</v>
      </c>
      <c r="U3283" s="354">
        <v>-63829.3992</v>
      </c>
      <c r="V3283" s="354">
        <v>-82066.3704</v>
      </c>
      <c r="W3283" s="354">
        <v>-100303.3416</v>
      </c>
      <c r="X3283" s="354">
        <v>-118540.3128</v>
      </c>
      <c r="Y3283" s="354">
        <v>-136777.28399999999</v>
      </c>
      <c r="Z3283" s="354">
        <v>-155014.25519999999</v>
      </c>
      <c r="AA3283" s="354">
        <v>-173251.22639999999</v>
      </c>
      <c r="AB3283" s="354">
        <v>-191488.19759999998</v>
      </c>
      <c r="AC3283" s="354">
        <v>-209725.16879999998</v>
      </c>
      <c r="AD3283" s="354">
        <v>-227962.13999999998</v>
      </c>
    </row>
    <row r="3284" spans="1:30" x14ac:dyDescent="0.35">
      <c r="A3284" t="s">
        <v>204</v>
      </c>
      <c r="B3284" s="354" t="str">
        <f>VLOOKUP(A3284,'Web Based Remittances'!$A$2:$C$70,3,0)</f>
        <v>92q49d</v>
      </c>
      <c r="C3284" s="354" t="s">
        <v>21</v>
      </c>
      <c r="D3284" s="354" t="s">
        <v>22</v>
      </c>
      <c r="E3284" s="354">
        <v>4190110</v>
      </c>
      <c r="F3284" s="354">
        <v>0</v>
      </c>
      <c r="S3284" s="354">
        <v>0</v>
      </c>
      <c r="T3284" s="354">
        <v>0</v>
      </c>
      <c r="U3284" s="354">
        <v>0</v>
      </c>
      <c r="V3284" s="354">
        <v>0</v>
      </c>
      <c r="W3284" s="354">
        <v>0</v>
      </c>
      <c r="X3284" s="354">
        <v>0</v>
      </c>
      <c r="Y3284" s="354">
        <v>0</v>
      </c>
      <c r="Z3284" s="354">
        <v>0</v>
      </c>
      <c r="AA3284" s="354">
        <v>0</v>
      </c>
      <c r="AB3284" s="354">
        <v>0</v>
      </c>
      <c r="AC3284" s="354">
        <v>0</v>
      </c>
      <c r="AD3284" s="354">
        <v>0</v>
      </c>
    </row>
    <row r="3285" spans="1:30" x14ac:dyDescent="0.35">
      <c r="A3285" t="s">
        <v>204</v>
      </c>
      <c r="B3285" s="354" t="str">
        <f>VLOOKUP(A3285,'Web Based Remittances'!$A$2:$C$70,3,0)</f>
        <v>92q49d</v>
      </c>
      <c r="C3285" s="354" t="s">
        <v>23</v>
      </c>
      <c r="D3285" s="354" t="s">
        <v>24</v>
      </c>
      <c r="E3285" s="354">
        <v>4190120</v>
      </c>
      <c r="F3285" s="354">
        <v>0</v>
      </c>
      <c r="S3285" s="354">
        <v>0</v>
      </c>
      <c r="T3285" s="354">
        <v>0</v>
      </c>
      <c r="U3285" s="354">
        <v>0</v>
      </c>
      <c r="V3285" s="354">
        <v>0</v>
      </c>
      <c r="W3285" s="354">
        <v>0</v>
      </c>
      <c r="X3285" s="354">
        <v>0</v>
      </c>
      <c r="Y3285" s="354">
        <v>0</v>
      </c>
      <c r="Z3285" s="354">
        <v>0</v>
      </c>
      <c r="AA3285" s="354">
        <v>0</v>
      </c>
      <c r="AB3285" s="354">
        <v>0</v>
      </c>
      <c r="AC3285" s="354">
        <v>0</v>
      </c>
      <c r="AD3285" s="354">
        <v>0</v>
      </c>
    </row>
    <row r="3286" spans="1:30" x14ac:dyDescent="0.35">
      <c r="A3286" t="s">
        <v>204</v>
      </c>
      <c r="B3286" s="354" t="str">
        <f>VLOOKUP(A3286,'Web Based Remittances'!$A$2:$C$70,3,0)</f>
        <v>92q49d</v>
      </c>
      <c r="C3286" s="354" t="s">
        <v>25</v>
      </c>
      <c r="D3286" s="354" t="s">
        <v>26</v>
      </c>
      <c r="E3286" s="354">
        <v>4190140</v>
      </c>
      <c r="F3286" s="354">
        <v>0</v>
      </c>
      <c r="S3286" s="354">
        <v>0</v>
      </c>
      <c r="T3286" s="354">
        <v>0</v>
      </c>
      <c r="U3286" s="354">
        <v>0</v>
      </c>
      <c r="V3286" s="354">
        <v>0</v>
      </c>
      <c r="W3286" s="354">
        <v>0</v>
      </c>
      <c r="X3286" s="354">
        <v>0</v>
      </c>
      <c r="Y3286" s="354">
        <v>0</v>
      </c>
      <c r="Z3286" s="354">
        <v>0</v>
      </c>
      <c r="AA3286" s="354">
        <v>0</v>
      </c>
      <c r="AB3286" s="354">
        <v>0</v>
      </c>
      <c r="AC3286" s="354">
        <v>0</v>
      </c>
      <c r="AD3286" s="354">
        <v>0</v>
      </c>
    </row>
    <row r="3287" spans="1:30" x14ac:dyDescent="0.35">
      <c r="A3287" t="s">
        <v>204</v>
      </c>
      <c r="B3287" s="354" t="str">
        <f>VLOOKUP(A3287,'Web Based Remittances'!$A$2:$C$70,3,0)</f>
        <v>92q49d</v>
      </c>
      <c r="C3287" s="354" t="s">
        <v>27</v>
      </c>
      <c r="D3287" s="354" t="s">
        <v>28</v>
      </c>
      <c r="E3287" s="354">
        <v>4190160</v>
      </c>
      <c r="F3287" s="354">
        <v>0</v>
      </c>
      <c r="S3287" s="354">
        <v>0</v>
      </c>
      <c r="T3287" s="354">
        <v>0</v>
      </c>
      <c r="U3287" s="354">
        <v>0</v>
      </c>
      <c r="V3287" s="354">
        <v>0</v>
      </c>
      <c r="W3287" s="354">
        <v>0</v>
      </c>
      <c r="X3287" s="354">
        <v>0</v>
      </c>
      <c r="Y3287" s="354">
        <v>0</v>
      </c>
      <c r="Z3287" s="354">
        <v>0</v>
      </c>
      <c r="AA3287" s="354">
        <v>0</v>
      </c>
      <c r="AB3287" s="354">
        <v>0</v>
      </c>
      <c r="AC3287" s="354">
        <v>0</v>
      </c>
      <c r="AD3287" s="354">
        <v>0</v>
      </c>
    </row>
    <row r="3288" spans="1:30" x14ac:dyDescent="0.35">
      <c r="A3288" t="s">
        <v>204</v>
      </c>
      <c r="B3288" s="354" t="str">
        <f>VLOOKUP(A3288,'Web Based Remittances'!$A$2:$C$70,3,0)</f>
        <v>92q49d</v>
      </c>
      <c r="C3288" s="354" t="s">
        <v>29</v>
      </c>
      <c r="D3288" s="354" t="s">
        <v>30</v>
      </c>
      <c r="E3288" s="354">
        <v>4190390</v>
      </c>
      <c r="F3288" s="354">
        <v>0</v>
      </c>
      <c r="S3288" s="354">
        <v>0</v>
      </c>
      <c r="T3288" s="354">
        <v>0</v>
      </c>
      <c r="U3288" s="354">
        <v>0</v>
      </c>
      <c r="V3288" s="354">
        <v>0</v>
      </c>
      <c r="W3288" s="354">
        <v>0</v>
      </c>
      <c r="X3288" s="354">
        <v>0</v>
      </c>
      <c r="Y3288" s="354">
        <v>0</v>
      </c>
      <c r="Z3288" s="354">
        <v>0</v>
      </c>
      <c r="AA3288" s="354">
        <v>0</v>
      </c>
      <c r="AB3288" s="354">
        <v>0</v>
      </c>
      <c r="AC3288" s="354">
        <v>0</v>
      </c>
      <c r="AD3288" s="354">
        <v>0</v>
      </c>
    </row>
    <row r="3289" spans="1:30" x14ac:dyDescent="0.35">
      <c r="A3289" t="s">
        <v>204</v>
      </c>
      <c r="B3289" s="354" t="str">
        <f>VLOOKUP(A3289,'Web Based Remittances'!$A$2:$C$70,3,0)</f>
        <v>92q49d</v>
      </c>
      <c r="C3289" s="354" t="s">
        <v>31</v>
      </c>
      <c r="D3289" s="354" t="s">
        <v>32</v>
      </c>
      <c r="E3289" s="354">
        <v>4191900</v>
      </c>
      <c r="F3289" s="354">
        <v>0</v>
      </c>
      <c r="S3289" s="354">
        <v>0</v>
      </c>
      <c r="T3289" s="354">
        <v>0</v>
      </c>
      <c r="U3289" s="354">
        <v>0</v>
      </c>
      <c r="V3289" s="354">
        <v>0</v>
      </c>
      <c r="W3289" s="354">
        <v>0</v>
      </c>
      <c r="X3289" s="354">
        <v>0</v>
      </c>
      <c r="Y3289" s="354">
        <v>0</v>
      </c>
      <c r="Z3289" s="354">
        <v>0</v>
      </c>
      <c r="AA3289" s="354">
        <v>0</v>
      </c>
      <c r="AB3289" s="354">
        <v>0</v>
      </c>
      <c r="AC3289" s="354">
        <v>0</v>
      </c>
      <c r="AD3289" s="354">
        <v>0</v>
      </c>
    </row>
    <row r="3290" spans="1:30" x14ac:dyDescent="0.35">
      <c r="A3290" t="s">
        <v>204</v>
      </c>
      <c r="B3290" s="354" t="str">
        <f>VLOOKUP(A3290,'Web Based Remittances'!$A$2:$C$70,3,0)</f>
        <v>92q49d</v>
      </c>
      <c r="C3290" s="354" t="s">
        <v>33</v>
      </c>
      <c r="D3290" s="354" t="s">
        <v>34</v>
      </c>
      <c r="E3290" s="354">
        <v>4191100</v>
      </c>
      <c r="F3290" s="354">
        <v>0</v>
      </c>
      <c r="S3290" s="354">
        <v>0</v>
      </c>
      <c r="T3290" s="354">
        <v>0</v>
      </c>
      <c r="U3290" s="354">
        <v>0</v>
      </c>
      <c r="V3290" s="354">
        <v>0</v>
      </c>
      <c r="W3290" s="354">
        <v>0</v>
      </c>
      <c r="X3290" s="354">
        <v>0</v>
      </c>
      <c r="Y3290" s="354">
        <v>0</v>
      </c>
      <c r="Z3290" s="354">
        <v>0</v>
      </c>
      <c r="AA3290" s="354">
        <v>0</v>
      </c>
      <c r="AB3290" s="354">
        <v>0</v>
      </c>
      <c r="AC3290" s="354">
        <v>0</v>
      </c>
      <c r="AD3290" s="354">
        <v>0</v>
      </c>
    </row>
    <row r="3291" spans="1:30" x14ac:dyDescent="0.35">
      <c r="A3291" t="s">
        <v>204</v>
      </c>
      <c r="B3291" s="354" t="str">
        <f>VLOOKUP(A3291,'Web Based Remittances'!$A$2:$C$70,3,0)</f>
        <v>92q49d</v>
      </c>
      <c r="C3291" s="354" t="s">
        <v>35</v>
      </c>
      <c r="D3291" s="354" t="s">
        <v>36</v>
      </c>
      <c r="E3291" s="354">
        <v>4191110</v>
      </c>
      <c r="F3291" s="354">
        <v>0</v>
      </c>
      <c r="S3291" s="354">
        <v>0</v>
      </c>
      <c r="T3291" s="354">
        <v>0</v>
      </c>
      <c r="U3291" s="354">
        <v>0</v>
      </c>
      <c r="V3291" s="354">
        <v>0</v>
      </c>
      <c r="W3291" s="354">
        <v>0</v>
      </c>
      <c r="X3291" s="354">
        <v>0</v>
      </c>
      <c r="Y3291" s="354">
        <v>0</v>
      </c>
      <c r="Z3291" s="354">
        <v>0</v>
      </c>
      <c r="AA3291" s="354">
        <v>0</v>
      </c>
      <c r="AB3291" s="354">
        <v>0</v>
      </c>
      <c r="AC3291" s="354">
        <v>0</v>
      </c>
      <c r="AD3291" s="354">
        <v>0</v>
      </c>
    </row>
    <row r="3292" spans="1:30" x14ac:dyDescent="0.35">
      <c r="A3292" t="s">
        <v>204</v>
      </c>
      <c r="B3292" s="354" t="str">
        <f>VLOOKUP(A3292,'Web Based Remittances'!$A$2:$C$70,3,0)</f>
        <v>92q49d</v>
      </c>
      <c r="C3292" s="354" t="s">
        <v>37</v>
      </c>
      <c r="D3292" s="354" t="s">
        <v>38</v>
      </c>
      <c r="E3292" s="354">
        <v>4191600</v>
      </c>
      <c r="F3292" s="354">
        <v>0</v>
      </c>
      <c r="S3292" s="354">
        <v>0</v>
      </c>
      <c r="T3292" s="354">
        <v>0</v>
      </c>
      <c r="U3292" s="354">
        <v>0</v>
      </c>
      <c r="V3292" s="354">
        <v>0</v>
      </c>
      <c r="W3292" s="354">
        <v>0</v>
      </c>
      <c r="X3292" s="354">
        <v>0</v>
      </c>
      <c r="Y3292" s="354">
        <v>0</v>
      </c>
      <c r="Z3292" s="354">
        <v>0</v>
      </c>
      <c r="AA3292" s="354">
        <v>0</v>
      </c>
      <c r="AB3292" s="354">
        <v>0</v>
      </c>
      <c r="AC3292" s="354">
        <v>0</v>
      </c>
      <c r="AD3292" s="354">
        <v>0</v>
      </c>
    </row>
    <row r="3293" spans="1:30" x14ac:dyDescent="0.35">
      <c r="A3293" t="s">
        <v>204</v>
      </c>
      <c r="B3293" s="354" t="str">
        <f>VLOOKUP(A3293,'Web Based Remittances'!$A$2:$C$70,3,0)</f>
        <v>92q49d</v>
      </c>
      <c r="C3293" s="354" t="s">
        <v>39</v>
      </c>
      <c r="D3293" s="354" t="s">
        <v>40</v>
      </c>
      <c r="E3293" s="354">
        <v>4191610</v>
      </c>
      <c r="F3293" s="354">
        <v>0</v>
      </c>
      <c r="S3293" s="354">
        <v>0</v>
      </c>
      <c r="T3293" s="354">
        <v>0</v>
      </c>
      <c r="U3293" s="354">
        <v>0</v>
      </c>
      <c r="V3293" s="354">
        <v>0</v>
      </c>
      <c r="W3293" s="354">
        <v>0</v>
      </c>
      <c r="X3293" s="354">
        <v>0</v>
      </c>
      <c r="Y3293" s="354">
        <v>0</v>
      </c>
      <c r="Z3293" s="354">
        <v>0</v>
      </c>
      <c r="AA3293" s="354">
        <v>0</v>
      </c>
      <c r="AB3293" s="354">
        <v>0</v>
      </c>
      <c r="AC3293" s="354">
        <v>0</v>
      </c>
      <c r="AD3293" s="354">
        <v>0</v>
      </c>
    </row>
    <row r="3294" spans="1:30" x14ac:dyDescent="0.35">
      <c r="A3294" t="s">
        <v>204</v>
      </c>
      <c r="B3294" s="354" t="str">
        <f>VLOOKUP(A3294,'Web Based Remittances'!$A$2:$C$70,3,0)</f>
        <v>92q49d</v>
      </c>
      <c r="C3294" s="354" t="s">
        <v>41</v>
      </c>
      <c r="D3294" s="354" t="s">
        <v>42</v>
      </c>
      <c r="E3294" s="354">
        <v>4190410</v>
      </c>
      <c r="F3294" s="354">
        <v>-200</v>
      </c>
      <c r="L3294" s="354">
        <v>-100</v>
      </c>
      <c r="P3294" s="354">
        <v>-100</v>
      </c>
      <c r="S3294" s="354">
        <v>0</v>
      </c>
      <c r="T3294" s="354">
        <v>0</v>
      </c>
      <c r="U3294" s="354">
        <v>0</v>
      </c>
      <c r="V3294" s="354">
        <v>0</v>
      </c>
      <c r="W3294" s="354">
        <v>0</v>
      </c>
      <c r="X3294" s="354">
        <v>-100</v>
      </c>
      <c r="Y3294" s="354">
        <v>-100</v>
      </c>
      <c r="Z3294" s="354">
        <v>-100</v>
      </c>
      <c r="AA3294" s="354">
        <v>-100</v>
      </c>
      <c r="AB3294" s="354">
        <v>-200</v>
      </c>
      <c r="AC3294" s="354">
        <v>-200</v>
      </c>
      <c r="AD3294" s="354">
        <v>-200</v>
      </c>
    </row>
    <row r="3295" spans="1:30" x14ac:dyDescent="0.35">
      <c r="A3295" t="s">
        <v>204</v>
      </c>
      <c r="B3295" s="354" t="str">
        <f>VLOOKUP(A3295,'Web Based Remittances'!$A$2:$C$70,3,0)</f>
        <v>92q49d</v>
      </c>
      <c r="C3295" s="354" t="s">
        <v>43</v>
      </c>
      <c r="D3295" s="354" t="s">
        <v>44</v>
      </c>
      <c r="E3295" s="354">
        <v>4190420</v>
      </c>
      <c r="F3295" s="354">
        <v>0</v>
      </c>
      <c r="S3295" s="354">
        <v>0</v>
      </c>
      <c r="T3295" s="354">
        <v>0</v>
      </c>
      <c r="U3295" s="354">
        <v>0</v>
      </c>
      <c r="V3295" s="354">
        <v>0</v>
      </c>
      <c r="W3295" s="354">
        <v>0</v>
      </c>
      <c r="X3295" s="354">
        <v>0</v>
      </c>
      <c r="Y3295" s="354">
        <v>0</v>
      </c>
      <c r="Z3295" s="354">
        <v>0</v>
      </c>
      <c r="AA3295" s="354">
        <v>0</v>
      </c>
      <c r="AB3295" s="354">
        <v>0</v>
      </c>
      <c r="AC3295" s="354">
        <v>0</v>
      </c>
      <c r="AD3295" s="354">
        <v>0</v>
      </c>
    </row>
    <row r="3296" spans="1:30" x14ac:dyDescent="0.35">
      <c r="A3296" t="s">
        <v>204</v>
      </c>
      <c r="B3296" s="354" t="str">
        <f>VLOOKUP(A3296,'Web Based Remittances'!$A$2:$C$70,3,0)</f>
        <v>92q49d</v>
      </c>
      <c r="C3296" s="354" t="s">
        <v>45</v>
      </c>
      <c r="D3296" s="354" t="s">
        <v>46</v>
      </c>
      <c r="E3296" s="354">
        <v>4190200</v>
      </c>
      <c r="F3296" s="354">
        <v>0</v>
      </c>
      <c r="S3296" s="354">
        <v>0</v>
      </c>
      <c r="T3296" s="354">
        <v>0</v>
      </c>
      <c r="U3296" s="354">
        <v>0</v>
      </c>
      <c r="V3296" s="354">
        <v>0</v>
      </c>
      <c r="W3296" s="354">
        <v>0</v>
      </c>
      <c r="X3296" s="354">
        <v>0</v>
      </c>
      <c r="Y3296" s="354">
        <v>0</v>
      </c>
      <c r="Z3296" s="354">
        <v>0</v>
      </c>
      <c r="AA3296" s="354">
        <v>0</v>
      </c>
      <c r="AB3296" s="354">
        <v>0</v>
      </c>
      <c r="AC3296" s="354">
        <v>0</v>
      </c>
      <c r="AD3296" s="354">
        <v>0</v>
      </c>
    </row>
    <row r="3297" spans="1:30" x14ac:dyDescent="0.35">
      <c r="A3297" t="s">
        <v>204</v>
      </c>
      <c r="B3297" s="354" t="str">
        <f>VLOOKUP(A3297,'Web Based Remittances'!$A$2:$C$70,3,0)</f>
        <v>92q49d</v>
      </c>
      <c r="C3297" s="354" t="s">
        <v>47</v>
      </c>
      <c r="D3297" s="354" t="s">
        <v>48</v>
      </c>
      <c r="E3297" s="354">
        <v>4190386</v>
      </c>
      <c r="F3297" s="354">
        <v>0</v>
      </c>
      <c r="S3297" s="354">
        <v>0</v>
      </c>
      <c r="T3297" s="354">
        <v>0</v>
      </c>
      <c r="U3297" s="354">
        <v>0</v>
      </c>
      <c r="V3297" s="354">
        <v>0</v>
      </c>
      <c r="W3297" s="354">
        <v>0</v>
      </c>
      <c r="X3297" s="354">
        <v>0</v>
      </c>
      <c r="Y3297" s="354">
        <v>0</v>
      </c>
      <c r="Z3297" s="354">
        <v>0</v>
      </c>
      <c r="AA3297" s="354">
        <v>0</v>
      </c>
      <c r="AB3297" s="354">
        <v>0</v>
      </c>
      <c r="AC3297" s="354">
        <v>0</v>
      </c>
      <c r="AD3297" s="354">
        <v>0</v>
      </c>
    </row>
    <row r="3298" spans="1:30" x14ac:dyDescent="0.35">
      <c r="A3298" t="s">
        <v>204</v>
      </c>
      <c r="B3298" s="354" t="str">
        <f>VLOOKUP(A3298,'Web Based Remittances'!$A$2:$C$70,3,0)</f>
        <v>92q49d</v>
      </c>
      <c r="C3298" s="354" t="s">
        <v>49</v>
      </c>
      <c r="D3298" s="354" t="s">
        <v>50</v>
      </c>
      <c r="E3298" s="354">
        <v>4190387</v>
      </c>
      <c r="F3298" s="354">
        <v>0</v>
      </c>
      <c r="S3298" s="354">
        <v>0</v>
      </c>
      <c r="T3298" s="354">
        <v>0</v>
      </c>
      <c r="U3298" s="354">
        <v>0</v>
      </c>
      <c r="V3298" s="354">
        <v>0</v>
      </c>
      <c r="W3298" s="354">
        <v>0</v>
      </c>
      <c r="X3298" s="354">
        <v>0</v>
      </c>
      <c r="Y3298" s="354">
        <v>0</v>
      </c>
      <c r="Z3298" s="354">
        <v>0</v>
      </c>
      <c r="AA3298" s="354">
        <v>0</v>
      </c>
      <c r="AB3298" s="354">
        <v>0</v>
      </c>
      <c r="AC3298" s="354">
        <v>0</v>
      </c>
      <c r="AD3298" s="354">
        <v>0</v>
      </c>
    </row>
    <row r="3299" spans="1:30" x14ac:dyDescent="0.35">
      <c r="A3299" t="s">
        <v>204</v>
      </c>
      <c r="B3299" s="354" t="str">
        <f>VLOOKUP(A3299,'Web Based Remittances'!$A$2:$C$70,3,0)</f>
        <v>92q49d</v>
      </c>
      <c r="C3299" s="354" t="s">
        <v>51</v>
      </c>
      <c r="D3299" s="354" t="s">
        <v>52</v>
      </c>
      <c r="E3299" s="354">
        <v>4190388</v>
      </c>
      <c r="F3299" s="354">
        <v>0</v>
      </c>
      <c r="S3299" s="354">
        <v>0</v>
      </c>
      <c r="T3299" s="354">
        <v>0</v>
      </c>
      <c r="U3299" s="354">
        <v>0</v>
      </c>
      <c r="V3299" s="354">
        <v>0</v>
      </c>
      <c r="W3299" s="354">
        <v>0</v>
      </c>
      <c r="X3299" s="354">
        <v>0</v>
      </c>
      <c r="Y3299" s="354">
        <v>0</v>
      </c>
      <c r="Z3299" s="354">
        <v>0</v>
      </c>
      <c r="AA3299" s="354">
        <v>0</v>
      </c>
      <c r="AB3299" s="354">
        <v>0</v>
      </c>
      <c r="AC3299" s="354">
        <v>0</v>
      </c>
      <c r="AD3299" s="354">
        <v>0</v>
      </c>
    </row>
    <row r="3300" spans="1:30" x14ac:dyDescent="0.35">
      <c r="A3300" t="s">
        <v>204</v>
      </c>
      <c r="B3300" s="354" t="str">
        <f>VLOOKUP(A3300,'Web Based Remittances'!$A$2:$C$70,3,0)</f>
        <v>92q49d</v>
      </c>
      <c r="C3300" s="354" t="s">
        <v>53</v>
      </c>
      <c r="D3300" s="354" t="s">
        <v>54</v>
      </c>
      <c r="E3300" s="354">
        <v>4190380</v>
      </c>
      <c r="F3300" s="354">
        <v>-24415.1</v>
      </c>
      <c r="I3300" s="354">
        <v>-6103.77</v>
      </c>
      <c r="L3300" s="354">
        <v>-6103.77</v>
      </c>
      <c r="N3300" s="354">
        <v>-6103.77</v>
      </c>
      <c r="R3300" s="354">
        <v>-6103.79</v>
      </c>
      <c r="S3300" s="354">
        <v>0</v>
      </c>
      <c r="T3300" s="354">
        <v>0</v>
      </c>
      <c r="U3300" s="354">
        <v>-6103.77</v>
      </c>
      <c r="V3300" s="354">
        <v>-6103.77</v>
      </c>
      <c r="W3300" s="354">
        <v>-6103.77</v>
      </c>
      <c r="X3300" s="354">
        <v>-12207.54</v>
      </c>
      <c r="Y3300" s="354">
        <v>-12207.54</v>
      </c>
      <c r="Z3300" s="354">
        <v>-18311.310000000001</v>
      </c>
      <c r="AA3300" s="354">
        <v>-18311.310000000001</v>
      </c>
      <c r="AB3300" s="354">
        <v>-18311.310000000001</v>
      </c>
      <c r="AC3300" s="354">
        <v>-18311.310000000001</v>
      </c>
      <c r="AD3300" s="354">
        <v>-24415.100000000002</v>
      </c>
    </row>
    <row r="3301" spans="1:30" x14ac:dyDescent="0.35">
      <c r="A3301" t="s">
        <v>204</v>
      </c>
      <c r="B3301" s="354" t="str">
        <f>VLOOKUP(A3301,'Web Based Remittances'!$A$2:$C$70,3,0)</f>
        <v>92q49d</v>
      </c>
      <c r="C3301" s="354" t="s">
        <v>157</v>
      </c>
      <c r="D3301" s="354" t="s">
        <v>158</v>
      </c>
      <c r="E3301" s="354">
        <v>4190205</v>
      </c>
      <c r="F3301" s="354">
        <v>0</v>
      </c>
      <c r="S3301" s="354">
        <v>0</v>
      </c>
      <c r="T3301" s="354">
        <v>0</v>
      </c>
      <c r="U3301" s="354">
        <v>0</v>
      </c>
      <c r="V3301" s="354">
        <v>0</v>
      </c>
      <c r="W3301" s="354">
        <v>0</v>
      </c>
      <c r="X3301" s="354">
        <v>0</v>
      </c>
      <c r="Y3301" s="354">
        <v>0</v>
      </c>
      <c r="Z3301" s="354">
        <v>0</v>
      </c>
      <c r="AA3301" s="354">
        <v>0</v>
      </c>
      <c r="AB3301" s="354">
        <v>0</v>
      </c>
      <c r="AC3301" s="354">
        <v>0</v>
      </c>
      <c r="AD3301" s="354">
        <v>0</v>
      </c>
    </row>
    <row r="3302" spans="1:30" x14ac:dyDescent="0.35">
      <c r="A3302" t="s">
        <v>204</v>
      </c>
      <c r="B3302" s="354" t="str">
        <f>VLOOKUP(A3302,'Web Based Remittances'!$A$2:$C$70,3,0)</f>
        <v>92q49d</v>
      </c>
      <c r="C3302" s="354" t="s">
        <v>55</v>
      </c>
      <c r="D3302" s="354" t="s">
        <v>56</v>
      </c>
      <c r="E3302" s="354">
        <v>4190210</v>
      </c>
      <c r="F3302" s="354">
        <v>0</v>
      </c>
      <c r="S3302" s="354">
        <v>0</v>
      </c>
      <c r="T3302" s="354">
        <v>0</v>
      </c>
      <c r="U3302" s="354">
        <v>0</v>
      </c>
      <c r="V3302" s="354">
        <v>0</v>
      </c>
      <c r="W3302" s="354">
        <v>0</v>
      </c>
      <c r="X3302" s="354">
        <v>0</v>
      </c>
      <c r="Y3302" s="354">
        <v>0</v>
      </c>
      <c r="Z3302" s="354">
        <v>0</v>
      </c>
      <c r="AA3302" s="354">
        <v>0</v>
      </c>
      <c r="AB3302" s="354">
        <v>0</v>
      </c>
      <c r="AC3302" s="354">
        <v>0</v>
      </c>
      <c r="AD3302" s="354">
        <v>0</v>
      </c>
    </row>
    <row r="3303" spans="1:30" x14ac:dyDescent="0.35">
      <c r="A3303" t="s">
        <v>204</v>
      </c>
      <c r="B3303" s="354" t="str">
        <f>VLOOKUP(A3303,'Web Based Remittances'!$A$2:$C$70,3,0)</f>
        <v>92q49d</v>
      </c>
      <c r="C3303" s="354" t="s">
        <v>57</v>
      </c>
      <c r="D3303" s="354" t="s">
        <v>58</v>
      </c>
      <c r="E3303" s="354">
        <v>6110000</v>
      </c>
      <c r="F3303" s="354">
        <v>129012</v>
      </c>
      <c r="G3303" s="354">
        <v>10751</v>
      </c>
      <c r="H3303" s="354">
        <v>10751</v>
      </c>
      <c r="I3303" s="354">
        <v>10751</v>
      </c>
      <c r="J3303" s="354">
        <v>10751</v>
      </c>
      <c r="K3303" s="354">
        <v>10751</v>
      </c>
      <c r="L3303" s="354">
        <v>10751</v>
      </c>
      <c r="M3303" s="354">
        <v>10751</v>
      </c>
      <c r="N3303" s="354">
        <v>10751</v>
      </c>
      <c r="O3303" s="354">
        <v>10751</v>
      </c>
      <c r="P3303" s="354">
        <v>10751</v>
      </c>
      <c r="Q3303" s="354">
        <v>10751</v>
      </c>
      <c r="R3303" s="354">
        <v>10751</v>
      </c>
      <c r="S3303" s="354">
        <v>10751</v>
      </c>
      <c r="T3303" s="354">
        <v>21502</v>
      </c>
      <c r="U3303" s="354">
        <v>32253</v>
      </c>
      <c r="V3303" s="354">
        <v>43004</v>
      </c>
      <c r="W3303" s="354">
        <v>53755</v>
      </c>
      <c r="X3303" s="354">
        <v>64506</v>
      </c>
      <c r="Y3303" s="354">
        <v>75257</v>
      </c>
      <c r="Z3303" s="354">
        <v>86008</v>
      </c>
      <c r="AA3303" s="354">
        <v>96759</v>
      </c>
      <c r="AB3303" s="354">
        <v>107510</v>
      </c>
      <c r="AC3303" s="354">
        <v>118261</v>
      </c>
      <c r="AD3303" s="354">
        <v>129012</v>
      </c>
    </row>
    <row r="3304" spans="1:30" x14ac:dyDescent="0.35">
      <c r="A3304" t="s">
        <v>204</v>
      </c>
      <c r="B3304" s="354" t="str">
        <f>VLOOKUP(A3304,'Web Based Remittances'!$A$2:$C$70,3,0)</f>
        <v>92q49d</v>
      </c>
      <c r="C3304" s="354" t="s">
        <v>59</v>
      </c>
      <c r="D3304" s="354" t="s">
        <v>60</v>
      </c>
      <c r="E3304" s="354">
        <v>6110020</v>
      </c>
      <c r="F3304" s="354">
        <v>1500</v>
      </c>
      <c r="G3304" s="354">
        <v>125</v>
      </c>
      <c r="H3304" s="354">
        <v>125</v>
      </c>
      <c r="I3304" s="354">
        <v>125</v>
      </c>
      <c r="J3304" s="354">
        <v>125</v>
      </c>
      <c r="K3304" s="354">
        <v>125</v>
      </c>
      <c r="L3304" s="354">
        <v>125</v>
      </c>
      <c r="M3304" s="354">
        <v>125</v>
      </c>
      <c r="N3304" s="354">
        <v>125</v>
      </c>
      <c r="O3304" s="354">
        <v>125</v>
      </c>
      <c r="P3304" s="354">
        <v>125</v>
      </c>
      <c r="Q3304" s="354">
        <v>125</v>
      </c>
      <c r="R3304" s="354">
        <v>125</v>
      </c>
      <c r="S3304" s="354">
        <v>125</v>
      </c>
      <c r="T3304" s="354">
        <v>250</v>
      </c>
      <c r="U3304" s="354">
        <v>375</v>
      </c>
      <c r="V3304" s="354">
        <v>500</v>
      </c>
      <c r="W3304" s="354">
        <v>625</v>
      </c>
      <c r="X3304" s="354">
        <v>750</v>
      </c>
      <c r="Y3304" s="354">
        <v>875</v>
      </c>
      <c r="Z3304" s="354">
        <v>1000</v>
      </c>
      <c r="AA3304" s="354">
        <v>1125</v>
      </c>
      <c r="AB3304" s="354">
        <v>1250</v>
      </c>
      <c r="AC3304" s="354">
        <v>1375</v>
      </c>
      <c r="AD3304" s="354">
        <v>1500</v>
      </c>
    </row>
    <row r="3305" spans="1:30" x14ac:dyDescent="0.35">
      <c r="A3305" t="s">
        <v>204</v>
      </c>
      <c r="B3305" s="354" t="str">
        <f>VLOOKUP(A3305,'Web Based Remittances'!$A$2:$C$70,3,0)</f>
        <v>92q49d</v>
      </c>
      <c r="C3305" s="354" t="s">
        <v>61</v>
      </c>
      <c r="D3305" s="354" t="s">
        <v>62</v>
      </c>
      <c r="E3305" s="354">
        <v>6110600</v>
      </c>
      <c r="F3305" s="354">
        <v>40280.160000000003</v>
      </c>
      <c r="G3305" s="354">
        <v>3356.6800000000003</v>
      </c>
      <c r="H3305" s="354">
        <v>3356.6800000000003</v>
      </c>
      <c r="I3305" s="354">
        <v>3356.6800000000003</v>
      </c>
      <c r="J3305" s="354">
        <v>3356.6800000000003</v>
      </c>
      <c r="K3305" s="354">
        <v>3356.6800000000003</v>
      </c>
      <c r="L3305" s="354">
        <v>3356.6800000000003</v>
      </c>
      <c r="M3305" s="354">
        <v>3356.6800000000003</v>
      </c>
      <c r="N3305" s="354">
        <v>3356.6800000000003</v>
      </c>
      <c r="O3305" s="354">
        <v>3356.6800000000003</v>
      </c>
      <c r="P3305" s="354">
        <v>3356.6800000000003</v>
      </c>
      <c r="Q3305" s="354">
        <v>3356.6800000000003</v>
      </c>
      <c r="R3305" s="354">
        <v>3356.6800000000003</v>
      </c>
      <c r="S3305" s="354">
        <v>3356.6800000000003</v>
      </c>
      <c r="T3305" s="354">
        <v>6713.3600000000006</v>
      </c>
      <c r="U3305" s="354">
        <v>10070.040000000001</v>
      </c>
      <c r="V3305" s="354">
        <v>13426.720000000001</v>
      </c>
      <c r="W3305" s="354">
        <v>16783.400000000001</v>
      </c>
      <c r="X3305" s="354">
        <v>20140.080000000002</v>
      </c>
      <c r="Y3305" s="354">
        <v>23496.760000000002</v>
      </c>
      <c r="Z3305" s="354">
        <v>26853.440000000002</v>
      </c>
      <c r="AA3305" s="354">
        <v>30210.120000000003</v>
      </c>
      <c r="AB3305" s="354">
        <v>33566.800000000003</v>
      </c>
      <c r="AC3305" s="354">
        <v>36923.480000000003</v>
      </c>
      <c r="AD3305" s="354">
        <v>40280.160000000003</v>
      </c>
    </row>
    <row r="3306" spans="1:30" x14ac:dyDescent="0.35">
      <c r="A3306" t="s">
        <v>204</v>
      </c>
      <c r="B3306" s="354" t="str">
        <f>VLOOKUP(A3306,'Web Based Remittances'!$A$2:$C$70,3,0)</f>
        <v>92q49d</v>
      </c>
      <c r="C3306" s="354" t="s">
        <v>63</v>
      </c>
      <c r="D3306" s="354" t="s">
        <v>64</v>
      </c>
      <c r="E3306" s="354">
        <v>6110720</v>
      </c>
      <c r="F3306" s="354">
        <v>4378.3999999999996</v>
      </c>
      <c r="G3306" s="354">
        <v>364.86666666666662</v>
      </c>
      <c r="H3306" s="354">
        <v>364.86666666666662</v>
      </c>
      <c r="I3306" s="354">
        <v>364.86666666666662</v>
      </c>
      <c r="J3306" s="354">
        <v>364.86666666666662</v>
      </c>
      <c r="K3306" s="354">
        <v>364.86666666666662</v>
      </c>
      <c r="L3306" s="354">
        <v>364.86666666666662</v>
      </c>
      <c r="M3306" s="354">
        <v>364.86666666666662</v>
      </c>
      <c r="N3306" s="354">
        <v>364.86666666666662</v>
      </c>
      <c r="O3306" s="354">
        <v>364.86666666666662</v>
      </c>
      <c r="P3306" s="354">
        <v>364.86666666666662</v>
      </c>
      <c r="Q3306" s="354">
        <v>364.86666666666662</v>
      </c>
      <c r="R3306" s="354">
        <v>364.86666666666662</v>
      </c>
      <c r="S3306" s="354">
        <v>364.86666666666662</v>
      </c>
      <c r="T3306" s="354">
        <v>729.73333333333323</v>
      </c>
      <c r="U3306" s="354">
        <v>1094.5999999999999</v>
      </c>
      <c r="V3306" s="354">
        <v>1459.4666666666665</v>
      </c>
      <c r="W3306" s="354">
        <v>1824.333333333333</v>
      </c>
      <c r="X3306" s="354">
        <v>2189.1999999999998</v>
      </c>
      <c r="Y3306" s="354">
        <v>2554.0666666666666</v>
      </c>
      <c r="Z3306" s="354">
        <v>2918.9333333333334</v>
      </c>
      <c r="AA3306" s="354">
        <v>3283.8</v>
      </c>
      <c r="AB3306" s="354">
        <v>3648.666666666667</v>
      </c>
      <c r="AC3306" s="354">
        <v>4013.5333333333338</v>
      </c>
      <c r="AD3306" s="354">
        <v>4378.4000000000005</v>
      </c>
    </row>
    <row r="3307" spans="1:30" x14ac:dyDescent="0.35">
      <c r="A3307" t="s">
        <v>204</v>
      </c>
      <c r="B3307" s="354" t="str">
        <f>VLOOKUP(A3307,'Web Based Remittances'!$A$2:$C$70,3,0)</f>
        <v>92q49d</v>
      </c>
      <c r="C3307" s="354" t="s">
        <v>65</v>
      </c>
      <c r="D3307" s="354" t="s">
        <v>66</v>
      </c>
      <c r="E3307" s="354">
        <v>6110860</v>
      </c>
      <c r="F3307" s="354">
        <v>23016.03</v>
      </c>
      <c r="G3307" s="354">
        <v>1918.0024999999998</v>
      </c>
      <c r="H3307" s="354">
        <v>1918.0024999999998</v>
      </c>
      <c r="I3307" s="354">
        <v>1918.0024999999998</v>
      </c>
      <c r="J3307" s="354">
        <v>1918.0024999999998</v>
      </c>
      <c r="K3307" s="354">
        <v>1918.0024999999998</v>
      </c>
      <c r="L3307" s="354">
        <v>1918.0024999999998</v>
      </c>
      <c r="M3307" s="354">
        <v>1918.0024999999998</v>
      </c>
      <c r="N3307" s="354">
        <v>1918.0024999999998</v>
      </c>
      <c r="O3307" s="354">
        <v>1918.0024999999998</v>
      </c>
      <c r="P3307" s="354">
        <v>1918.0024999999998</v>
      </c>
      <c r="Q3307" s="354">
        <v>1918.0024999999998</v>
      </c>
      <c r="R3307" s="354">
        <v>1918.0024999999998</v>
      </c>
      <c r="S3307" s="354">
        <v>1918.0024999999998</v>
      </c>
      <c r="T3307" s="354">
        <v>3836.0049999999997</v>
      </c>
      <c r="U3307" s="354">
        <v>5754.0074999999997</v>
      </c>
      <c r="V3307" s="354">
        <v>7672.0099999999993</v>
      </c>
      <c r="W3307" s="354">
        <v>9590.0124999999989</v>
      </c>
      <c r="X3307" s="354">
        <v>11508.014999999999</v>
      </c>
      <c r="Y3307" s="354">
        <v>13426.0175</v>
      </c>
      <c r="Z3307" s="354">
        <v>15344.02</v>
      </c>
      <c r="AA3307" s="354">
        <v>17262.022499999999</v>
      </c>
      <c r="AB3307" s="354">
        <v>19180.024999999998</v>
      </c>
      <c r="AC3307" s="354">
        <v>21098.027499999997</v>
      </c>
      <c r="AD3307" s="354">
        <v>23016.029999999995</v>
      </c>
    </row>
    <row r="3308" spans="1:30" x14ac:dyDescent="0.35">
      <c r="A3308" t="s">
        <v>204</v>
      </c>
      <c r="B3308" s="354" t="str">
        <f>VLOOKUP(A3308,'Web Based Remittances'!$A$2:$C$70,3,0)</f>
        <v>92q49d</v>
      </c>
      <c r="C3308" s="354" t="s">
        <v>67</v>
      </c>
      <c r="D3308" s="354" t="s">
        <v>68</v>
      </c>
      <c r="E3308" s="354">
        <v>6110800</v>
      </c>
      <c r="F3308" s="354">
        <v>0</v>
      </c>
      <c r="G3308" s="354">
        <v>0</v>
      </c>
      <c r="H3308" s="354">
        <v>0</v>
      </c>
      <c r="I3308" s="354">
        <v>0</v>
      </c>
      <c r="J3308" s="354">
        <v>0</v>
      </c>
      <c r="K3308" s="354">
        <v>0</v>
      </c>
      <c r="L3308" s="354">
        <v>0</v>
      </c>
      <c r="M3308" s="354">
        <v>0</v>
      </c>
      <c r="N3308" s="354">
        <v>0</v>
      </c>
      <c r="O3308" s="354">
        <v>0</v>
      </c>
      <c r="P3308" s="354">
        <v>0</v>
      </c>
      <c r="Q3308" s="354">
        <v>0</v>
      </c>
      <c r="R3308" s="354">
        <v>0</v>
      </c>
      <c r="S3308" s="354">
        <v>0</v>
      </c>
      <c r="T3308" s="354">
        <v>0</v>
      </c>
      <c r="U3308" s="354">
        <v>0</v>
      </c>
      <c r="V3308" s="354">
        <v>0</v>
      </c>
      <c r="W3308" s="354">
        <v>0</v>
      </c>
      <c r="X3308" s="354">
        <v>0</v>
      </c>
      <c r="Y3308" s="354">
        <v>0</v>
      </c>
      <c r="Z3308" s="354">
        <v>0</v>
      </c>
      <c r="AA3308" s="354">
        <v>0</v>
      </c>
      <c r="AB3308" s="354">
        <v>0</v>
      </c>
      <c r="AC3308" s="354">
        <v>0</v>
      </c>
      <c r="AD3308" s="354">
        <v>0</v>
      </c>
    </row>
    <row r="3309" spans="1:30" x14ac:dyDescent="0.35">
      <c r="A3309" t="s">
        <v>204</v>
      </c>
      <c r="B3309" s="354" t="str">
        <f>VLOOKUP(A3309,'Web Based Remittances'!$A$2:$C$70,3,0)</f>
        <v>92q49d</v>
      </c>
      <c r="C3309" s="354" t="s">
        <v>69</v>
      </c>
      <c r="D3309" s="354" t="s">
        <v>70</v>
      </c>
      <c r="E3309" s="354">
        <v>6110640</v>
      </c>
      <c r="F3309" s="354">
        <v>8906.1200000000008</v>
      </c>
      <c r="G3309" s="354">
        <v>742.17666666666673</v>
      </c>
      <c r="H3309" s="354">
        <v>742.17666666666673</v>
      </c>
      <c r="I3309" s="354">
        <v>742.17666666666673</v>
      </c>
      <c r="J3309" s="354">
        <v>742.17666666666673</v>
      </c>
      <c r="K3309" s="354">
        <v>742.17666666666673</v>
      </c>
      <c r="L3309" s="354">
        <v>742.17666666666673</v>
      </c>
      <c r="M3309" s="354">
        <v>742.17666666666673</v>
      </c>
      <c r="N3309" s="354">
        <v>742.17666666666673</v>
      </c>
      <c r="O3309" s="354">
        <v>742.17666666666673</v>
      </c>
      <c r="P3309" s="354">
        <v>742.17666666666673</v>
      </c>
      <c r="Q3309" s="354">
        <v>742.17666666666673</v>
      </c>
      <c r="R3309" s="354">
        <v>742.17666666666673</v>
      </c>
      <c r="S3309" s="354">
        <v>742.17666666666673</v>
      </c>
      <c r="T3309" s="354">
        <v>1484.3533333333335</v>
      </c>
      <c r="U3309" s="354">
        <v>2226.5300000000002</v>
      </c>
      <c r="V3309" s="354">
        <v>2968.7066666666669</v>
      </c>
      <c r="W3309" s="354">
        <v>3710.8833333333337</v>
      </c>
      <c r="X3309" s="354">
        <v>4453.0600000000004</v>
      </c>
      <c r="Y3309" s="354">
        <v>5195.2366666666676</v>
      </c>
      <c r="Z3309" s="354">
        <v>5937.4133333333339</v>
      </c>
      <c r="AA3309" s="354">
        <v>6679.59</v>
      </c>
      <c r="AB3309" s="354">
        <v>7421.7666666666664</v>
      </c>
      <c r="AC3309" s="354">
        <v>8163.9433333333327</v>
      </c>
      <c r="AD3309" s="354">
        <v>8906.119999999999</v>
      </c>
    </row>
    <row r="3310" spans="1:30" x14ac:dyDescent="0.35">
      <c r="A3310" t="s">
        <v>204</v>
      </c>
      <c r="B3310" s="354" t="str">
        <f>VLOOKUP(A3310,'Web Based Remittances'!$A$2:$C$70,3,0)</f>
        <v>92q49d</v>
      </c>
      <c r="C3310" s="354" t="s">
        <v>71</v>
      </c>
      <c r="D3310" s="354" t="s">
        <v>72</v>
      </c>
      <c r="E3310" s="354">
        <v>6116300</v>
      </c>
      <c r="F3310" s="354">
        <v>2000</v>
      </c>
      <c r="G3310" s="354">
        <v>166.66666666666666</v>
      </c>
      <c r="H3310" s="354">
        <v>166.66666666666666</v>
      </c>
      <c r="I3310" s="354">
        <v>166.66666666666666</v>
      </c>
      <c r="J3310" s="354">
        <v>166.66666666666666</v>
      </c>
      <c r="K3310" s="354">
        <v>166.66666666666666</v>
      </c>
      <c r="L3310" s="354">
        <v>166.66666666666666</v>
      </c>
      <c r="M3310" s="354">
        <v>166.66666666666666</v>
      </c>
      <c r="N3310" s="354">
        <v>166.66666666666666</v>
      </c>
      <c r="O3310" s="354">
        <v>166.66666666666666</v>
      </c>
      <c r="P3310" s="354">
        <v>166.66666666666666</v>
      </c>
      <c r="Q3310" s="354">
        <v>166.66666666666666</v>
      </c>
      <c r="R3310" s="354">
        <v>166.66666666666666</v>
      </c>
      <c r="S3310" s="354">
        <v>166.66666666666666</v>
      </c>
      <c r="T3310" s="354">
        <v>333.33333333333331</v>
      </c>
      <c r="U3310" s="354">
        <v>500</v>
      </c>
      <c r="V3310" s="354">
        <v>666.66666666666663</v>
      </c>
      <c r="W3310" s="354">
        <v>833.33333333333326</v>
      </c>
      <c r="X3310" s="354">
        <v>999.99999999999989</v>
      </c>
      <c r="Y3310" s="354">
        <v>1166.6666666666665</v>
      </c>
      <c r="Z3310" s="354">
        <v>1333.3333333333333</v>
      </c>
      <c r="AA3310" s="354">
        <v>1500</v>
      </c>
      <c r="AB3310" s="354">
        <v>1666.6666666666667</v>
      </c>
      <c r="AC3310" s="354">
        <v>1833.3333333333335</v>
      </c>
      <c r="AD3310" s="354">
        <v>2000.0000000000002</v>
      </c>
    </row>
    <row r="3311" spans="1:30" x14ac:dyDescent="0.35">
      <c r="A3311" t="s">
        <v>204</v>
      </c>
      <c r="B3311" s="354" t="str">
        <f>VLOOKUP(A3311,'Web Based Remittances'!$A$2:$C$70,3,0)</f>
        <v>92q49d</v>
      </c>
      <c r="C3311" s="354" t="s">
        <v>73</v>
      </c>
      <c r="D3311" s="354" t="s">
        <v>74</v>
      </c>
      <c r="E3311" s="354">
        <v>6116200</v>
      </c>
      <c r="F3311" s="354">
        <v>2000</v>
      </c>
      <c r="G3311" s="354">
        <v>166.66666666666666</v>
      </c>
      <c r="H3311" s="354">
        <v>166.66666666666666</v>
      </c>
      <c r="I3311" s="354">
        <v>166.66666666666666</v>
      </c>
      <c r="J3311" s="354">
        <v>166.66666666666666</v>
      </c>
      <c r="K3311" s="354">
        <v>166.66666666666666</v>
      </c>
      <c r="L3311" s="354">
        <v>166.66666666666666</v>
      </c>
      <c r="M3311" s="354">
        <v>166.66666666666666</v>
      </c>
      <c r="N3311" s="354">
        <v>166.66666666666666</v>
      </c>
      <c r="O3311" s="354">
        <v>166.66666666666666</v>
      </c>
      <c r="P3311" s="354">
        <v>166.66666666666666</v>
      </c>
      <c r="Q3311" s="354">
        <v>166.66666666666666</v>
      </c>
      <c r="R3311" s="354">
        <v>166.66666666666666</v>
      </c>
      <c r="S3311" s="354">
        <v>166.66666666666666</v>
      </c>
      <c r="T3311" s="354">
        <v>333.33333333333331</v>
      </c>
      <c r="U3311" s="354">
        <v>500</v>
      </c>
      <c r="V3311" s="354">
        <v>666.66666666666663</v>
      </c>
      <c r="W3311" s="354">
        <v>833.33333333333326</v>
      </c>
      <c r="X3311" s="354">
        <v>999.99999999999989</v>
      </c>
      <c r="Y3311" s="354">
        <v>1166.6666666666665</v>
      </c>
      <c r="Z3311" s="354">
        <v>1333.3333333333333</v>
      </c>
      <c r="AA3311" s="354">
        <v>1500</v>
      </c>
      <c r="AB3311" s="354">
        <v>1666.6666666666667</v>
      </c>
      <c r="AC3311" s="354">
        <v>1833.3333333333335</v>
      </c>
      <c r="AD3311" s="354">
        <v>2000.0000000000002</v>
      </c>
    </row>
    <row r="3312" spans="1:30" x14ac:dyDescent="0.35">
      <c r="A3312" t="s">
        <v>204</v>
      </c>
      <c r="B3312" s="354" t="str">
        <f>VLOOKUP(A3312,'Web Based Remittances'!$A$2:$C$70,3,0)</f>
        <v>92q49d</v>
      </c>
      <c r="C3312" s="354" t="s">
        <v>75</v>
      </c>
      <c r="D3312" s="354" t="s">
        <v>76</v>
      </c>
      <c r="E3312" s="354">
        <v>6116610</v>
      </c>
      <c r="F3312" s="354">
        <v>0</v>
      </c>
      <c r="G3312" s="354">
        <v>0</v>
      </c>
      <c r="H3312" s="354">
        <v>0</v>
      </c>
      <c r="I3312" s="354">
        <v>0</v>
      </c>
      <c r="J3312" s="354">
        <v>0</v>
      </c>
      <c r="K3312" s="354">
        <v>0</v>
      </c>
      <c r="L3312" s="354">
        <v>0</v>
      </c>
      <c r="M3312" s="354">
        <v>0</v>
      </c>
      <c r="N3312" s="354">
        <v>0</v>
      </c>
      <c r="O3312" s="354">
        <v>0</v>
      </c>
      <c r="P3312" s="354">
        <v>0</v>
      </c>
      <c r="Q3312" s="354">
        <v>0</v>
      </c>
      <c r="R3312" s="354">
        <v>0</v>
      </c>
      <c r="S3312" s="354">
        <v>0</v>
      </c>
      <c r="T3312" s="354">
        <v>0</v>
      </c>
      <c r="U3312" s="354">
        <v>0</v>
      </c>
      <c r="V3312" s="354">
        <v>0</v>
      </c>
      <c r="W3312" s="354">
        <v>0</v>
      </c>
      <c r="X3312" s="354">
        <v>0</v>
      </c>
      <c r="Y3312" s="354">
        <v>0</v>
      </c>
      <c r="Z3312" s="354">
        <v>0</v>
      </c>
      <c r="AA3312" s="354">
        <v>0</v>
      </c>
      <c r="AB3312" s="354">
        <v>0</v>
      </c>
      <c r="AC3312" s="354">
        <v>0</v>
      </c>
      <c r="AD3312" s="354">
        <v>0</v>
      </c>
    </row>
    <row r="3313" spans="1:30" x14ac:dyDescent="0.35">
      <c r="A3313" t="s">
        <v>204</v>
      </c>
      <c r="B3313" s="354" t="str">
        <f>VLOOKUP(A3313,'Web Based Remittances'!$A$2:$C$70,3,0)</f>
        <v>92q49d</v>
      </c>
      <c r="C3313" s="354" t="s">
        <v>77</v>
      </c>
      <c r="D3313" s="354" t="s">
        <v>78</v>
      </c>
      <c r="E3313" s="354">
        <v>6116600</v>
      </c>
      <c r="F3313" s="354">
        <v>58.14</v>
      </c>
      <c r="G3313" s="354">
        <v>58.14</v>
      </c>
      <c r="H3313" s="354">
        <v>0</v>
      </c>
      <c r="I3313" s="354">
        <v>0</v>
      </c>
      <c r="J3313" s="354">
        <v>0</v>
      </c>
      <c r="K3313" s="354">
        <v>0</v>
      </c>
      <c r="L3313" s="354">
        <v>0</v>
      </c>
      <c r="M3313" s="354">
        <v>0</v>
      </c>
      <c r="N3313" s="354">
        <v>0</v>
      </c>
      <c r="O3313" s="354">
        <v>0</v>
      </c>
      <c r="P3313" s="354">
        <v>0</v>
      </c>
      <c r="Q3313" s="354">
        <v>0</v>
      </c>
      <c r="R3313" s="354">
        <v>0</v>
      </c>
      <c r="S3313" s="354">
        <v>58.14</v>
      </c>
      <c r="T3313" s="354">
        <v>58.14</v>
      </c>
      <c r="U3313" s="354">
        <v>58.14</v>
      </c>
      <c r="V3313" s="354">
        <v>58.14</v>
      </c>
      <c r="W3313" s="354">
        <v>58.14</v>
      </c>
      <c r="X3313" s="354">
        <v>58.14</v>
      </c>
      <c r="Y3313" s="354">
        <v>58.14</v>
      </c>
      <c r="Z3313" s="354">
        <v>58.14</v>
      </c>
      <c r="AA3313" s="354">
        <v>58.14</v>
      </c>
      <c r="AB3313" s="354">
        <v>58.14</v>
      </c>
      <c r="AC3313" s="354">
        <v>58.14</v>
      </c>
      <c r="AD3313" s="354">
        <v>58.14</v>
      </c>
    </row>
    <row r="3314" spans="1:30" x14ac:dyDescent="0.35">
      <c r="A3314" t="s">
        <v>204</v>
      </c>
      <c r="B3314" s="354" t="str">
        <f>VLOOKUP(A3314,'Web Based Remittances'!$A$2:$C$70,3,0)</f>
        <v>92q49d</v>
      </c>
      <c r="C3314" s="354" t="s">
        <v>79</v>
      </c>
      <c r="D3314" s="354" t="s">
        <v>80</v>
      </c>
      <c r="E3314" s="354">
        <v>6121000</v>
      </c>
      <c r="F3314" s="354">
        <v>2000</v>
      </c>
      <c r="G3314" s="354">
        <v>166.66666666666666</v>
      </c>
      <c r="H3314" s="354">
        <v>166.66666666666666</v>
      </c>
      <c r="I3314" s="354">
        <v>166.66666666666666</v>
      </c>
      <c r="J3314" s="354">
        <v>166.66666666666666</v>
      </c>
      <c r="K3314" s="354">
        <v>166.66666666666666</v>
      </c>
      <c r="L3314" s="354">
        <v>166.66666666666666</v>
      </c>
      <c r="M3314" s="354">
        <v>166.66666666666666</v>
      </c>
      <c r="N3314" s="354">
        <v>166.66666666666666</v>
      </c>
      <c r="O3314" s="354">
        <v>166.66666666666666</v>
      </c>
      <c r="P3314" s="354">
        <v>166.66666666666666</v>
      </c>
      <c r="Q3314" s="354">
        <v>166.66666666666666</v>
      </c>
      <c r="R3314" s="354">
        <v>166.66666666666666</v>
      </c>
      <c r="S3314" s="354">
        <v>166.66666666666666</v>
      </c>
      <c r="T3314" s="354">
        <v>333.33333333333331</v>
      </c>
      <c r="U3314" s="354">
        <v>500</v>
      </c>
      <c r="V3314" s="354">
        <v>666.66666666666663</v>
      </c>
      <c r="W3314" s="354">
        <v>833.33333333333326</v>
      </c>
      <c r="X3314" s="354">
        <v>999.99999999999989</v>
      </c>
      <c r="Y3314" s="354">
        <v>1166.6666666666665</v>
      </c>
      <c r="Z3314" s="354">
        <v>1333.3333333333333</v>
      </c>
      <c r="AA3314" s="354">
        <v>1500</v>
      </c>
      <c r="AB3314" s="354">
        <v>1666.6666666666667</v>
      </c>
      <c r="AC3314" s="354">
        <v>1833.3333333333335</v>
      </c>
      <c r="AD3314" s="354">
        <v>2000.0000000000002</v>
      </c>
    </row>
    <row r="3315" spans="1:30" x14ac:dyDescent="0.35">
      <c r="A3315" t="s">
        <v>204</v>
      </c>
      <c r="B3315" s="354" t="str">
        <f>VLOOKUP(A3315,'Web Based Remittances'!$A$2:$C$70,3,0)</f>
        <v>92q49d</v>
      </c>
      <c r="C3315" s="354" t="s">
        <v>81</v>
      </c>
      <c r="D3315" s="354" t="s">
        <v>82</v>
      </c>
      <c r="E3315" s="354">
        <v>6122310</v>
      </c>
      <c r="F3315" s="354">
        <v>1500</v>
      </c>
      <c r="G3315" s="354">
        <v>125</v>
      </c>
      <c r="H3315" s="354">
        <v>125</v>
      </c>
      <c r="I3315" s="354">
        <v>125</v>
      </c>
      <c r="J3315" s="354">
        <v>125</v>
      </c>
      <c r="K3315" s="354">
        <v>125</v>
      </c>
      <c r="L3315" s="354">
        <v>125</v>
      </c>
      <c r="M3315" s="354">
        <v>125</v>
      </c>
      <c r="N3315" s="354">
        <v>125</v>
      </c>
      <c r="O3315" s="354">
        <v>125</v>
      </c>
      <c r="P3315" s="354">
        <v>125</v>
      </c>
      <c r="Q3315" s="354">
        <v>125</v>
      </c>
      <c r="R3315" s="354">
        <v>125</v>
      </c>
      <c r="S3315" s="354">
        <v>125</v>
      </c>
      <c r="T3315" s="354">
        <v>250</v>
      </c>
      <c r="U3315" s="354">
        <v>375</v>
      </c>
      <c r="V3315" s="354">
        <v>500</v>
      </c>
      <c r="W3315" s="354">
        <v>625</v>
      </c>
      <c r="X3315" s="354">
        <v>750</v>
      </c>
      <c r="Y3315" s="354">
        <v>875</v>
      </c>
      <c r="Z3315" s="354">
        <v>1000</v>
      </c>
      <c r="AA3315" s="354">
        <v>1125</v>
      </c>
      <c r="AB3315" s="354">
        <v>1250</v>
      </c>
      <c r="AC3315" s="354">
        <v>1375</v>
      </c>
      <c r="AD3315" s="354">
        <v>1500</v>
      </c>
    </row>
    <row r="3316" spans="1:30" x14ac:dyDescent="0.35">
      <c r="A3316" t="s">
        <v>204</v>
      </c>
      <c r="B3316" s="354" t="str">
        <f>VLOOKUP(A3316,'Web Based Remittances'!$A$2:$C$70,3,0)</f>
        <v>92q49d</v>
      </c>
      <c r="C3316" s="354" t="s">
        <v>83</v>
      </c>
      <c r="D3316" s="354" t="s">
        <v>84</v>
      </c>
      <c r="E3316" s="354">
        <v>6122110</v>
      </c>
      <c r="F3316" s="354">
        <v>600</v>
      </c>
      <c r="G3316" s="354">
        <v>50</v>
      </c>
      <c r="H3316" s="354">
        <v>50</v>
      </c>
      <c r="I3316" s="354">
        <v>50</v>
      </c>
      <c r="J3316" s="354">
        <v>50</v>
      </c>
      <c r="K3316" s="354">
        <v>50</v>
      </c>
      <c r="L3316" s="354">
        <v>50</v>
      </c>
      <c r="M3316" s="354">
        <v>50</v>
      </c>
      <c r="N3316" s="354">
        <v>50</v>
      </c>
      <c r="O3316" s="354">
        <v>50</v>
      </c>
      <c r="P3316" s="354">
        <v>50</v>
      </c>
      <c r="Q3316" s="354">
        <v>50</v>
      </c>
      <c r="R3316" s="354">
        <v>50</v>
      </c>
      <c r="S3316" s="354">
        <v>50</v>
      </c>
      <c r="T3316" s="354">
        <v>100</v>
      </c>
      <c r="U3316" s="354">
        <v>150</v>
      </c>
      <c r="V3316" s="354">
        <v>200</v>
      </c>
      <c r="W3316" s="354">
        <v>250</v>
      </c>
      <c r="X3316" s="354">
        <v>300</v>
      </c>
      <c r="Y3316" s="354">
        <v>350</v>
      </c>
      <c r="Z3316" s="354">
        <v>400</v>
      </c>
      <c r="AA3316" s="354">
        <v>450</v>
      </c>
      <c r="AB3316" s="354">
        <v>500</v>
      </c>
      <c r="AC3316" s="354">
        <v>550</v>
      </c>
      <c r="AD3316" s="354">
        <v>600</v>
      </c>
    </row>
    <row r="3317" spans="1:30" x14ac:dyDescent="0.35">
      <c r="A3317" t="s">
        <v>204</v>
      </c>
      <c r="B3317" s="354" t="str">
        <f>VLOOKUP(A3317,'Web Based Remittances'!$A$2:$C$70,3,0)</f>
        <v>92q49d</v>
      </c>
      <c r="C3317" s="354" t="s">
        <v>85</v>
      </c>
      <c r="D3317" s="354" t="s">
        <v>86</v>
      </c>
      <c r="E3317" s="354">
        <v>6120800</v>
      </c>
      <c r="F3317" s="354">
        <v>740.48</v>
      </c>
      <c r="G3317" s="354">
        <v>61.706666666666671</v>
      </c>
      <c r="H3317" s="354">
        <v>61.706666666666671</v>
      </c>
      <c r="I3317" s="354">
        <v>61.706666666666671</v>
      </c>
      <c r="J3317" s="354">
        <v>61.706666666666671</v>
      </c>
      <c r="K3317" s="354">
        <v>61.706666666666671</v>
      </c>
      <c r="L3317" s="354">
        <v>61.706666666666671</v>
      </c>
      <c r="M3317" s="354">
        <v>61.706666666666671</v>
      </c>
      <c r="N3317" s="354">
        <v>61.706666666666671</v>
      </c>
      <c r="O3317" s="354">
        <v>61.706666666666671</v>
      </c>
      <c r="P3317" s="354">
        <v>61.706666666666671</v>
      </c>
      <c r="Q3317" s="354">
        <v>61.706666666666671</v>
      </c>
      <c r="R3317" s="354">
        <v>61.706666666666671</v>
      </c>
      <c r="S3317" s="354">
        <v>61.706666666666671</v>
      </c>
      <c r="T3317" s="354">
        <v>123.41333333333334</v>
      </c>
      <c r="U3317" s="354">
        <v>185.12</v>
      </c>
      <c r="V3317" s="354">
        <v>246.82666666666668</v>
      </c>
      <c r="W3317" s="354">
        <v>308.53333333333336</v>
      </c>
      <c r="X3317" s="354">
        <v>370.24</v>
      </c>
      <c r="Y3317" s="354">
        <v>431.94666666666666</v>
      </c>
      <c r="Z3317" s="354">
        <v>493.65333333333331</v>
      </c>
      <c r="AA3317" s="354">
        <v>555.36</v>
      </c>
      <c r="AB3317" s="354">
        <v>617.06666666666672</v>
      </c>
      <c r="AC3317" s="354">
        <v>678.77333333333343</v>
      </c>
      <c r="AD3317" s="354">
        <v>740.48000000000013</v>
      </c>
    </row>
    <row r="3318" spans="1:30" x14ac:dyDescent="0.35">
      <c r="A3318" t="s">
        <v>204</v>
      </c>
      <c r="B3318" s="354" t="str">
        <f>VLOOKUP(A3318,'Web Based Remittances'!$A$2:$C$70,3,0)</f>
        <v>92q49d</v>
      </c>
      <c r="C3318" s="354" t="s">
        <v>87</v>
      </c>
      <c r="D3318" s="354" t="s">
        <v>88</v>
      </c>
      <c r="E3318" s="354">
        <v>6120220</v>
      </c>
      <c r="F3318" s="354">
        <v>3843.45</v>
      </c>
      <c r="G3318" s="354">
        <v>320.28749999999997</v>
      </c>
      <c r="H3318" s="354">
        <v>320.28749999999997</v>
      </c>
      <c r="I3318" s="354">
        <v>320.28749999999997</v>
      </c>
      <c r="J3318" s="354">
        <v>320.28749999999997</v>
      </c>
      <c r="K3318" s="354">
        <v>320.28749999999997</v>
      </c>
      <c r="L3318" s="354">
        <v>320.28749999999997</v>
      </c>
      <c r="M3318" s="354">
        <v>320.28749999999997</v>
      </c>
      <c r="N3318" s="354">
        <v>320.28749999999997</v>
      </c>
      <c r="O3318" s="354">
        <v>320.28749999999997</v>
      </c>
      <c r="P3318" s="354">
        <v>320.28749999999997</v>
      </c>
      <c r="Q3318" s="354">
        <v>320.28749999999997</v>
      </c>
      <c r="R3318" s="354">
        <v>320.28749999999997</v>
      </c>
      <c r="S3318" s="354">
        <v>320.28749999999997</v>
      </c>
      <c r="T3318" s="354">
        <v>640.57499999999993</v>
      </c>
      <c r="U3318" s="354">
        <v>960.86249999999995</v>
      </c>
      <c r="V3318" s="354">
        <v>1281.1499999999999</v>
      </c>
      <c r="W3318" s="354">
        <v>1601.4374999999998</v>
      </c>
      <c r="X3318" s="354">
        <v>1921.7249999999997</v>
      </c>
      <c r="Y3318" s="354">
        <v>2242.0124999999998</v>
      </c>
      <c r="Z3318" s="354">
        <v>2562.2999999999997</v>
      </c>
      <c r="AA3318" s="354">
        <v>2882.5874999999996</v>
      </c>
      <c r="AB3318" s="354">
        <v>3202.8749999999995</v>
      </c>
      <c r="AC3318" s="354">
        <v>3523.1624999999995</v>
      </c>
      <c r="AD3318" s="354">
        <v>3843.4499999999994</v>
      </c>
    </row>
    <row r="3319" spans="1:30" x14ac:dyDescent="0.35">
      <c r="A3319" t="s">
        <v>204</v>
      </c>
      <c r="B3319" s="354" t="str">
        <f>VLOOKUP(A3319,'Web Based Remittances'!$A$2:$C$70,3,0)</f>
        <v>92q49d</v>
      </c>
      <c r="C3319" s="354" t="s">
        <v>89</v>
      </c>
      <c r="D3319" s="354" t="s">
        <v>90</v>
      </c>
      <c r="E3319" s="354">
        <v>6120600</v>
      </c>
      <c r="F3319" s="354">
        <v>0</v>
      </c>
      <c r="G3319" s="354">
        <v>0</v>
      </c>
      <c r="H3319" s="354">
        <v>0</v>
      </c>
      <c r="I3319" s="354">
        <v>0</v>
      </c>
      <c r="J3319" s="354">
        <v>0</v>
      </c>
      <c r="K3319" s="354">
        <v>0</v>
      </c>
      <c r="L3319" s="354">
        <v>0</v>
      </c>
      <c r="M3319" s="354">
        <v>0</v>
      </c>
      <c r="N3319" s="354">
        <v>0</v>
      </c>
      <c r="O3319" s="354">
        <v>0</v>
      </c>
      <c r="P3319" s="354">
        <v>0</v>
      </c>
      <c r="Q3319" s="354">
        <v>0</v>
      </c>
      <c r="R3319" s="354">
        <v>0</v>
      </c>
      <c r="S3319" s="354">
        <v>0</v>
      </c>
      <c r="T3319" s="354">
        <v>0</v>
      </c>
      <c r="U3319" s="354">
        <v>0</v>
      </c>
      <c r="V3319" s="354">
        <v>0</v>
      </c>
      <c r="W3319" s="354">
        <v>0</v>
      </c>
      <c r="X3319" s="354">
        <v>0</v>
      </c>
      <c r="Y3319" s="354">
        <v>0</v>
      </c>
      <c r="Z3319" s="354">
        <v>0</v>
      </c>
      <c r="AA3319" s="354">
        <v>0</v>
      </c>
      <c r="AB3319" s="354">
        <v>0</v>
      </c>
      <c r="AC3319" s="354">
        <v>0</v>
      </c>
      <c r="AD3319" s="354">
        <v>0</v>
      </c>
    </row>
    <row r="3320" spans="1:30" x14ac:dyDescent="0.35">
      <c r="A3320" t="s">
        <v>204</v>
      </c>
      <c r="B3320" s="354" t="str">
        <f>VLOOKUP(A3320,'Web Based Remittances'!$A$2:$C$70,3,0)</f>
        <v>92q49d</v>
      </c>
      <c r="C3320" s="354" t="s">
        <v>91</v>
      </c>
      <c r="D3320" s="354" t="s">
        <v>92</v>
      </c>
      <c r="E3320" s="354">
        <v>6120400</v>
      </c>
      <c r="F3320" s="354">
        <v>1200</v>
      </c>
      <c r="G3320" s="354">
        <v>100</v>
      </c>
      <c r="H3320" s="354">
        <v>100</v>
      </c>
      <c r="I3320" s="354">
        <v>100</v>
      </c>
      <c r="J3320" s="354">
        <v>100</v>
      </c>
      <c r="K3320" s="354">
        <v>100</v>
      </c>
      <c r="L3320" s="354">
        <v>100</v>
      </c>
      <c r="M3320" s="354">
        <v>100</v>
      </c>
      <c r="N3320" s="354">
        <v>100</v>
      </c>
      <c r="O3320" s="354">
        <v>100</v>
      </c>
      <c r="P3320" s="354">
        <v>100</v>
      </c>
      <c r="Q3320" s="354">
        <v>100</v>
      </c>
      <c r="R3320" s="354">
        <v>100</v>
      </c>
      <c r="S3320" s="354">
        <v>100</v>
      </c>
      <c r="T3320" s="354">
        <v>200</v>
      </c>
      <c r="U3320" s="354">
        <v>300</v>
      </c>
      <c r="V3320" s="354">
        <v>400</v>
      </c>
      <c r="W3320" s="354">
        <v>500</v>
      </c>
      <c r="X3320" s="354">
        <v>600</v>
      </c>
      <c r="Y3320" s="354">
        <v>700</v>
      </c>
      <c r="Z3320" s="354">
        <v>800</v>
      </c>
      <c r="AA3320" s="354">
        <v>900</v>
      </c>
      <c r="AB3320" s="354">
        <v>1000</v>
      </c>
      <c r="AC3320" s="354">
        <v>1100</v>
      </c>
      <c r="AD3320" s="354">
        <v>1200</v>
      </c>
    </row>
    <row r="3321" spans="1:30" x14ac:dyDescent="0.35">
      <c r="A3321" t="s">
        <v>204</v>
      </c>
      <c r="B3321" s="354" t="str">
        <f>VLOOKUP(A3321,'Web Based Remittances'!$A$2:$C$70,3,0)</f>
        <v>92q49d</v>
      </c>
      <c r="C3321" s="354" t="s">
        <v>93</v>
      </c>
      <c r="D3321" s="354" t="s">
        <v>94</v>
      </c>
      <c r="E3321" s="354">
        <v>6140130</v>
      </c>
      <c r="F3321" s="354">
        <v>19190</v>
      </c>
      <c r="G3321" s="354">
        <v>1599.1666666666667</v>
      </c>
      <c r="H3321" s="354">
        <v>1599.1666666666667</v>
      </c>
      <c r="I3321" s="354">
        <v>1599.1666666666667</v>
      </c>
      <c r="J3321" s="354">
        <v>1599.1666666666667</v>
      </c>
      <c r="K3321" s="354">
        <v>1599.1666666666667</v>
      </c>
      <c r="L3321" s="354">
        <v>1599.1666666666667</v>
      </c>
      <c r="M3321" s="354">
        <v>1599.1666666666667</v>
      </c>
      <c r="N3321" s="354">
        <v>1599.1666666666667</v>
      </c>
      <c r="O3321" s="354">
        <v>1599.1666666666667</v>
      </c>
      <c r="P3321" s="354">
        <v>1599.1666666666667</v>
      </c>
      <c r="Q3321" s="354">
        <v>1599.1666666666667</v>
      </c>
      <c r="R3321" s="354">
        <v>1599.1666666666667</v>
      </c>
      <c r="S3321" s="354">
        <v>1599.1666666666667</v>
      </c>
      <c r="T3321" s="354">
        <v>3198.3333333333335</v>
      </c>
      <c r="U3321" s="354">
        <v>4797.5</v>
      </c>
      <c r="V3321" s="354">
        <v>6396.666666666667</v>
      </c>
      <c r="W3321" s="354">
        <v>7995.8333333333339</v>
      </c>
      <c r="X3321" s="354">
        <v>9595</v>
      </c>
      <c r="Y3321" s="354">
        <v>11194.166666666666</v>
      </c>
      <c r="Z3321" s="354">
        <v>12793.333333333332</v>
      </c>
      <c r="AA3321" s="354">
        <v>14392.499999999998</v>
      </c>
      <c r="AB3321" s="354">
        <v>15991.666666666664</v>
      </c>
      <c r="AC3321" s="354">
        <v>17590.833333333332</v>
      </c>
      <c r="AD3321" s="354">
        <v>19190</v>
      </c>
    </row>
    <row r="3322" spans="1:30" x14ac:dyDescent="0.35">
      <c r="A3322" t="s">
        <v>204</v>
      </c>
      <c r="B3322" s="354" t="str">
        <f>VLOOKUP(A3322,'Web Based Remittances'!$A$2:$C$70,3,0)</f>
        <v>92q49d</v>
      </c>
      <c r="C3322" s="354" t="s">
        <v>95</v>
      </c>
      <c r="D3322" s="354" t="s">
        <v>96</v>
      </c>
      <c r="E3322" s="354">
        <v>6142430</v>
      </c>
      <c r="F3322" s="354">
        <v>500</v>
      </c>
      <c r="G3322" s="354">
        <v>41.666666666666664</v>
      </c>
      <c r="H3322" s="354">
        <v>41.666666666666664</v>
      </c>
      <c r="I3322" s="354">
        <v>41.666666666666664</v>
      </c>
      <c r="J3322" s="354">
        <v>41.666666666666664</v>
      </c>
      <c r="K3322" s="354">
        <v>41.666666666666664</v>
      </c>
      <c r="L3322" s="354">
        <v>41.666666666666664</v>
      </c>
      <c r="M3322" s="354">
        <v>41.666666666666664</v>
      </c>
      <c r="N3322" s="354">
        <v>41.666666666666664</v>
      </c>
      <c r="O3322" s="354">
        <v>41.666666666666664</v>
      </c>
      <c r="P3322" s="354">
        <v>41.666666666666664</v>
      </c>
      <c r="Q3322" s="354">
        <v>41.666666666666664</v>
      </c>
      <c r="R3322" s="354">
        <v>41.666666666666664</v>
      </c>
      <c r="S3322" s="354">
        <v>41.666666666666664</v>
      </c>
      <c r="T3322" s="354">
        <v>83.333333333333329</v>
      </c>
      <c r="U3322" s="354">
        <v>125</v>
      </c>
      <c r="V3322" s="354">
        <v>166.66666666666666</v>
      </c>
      <c r="W3322" s="354">
        <v>208.33333333333331</v>
      </c>
      <c r="X3322" s="354">
        <v>249.99999999999997</v>
      </c>
      <c r="Y3322" s="354">
        <v>291.66666666666663</v>
      </c>
      <c r="Z3322" s="354">
        <v>333.33333333333331</v>
      </c>
      <c r="AA3322" s="354">
        <v>375</v>
      </c>
      <c r="AB3322" s="354">
        <v>416.66666666666669</v>
      </c>
      <c r="AC3322" s="354">
        <v>458.33333333333337</v>
      </c>
      <c r="AD3322" s="354">
        <v>500.00000000000006</v>
      </c>
    </row>
    <row r="3323" spans="1:30" x14ac:dyDescent="0.35">
      <c r="A3323" t="s">
        <v>204</v>
      </c>
      <c r="B3323" s="354" t="str">
        <f>VLOOKUP(A3323,'Web Based Remittances'!$A$2:$C$70,3,0)</f>
        <v>92q49d</v>
      </c>
      <c r="C3323" s="354" t="s">
        <v>97</v>
      </c>
      <c r="D3323" s="354" t="s">
        <v>98</v>
      </c>
      <c r="E3323" s="354">
        <v>6146100</v>
      </c>
      <c r="F3323" s="354">
        <v>0</v>
      </c>
      <c r="G3323" s="354">
        <v>0</v>
      </c>
      <c r="H3323" s="354">
        <v>0</v>
      </c>
      <c r="I3323" s="354">
        <v>0</v>
      </c>
      <c r="J3323" s="354">
        <v>0</v>
      </c>
      <c r="K3323" s="354">
        <v>0</v>
      </c>
      <c r="L3323" s="354">
        <v>0</v>
      </c>
      <c r="M3323" s="354">
        <v>0</v>
      </c>
      <c r="N3323" s="354">
        <v>0</v>
      </c>
      <c r="O3323" s="354">
        <v>0</v>
      </c>
      <c r="P3323" s="354">
        <v>0</v>
      </c>
      <c r="Q3323" s="354">
        <v>0</v>
      </c>
      <c r="R3323" s="354">
        <v>0</v>
      </c>
      <c r="S3323" s="354">
        <v>0</v>
      </c>
      <c r="T3323" s="354">
        <v>0</v>
      </c>
      <c r="U3323" s="354">
        <v>0</v>
      </c>
      <c r="V3323" s="354">
        <v>0</v>
      </c>
      <c r="W3323" s="354">
        <v>0</v>
      </c>
      <c r="X3323" s="354">
        <v>0</v>
      </c>
      <c r="Y3323" s="354">
        <v>0</v>
      </c>
      <c r="Z3323" s="354">
        <v>0</v>
      </c>
      <c r="AA3323" s="354">
        <v>0</v>
      </c>
      <c r="AB3323" s="354">
        <v>0</v>
      </c>
      <c r="AC3323" s="354">
        <v>0</v>
      </c>
      <c r="AD3323" s="354">
        <v>0</v>
      </c>
    </row>
    <row r="3324" spans="1:30" x14ac:dyDescent="0.35">
      <c r="A3324" t="s">
        <v>204</v>
      </c>
      <c r="B3324" s="354" t="str">
        <f>VLOOKUP(A3324,'Web Based Remittances'!$A$2:$C$70,3,0)</f>
        <v>92q49d</v>
      </c>
      <c r="C3324" s="354" t="s">
        <v>99</v>
      </c>
      <c r="D3324" s="354" t="s">
        <v>100</v>
      </c>
      <c r="E3324" s="354">
        <v>6140000</v>
      </c>
      <c r="F3324" s="354">
        <v>2000</v>
      </c>
      <c r="G3324" s="354">
        <v>166.66666666666666</v>
      </c>
      <c r="H3324" s="354">
        <v>166.66666666666666</v>
      </c>
      <c r="I3324" s="354">
        <v>166.66666666666666</v>
      </c>
      <c r="J3324" s="354">
        <v>166.66666666666666</v>
      </c>
      <c r="K3324" s="354">
        <v>166.66666666666666</v>
      </c>
      <c r="L3324" s="354">
        <v>166.66666666666666</v>
      </c>
      <c r="M3324" s="354">
        <v>166.66666666666666</v>
      </c>
      <c r="N3324" s="354">
        <v>166.66666666666666</v>
      </c>
      <c r="O3324" s="354">
        <v>166.66666666666666</v>
      </c>
      <c r="P3324" s="354">
        <v>166.66666666666666</v>
      </c>
      <c r="Q3324" s="354">
        <v>166.66666666666666</v>
      </c>
      <c r="R3324" s="354">
        <v>166.66666666666666</v>
      </c>
      <c r="S3324" s="354">
        <v>166.66666666666666</v>
      </c>
      <c r="T3324" s="354">
        <v>333.33333333333331</v>
      </c>
      <c r="U3324" s="354">
        <v>500</v>
      </c>
      <c r="V3324" s="354">
        <v>666.66666666666663</v>
      </c>
      <c r="W3324" s="354">
        <v>833.33333333333326</v>
      </c>
      <c r="X3324" s="354">
        <v>999.99999999999989</v>
      </c>
      <c r="Y3324" s="354">
        <v>1166.6666666666665</v>
      </c>
      <c r="Z3324" s="354">
        <v>1333.3333333333333</v>
      </c>
      <c r="AA3324" s="354">
        <v>1500</v>
      </c>
      <c r="AB3324" s="354">
        <v>1666.6666666666667</v>
      </c>
      <c r="AC3324" s="354">
        <v>1833.3333333333335</v>
      </c>
      <c r="AD3324" s="354">
        <v>2000.0000000000002</v>
      </c>
    </row>
    <row r="3325" spans="1:30" x14ac:dyDescent="0.35">
      <c r="A3325" t="s">
        <v>204</v>
      </c>
      <c r="B3325" s="354" t="str">
        <f>VLOOKUP(A3325,'Web Based Remittances'!$A$2:$C$70,3,0)</f>
        <v>92q49d</v>
      </c>
      <c r="C3325" s="354" t="s">
        <v>101</v>
      </c>
      <c r="D3325" s="354" t="s">
        <v>102</v>
      </c>
      <c r="E3325" s="354">
        <v>6121600</v>
      </c>
      <c r="F3325" s="354">
        <v>342</v>
      </c>
      <c r="G3325" s="354">
        <v>28.5</v>
      </c>
      <c r="H3325" s="354">
        <v>28.5</v>
      </c>
      <c r="I3325" s="354">
        <v>28.5</v>
      </c>
      <c r="J3325" s="354">
        <v>28.5</v>
      </c>
      <c r="K3325" s="354">
        <v>28.5</v>
      </c>
      <c r="L3325" s="354">
        <v>28.5</v>
      </c>
      <c r="M3325" s="354">
        <v>28.5</v>
      </c>
      <c r="N3325" s="354">
        <v>28.5</v>
      </c>
      <c r="O3325" s="354">
        <v>28.5</v>
      </c>
      <c r="P3325" s="354">
        <v>28.5</v>
      </c>
      <c r="Q3325" s="354">
        <v>28.5</v>
      </c>
      <c r="R3325" s="354">
        <v>28.5</v>
      </c>
      <c r="S3325" s="354">
        <v>28.5</v>
      </c>
      <c r="T3325" s="354">
        <v>57</v>
      </c>
      <c r="U3325" s="354">
        <v>85.5</v>
      </c>
      <c r="V3325" s="354">
        <v>114</v>
      </c>
      <c r="W3325" s="354">
        <v>142.5</v>
      </c>
      <c r="X3325" s="354">
        <v>171</v>
      </c>
      <c r="Y3325" s="354">
        <v>199.5</v>
      </c>
      <c r="Z3325" s="354">
        <v>228</v>
      </c>
      <c r="AA3325" s="354">
        <v>256.5</v>
      </c>
      <c r="AB3325" s="354">
        <v>285</v>
      </c>
      <c r="AC3325" s="354">
        <v>313.5</v>
      </c>
      <c r="AD3325" s="354">
        <v>342</v>
      </c>
    </row>
    <row r="3326" spans="1:30" x14ac:dyDescent="0.35">
      <c r="A3326" t="s">
        <v>204</v>
      </c>
      <c r="B3326" s="354" t="str">
        <f>VLOOKUP(A3326,'Web Based Remittances'!$A$2:$C$70,3,0)</f>
        <v>92q49d</v>
      </c>
      <c r="C3326" s="354" t="s">
        <v>103</v>
      </c>
      <c r="D3326" s="354" t="s">
        <v>104</v>
      </c>
      <c r="E3326" s="354">
        <v>6151110</v>
      </c>
      <c r="F3326" s="354">
        <v>0</v>
      </c>
      <c r="G3326" s="354">
        <v>0</v>
      </c>
      <c r="H3326" s="354">
        <v>0</v>
      </c>
      <c r="I3326" s="354">
        <v>0</v>
      </c>
      <c r="J3326" s="354">
        <v>0</v>
      </c>
      <c r="K3326" s="354">
        <v>0</v>
      </c>
      <c r="L3326" s="354">
        <v>0</v>
      </c>
      <c r="M3326" s="354">
        <v>0</v>
      </c>
      <c r="N3326" s="354">
        <v>0</v>
      </c>
      <c r="O3326" s="354">
        <v>0</v>
      </c>
      <c r="P3326" s="354">
        <v>0</v>
      </c>
      <c r="Q3326" s="354">
        <v>0</v>
      </c>
      <c r="R3326" s="354">
        <v>0</v>
      </c>
      <c r="S3326" s="354">
        <v>0</v>
      </c>
      <c r="T3326" s="354">
        <v>0</v>
      </c>
      <c r="U3326" s="354">
        <v>0</v>
      </c>
      <c r="V3326" s="354">
        <v>0</v>
      </c>
      <c r="W3326" s="354">
        <v>0</v>
      </c>
      <c r="X3326" s="354">
        <v>0</v>
      </c>
      <c r="Y3326" s="354">
        <v>0</v>
      </c>
      <c r="Z3326" s="354">
        <v>0</v>
      </c>
      <c r="AA3326" s="354">
        <v>0</v>
      </c>
      <c r="AB3326" s="354">
        <v>0</v>
      </c>
      <c r="AC3326" s="354">
        <v>0</v>
      </c>
      <c r="AD3326" s="354">
        <v>0</v>
      </c>
    </row>
    <row r="3327" spans="1:30" x14ac:dyDescent="0.35">
      <c r="A3327" t="s">
        <v>204</v>
      </c>
      <c r="B3327" s="354" t="str">
        <f>VLOOKUP(A3327,'Web Based Remittances'!$A$2:$C$70,3,0)</f>
        <v>92q49d</v>
      </c>
      <c r="C3327" s="354" t="s">
        <v>105</v>
      </c>
      <c r="D3327" s="354" t="s">
        <v>106</v>
      </c>
      <c r="E3327" s="354">
        <v>6140200</v>
      </c>
      <c r="F3327" s="354">
        <v>8664</v>
      </c>
      <c r="G3327" s="354">
        <v>722</v>
      </c>
      <c r="H3327" s="354">
        <v>722</v>
      </c>
      <c r="I3327" s="354">
        <v>722</v>
      </c>
      <c r="J3327" s="354">
        <v>722</v>
      </c>
      <c r="K3327" s="354">
        <v>722</v>
      </c>
      <c r="L3327" s="354">
        <v>722</v>
      </c>
      <c r="M3327" s="354">
        <v>722</v>
      </c>
      <c r="N3327" s="354">
        <v>722</v>
      </c>
      <c r="O3327" s="354">
        <v>722</v>
      </c>
      <c r="P3327" s="354">
        <v>722</v>
      </c>
      <c r="Q3327" s="354">
        <v>722</v>
      </c>
      <c r="R3327" s="354">
        <v>722</v>
      </c>
      <c r="S3327" s="354">
        <v>722</v>
      </c>
      <c r="T3327" s="354">
        <v>1444</v>
      </c>
      <c r="U3327" s="354">
        <v>2166</v>
      </c>
      <c r="V3327" s="354">
        <v>2888</v>
      </c>
      <c r="W3327" s="354">
        <v>3610</v>
      </c>
      <c r="X3327" s="354">
        <v>4332</v>
      </c>
      <c r="Y3327" s="354">
        <v>5054</v>
      </c>
      <c r="Z3327" s="354">
        <v>5776</v>
      </c>
      <c r="AA3327" s="354">
        <v>6498</v>
      </c>
      <c r="AB3327" s="354">
        <v>7220</v>
      </c>
      <c r="AC3327" s="354">
        <v>7942</v>
      </c>
      <c r="AD3327" s="354">
        <v>8664</v>
      </c>
    </row>
    <row r="3328" spans="1:30" x14ac:dyDescent="0.35">
      <c r="A3328" t="s">
        <v>204</v>
      </c>
      <c r="B3328" s="354" t="str">
        <f>VLOOKUP(A3328,'Web Based Remittances'!$A$2:$C$70,3,0)</f>
        <v>92q49d</v>
      </c>
      <c r="C3328" s="354" t="s">
        <v>107</v>
      </c>
      <c r="D3328" s="354" t="s">
        <v>108</v>
      </c>
      <c r="E3328" s="354">
        <v>6111000</v>
      </c>
      <c r="F3328" s="354">
        <v>0</v>
      </c>
      <c r="G3328" s="354">
        <v>0</v>
      </c>
      <c r="H3328" s="354">
        <v>0</v>
      </c>
      <c r="I3328" s="354">
        <v>0</v>
      </c>
      <c r="J3328" s="354">
        <v>0</v>
      </c>
      <c r="K3328" s="354">
        <v>0</v>
      </c>
      <c r="L3328" s="354">
        <v>0</v>
      </c>
      <c r="M3328" s="354">
        <v>0</v>
      </c>
      <c r="N3328" s="354">
        <v>0</v>
      </c>
      <c r="O3328" s="354">
        <v>0</v>
      </c>
      <c r="P3328" s="354">
        <v>0</v>
      </c>
      <c r="Q3328" s="354">
        <v>0</v>
      </c>
      <c r="R3328" s="354">
        <v>0</v>
      </c>
      <c r="S3328" s="354">
        <v>0</v>
      </c>
      <c r="T3328" s="354">
        <v>0</v>
      </c>
      <c r="U3328" s="354">
        <v>0</v>
      </c>
      <c r="V3328" s="354">
        <v>0</v>
      </c>
      <c r="W3328" s="354">
        <v>0</v>
      </c>
      <c r="X3328" s="354">
        <v>0</v>
      </c>
      <c r="Y3328" s="354">
        <v>0</v>
      </c>
      <c r="Z3328" s="354">
        <v>0</v>
      </c>
      <c r="AA3328" s="354">
        <v>0</v>
      </c>
      <c r="AB3328" s="354">
        <v>0</v>
      </c>
      <c r="AC3328" s="354">
        <v>0</v>
      </c>
      <c r="AD3328" s="354">
        <v>0</v>
      </c>
    </row>
    <row r="3329" spans="1:30" x14ac:dyDescent="0.35">
      <c r="A3329" t="s">
        <v>204</v>
      </c>
      <c r="B3329" s="354" t="str">
        <f>VLOOKUP(A3329,'Web Based Remittances'!$A$2:$C$70,3,0)</f>
        <v>92q49d</v>
      </c>
      <c r="C3329" s="354" t="s">
        <v>109</v>
      </c>
      <c r="D3329" s="354" t="s">
        <v>110</v>
      </c>
      <c r="E3329" s="354">
        <v>6170100</v>
      </c>
      <c r="F3329" s="354">
        <v>5000</v>
      </c>
      <c r="G3329" s="354">
        <v>416.66666666666669</v>
      </c>
      <c r="H3329" s="354">
        <v>416.66666666666669</v>
      </c>
      <c r="I3329" s="354">
        <v>416.66666666666669</v>
      </c>
      <c r="J3329" s="354">
        <v>416.66666666666669</v>
      </c>
      <c r="K3329" s="354">
        <v>416.66666666666669</v>
      </c>
      <c r="L3329" s="354">
        <v>416.66666666666669</v>
      </c>
      <c r="M3329" s="354">
        <v>416.66666666666669</v>
      </c>
      <c r="N3329" s="354">
        <v>416.66666666666669</v>
      </c>
      <c r="O3329" s="354">
        <v>416.66666666666669</v>
      </c>
      <c r="P3329" s="354">
        <v>416.66666666666669</v>
      </c>
      <c r="Q3329" s="354">
        <v>416.66666666666669</v>
      </c>
      <c r="R3329" s="354">
        <v>416.66666666666669</v>
      </c>
      <c r="S3329" s="354">
        <v>416.66666666666669</v>
      </c>
      <c r="T3329" s="354">
        <v>833.33333333333337</v>
      </c>
      <c r="U3329" s="354">
        <v>1250</v>
      </c>
      <c r="V3329" s="354">
        <v>1666.6666666666667</v>
      </c>
      <c r="W3329" s="354">
        <v>2083.3333333333335</v>
      </c>
      <c r="X3329" s="354">
        <v>2500</v>
      </c>
      <c r="Y3329" s="354">
        <v>2916.6666666666665</v>
      </c>
      <c r="Z3329" s="354">
        <v>3333.333333333333</v>
      </c>
      <c r="AA3329" s="354">
        <v>3749.9999999999995</v>
      </c>
      <c r="AB3329" s="354">
        <v>4166.6666666666661</v>
      </c>
      <c r="AC3329" s="354">
        <v>4583.333333333333</v>
      </c>
      <c r="AD3329" s="354">
        <v>5000</v>
      </c>
    </row>
    <row r="3330" spans="1:30" x14ac:dyDescent="0.35">
      <c r="A3330" t="s">
        <v>204</v>
      </c>
      <c r="B3330" s="354" t="str">
        <f>VLOOKUP(A3330,'Web Based Remittances'!$A$2:$C$70,3,0)</f>
        <v>92q49d</v>
      </c>
      <c r="C3330" s="354" t="s">
        <v>111</v>
      </c>
      <c r="D3330" s="354" t="s">
        <v>112</v>
      </c>
      <c r="E3330" s="354">
        <v>6170110</v>
      </c>
      <c r="F3330" s="354">
        <v>15250</v>
      </c>
      <c r="G3330" s="354">
        <v>1270.8333333333333</v>
      </c>
      <c r="H3330" s="354">
        <v>1270.8333333333333</v>
      </c>
      <c r="I3330" s="354">
        <v>1270.8333333333333</v>
      </c>
      <c r="J3330" s="354">
        <v>1270.8333333333333</v>
      </c>
      <c r="K3330" s="354">
        <v>1270.8333333333333</v>
      </c>
      <c r="L3330" s="354">
        <v>1270.8333333333333</v>
      </c>
      <c r="M3330" s="354">
        <v>1270.8333333333333</v>
      </c>
      <c r="N3330" s="354">
        <v>1270.8333333333333</v>
      </c>
      <c r="O3330" s="354">
        <v>1270.8333333333333</v>
      </c>
      <c r="P3330" s="354">
        <v>1270.8333333333333</v>
      </c>
      <c r="Q3330" s="354">
        <v>1270.8333333333333</v>
      </c>
      <c r="R3330" s="354">
        <v>1270.8333333333333</v>
      </c>
      <c r="S3330" s="354">
        <v>1270.8333333333333</v>
      </c>
      <c r="T3330" s="354">
        <v>2541.6666666666665</v>
      </c>
      <c r="U3330" s="354">
        <v>3812.5</v>
      </c>
      <c r="V3330" s="354">
        <v>5083.333333333333</v>
      </c>
      <c r="W3330" s="354">
        <v>6354.1666666666661</v>
      </c>
      <c r="X3330" s="354">
        <v>7624.9999999999991</v>
      </c>
      <c r="Y3330" s="354">
        <v>8895.8333333333321</v>
      </c>
      <c r="Z3330" s="354">
        <v>10166.666666666666</v>
      </c>
      <c r="AA3330" s="354">
        <v>11437.5</v>
      </c>
      <c r="AB3330" s="354">
        <v>12708.333333333334</v>
      </c>
      <c r="AC3330" s="354">
        <v>13979.166666666668</v>
      </c>
      <c r="AD3330" s="354">
        <v>15250.000000000002</v>
      </c>
    </row>
    <row r="3331" spans="1:30" x14ac:dyDescent="0.35">
      <c r="A3331" t="s">
        <v>204</v>
      </c>
      <c r="B3331" s="354" t="str">
        <f>VLOOKUP(A3331,'Web Based Remittances'!$A$2:$C$70,3,0)</f>
        <v>92q49d</v>
      </c>
      <c r="C3331" s="354" t="s">
        <v>113</v>
      </c>
      <c r="D3331" s="354" t="s">
        <v>114</v>
      </c>
      <c r="E3331" s="354">
        <v>6181400</v>
      </c>
      <c r="F3331" s="354">
        <v>0</v>
      </c>
      <c r="G3331" s="354">
        <v>0</v>
      </c>
      <c r="H3331" s="354">
        <v>0</v>
      </c>
      <c r="I3331" s="354">
        <v>0</v>
      </c>
      <c r="J3331" s="354">
        <v>0</v>
      </c>
      <c r="K3331" s="354">
        <v>0</v>
      </c>
      <c r="L3331" s="354">
        <v>0</v>
      </c>
      <c r="M3331" s="354">
        <v>0</v>
      </c>
      <c r="N3331" s="354">
        <v>0</v>
      </c>
      <c r="O3331" s="354">
        <v>0</v>
      </c>
      <c r="P3331" s="354">
        <v>0</v>
      </c>
      <c r="Q3331" s="354">
        <v>0</v>
      </c>
      <c r="R3331" s="354">
        <v>0</v>
      </c>
      <c r="S3331" s="354">
        <v>0</v>
      </c>
      <c r="T3331" s="354">
        <v>0</v>
      </c>
      <c r="U3331" s="354">
        <v>0</v>
      </c>
      <c r="V3331" s="354">
        <v>0</v>
      </c>
      <c r="W3331" s="354">
        <v>0</v>
      </c>
      <c r="X3331" s="354">
        <v>0</v>
      </c>
      <c r="Y3331" s="354">
        <v>0</v>
      </c>
      <c r="Z3331" s="354">
        <v>0</v>
      </c>
      <c r="AA3331" s="354">
        <v>0</v>
      </c>
      <c r="AB3331" s="354">
        <v>0</v>
      </c>
      <c r="AC3331" s="354">
        <v>0</v>
      </c>
      <c r="AD3331" s="354">
        <v>0</v>
      </c>
    </row>
    <row r="3332" spans="1:30" x14ac:dyDescent="0.35">
      <c r="A3332" t="s">
        <v>204</v>
      </c>
      <c r="B3332" s="354" t="str">
        <f>VLOOKUP(A3332,'Web Based Remittances'!$A$2:$C$70,3,0)</f>
        <v>92q49d</v>
      </c>
      <c r="C3332" s="354" t="s">
        <v>115</v>
      </c>
      <c r="D3332" s="354" t="s">
        <v>116</v>
      </c>
      <c r="E3332" s="354">
        <v>6181500</v>
      </c>
      <c r="F3332" s="354">
        <v>0</v>
      </c>
      <c r="G3332" s="354">
        <v>0</v>
      </c>
      <c r="H3332" s="354">
        <v>0</v>
      </c>
      <c r="I3332" s="354">
        <v>0</v>
      </c>
      <c r="J3332" s="354">
        <v>0</v>
      </c>
      <c r="K3332" s="354">
        <v>0</v>
      </c>
      <c r="L3332" s="354">
        <v>0</v>
      </c>
      <c r="M3332" s="354">
        <v>0</v>
      </c>
      <c r="N3332" s="354">
        <v>0</v>
      </c>
      <c r="O3332" s="354">
        <v>0</v>
      </c>
      <c r="P3332" s="354">
        <v>0</v>
      </c>
      <c r="Q3332" s="354">
        <v>0</v>
      </c>
      <c r="R3332" s="354">
        <v>0</v>
      </c>
      <c r="S3332" s="354">
        <v>0</v>
      </c>
      <c r="T3332" s="354">
        <v>0</v>
      </c>
      <c r="U3332" s="354">
        <v>0</v>
      </c>
      <c r="V3332" s="354">
        <v>0</v>
      </c>
      <c r="W3332" s="354">
        <v>0</v>
      </c>
      <c r="X3332" s="354">
        <v>0</v>
      </c>
      <c r="Y3332" s="354">
        <v>0</v>
      </c>
      <c r="Z3332" s="354">
        <v>0</v>
      </c>
      <c r="AA3332" s="354">
        <v>0</v>
      </c>
      <c r="AB3332" s="354">
        <v>0</v>
      </c>
      <c r="AC3332" s="354">
        <v>0</v>
      </c>
      <c r="AD3332" s="354">
        <v>0</v>
      </c>
    </row>
    <row r="3333" spans="1:30" x14ac:dyDescent="0.35">
      <c r="A3333" t="s">
        <v>204</v>
      </c>
      <c r="B3333" s="354" t="str">
        <f>VLOOKUP(A3333,'Web Based Remittances'!$A$2:$C$70,3,0)</f>
        <v>92q49d</v>
      </c>
      <c r="C3333" s="354" t="s">
        <v>117</v>
      </c>
      <c r="D3333" s="354" t="s">
        <v>118</v>
      </c>
      <c r="E3333" s="354">
        <v>6110610</v>
      </c>
      <c r="F3333" s="354">
        <v>0</v>
      </c>
      <c r="G3333" s="354">
        <v>0</v>
      </c>
      <c r="S3333" s="354">
        <v>0</v>
      </c>
      <c r="T3333" s="354">
        <v>0</v>
      </c>
      <c r="U3333" s="354">
        <v>0</v>
      </c>
      <c r="V3333" s="354">
        <v>0</v>
      </c>
      <c r="W3333" s="354">
        <v>0</v>
      </c>
      <c r="X3333" s="354">
        <v>0</v>
      </c>
      <c r="Y3333" s="354">
        <v>0</v>
      </c>
      <c r="Z3333" s="354">
        <v>0</v>
      </c>
      <c r="AA3333" s="354">
        <v>0</v>
      </c>
      <c r="AB3333" s="354">
        <v>0</v>
      </c>
      <c r="AC3333" s="354">
        <v>0</v>
      </c>
      <c r="AD3333" s="354">
        <v>0</v>
      </c>
    </row>
    <row r="3334" spans="1:30" x14ac:dyDescent="0.35">
      <c r="A3334" t="s">
        <v>204</v>
      </c>
      <c r="B3334" s="354" t="str">
        <f>VLOOKUP(A3334,'Web Based Remittances'!$A$2:$C$70,3,0)</f>
        <v>92q49d</v>
      </c>
      <c r="C3334" s="354" t="s">
        <v>119</v>
      </c>
      <c r="D3334" s="354" t="s">
        <v>120</v>
      </c>
      <c r="E3334" s="354">
        <v>6122340</v>
      </c>
      <c r="F3334" s="354">
        <v>0</v>
      </c>
      <c r="G3334" s="354">
        <v>0</v>
      </c>
      <c r="S3334" s="354">
        <v>0</v>
      </c>
      <c r="T3334" s="354">
        <v>0</v>
      </c>
      <c r="U3334" s="354">
        <v>0</v>
      </c>
      <c r="V3334" s="354">
        <v>0</v>
      </c>
      <c r="W3334" s="354">
        <v>0</v>
      </c>
      <c r="X3334" s="354">
        <v>0</v>
      </c>
      <c r="Y3334" s="354">
        <v>0</v>
      </c>
      <c r="Z3334" s="354">
        <v>0</v>
      </c>
      <c r="AA3334" s="354">
        <v>0</v>
      </c>
      <c r="AB3334" s="354">
        <v>0</v>
      </c>
      <c r="AC3334" s="354">
        <v>0</v>
      </c>
      <c r="AD3334" s="354">
        <v>0</v>
      </c>
    </row>
    <row r="3335" spans="1:30" x14ac:dyDescent="0.35">
      <c r="A3335" t="s">
        <v>204</v>
      </c>
      <c r="B3335" s="354" t="str">
        <f>VLOOKUP(A3335,'Web Based Remittances'!$A$2:$C$70,3,0)</f>
        <v>92q49d</v>
      </c>
      <c r="C3335" s="354" t="s">
        <v>121</v>
      </c>
      <c r="D3335" s="354" t="s">
        <v>122</v>
      </c>
      <c r="E3335" s="354">
        <v>4190170</v>
      </c>
      <c r="F3335" s="354">
        <v>-4258.75</v>
      </c>
      <c r="I3335" s="354">
        <v>-4258.75</v>
      </c>
      <c r="S3335" s="354">
        <v>0</v>
      </c>
      <c r="T3335" s="354">
        <v>0</v>
      </c>
      <c r="U3335" s="354">
        <v>-4258.75</v>
      </c>
      <c r="V3335" s="354">
        <v>-4258.75</v>
      </c>
      <c r="W3335" s="354">
        <v>-4258.75</v>
      </c>
      <c r="X3335" s="354">
        <v>-4258.75</v>
      </c>
      <c r="Y3335" s="354">
        <v>-4258.75</v>
      </c>
      <c r="Z3335" s="354">
        <v>-4258.75</v>
      </c>
      <c r="AA3335" s="354">
        <v>-4258.75</v>
      </c>
      <c r="AB3335" s="354">
        <v>-4258.75</v>
      </c>
      <c r="AC3335" s="354">
        <v>-4258.75</v>
      </c>
      <c r="AD3335" s="354">
        <v>-4258.75</v>
      </c>
    </row>
    <row r="3336" spans="1:30" x14ac:dyDescent="0.35">
      <c r="A3336" t="s">
        <v>204</v>
      </c>
      <c r="B3336" s="354" t="str">
        <f>VLOOKUP(A3336,'Web Based Remittances'!$A$2:$C$70,3,0)</f>
        <v>92q49d</v>
      </c>
      <c r="C3336" s="354" t="s">
        <v>123</v>
      </c>
      <c r="D3336" s="354" t="s">
        <v>124</v>
      </c>
      <c r="E3336" s="354">
        <v>4190430</v>
      </c>
      <c r="S3336" s="354">
        <v>0</v>
      </c>
      <c r="T3336" s="354">
        <v>0</v>
      </c>
      <c r="U3336" s="354">
        <v>0</v>
      </c>
      <c r="V3336" s="354">
        <v>0</v>
      </c>
      <c r="W3336" s="354">
        <v>0</v>
      </c>
      <c r="X3336" s="354">
        <v>0</v>
      </c>
      <c r="Y3336" s="354">
        <v>0</v>
      </c>
      <c r="Z3336" s="354">
        <v>0</v>
      </c>
      <c r="AA3336" s="354">
        <v>0</v>
      </c>
      <c r="AB3336" s="354">
        <v>0</v>
      </c>
      <c r="AC3336" s="354">
        <v>0</v>
      </c>
      <c r="AD3336" s="354">
        <v>0</v>
      </c>
    </row>
    <row r="3337" spans="1:30" x14ac:dyDescent="0.35">
      <c r="A3337" t="s">
        <v>204</v>
      </c>
      <c r="B3337" s="354" t="str">
        <f>VLOOKUP(A3337,'Web Based Remittances'!$A$2:$C$70,3,0)</f>
        <v>92q49d</v>
      </c>
      <c r="C3337" s="354" t="s">
        <v>125</v>
      </c>
      <c r="D3337" s="354" t="s">
        <v>126</v>
      </c>
      <c r="E3337" s="354">
        <v>6181510</v>
      </c>
      <c r="F3337" s="354">
        <v>0</v>
      </c>
      <c r="S3337" s="354">
        <v>0</v>
      </c>
      <c r="T3337" s="354">
        <v>0</v>
      </c>
      <c r="U3337" s="354">
        <v>0</v>
      </c>
      <c r="V3337" s="354">
        <v>0</v>
      </c>
      <c r="W3337" s="354">
        <v>0</v>
      </c>
      <c r="X3337" s="354">
        <v>0</v>
      </c>
      <c r="Y3337" s="354">
        <v>0</v>
      </c>
      <c r="Z3337" s="354">
        <v>0</v>
      </c>
      <c r="AA3337" s="354">
        <v>0</v>
      </c>
      <c r="AB3337" s="354">
        <v>0</v>
      </c>
      <c r="AC3337" s="354">
        <v>0</v>
      </c>
      <c r="AD3337" s="354">
        <v>0</v>
      </c>
    </row>
    <row r="3338" spans="1:30" x14ac:dyDescent="0.35">
      <c r="A3338" t="s">
        <v>204</v>
      </c>
      <c r="B3338" s="354" t="str">
        <f>VLOOKUP(A3338,'Web Based Remittances'!$A$2:$C$70,3,0)</f>
        <v>92q49d</v>
      </c>
      <c r="C3338" s="354" t="s">
        <v>147</v>
      </c>
      <c r="D3338" s="354" t="s">
        <v>148</v>
      </c>
      <c r="E3338" s="354">
        <v>6180210</v>
      </c>
      <c r="S3338" s="354">
        <v>0</v>
      </c>
      <c r="T3338" s="354">
        <v>0</v>
      </c>
      <c r="U3338" s="354">
        <v>0</v>
      </c>
      <c r="V3338" s="354">
        <v>0</v>
      </c>
      <c r="W3338" s="354">
        <v>0</v>
      </c>
      <c r="X3338" s="354">
        <v>0</v>
      </c>
      <c r="Y3338" s="354">
        <v>0</v>
      </c>
      <c r="Z3338" s="354">
        <v>0</v>
      </c>
      <c r="AA3338" s="354">
        <v>0</v>
      </c>
      <c r="AB3338" s="354">
        <v>0</v>
      </c>
      <c r="AC3338" s="354">
        <v>0</v>
      </c>
      <c r="AD3338" s="354">
        <v>0</v>
      </c>
    </row>
    <row r="3339" spans="1:30" x14ac:dyDescent="0.35">
      <c r="A3339" t="s">
        <v>204</v>
      </c>
      <c r="B3339" s="354" t="str">
        <f>VLOOKUP(A3339,'Web Based Remittances'!$A$2:$C$70,3,0)</f>
        <v>92q49d</v>
      </c>
      <c r="C3339" s="354" t="s">
        <v>127</v>
      </c>
      <c r="D3339" s="354" t="s">
        <v>128</v>
      </c>
      <c r="E3339" s="354">
        <v>6180200</v>
      </c>
      <c r="F3339" s="354">
        <v>10000</v>
      </c>
      <c r="I3339" s="354">
        <v>4000</v>
      </c>
      <c r="L3339" s="354">
        <v>6000</v>
      </c>
      <c r="S3339" s="354">
        <v>0</v>
      </c>
      <c r="T3339" s="354">
        <v>0</v>
      </c>
      <c r="U3339" s="354">
        <v>4000</v>
      </c>
      <c r="V3339" s="354">
        <v>4000</v>
      </c>
      <c r="W3339" s="354">
        <v>4000</v>
      </c>
      <c r="X3339" s="354">
        <v>10000</v>
      </c>
      <c r="Y3339" s="354">
        <v>10000</v>
      </c>
      <c r="Z3339" s="354">
        <v>10000</v>
      </c>
      <c r="AA3339" s="354">
        <v>10000</v>
      </c>
      <c r="AB3339" s="354">
        <v>10000</v>
      </c>
      <c r="AC3339" s="354">
        <v>10000</v>
      </c>
      <c r="AD3339" s="354">
        <v>10000</v>
      </c>
    </row>
    <row r="3340" spans="1:30" x14ac:dyDescent="0.35">
      <c r="A3340" t="s">
        <v>204</v>
      </c>
      <c r="B3340" s="354" t="str">
        <f>VLOOKUP(A3340,'Web Based Remittances'!$A$2:$C$70,3,0)</f>
        <v>92q49d</v>
      </c>
      <c r="C3340" s="354" t="s">
        <v>130</v>
      </c>
      <c r="D3340" s="354" t="s">
        <v>131</v>
      </c>
      <c r="E3340" s="354">
        <v>6180230</v>
      </c>
      <c r="S3340" s="354">
        <v>0</v>
      </c>
      <c r="T3340" s="354">
        <v>0</v>
      </c>
      <c r="U3340" s="354">
        <v>0</v>
      </c>
      <c r="V3340" s="354">
        <v>0</v>
      </c>
      <c r="W3340" s="354">
        <v>0</v>
      </c>
      <c r="X3340" s="354">
        <v>0</v>
      </c>
      <c r="Y3340" s="354">
        <v>0</v>
      </c>
      <c r="Z3340" s="354">
        <v>0</v>
      </c>
      <c r="AA3340" s="354">
        <v>0</v>
      </c>
      <c r="AB3340" s="354">
        <v>0</v>
      </c>
      <c r="AC3340" s="354">
        <v>0</v>
      </c>
      <c r="AD3340" s="354">
        <v>0</v>
      </c>
    </row>
    <row r="3341" spans="1:30" x14ac:dyDescent="0.35">
      <c r="A3341" t="s">
        <v>204</v>
      </c>
      <c r="B3341" s="354" t="str">
        <f>VLOOKUP(A3341,'Web Based Remittances'!$A$2:$C$70,3,0)</f>
        <v>92q49d</v>
      </c>
      <c r="C3341" s="354" t="s">
        <v>136</v>
      </c>
      <c r="D3341" s="354" t="s">
        <v>137</v>
      </c>
      <c r="E3341" s="354">
        <v>6180260</v>
      </c>
      <c r="S3341" s="354">
        <v>0</v>
      </c>
      <c r="T3341" s="354">
        <v>0</v>
      </c>
      <c r="U3341" s="354">
        <v>0</v>
      </c>
      <c r="V3341" s="354">
        <v>0</v>
      </c>
      <c r="W3341" s="354">
        <v>0</v>
      </c>
      <c r="X3341" s="354">
        <v>0</v>
      </c>
      <c r="Y3341" s="354">
        <v>0</v>
      </c>
      <c r="Z3341" s="354">
        <v>0</v>
      </c>
      <c r="AA3341" s="354">
        <v>0</v>
      </c>
      <c r="AB3341" s="354">
        <v>0</v>
      </c>
      <c r="AC3341" s="354">
        <v>0</v>
      </c>
      <c r="AD3341" s="354">
        <v>0</v>
      </c>
    </row>
    <row r="3342" spans="1:30" x14ac:dyDescent="0.35">
      <c r="A3342" t="s">
        <v>205</v>
      </c>
      <c r="B3342" s="354" t="str">
        <f>VLOOKUP(A3342,'Web Based Remittances'!$A$2:$C$70,3,0)</f>
        <v>929u173s</v>
      </c>
      <c r="C3342" s="354" t="s">
        <v>19</v>
      </c>
      <c r="D3342" s="354" t="s">
        <v>20</v>
      </c>
      <c r="E3342" s="354">
        <v>4190105</v>
      </c>
      <c r="F3342" s="354">
        <v>-237389.27</v>
      </c>
      <c r="G3342" s="354">
        <v>-28486.712399999997</v>
      </c>
      <c r="H3342" s="354">
        <v>-18991.141599999999</v>
      </c>
      <c r="I3342" s="354">
        <v>-18991.141599999999</v>
      </c>
      <c r="J3342" s="354">
        <v>-18991.141599999999</v>
      </c>
      <c r="K3342" s="354">
        <v>-18991.141599999999</v>
      </c>
      <c r="L3342" s="354">
        <v>-18991.141599999999</v>
      </c>
      <c r="M3342" s="354">
        <v>-18991.141599999999</v>
      </c>
      <c r="N3342" s="354">
        <v>-18991.141599999999</v>
      </c>
      <c r="O3342" s="354">
        <v>-18991.141599999999</v>
      </c>
      <c r="P3342" s="354">
        <v>-18991.141599999999</v>
      </c>
      <c r="Q3342" s="354">
        <v>-18991.141599999999</v>
      </c>
      <c r="R3342" s="354">
        <v>-18991.141599999999</v>
      </c>
      <c r="S3342" s="354">
        <v>-28486.712399999997</v>
      </c>
      <c r="T3342" s="354">
        <v>-47477.853999999992</v>
      </c>
      <c r="U3342" s="354">
        <v>-66468.995599999995</v>
      </c>
      <c r="V3342" s="354">
        <v>-85460.137199999997</v>
      </c>
      <c r="W3342" s="354">
        <v>-104451.2788</v>
      </c>
      <c r="X3342" s="354">
        <v>-123442.4204</v>
      </c>
      <c r="Y3342" s="354">
        <v>-142433.56200000001</v>
      </c>
      <c r="Z3342" s="354">
        <v>-161424.70360000001</v>
      </c>
      <c r="AA3342" s="354">
        <v>-180415.84520000001</v>
      </c>
      <c r="AB3342" s="354">
        <v>-199406.98680000001</v>
      </c>
      <c r="AC3342" s="354">
        <v>-218398.12840000002</v>
      </c>
      <c r="AD3342" s="354">
        <v>-237389.27000000002</v>
      </c>
    </row>
    <row r="3343" spans="1:30" x14ac:dyDescent="0.35">
      <c r="A3343" t="s">
        <v>205</v>
      </c>
      <c r="B3343" s="354" t="str">
        <f>VLOOKUP(A3343,'Web Based Remittances'!$A$2:$C$70,3,0)</f>
        <v>929u173s</v>
      </c>
      <c r="C3343" s="354" t="s">
        <v>21</v>
      </c>
      <c r="D3343" s="354" t="s">
        <v>22</v>
      </c>
      <c r="E3343" s="354">
        <v>4190110</v>
      </c>
      <c r="S3343" s="354">
        <v>0</v>
      </c>
      <c r="T3343" s="354">
        <v>0</v>
      </c>
      <c r="U3343" s="354">
        <v>0</v>
      </c>
      <c r="V3343" s="354">
        <v>0</v>
      </c>
      <c r="W3343" s="354">
        <v>0</v>
      </c>
      <c r="X3343" s="354">
        <v>0</v>
      </c>
      <c r="Y3343" s="354">
        <v>0</v>
      </c>
      <c r="Z3343" s="354">
        <v>0</v>
      </c>
      <c r="AA3343" s="354">
        <v>0</v>
      </c>
      <c r="AB3343" s="354">
        <v>0</v>
      </c>
      <c r="AC3343" s="354">
        <v>0</v>
      </c>
      <c r="AD3343" s="354">
        <v>0</v>
      </c>
    </row>
    <row r="3344" spans="1:30" x14ac:dyDescent="0.35">
      <c r="A3344" t="s">
        <v>205</v>
      </c>
      <c r="B3344" s="354" t="str">
        <f>VLOOKUP(A3344,'Web Based Remittances'!$A$2:$C$70,3,0)</f>
        <v>929u173s</v>
      </c>
      <c r="C3344" s="354" t="s">
        <v>23</v>
      </c>
      <c r="D3344" s="354" t="s">
        <v>24</v>
      </c>
      <c r="E3344" s="354">
        <v>4190120</v>
      </c>
      <c r="F3344" s="354">
        <v>-12144</v>
      </c>
      <c r="G3344" s="354">
        <v>-3036</v>
      </c>
      <c r="H3344" s="354">
        <v>-3036</v>
      </c>
      <c r="I3344" s="354">
        <v>-3036</v>
      </c>
      <c r="J3344" s="354">
        <v>-3036</v>
      </c>
      <c r="S3344" s="354">
        <v>-3036</v>
      </c>
      <c r="T3344" s="354">
        <v>-6072</v>
      </c>
      <c r="U3344" s="354">
        <v>-9108</v>
      </c>
      <c r="V3344" s="354">
        <v>-12144</v>
      </c>
      <c r="W3344" s="354">
        <v>-12144</v>
      </c>
      <c r="X3344" s="354">
        <v>-12144</v>
      </c>
      <c r="Y3344" s="354">
        <v>-12144</v>
      </c>
      <c r="Z3344" s="354">
        <v>-12144</v>
      </c>
      <c r="AA3344" s="354">
        <v>-12144</v>
      </c>
      <c r="AB3344" s="354">
        <v>-12144</v>
      </c>
      <c r="AC3344" s="354">
        <v>-12144</v>
      </c>
      <c r="AD3344" s="354">
        <v>-12144</v>
      </c>
    </row>
    <row r="3345" spans="1:30" x14ac:dyDescent="0.35">
      <c r="A3345" t="s">
        <v>205</v>
      </c>
      <c r="B3345" s="354" t="str">
        <f>VLOOKUP(A3345,'Web Based Remittances'!$A$2:$C$70,3,0)</f>
        <v>929u173s</v>
      </c>
      <c r="C3345" s="354" t="s">
        <v>25</v>
      </c>
      <c r="D3345" s="354" t="s">
        <v>26</v>
      </c>
      <c r="E3345" s="354">
        <v>4190140</v>
      </c>
      <c r="F3345" s="354">
        <v>-4351.16</v>
      </c>
      <c r="I3345" s="354">
        <v>-1087.79</v>
      </c>
      <c r="L3345" s="354">
        <v>-1087.79</v>
      </c>
      <c r="O3345" s="354">
        <v>-1087.79</v>
      </c>
      <c r="R3345" s="354">
        <v>-1087.79</v>
      </c>
      <c r="S3345" s="354">
        <v>0</v>
      </c>
      <c r="T3345" s="354">
        <v>0</v>
      </c>
      <c r="U3345" s="354">
        <v>-1087.79</v>
      </c>
      <c r="V3345" s="354">
        <v>-1087.79</v>
      </c>
      <c r="W3345" s="354">
        <v>-1087.79</v>
      </c>
      <c r="X3345" s="354">
        <v>-2175.58</v>
      </c>
      <c r="Y3345" s="354">
        <v>-2175.58</v>
      </c>
      <c r="Z3345" s="354">
        <v>-2175.58</v>
      </c>
      <c r="AA3345" s="354">
        <v>-3263.37</v>
      </c>
      <c r="AB3345" s="354">
        <v>-3263.37</v>
      </c>
      <c r="AC3345" s="354">
        <v>-3263.37</v>
      </c>
      <c r="AD3345" s="354">
        <v>-4351.16</v>
      </c>
    </row>
    <row r="3346" spans="1:30" x14ac:dyDescent="0.35">
      <c r="A3346" t="s">
        <v>205</v>
      </c>
      <c r="B3346" s="354" t="str">
        <f>VLOOKUP(A3346,'Web Based Remittances'!$A$2:$C$70,3,0)</f>
        <v>929u173s</v>
      </c>
      <c r="C3346" s="354" t="s">
        <v>27</v>
      </c>
      <c r="D3346" s="354" t="s">
        <v>28</v>
      </c>
      <c r="E3346" s="354">
        <v>4190160</v>
      </c>
      <c r="S3346" s="354">
        <v>0</v>
      </c>
      <c r="T3346" s="354">
        <v>0</v>
      </c>
      <c r="U3346" s="354">
        <v>0</v>
      </c>
      <c r="V3346" s="354">
        <v>0</v>
      </c>
      <c r="W3346" s="354">
        <v>0</v>
      </c>
      <c r="X3346" s="354">
        <v>0</v>
      </c>
      <c r="Y3346" s="354">
        <v>0</v>
      </c>
      <c r="Z3346" s="354">
        <v>0</v>
      </c>
      <c r="AA3346" s="354">
        <v>0</v>
      </c>
      <c r="AB3346" s="354">
        <v>0</v>
      </c>
      <c r="AC3346" s="354">
        <v>0</v>
      </c>
      <c r="AD3346" s="354">
        <v>0</v>
      </c>
    </row>
    <row r="3347" spans="1:30" x14ac:dyDescent="0.35">
      <c r="A3347" t="s">
        <v>205</v>
      </c>
      <c r="B3347" s="354" t="str">
        <f>VLOOKUP(A3347,'Web Based Remittances'!$A$2:$C$70,3,0)</f>
        <v>929u173s</v>
      </c>
      <c r="C3347" s="354" t="s">
        <v>29</v>
      </c>
      <c r="D3347" s="354" t="s">
        <v>30</v>
      </c>
      <c r="E3347" s="354">
        <v>4190390</v>
      </c>
      <c r="S3347" s="354">
        <v>0</v>
      </c>
      <c r="T3347" s="354">
        <v>0</v>
      </c>
      <c r="U3347" s="354">
        <v>0</v>
      </c>
      <c r="V3347" s="354">
        <v>0</v>
      </c>
      <c r="W3347" s="354">
        <v>0</v>
      </c>
      <c r="X3347" s="354">
        <v>0</v>
      </c>
      <c r="Y3347" s="354">
        <v>0</v>
      </c>
      <c r="Z3347" s="354">
        <v>0</v>
      </c>
      <c r="AA3347" s="354">
        <v>0</v>
      </c>
      <c r="AB3347" s="354">
        <v>0</v>
      </c>
      <c r="AC3347" s="354">
        <v>0</v>
      </c>
      <c r="AD3347" s="354">
        <v>0</v>
      </c>
    </row>
    <row r="3348" spans="1:30" x14ac:dyDescent="0.35">
      <c r="A3348" t="s">
        <v>205</v>
      </c>
      <c r="B3348" s="354" t="str">
        <f>VLOOKUP(A3348,'Web Based Remittances'!$A$2:$C$70,3,0)</f>
        <v>929u173s</v>
      </c>
      <c r="C3348" s="354" t="s">
        <v>31</v>
      </c>
      <c r="D3348" s="354" t="s">
        <v>32</v>
      </c>
      <c r="E3348" s="354">
        <v>4191900</v>
      </c>
      <c r="S3348" s="354">
        <v>0</v>
      </c>
      <c r="T3348" s="354">
        <v>0</v>
      </c>
      <c r="U3348" s="354">
        <v>0</v>
      </c>
      <c r="V3348" s="354">
        <v>0</v>
      </c>
      <c r="W3348" s="354">
        <v>0</v>
      </c>
      <c r="X3348" s="354">
        <v>0</v>
      </c>
      <c r="Y3348" s="354">
        <v>0</v>
      </c>
      <c r="Z3348" s="354">
        <v>0</v>
      </c>
      <c r="AA3348" s="354">
        <v>0</v>
      </c>
      <c r="AB3348" s="354">
        <v>0</v>
      </c>
      <c r="AC3348" s="354">
        <v>0</v>
      </c>
      <c r="AD3348" s="354">
        <v>0</v>
      </c>
    </row>
    <row r="3349" spans="1:30" x14ac:dyDescent="0.35">
      <c r="A3349" t="s">
        <v>205</v>
      </c>
      <c r="B3349" s="354" t="str">
        <f>VLOOKUP(A3349,'Web Based Remittances'!$A$2:$C$70,3,0)</f>
        <v>929u173s</v>
      </c>
      <c r="C3349" s="354" t="s">
        <v>33</v>
      </c>
      <c r="D3349" s="354" t="s">
        <v>34</v>
      </c>
      <c r="E3349" s="354">
        <v>4191100</v>
      </c>
      <c r="S3349" s="354">
        <v>0</v>
      </c>
      <c r="T3349" s="354">
        <v>0</v>
      </c>
      <c r="U3349" s="354">
        <v>0</v>
      </c>
      <c r="V3349" s="354">
        <v>0</v>
      </c>
      <c r="W3349" s="354">
        <v>0</v>
      </c>
      <c r="X3349" s="354">
        <v>0</v>
      </c>
      <c r="Y3349" s="354">
        <v>0</v>
      </c>
      <c r="Z3349" s="354">
        <v>0</v>
      </c>
      <c r="AA3349" s="354">
        <v>0</v>
      </c>
      <c r="AB3349" s="354">
        <v>0</v>
      </c>
      <c r="AC3349" s="354">
        <v>0</v>
      </c>
      <c r="AD3349" s="354">
        <v>0</v>
      </c>
    </row>
    <row r="3350" spans="1:30" x14ac:dyDescent="0.35">
      <c r="A3350" t="s">
        <v>205</v>
      </c>
      <c r="B3350" s="354" t="str">
        <f>VLOOKUP(A3350,'Web Based Remittances'!$A$2:$C$70,3,0)</f>
        <v>929u173s</v>
      </c>
      <c r="C3350" s="354" t="s">
        <v>35</v>
      </c>
      <c r="D3350" s="354" t="s">
        <v>36</v>
      </c>
      <c r="E3350" s="354">
        <v>4191110</v>
      </c>
      <c r="S3350" s="354">
        <v>0</v>
      </c>
      <c r="T3350" s="354">
        <v>0</v>
      </c>
      <c r="U3350" s="354">
        <v>0</v>
      </c>
      <c r="V3350" s="354">
        <v>0</v>
      </c>
      <c r="W3350" s="354">
        <v>0</v>
      </c>
      <c r="X3350" s="354">
        <v>0</v>
      </c>
      <c r="Y3350" s="354">
        <v>0</v>
      </c>
      <c r="Z3350" s="354">
        <v>0</v>
      </c>
      <c r="AA3350" s="354">
        <v>0</v>
      </c>
      <c r="AB3350" s="354">
        <v>0</v>
      </c>
      <c r="AC3350" s="354">
        <v>0</v>
      </c>
      <c r="AD3350" s="354">
        <v>0</v>
      </c>
    </row>
    <row r="3351" spans="1:30" x14ac:dyDescent="0.35">
      <c r="A3351" t="s">
        <v>205</v>
      </c>
      <c r="B3351" s="354" t="str">
        <f>VLOOKUP(A3351,'Web Based Remittances'!$A$2:$C$70,3,0)</f>
        <v>929u173s</v>
      </c>
      <c r="C3351" s="354" t="s">
        <v>37</v>
      </c>
      <c r="D3351" s="354" t="s">
        <v>38</v>
      </c>
      <c r="E3351" s="354">
        <v>4191600</v>
      </c>
      <c r="S3351" s="354">
        <v>0</v>
      </c>
      <c r="T3351" s="354">
        <v>0</v>
      </c>
      <c r="U3351" s="354">
        <v>0</v>
      </c>
      <c r="V3351" s="354">
        <v>0</v>
      </c>
      <c r="W3351" s="354">
        <v>0</v>
      </c>
      <c r="X3351" s="354">
        <v>0</v>
      </c>
      <c r="Y3351" s="354">
        <v>0</v>
      </c>
      <c r="Z3351" s="354">
        <v>0</v>
      </c>
      <c r="AA3351" s="354">
        <v>0</v>
      </c>
      <c r="AB3351" s="354">
        <v>0</v>
      </c>
      <c r="AC3351" s="354">
        <v>0</v>
      </c>
      <c r="AD3351" s="354">
        <v>0</v>
      </c>
    </row>
    <row r="3352" spans="1:30" x14ac:dyDescent="0.35">
      <c r="A3352" t="s">
        <v>205</v>
      </c>
      <c r="B3352" s="354" t="str">
        <f>VLOOKUP(A3352,'Web Based Remittances'!$A$2:$C$70,3,0)</f>
        <v>929u173s</v>
      </c>
      <c r="C3352" s="354" t="s">
        <v>39</v>
      </c>
      <c r="D3352" s="354" t="s">
        <v>40</v>
      </c>
      <c r="E3352" s="354">
        <v>4191610</v>
      </c>
      <c r="S3352" s="354">
        <v>0</v>
      </c>
      <c r="T3352" s="354">
        <v>0</v>
      </c>
      <c r="U3352" s="354">
        <v>0</v>
      </c>
      <c r="V3352" s="354">
        <v>0</v>
      </c>
      <c r="W3352" s="354">
        <v>0</v>
      </c>
      <c r="X3352" s="354">
        <v>0</v>
      </c>
      <c r="Y3352" s="354">
        <v>0</v>
      </c>
      <c r="Z3352" s="354">
        <v>0</v>
      </c>
      <c r="AA3352" s="354">
        <v>0</v>
      </c>
      <c r="AB3352" s="354">
        <v>0</v>
      </c>
      <c r="AC3352" s="354">
        <v>0</v>
      </c>
      <c r="AD3352" s="354">
        <v>0</v>
      </c>
    </row>
    <row r="3353" spans="1:30" x14ac:dyDescent="0.35">
      <c r="A3353" t="s">
        <v>205</v>
      </c>
      <c r="B3353" s="354" t="str">
        <f>VLOOKUP(A3353,'Web Based Remittances'!$A$2:$C$70,3,0)</f>
        <v>929u173s</v>
      </c>
      <c r="C3353" s="354" t="s">
        <v>41</v>
      </c>
      <c r="D3353" s="354" t="s">
        <v>42</v>
      </c>
      <c r="E3353" s="354">
        <v>4190410</v>
      </c>
      <c r="F3353" s="354">
        <v>-100</v>
      </c>
      <c r="L3353" s="354">
        <v>-100</v>
      </c>
      <c r="S3353" s="354">
        <v>0</v>
      </c>
      <c r="T3353" s="354">
        <v>0</v>
      </c>
      <c r="U3353" s="354">
        <v>0</v>
      </c>
      <c r="V3353" s="354">
        <v>0</v>
      </c>
      <c r="W3353" s="354">
        <v>0</v>
      </c>
      <c r="X3353" s="354">
        <v>-100</v>
      </c>
      <c r="Y3353" s="354">
        <v>-100</v>
      </c>
      <c r="Z3353" s="354">
        <v>-100</v>
      </c>
      <c r="AA3353" s="354">
        <v>-100</v>
      </c>
      <c r="AB3353" s="354">
        <v>-100</v>
      </c>
      <c r="AC3353" s="354">
        <v>-100</v>
      </c>
      <c r="AD3353" s="354">
        <v>-100</v>
      </c>
    </row>
    <row r="3354" spans="1:30" x14ac:dyDescent="0.35">
      <c r="A3354" t="s">
        <v>205</v>
      </c>
      <c r="B3354" s="354" t="str">
        <f>VLOOKUP(A3354,'Web Based Remittances'!$A$2:$C$70,3,0)</f>
        <v>929u173s</v>
      </c>
      <c r="C3354" s="354" t="s">
        <v>43</v>
      </c>
      <c r="D3354" s="354" t="s">
        <v>44</v>
      </c>
      <c r="E3354" s="354">
        <v>4190420</v>
      </c>
      <c r="S3354" s="354">
        <v>0</v>
      </c>
      <c r="T3354" s="354">
        <v>0</v>
      </c>
      <c r="U3354" s="354">
        <v>0</v>
      </c>
      <c r="V3354" s="354">
        <v>0</v>
      </c>
      <c r="W3354" s="354">
        <v>0</v>
      </c>
      <c r="X3354" s="354">
        <v>0</v>
      </c>
      <c r="Y3354" s="354">
        <v>0</v>
      </c>
      <c r="Z3354" s="354">
        <v>0</v>
      </c>
      <c r="AA3354" s="354">
        <v>0</v>
      </c>
      <c r="AB3354" s="354">
        <v>0</v>
      </c>
      <c r="AC3354" s="354">
        <v>0</v>
      </c>
      <c r="AD3354" s="354">
        <v>0</v>
      </c>
    </row>
    <row r="3355" spans="1:30" x14ac:dyDescent="0.35">
      <c r="A3355" t="s">
        <v>205</v>
      </c>
      <c r="B3355" s="354" t="str">
        <f>VLOOKUP(A3355,'Web Based Remittances'!$A$2:$C$70,3,0)</f>
        <v>929u173s</v>
      </c>
      <c r="C3355" s="354" t="s">
        <v>45</v>
      </c>
      <c r="D3355" s="354" t="s">
        <v>46</v>
      </c>
      <c r="E3355" s="354">
        <v>4190200</v>
      </c>
      <c r="S3355" s="354">
        <v>0</v>
      </c>
      <c r="T3355" s="354">
        <v>0</v>
      </c>
      <c r="U3355" s="354">
        <v>0</v>
      </c>
      <c r="V3355" s="354">
        <v>0</v>
      </c>
      <c r="W3355" s="354">
        <v>0</v>
      </c>
      <c r="X3355" s="354">
        <v>0</v>
      </c>
      <c r="Y3355" s="354">
        <v>0</v>
      </c>
      <c r="Z3355" s="354">
        <v>0</v>
      </c>
      <c r="AA3355" s="354">
        <v>0</v>
      </c>
      <c r="AB3355" s="354">
        <v>0</v>
      </c>
      <c r="AC3355" s="354">
        <v>0</v>
      </c>
      <c r="AD3355" s="354">
        <v>0</v>
      </c>
    </row>
    <row r="3356" spans="1:30" x14ac:dyDescent="0.35">
      <c r="A3356" t="s">
        <v>205</v>
      </c>
      <c r="B3356" s="354" t="str">
        <f>VLOOKUP(A3356,'Web Based Remittances'!$A$2:$C$70,3,0)</f>
        <v>929u173s</v>
      </c>
      <c r="C3356" s="354" t="s">
        <v>47</v>
      </c>
      <c r="D3356" s="354" t="s">
        <v>48</v>
      </c>
      <c r="E3356" s="354">
        <v>4190386</v>
      </c>
      <c r="S3356" s="354">
        <v>0</v>
      </c>
      <c r="T3356" s="354">
        <v>0</v>
      </c>
      <c r="U3356" s="354">
        <v>0</v>
      </c>
      <c r="V3356" s="354">
        <v>0</v>
      </c>
      <c r="W3356" s="354">
        <v>0</v>
      </c>
      <c r="X3356" s="354">
        <v>0</v>
      </c>
      <c r="Y3356" s="354">
        <v>0</v>
      </c>
      <c r="Z3356" s="354">
        <v>0</v>
      </c>
      <c r="AA3356" s="354">
        <v>0</v>
      </c>
      <c r="AB3356" s="354">
        <v>0</v>
      </c>
      <c r="AC3356" s="354">
        <v>0</v>
      </c>
      <c r="AD3356" s="354">
        <v>0</v>
      </c>
    </row>
    <row r="3357" spans="1:30" x14ac:dyDescent="0.35">
      <c r="A3357" t="s">
        <v>205</v>
      </c>
      <c r="B3357" s="354" t="str">
        <f>VLOOKUP(A3357,'Web Based Remittances'!$A$2:$C$70,3,0)</f>
        <v>929u173s</v>
      </c>
      <c r="C3357" s="354" t="s">
        <v>49</v>
      </c>
      <c r="D3357" s="354" t="s">
        <v>50</v>
      </c>
      <c r="E3357" s="354">
        <v>4190387</v>
      </c>
      <c r="S3357" s="354">
        <v>0</v>
      </c>
      <c r="T3357" s="354">
        <v>0</v>
      </c>
      <c r="U3357" s="354">
        <v>0</v>
      </c>
      <c r="V3357" s="354">
        <v>0</v>
      </c>
      <c r="W3357" s="354">
        <v>0</v>
      </c>
      <c r="X3357" s="354">
        <v>0</v>
      </c>
      <c r="Y3357" s="354">
        <v>0</v>
      </c>
      <c r="Z3357" s="354">
        <v>0</v>
      </c>
      <c r="AA3357" s="354">
        <v>0</v>
      </c>
      <c r="AB3357" s="354">
        <v>0</v>
      </c>
      <c r="AC3357" s="354">
        <v>0</v>
      </c>
      <c r="AD3357" s="354">
        <v>0</v>
      </c>
    </row>
    <row r="3358" spans="1:30" x14ac:dyDescent="0.35">
      <c r="A3358" t="s">
        <v>205</v>
      </c>
      <c r="B3358" s="354" t="str">
        <f>VLOOKUP(A3358,'Web Based Remittances'!$A$2:$C$70,3,0)</f>
        <v>929u173s</v>
      </c>
      <c r="C3358" s="354" t="s">
        <v>51</v>
      </c>
      <c r="D3358" s="354" t="s">
        <v>52</v>
      </c>
      <c r="E3358" s="354">
        <v>4190388</v>
      </c>
      <c r="F3358" s="354">
        <v>-804.9</v>
      </c>
      <c r="I3358" s="354">
        <v>-201.22499999999999</v>
      </c>
      <c r="L3358" s="354">
        <v>-201.22499999999999</v>
      </c>
      <c r="O3358" s="354">
        <v>-201.22499999999999</v>
      </c>
      <c r="R3358" s="354">
        <v>-201.22499999999999</v>
      </c>
      <c r="S3358" s="354">
        <v>0</v>
      </c>
      <c r="T3358" s="354">
        <v>0</v>
      </c>
      <c r="U3358" s="354">
        <v>-201.22499999999999</v>
      </c>
      <c r="V3358" s="354">
        <v>-201.22499999999999</v>
      </c>
      <c r="W3358" s="354">
        <v>-201.22499999999999</v>
      </c>
      <c r="X3358" s="354">
        <v>-402.45</v>
      </c>
      <c r="Y3358" s="354">
        <v>-402.45</v>
      </c>
      <c r="Z3358" s="354">
        <v>-402.45</v>
      </c>
      <c r="AA3358" s="354">
        <v>-603.67499999999995</v>
      </c>
      <c r="AB3358" s="354">
        <v>-603.67499999999995</v>
      </c>
      <c r="AC3358" s="354">
        <v>-603.67499999999995</v>
      </c>
      <c r="AD3358" s="354">
        <v>-804.9</v>
      </c>
    </row>
    <row r="3359" spans="1:30" x14ac:dyDescent="0.35">
      <c r="A3359" t="s">
        <v>205</v>
      </c>
      <c r="B3359" s="354" t="str">
        <f>VLOOKUP(A3359,'Web Based Remittances'!$A$2:$C$70,3,0)</f>
        <v>929u173s</v>
      </c>
      <c r="C3359" s="354" t="s">
        <v>53</v>
      </c>
      <c r="D3359" s="354" t="s">
        <v>54</v>
      </c>
      <c r="E3359" s="354">
        <v>4190380</v>
      </c>
      <c r="F3359" s="354">
        <v>-24212.799999999999</v>
      </c>
      <c r="I3359" s="354">
        <v>-6053.2</v>
      </c>
      <c r="L3359" s="354">
        <v>-6053.2</v>
      </c>
      <c r="O3359" s="354">
        <v>-6053.2</v>
      </c>
      <c r="R3359" s="354">
        <v>-6053.2</v>
      </c>
      <c r="S3359" s="354">
        <v>0</v>
      </c>
      <c r="T3359" s="354">
        <v>0</v>
      </c>
      <c r="U3359" s="354">
        <v>-6053.2</v>
      </c>
      <c r="V3359" s="354">
        <v>-6053.2</v>
      </c>
      <c r="W3359" s="354">
        <v>-6053.2</v>
      </c>
      <c r="X3359" s="354">
        <v>-12106.4</v>
      </c>
      <c r="Y3359" s="354">
        <v>-12106.4</v>
      </c>
      <c r="Z3359" s="354">
        <v>-12106.4</v>
      </c>
      <c r="AA3359" s="354">
        <v>-18159.599999999999</v>
      </c>
      <c r="AB3359" s="354">
        <v>-18159.599999999999</v>
      </c>
      <c r="AC3359" s="354">
        <v>-18159.599999999999</v>
      </c>
      <c r="AD3359" s="354">
        <v>-24212.799999999999</v>
      </c>
    </row>
    <row r="3360" spans="1:30" x14ac:dyDescent="0.35">
      <c r="A3360" t="s">
        <v>205</v>
      </c>
      <c r="B3360" s="354" t="str">
        <f>VLOOKUP(A3360,'Web Based Remittances'!$A$2:$C$70,3,0)</f>
        <v>929u173s</v>
      </c>
      <c r="C3360" s="354" t="s">
        <v>157</v>
      </c>
      <c r="D3360" s="354" t="s">
        <v>158</v>
      </c>
      <c r="E3360" s="354">
        <v>4190205</v>
      </c>
      <c r="S3360" s="354">
        <v>0</v>
      </c>
      <c r="T3360" s="354">
        <v>0</v>
      </c>
      <c r="U3360" s="354">
        <v>0</v>
      </c>
      <c r="V3360" s="354">
        <v>0</v>
      </c>
      <c r="W3360" s="354">
        <v>0</v>
      </c>
      <c r="X3360" s="354">
        <v>0</v>
      </c>
      <c r="Y3360" s="354">
        <v>0</v>
      </c>
      <c r="Z3360" s="354">
        <v>0</v>
      </c>
      <c r="AA3360" s="354">
        <v>0</v>
      </c>
      <c r="AB3360" s="354">
        <v>0</v>
      </c>
      <c r="AC3360" s="354">
        <v>0</v>
      </c>
      <c r="AD3360" s="354">
        <v>0</v>
      </c>
    </row>
    <row r="3361" spans="1:30" x14ac:dyDescent="0.35">
      <c r="A3361" t="s">
        <v>205</v>
      </c>
      <c r="B3361" s="354" t="str">
        <f>VLOOKUP(A3361,'Web Based Remittances'!$A$2:$C$70,3,0)</f>
        <v>929u173s</v>
      </c>
      <c r="C3361" s="354" t="s">
        <v>55</v>
      </c>
      <c r="D3361" s="354" t="s">
        <v>56</v>
      </c>
      <c r="E3361" s="354">
        <v>4190210</v>
      </c>
      <c r="S3361" s="354">
        <v>0</v>
      </c>
      <c r="T3361" s="354">
        <v>0</v>
      </c>
      <c r="U3361" s="354">
        <v>0</v>
      </c>
      <c r="V3361" s="354">
        <v>0</v>
      </c>
      <c r="W3361" s="354">
        <v>0</v>
      </c>
      <c r="X3361" s="354">
        <v>0</v>
      </c>
      <c r="Y3361" s="354">
        <v>0</v>
      </c>
      <c r="Z3361" s="354">
        <v>0</v>
      </c>
      <c r="AA3361" s="354">
        <v>0</v>
      </c>
      <c r="AB3361" s="354">
        <v>0</v>
      </c>
      <c r="AC3361" s="354">
        <v>0</v>
      </c>
      <c r="AD3361" s="354">
        <v>0</v>
      </c>
    </row>
    <row r="3362" spans="1:30" x14ac:dyDescent="0.35">
      <c r="A3362" t="s">
        <v>205</v>
      </c>
      <c r="B3362" s="354" t="str">
        <f>VLOOKUP(A3362,'Web Based Remittances'!$A$2:$C$70,3,0)</f>
        <v>929u173s</v>
      </c>
      <c r="C3362" s="354" t="s">
        <v>57</v>
      </c>
      <c r="D3362" s="354" t="s">
        <v>58</v>
      </c>
      <c r="E3362" s="354">
        <v>6110000</v>
      </c>
      <c r="F3362" s="354">
        <v>143384</v>
      </c>
      <c r="G3362" s="354">
        <v>11948.666666666666</v>
      </c>
      <c r="H3362" s="354">
        <v>11948.666666666666</v>
      </c>
      <c r="I3362" s="354">
        <v>11948.666666666666</v>
      </c>
      <c r="J3362" s="354">
        <v>11948.666666666666</v>
      </c>
      <c r="K3362" s="354">
        <v>11948.666666666666</v>
      </c>
      <c r="L3362" s="354">
        <v>11948.666666666666</v>
      </c>
      <c r="M3362" s="354">
        <v>11948.666666666666</v>
      </c>
      <c r="N3362" s="354">
        <v>11948.666666666666</v>
      </c>
      <c r="O3362" s="354">
        <v>11948.666666666666</v>
      </c>
      <c r="P3362" s="354">
        <v>11948.666666666666</v>
      </c>
      <c r="Q3362" s="354">
        <v>11948.666666666666</v>
      </c>
      <c r="R3362" s="354">
        <v>11948.666666666666</v>
      </c>
      <c r="S3362" s="354">
        <v>11948.666666666666</v>
      </c>
      <c r="T3362" s="354">
        <v>23897.333333333332</v>
      </c>
      <c r="U3362" s="354">
        <v>35846</v>
      </c>
      <c r="V3362" s="354">
        <v>47794.666666666664</v>
      </c>
      <c r="W3362" s="354">
        <v>59743.333333333328</v>
      </c>
      <c r="X3362" s="354">
        <v>71692</v>
      </c>
      <c r="Y3362" s="354">
        <v>83640.666666666672</v>
      </c>
      <c r="Z3362" s="354">
        <v>95589.333333333343</v>
      </c>
      <c r="AA3362" s="354">
        <v>107538.00000000001</v>
      </c>
      <c r="AB3362" s="354">
        <v>119486.66666666669</v>
      </c>
      <c r="AC3362" s="354">
        <v>131435.33333333334</v>
      </c>
      <c r="AD3362" s="354">
        <v>143384</v>
      </c>
    </row>
    <row r="3363" spans="1:30" x14ac:dyDescent="0.35">
      <c r="A3363" t="s">
        <v>205</v>
      </c>
      <c r="B3363" s="354" t="str">
        <f>VLOOKUP(A3363,'Web Based Remittances'!$A$2:$C$70,3,0)</f>
        <v>929u173s</v>
      </c>
      <c r="C3363" s="354" t="s">
        <v>59</v>
      </c>
      <c r="D3363" s="354" t="s">
        <v>60</v>
      </c>
      <c r="E3363" s="354">
        <v>6110020</v>
      </c>
      <c r="F3363" s="354">
        <v>1500</v>
      </c>
      <c r="G3363" s="354">
        <v>125</v>
      </c>
      <c r="H3363" s="354">
        <v>125</v>
      </c>
      <c r="I3363" s="354">
        <v>125</v>
      </c>
      <c r="J3363" s="354">
        <v>125</v>
      </c>
      <c r="K3363" s="354">
        <v>125</v>
      </c>
      <c r="L3363" s="354">
        <v>125</v>
      </c>
      <c r="M3363" s="354">
        <v>125</v>
      </c>
      <c r="N3363" s="354">
        <v>125</v>
      </c>
      <c r="O3363" s="354">
        <v>125</v>
      </c>
      <c r="P3363" s="354">
        <v>125</v>
      </c>
      <c r="Q3363" s="354">
        <v>125</v>
      </c>
      <c r="R3363" s="354">
        <v>125</v>
      </c>
      <c r="S3363" s="354">
        <v>125</v>
      </c>
      <c r="T3363" s="354">
        <v>250</v>
      </c>
      <c r="U3363" s="354">
        <v>375</v>
      </c>
      <c r="V3363" s="354">
        <v>500</v>
      </c>
      <c r="W3363" s="354">
        <v>625</v>
      </c>
      <c r="X3363" s="354">
        <v>750</v>
      </c>
      <c r="Y3363" s="354">
        <v>875</v>
      </c>
      <c r="Z3363" s="354">
        <v>1000</v>
      </c>
      <c r="AA3363" s="354">
        <v>1125</v>
      </c>
      <c r="AB3363" s="354">
        <v>1250</v>
      </c>
      <c r="AC3363" s="354">
        <v>1375</v>
      </c>
      <c r="AD3363" s="354">
        <v>1500</v>
      </c>
    </row>
    <row r="3364" spans="1:30" x14ac:dyDescent="0.35">
      <c r="A3364" t="s">
        <v>205</v>
      </c>
      <c r="B3364" s="354" t="str">
        <f>VLOOKUP(A3364,'Web Based Remittances'!$A$2:$C$70,3,0)</f>
        <v>929u173s</v>
      </c>
      <c r="C3364" s="354" t="s">
        <v>61</v>
      </c>
      <c r="D3364" s="354" t="s">
        <v>62</v>
      </c>
      <c r="E3364" s="354">
        <v>6110600</v>
      </c>
      <c r="F3364" s="354">
        <v>69222.179999999993</v>
      </c>
      <c r="G3364" s="354">
        <v>5768.5149999999994</v>
      </c>
      <c r="H3364" s="354">
        <v>5768.5149999999994</v>
      </c>
      <c r="I3364" s="354">
        <v>5768.5149999999994</v>
      </c>
      <c r="J3364" s="354">
        <v>5768.5149999999994</v>
      </c>
      <c r="K3364" s="354">
        <v>5768.5149999999994</v>
      </c>
      <c r="L3364" s="354">
        <v>5768.5149999999994</v>
      </c>
      <c r="M3364" s="354">
        <v>5768.5149999999994</v>
      </c>
      <c r="N3364" s="354">
        <v>5768.5149999999994</v>
      </c>
      <c r="O3364" s="354">
        <v>5768.5149999999994</v>
      </c>
      <c r="P3364" s="354">
        <v>5768.5149999999994</v>
      </c>
      <c r="Q3364" s="354">
        <v>5768.5149999999994</v>
      </c>
      <c r="R3364" s="354">
        <v>5768.5149999999994</v>
      </c>
      <c r="S3364" s="354">
        <v>5768.5149999999994</v>
      </c>
      <c r="T3364" s="354">
        <v>11537.029999999999</v>
      </c>
      <c r="U3364" s="354">
        <v>17305.544999999998</v>
      </c>
      <c r="V3364" s="354">
        <v>23074.059999999998</v>
      </c>
      <c r="W3364" s="354">
        <v>28842.574999999997</v>
      </c>
      <c r="X3364" s="354">
        <v>34611.089999999997</v>
      </c>
      <c r="Y3364" s="354">
        <v>40379.604999999996</v>
      </c>
      <c r="Z3364" s="354">
        <v>46148.119999999995</v>
      </c>
      <c r="AA3364" s="354">
        <v>51916.634999999995</v>
      </c>
      <c r="AB3364" s="354">
        <v>57685.149999999994</v>
      </c>
      <c r="AC3364" s="354">
        <v>63453.664999999994</v>
      </c>
      <c r="AD3364" s="354">
        <v>69222.179999999993</v>
      </c>
    </row>
    <row r="3365" spans="1:30" x14ac:dyDescent="0.35">
      <c r="A3365" t="s">
        <v>205</v>
      </c>
      <c r="B3365" s="354" t="str">
        <f>VLOOKUP(A3365,'Web Based Remittances'!$A$2:$C$70,3,0)</f>
        <v>929u173s</v>
      </c>
      <c r="C3365" s="354" t="s">
        <v>63</v>
      </c>
      <c r="D3365" s="354" t="s">
        <v>64</v>
      </c>
      <c r="E3365" s="354">
        <v>6110720</v>
      </c>
      <c r="F3365" s="354">
        <v>4593.1000000000004</v>
      </c>
      <c r="G3365" s="354">
        <v>382.75833333333338</v>
      </c>
      <c r="H3365" s="354">
        <v>382.75833333333338</v>
      </c>
      <c r="I3365" s="354">
        <v>382.75833333333338</v>
      </c>
      <c r="J3365" s="354">
        <v>382.75833333333338</v>
      </c>
      <c r="K3365" s="354">
        <v>382.75833333333338</v>
      </c>
      <c r="L3365" s="354">
        <v>382.75833333333338</v>
      </c>
      <c r="M3365" s="354">
        <v>382.75833333333338</v>
      </c>
      <c r="N3365" s="354">
        <v>382.75833333333338</v>
      </c>
      <c r="O3365" s="354">
        <v>382.75833333333338</v>
      </c>
      <c r="P3365" s="354">
        <v>382.75833333333338</v>
      </c>
      <c r="Q3365" s="354">
        <v>382.75833333333338</v>
      </c>
      <c r="R3365" s="354">
        <v>382.75833333333338</v>
      </c>
      <c r="S3365" s="354">
        <v>382.75833333333338</v>
      </c>
      <c r="T3365" s="354">
        <v>765.51666666666677</v>
      </c>
      <c r="U3365" s="354">
        <v>1148.2750000000001</v>
      </c>
      <c r="V3365" s="354">
        <v>1531.0333333333335</v>
      </c>
      <c r="W3365" s="354">
        <v>1913.791666666667</v>
      </c>
      <c r="X3365" s="354">
        <v>2296.5500000000002</v>
      </c>
      <c r="Y3365" s="354">
        <v>2679.3083333333334</v>
      </c>
      <c r="Z3365" s="354">
        <v>3062.0666666666666</v>
      </c>
      <c r="AA3365" s="354">
        <v>3444.8249999999998</v>
      </c>
      <c r="AB3365" s="354">
        <v>3827.583333333333</v>
      </c>
      <c r="AC3365" s="354">
        <v>4210.3416666666662</v>
      </c>
      <c r="AD3365" s="354">
        <v>4593.0999999999995</v>
      </c>
    </row>
    <row r="3366" spans="1:30" x14ac:dyDescent="0.35">
      <c r="A3366" t="s">
        <v>205</v>
      </c>
      <c r="B3366" s="354" t="str">
        <f>VLOOKUP(A3366,'Web Based Remittances'!$A$2:$C$70,3,0)</f>
        <v>929u173s</v>
      </c>
      <c r="C3366" s="354" t="s">
        <v>65</v>
      </c>
      <c r="D3366" s="354" t="s">
        <v>66</v>
      </c>
      <c r="E3366" s="354">
        <v>6110860</v>
      </c>
      <c r="F3366" s="354">
        <v>22646.58</v>
      </c>
      <c r="G3366" s="354">
        <v>1887.2150000000001</v>
      </c>
      <c r="H3366" s="354">
        <v>1887.2150000000001</v>
      </c>
      <c r="I3366" s="354">
        <v>1887.2150000000001</v>
      </c>
      <c r="J3366" s="354">
        <v>1887.2150000000001</v>
      </c>
      <c r="K3366" s="354">
        <v>1887.2150000000001</v>
      </c>
      <c r="L3366" s="354">
        <v>1887.2150000000001</v>
      </c>
      <c r="M3366" s="354">
        <v>1887.2150000000001</v>
      </c>
      <c r="N3366" s="354">
        <v>1887.2150000000001</v>
      </c>
      <c r="O3366" s="354">
        <v>1887.2150000000001</v>
      </c>
      <c r="P3366" s="354">
        <v>1887.2150000000001</v>
      </c>
      <c r="Q3366" s="354">
        <v>1887.2150000000001</v>
      </c>
      <c r="R3366" s="354">
        <v>1887.2150000000001</v>
      </c>
      <c r="S3366" s="354">
        <v>1887.2150000000001</v>
      </c>
      <c r="T3366" s="354">
        <v>3774.4300000000003</v>
      </c>
      <c r="U3366" s="354">
        <v>5661.6450000000004</v>
      </c>
      <c r="V3366" s="354">
        <v>7548.8600000000006</v>
      </c>
      <c r="W3366" s="354">
        <v>9436.0750000000007</v>
      </c>
      <c r="X3366" s="354">
        <v>11323.29</v>
      </c>
      <c r="Y3366" s="354">
        <v>13210.505000000001</v>
      </c>
      <c r="Z3366" s="354">
        <v>15097.720000000001</v>
      </c>
      <c r="AA3366" s="354">
        <v>16984.935000000001</v>
      </c>
      <c r="AB3366" s="354">
        <v>18872.150000000001</v>
      </c>
      <c r="AC3366" s="354">
        <v>20759.365000000002</v>
      </c>
      <c r="AD3366" s="354">
        <v>22646.58</v>
      </c>
    </row>
    <row r="3367" spans="1:30" x14ac:dyDescent="0.35">
      <c r="A3367" t="s">
        <v>205</v>
      </c>
      <c r="B3367" s="354" t="str">
        <f>VLOOKUP(A3367,'Web Based Remittances'!$A$2:$C$70,3,0)</f>
        <v>929u173s</v>
      </c>
      <c r="C3367" s="354" t="s">
        <v>67</v>
      </c>
      <c r="D3367" s="354" t="s">
        <v>68</v>
      </c>
      <c r="E3367" s="354">
        <v>6110800</v>
      </c>
      <c r="F3367" s="354">
        <v>0</v>
      </c>
      <c r="G3367" s="354">
        <v>0</v>
      </c>
      <c r="H3367" s="354">
        <v>0</v>
      </c>
      <c r="I3367" s="354">
        <v>0</v>
      </c>
      <c r="J3367" s="354">
        <v>0</v>
      </c>
      <c r="K3367" s="354">
        <v>0</v>
      </c>
      <c r="L3367" s="354">
        <v>0</v>
      </c>
      <c r="M3367" s="354">
        <v>0</v>
      </c>
      <c r="N3367" s="354">
        <v>0</v>
      </c>
      <c r="O3367" s="354">
        <v>0</v>
      </c>
      <c r="P3367" s="354">
        <v>0</v>
      </c>
      <c r="Q3367" s="354">
        <v>0</v>
      </c>
      <c r="R3367" s="354">
        <v>0</v>
      </c>
      <c r="S3367" s="354">
        <v>0</v>
      </c>
      <c r="T3367" s="354">
        <v>0</v>
      </c>
      <c r="U3367" s="354">
        <v>0</v>
      </c>
      <c r="V3367" s="354">
        <v>0</v>
      </c>
      <c r="W3367" s="354">
        <v>0</v>
      </c>
      <c r="X3367" s="354">
        <v>0</v>
      </c>
      <c r="Y3367" s="354">
        <v>0</v>
      </c>
      <c r="Z3367" s="354">
        <v>0</v>
      </c>
      <c r="AA3367" s="354">
        <v>0</v>
      </c>
      <c r="AB3367" s="354">
        <v>0</v>
      </c>
      <c r="AC3367" s="354">
        <v>0</v>
      </c>
      <c r="AD3367" s="354">
        <v>0</v>
      </c>
    </row>
    <row r="3368" spans="1:30" x14ac:dyDescent="0.35">
      <c r="A3368" t="s">
        <v>205</v>
      </c>
      <c r="B3368" s="354" t="str">
        <f>VLOOKUP(A3368,'Web Based Remittances'!$A$2:$C$70,3,0)</f>
        <v>929u173s</v>
      </c>
      <c r="C3368" s="354" t="s">
        <v>69</v>
      </c>
      <c r="D3368" s="354" t="s">
        <v>70</v>
      </c>
      <c r="E3368" s="354">
        <v>6110640</v>
      </c>
      <c r="F3368" s="354">
        <v>7344.15</v>
      </c>
      <c r="G3368" s="354">
        <v>612.01249999999993</v>
      </c>
      <c r="H3368" s="354">
        <v>612.01249999999993</v>
      </c>
      <c r="I3368" s="354">
        <v>612.01249999999993</v>
      </c>
      <c r="J3368" s="354">
        <v>612.01249999999993</v>
      </c>
      <c r="K3368" s="354">
        <v>612.01249999999993</v>
      </c>
      <c r="L3368" s="354">
        <v>612.01249999999993</v>
      </c>
      <c r="M3368" s="354">
        <v>612.01249999999993</v>
      </c>
      <c r="N3368" s="354">
        <v>612.01249999999993</v>
      </c>
      <c r="O3368" s="354">
        <v>612.01249999999993</v>
      </c>
      <c r="P3368" s="354">
        <v>612.01249999999993</v>
      </c>
      <c r="Q3368" s="354">
        <v>612.01249999999993</v>
      </c>
      <c r="R3368" s="354">
        <v>612.01249999999993</v>
      </c>
      <c r="S3368" s="354">
        <v>612.01249999999993</v>
      </c>
      <c r="T3368" s="354">
        <v>1224.0249999999999</v>
      </c>
      <c r="U3368" s="354">
        <v>1836.0374999999999</v>
      </c>
      <c r="V3368" s="354">
        <v>2448.0499999999997</v>
      </c>
      <c r="W3368" s="354">
        <v>3060.0624999999995</v>
      </c>
      <c r="X3368" s="354">
        <v>3672.0749999999994</v>
      </c>
      <c r="Y3368" s="354">
        <v>4284.0874999999996</v>
      </c>
      <c r="Z3368" s="354">
        <v>4896.0999999999995</v>
      </c>
      <c r="AA3368" s="354">
        <v>5508.1124999999993</v>
      </c>
      <c r="AB3368" s="354">
        <v>6120.1249999999991</v>
      </c>
      <c r="AC3368" s="354">
        <v>6732.1374999999989</v>
      </c>
      <c r="AD3368" s="354">
        <v>7344.1499999999987</v>
      </c>
    </row>
    <row r="3369" spans="1:30" x14ac:dyDescent="0.35">
      <c r="A3369" t="s">
        <v>205</v>
      </c>
      <c r="B3369" s="354" t="str">
        <f>VLOOKUP(A3369,'Web Based Remittances'!$A$2:$C$70,3,0)</f>
        <v>929u173s</v>
      </c>
      <c r="C3369" s="354" t="s">
        <v>71</v>
      </c>
      <c r="D3369" s="354" t="s">
        <v>72</v>
      </c>
      <c r="E3369" s="354">
        <v>6116300</v>
      </c>
      <c r="F3369" s="354">
        <v>2000</v>
      </c>
      <c r="G3369" s="354">
        <v>166.66666666666666</v>
      </c>
      <c r="H3369" s="354">
        <v>166.66666666666666</v>
      </c>
      <c r="I3369" s="354">
        <v>166.66666666666666</v>
      </c>
      <c r="J3369" s="354">
        <v>166.66666666666666</v>
      </c>
      <c r="K3369" s="354">
        <v>166.66666666666666</v>
      </c>
      <c r="L3369" s="354">
        <v>166.66666666666666</v>
      </c>
      <c r="M3369" s="354">
        <v>166.66666666666666</v>
      </c>
      <c r="N3369" s="354">
        <v>166.66666666666666</v>
      </c>
      <c r="O3369" s="354">
        <v>166.66666666666666</v>
      </c>
      <c r="P3369" s="354">
        <v>166.66666666666666</v>
      </c>
      <c r="Q3369" s="354">
        <v>166.66666666666666</v>
      </c>
      <c r="R3369" s="354">
        <v>166.66666666666666</v>
      </c>
      <c r="S3369" s="354">
        <v>166.66666666666666</v>
      </c>
      <c r="T3369" s="354">
        <v>333.33333333333331</v>
      </c>
      <c r="U3369" s="354">
        <v>500</v>
      </c>
      <c r="V3369" s="354">
        <v>666.66666666666663</v>
      </c>
      <c r="W3369" s="354">
        <v>833.33333333333326</v>
      </c>
      <c r="X3369" s="354">
        <v>999.99999999999989</v>
      </c>
      <c r="Y3369" s="354">
        <v>1166.6666666666665</v>
      </c>
      <c r="Z3369" s="354">
        <v>1333.3333333333333</v>
      </c>
      <c r="AA3369" s="354">
        <v>1500</v>
      </c>
      <c r="AB3369" s="354">
        <v>1666.6666666666667</v>
      </c>
      <c r="AC3369" s="354">
        <v>1833.3333333333335</v>
      </c>
      <c r="AD3369" s="354">
        <v>2000.0000000000002</v>
      </c>
    </row>
    <row r="3370" spans="1:30" x14ac:dyDescent="0.35">
      <c r="A3370" t="s">
        <v>205</v>
      </c>
      <c r="B3370" s="354" t="str">
        <f>VLOOKUP(A3370,'Web Based Remittances'!$A$2:$C$70,3,0)</f>
        <v>929u173s</v>
      </c>
      <c r="C3370" s="354" t="s">
        <v>73</v>
      </c>
      <c r="D3370" s="354" t="s">
        <v>74</v>
      </c>
      <c r="E3370" s="354">
        <v>6116200</v>
      </c>
      <c r="F3370" s="354">
        <v>2000</v>
      </c>
      <c r="G3370" s="354">
        <v>166.66666666666666</v>
      </c>
      <c r="H3370" s="354">
        <v>166.66666666666666</v>
      </c>
      <c r="I3370" s="354">
        <v>166.66666666666666</v>
      </c>
      <c r="J3370" s="354">
        <v>166.66666666666666</v>
      </c>
      <c r="K3370" s="354">
        <v>166.66666666666666</v>
      </c>
      <c r="L3370" s="354">
        <v>166.66666666666666</v>
      </c>
      <c r="M3370" s="354">
        <v>166.66666666666666</v>
      </c>
      <c r="N3370" s="354">
        <v>166.66666666666666</v>
      </c>
      <c r="O3370" s="354">
        <v>166.66666666666666</v>
      </c>
      <c r="P3370" s="354">
        <v>166.66666666666666</v>
      </c>
      <c r="Q3370" s="354">
        <v>166.66666666666666</v>
      </c>
      <c r="R3370" s="354">
        <v>166.66666666666666</v>
      </c>
      <c r="S3370" s="354">
        <v>166.66666666666666</v>
      </c>
      <c r="T3370" s="354">
        <v>333.33333333333331</v>
      </c>
      <c r="U3370" s="354">
        <v>500</v>
      </c>
      <c r="V3370" s="354">
        <v>666.66666666666663</v>
      </c>
      <c r="W3370" s="354">
        <v>833.33333333333326</v>
      </c>
      <c r="X3370" s="354">
        <v>999.99999999999989</v>
      </c>
      <c r="Y3370" s="354">
        <v>1166.6666666666665</v>
      </c>
      <c r="Z3370" s="354">
        <v>1333.3333333333333</v>
      </c>
      <c r="AA3370" s="354">
        <v>1500</v>
      </c>
      <c r="AB3370" s="354">
        <v>1666.6666666666667</v>
      </c>
      <c r="AC3370" s="354">
        <v>1833.3333333333335</v>
      </c>
      <c r="AD3370" s="354">
        <v>2000.0000000000002</v>
      </c>
    </row>
    <row r="3371" spans="1:30" x14ac:dyDescent="0.35">
      <c r="A3371" t="s">
        <v>205</v>
      </c>
      <c r="B3371" s="354" t="str">
        <f>VLOOKUP(A3371,'Web Based Remittances'!$A$2:$C$70,3,0)</f>
        <v>929u173s</v>
      </c>
      <c r="C3371" s="354" t="s">
        <v>75</v>
      </c>
      <c r="D3371" s="354" t="s">
        <v>76</v>
      </c>
      <c r="E3371" s="354">
        <v>6116610</v>
      </c>
      <c r="F3371" s="354">
        <v>0</v>
      </c>
      <c r="G3371" s="354">
        <v>0</v>
      </c>
      <c r="H3371" s="354">
        <v>0</v>
      </c>
      <c r="I3371" s="354">
        <v>0</v>
      </c>
      <c r="J3371" s="354">
        <v>0</v>
      </c>
      <c r="K3371" s="354">
        <v>0</v>
      </c>
      <c r="L3371" s="354">
        <v>0</v>
      </c>
      <c r="M3371" s="354">
        <v>0</v>
      </c>
      <c r="N3371" s="354">
        <v>0</v>
      </c>
      <c r="O3371" s="354">
        <v>0</v>
      </c>
      <c r="P3371" s="354">
        <v>0</v>
      </c>
      <c r="Q3371" s="354">
        <v>0</v>
      </c>
      <c r="R3371" s="354">
        <v>0</v>
      </c>
      <c r="S3371" s="354">
        <v>0</v>
      </c>
      <c r="T3371" s="354">
        <v>0</v>
      </c>
      <c r="U3371" s="354">
        <v>0</v>
      </c>
      <c r="V3371" s="354">
        <v>0</v>
      </c>
      <c r="W3371" s="354">
        <v>0</v>
      </c>
      <c r="X3371" s="354">
        <v>0</v>
      </c>
      <c r="Y3371" s="354">
        <v>0</v>
      </c>
      <c r="Z3371" s="354">
        <v>0</v>
      </c>
      <c r="AA3371" s="354">
        <v>0</v>
      </c>
      <c r="AB3371" s="354">
        <v>0</v>
      </c>
      <c r="AC3371" s="354">
        <v>0</v>
      </c>
      <c r="AD3371" s="354">
        <v>0</v>
      </c>
    </row>
    <row r="3372" spans="1:30" x14ac:dyDescent="0.35">
      <c r="A3372" t="s">
        <v>205</v>
      </c>
      <c r="B3372" s="354" t="str">
        <f>VLOOKUP(A3372,'Web Based Remittances'!$A$2:$C$70,3,0)</f>
        <v>929u173s</v>
      </c>
      <c r="C3372" s="354" t="s">
        <v>77</v>
      </c>
      <c r="D3372" s="354" t="s">
        <v>78</v>
      </c>
      <c r="E3372" s="354">
        <v>6116600</v>
      </c>
      <c r="F3372" s="354">
        <v>64.27</v>
      </c>
      <c r="G3372" s="354">
        <v>5.355833333333333</v>
      </c>
      <c r="H3372" s="354">
        <v>5.355833333333333</v>
      </c>
      <c r="I3372" s="354">
        <v>5.355833333333333</v>
      </c>
      <c r="J3372" s="354">
        <v>5.355833333333333</v>
      </c>
      <c r="K3372" s="354">
        <v>5.355833333333333</v>
      </c>
      <c r="L3372" s="354">
        <v>5.355833333333333</v>
      </c>
      <c r="M3372" s="354">
        <v>5.355833333333333</v>
      </c>
      <c r="N3372" s="354">
        <v>5.355833333333333</v>
      </c>
      <c r="O3372" s="354">
        <v>5.355833333333333</v>
      </c>
      <c r="P3372" s="354">
        <v>5.355833333333333</v>
      </c>
      <c r="Q3372" s="354">
        <v>5.355833333333333</v>
      </c>
      <c r="R3372" s="354">
        <v>5.355833333333333</v>
      </c>
      <c r="S3372" s="354">
        <v>5.355833333333333</v>
      </c>
      <c r="T3372" s="354">
        <v>10.711666666666666</v>
      </c>
      <c r="U3372" s="354">
        <v>16.067499999999999</v>
      </c>
      <c r="V3372" s="354">
        <v>21.423333333333332</v>
      </c>
      <c r="W3372" s="354">
        <v>26.779166666666665</v>
      </c>
      <c r="X3372" s="354">
        <v>32.134999999999998</v>
      </c>
      <c r="Y3372" s="354">
        <v>37.490833333333327</v>
      </c>
      <c r="Z3372" s="354">
        <v>42.846666666666664</v>
      </c>
      <c r="AA3372" s="354">
        <v>48.202500000000001</v>
      </c>
      <c r="AB3372" s="354">
        <v>53.558333333333337</v>
      </c>
      <c r="AC3372" s="354">
        <v>58.914166666666674</v>
      </c>
      <c r="AD3372" s="354">
        <v>64.27000000000001</v>
      </c>
    </row>
    <row r="3373" spans="1:30" x14ac:dyDescent="0.35">
      <c r="A3373" t="s">
        <v>205</v>
      </c>
      <c r="B3373" s="354" t="str">
        <f>VLOOKUP(A3373,'Web Based Remittances'!$A$2:$C$70,3,0)</f>
        <v>929u173s</v>
      </c>
      <c r="C3373" s="354" t="s">
        <v>79</v>
      </c>
      <c r="D3373" s="354" t="s">
        <v>80</v>
      </c>
      <c r="E3373" s="354">
        <v>6121000</v>
      </c>
      <c r="F3373" s="354">
        <v>2000</v>
      </c>
      <c r="G3373" s="354">
        <v>166.66666666666666</v>
      </c>
      <c r="H3373" s="354">
        <v>166.66666666666666</v>
      </c>
      <c r="I3373" s="354">
        <v>166.66666666666666</v>
      </c>
      <c r="J3373" s="354">
        <v>166.66666666666666</v>
      </c>
      <c r="K3373" s="354">
        <v>166.66666666666666</v>
      </c>
      <c r="L3373" s="354">
        <v>166.66666666666666</v>
      </c>
      <c r="M3373" s="354">
        <v>166.66666666666666</v>
      </c>
      <c r="N3373" s="354">
        <v>166.66666666666666</v>
      </c>
      <c r="O3373" s="354">
        <v>166.66666666666666</v>
      </c>
      <c r="P3373" s="354">
        <v>166.66666666666666</v>
      </c>
      <c r="Q3373" s="354">
        <v>166.66666666666666</v>
      </c>
      <c r="R3373" s="354">
        <v>166.66666666666666</v>
      </c>
      <c r="S3373" s="354">
        <v>166.66666666666666</v>
      </c>
      <c r="T3373" s="354">
        <v>333.33333333333331</v>
      </c>
      <c r="U3373" s="354">
        <v>500</v>
      </c>
      <c r="V3373" s="354">
        <v>666.66666666666663</v>
      </c>
      <c r="W3373" s="354">
        <v>833.33333333333326</v>
      </c>
      <c r="X3373" s="354">
        <v>999.99999999999989</v>
      </c>
      <c r="Y3373" s="354">
        <v>1166.6666666666665</v>
      </c>
      <c r="Z3373" s="354">
        <v>1333.3333333333333</v>
      </c>
      <c r="AA3373" s="354">
        <v>1500</v>
      </c>
      <c r="AB3373" s="354">
        <v>1666.6666666666667</v>
      </c>
      <c r="AC3373" s="354">
        <v>1833.3333333333335</v>
      </c>
      <c r="AD3373" s="354">
        <v>2000.0000000000002</v>
      </c>
    </row>
    <row r="3374" spans="1:30" x14ac:dyDescent="0.35">
      <c r="A3374" t="s">
        <v>205</v>
      </c>
      <c r="B3374" s="354" t="str">
        <f>VLOOKUP(A3374,'Web Based Remittances'!$A$2:$C$70,3,0)</f>
        <v>929u173s</v>
      </c>
      <c r="C3374" s="354" t="s">
        <v>81</v>
      </c>
      <c r="D3374" s="354" t="s">
        <v>82</v>
      </c>
      <c r="E3374" s="354">
        <v>6122310</v>
      </c>
      <c r="F3374" s="354">
        <v>2000</v>
      </c>
      <c r="G3374" s="354">
        <v>166.66666666666666</v>
      </c>
      <c r="H3374" s="354">
        <v>166.66666666666666</v>
      </c>
      <c r="I3374" s="354">
        <v>166.66666666666666</v>
      </c>
      <c r="J3374" s="354">
        <v>166.66666666666666</v>
      </c>
      <c r="K3374" s="354">
        <v>166.66666666666666</v>
      </c>
      <c r="L3374" s="354">
        <v>166.66666666666666</v>
      </c>
      <c r="M3374" s="354">
        <v>166.66666666666666</v>
      </c>
      <c r="N3374" s="354">
        <v>166.66666666666666</v>
      </c>
      <c r="O3374" s="354">
        <v>166.66666666666666</v>
      </c>
      <c r="P3374" s="354">
        <v>166.66666666666666</v>
      </c>
      <c r="Q3374" s="354">
        <v>166.66666666666666</v>
      </c>
      <c r="R3374" s="354">
        <v>166.66666666666666</v>
      </c>
      <c r="S3374" s="354">
        <v>166.66666666666666</v>
      </c>
      <c r="T3374" s="354">
        <v>333.33333333333331</v>
      </c>
      <c r="U3374" s="354">
        <v>500</v>
      </c>
      <c r="V3374" s="354">
        <v>666.66666666666663</v>
      </c>
      <c r="W3374" s="354">
        <v>833.33333333333326</v>
      </c>
      <c r="X3374" s="354">
        <v>999.99999999999989</v>
      </c>
      <c r="Y3374" s="354">
        <v>1166.6666666666665</v>
      </c>
      <c r="Z3374" s="354">
        <v>1333.3333333333333</v>
      </c>
      <c r="AA3374" s="354">
        <v>1500</v>
      </c>
      <c r="AB3374" s="354">
        <v>1666.6666666666667</v>
      </c>
      <c r="AC3374" s="354">
        <v>1833.3333333333335</v>
      </c>
      <c r="AD3374" s="354">
        <v>2000.0000000000002</v>
      </c>
    </row>
    <row r="3375" spans="1:30" x14ac:dyDescent="0.35">
      <c r="A3375" t="s">
        <v>205</v>
      </c>
      <c r="B3375" s="354" t="str">
        <f>VLOOKUP(A3375,'Web Based Remittances'!$A$2:$C$70,3,0)</f>
        <v>929u173s</v>
      </c>
      <c r="C3375" s="354" t="s">
        <v>83</v>
      </c>
      <c r="D3375" s="354" t="s">
        <v>84</v>
      </c>
      <c r="E3375" s="354">
        <v>6122110</v>
      </c>
      <c r="F3375" s="354">
        <v>600</v>
      </c>
      <c r="G3375" s="354">
        <v>50</v>
      </c>
      <c r="H3375" s="354">
        <v>50</v>
      </c>
      <c r="I3375" s="354">
        <v>50</v>
      </c>
      <c r="J3375" s="354">
        <v>50</v>
      </c>
      <c r="K3375" s="354">
        <v>50</v>
      </c>
      <c r="L3375" s="354">
        <v>50</v>
      </c>
      <c r="M3375" s="354">
        <v>50</v>
      </c>
      <c r="N3375" s="354">
        <v>50</v>
      </c>
      <c r="O3375" s="354">
        <v>50</v>
      </c>
      <c r="P3375" s="354">
        <v>50</v>
      </c>
      <c r="Q3375" s="354">
        <v>50</v>
      </c>
      <c r="R3375" s="354">
        <v>50</v>
      </c>
      <c r="S3375" s="354">
        <v>50</v>
      </c>
      <c r="T3375" s="354">
        <v>100</v>
      </c>
      <c r="U3375" s="354">
        <v>150</v>
      </c>
      <c r="V3375" s="354">
        <v>200</v>
      </c>
      <c r="W3375" s="354">
        <v>250</v>
      </c>
      <c r="X3375" s="354">
        <v>300</v>
      </c>
      <c r="Y3375" s="354">
        <v>350</v>
      </c>
      <c r="Z3375" s="354">
        <v>400</v>
      </c>
      <c r="AA3375" s="354">
        <v>450</v>
      </c>
      <c r="AB3375" s="354">
        <v>500</v>
      </c>
      <c r="AC3375" s="354">
        <v>550</v>
      </c>
      <c r="AD3375" s="354">
        <v>600</v>
      </c>
    </row>
    <row r="3376" spans="1:30" x14ac:dyDescent="0.35">
      <c r="A3376" t="s">
        <v>205</v>
      </c>
      <c r="B3376" s="354" t="str">
        <f>VLOOKUP(A3376,'Web Based Remittances'!$A$2:$C$70,3,0)</f>
        <v>929u173s</v>
      </c>
      <c r="C3376" s="354" t="s">
        <v>85</v>
      </c>
      <c r="D3376" s="354" t="s">
        <v>86</v>
      </c>
      <c r="E3376" s="354">
        <v>6120800</v>
      </c>
      <c r="F3376" s="354">
        <v>624</v>
      </c>
      <c r="G3376" s="354">
        <v>52</v>
      </c>
      <c r="H3376" s="354">
        <v>52</v>
      </c>
      <c r="I3376" s="354">
        <v>52</v>
      </c>
      <c r="J3376" s="354">
        <v>52</v>
      </c>
      <c r="K3376" s="354">
        <v>52</v>
      </c>
      <c r="L3376" s="354">
        <v>52</v>
      </c>
      <c r="M3376" s="354">
        <v>52</v>
      </c>
      <c r="N3376" s="354">
        <v>52</v>
      </c>
      <c r="O3376" s="354">
        <v>52</v>
      </c>
      <c r="P3376" s="354">
        <v>52</v>
      </c>
      <c r="Q3376" s="354">
        <v>52</v>
      </c>
      <c r="R3376" s="354">
        <v>52</v>
      </c>
      <c r="S3376" s="354">
        <v>52</v>
      </c>
      <c r="T3376" s="354">
        <v>104</v>
      </c>
      <c r="U3376" s="354">
        <v>156</v>
      </c>
      <c r="V3376" s="354">
        <v>208</v>
      </c>
      <c r="W3376" s="354">
        <v>260</v>
      </c>
      <c r="X3376" s="354">
        <v>312</v>
      </c>
      <c r="Y3376" s="354">
        <v>364</v>
      </c>
      <c r="Z3376" s="354">
        <v>416</v>
      </c>
      <c r="AA3376" s="354">
        <v>468</v>
      </c>
      <c r="AB3376" s="354">
        <v>520</v>
      </c>
      <c r="AC3376" s="354">
        <v>572</v>
      </c>
      <c r="AD3376" s="354">
        <v>624</v>
      </c>
    </row>
    <row r="3377" spans="1:30" x14ac:dyDescent="0.35">
      <c r="A3377" t="s">
        <v>205</v>
      </c>
      <c r="B3377" s="354" t="str">
        <f>VLOOKUP(A3377,'Web Based Remittances'!$A$2:$C$70,3,0)</f>
        <v>929u173s</v>
      </c>
      <c r="C3377" s="354" t="s">
        <v>87</v>
      </c>
      <c r="D3377" s="354" t="s">
        <v>88</v>
      </c>
      <c r="E3377" s="354">
        <v>6120220</v>
      </c>
      <c r="F3377" s="354">
        <v>6851.64</v>
      </c>
      <c r="G3377" s="354">
        <v>570.97</v>
      </c>
      <c r="H3377" s="354">
        <v>570.97</v>
      </c>
      <c r="I3377" s="354">
        <v>570.97</v>
      </c>
      <c r="J3377" s="354">
        <v>570.97</v>
      </c>
      <c r="K3377" s="354">
        <v>570.97</v>
      </c>
      <c r="L3377" s="354">
        <v>570.97</v>
      </c>
      <c r="M3377" s="354">
        <v>570.97</v>
      </c>
      <c r="N3377" s="354">
        <v>570.97</v>
      </c>
      <c r="O3377" s="354">
        <v>570.97</v>
      </c>
      <c r="P3377" s="354">
        <v>570.97</v>
      </c>
      <c r="Q3377" s="354">
        <v>570.97</v>
      </c>
      <c r="R3377" s="354">
        <v>570.97</v>
      </c>
      <c r="S3377" s="354">
        <v>570.97</v>
      </c>
      <c r="T3377" s="354">
        <v>1141.94</v>
      </c>
      <c r="U3377" s="354">
        <v>1712.91</v>
      </c>
      <c r="V3377" s="354">
        <v>2283.88</v>
      </c>
      <c r="W3377" s="354">
        <v>2854.8500000000004</v>
      </c>
      <c r="X3377" s="354">
        <v>3425.8200000000006</v>
      </c>
      <c r="Y3377" s="354">
        <v>3996.7900000000009</v>
      </c>
      <c r="Z3377" s="354">
        <v>4567.7600000000011</v>
      </c>
      <c r="AA3377" s="354">
        <v>5138.7300000000014</v>
      </c>
      <c r="AB3377" s="354">
        <v>5709.7000000000016</v>
      </c>
      <c r="AC3377" s="354">
        <v>6280.6700000000019</v>
      </c>
      <c r="AD3377" s="354">
        <v>6851.6400000000021</v>
      </c>
    </row>
    <row r="3378" spans="1:30" x14ac:dyDescent="0.35">
      <c r="A3378" t="s">
        <v>205</v>
      </c>
      <c r="B3378" s="354" t="str">
        <f>VLOOKUP(A3378,'Web Based Remittances'!$A$2:$C$70,3,0)</f>
        <v>929u173s</v>
      </c>
      <c r="C3378" s="354" t="s">
        <v>89</v>
      </c>
      <c r="D3378" s="354" t="s">
        <v>90</v>
      </c>
      <c r="E3378" s="354">
        <v>6120600</v>
      </c>
      <c r="F3378" s="354">
        <v>0</v>
      </c>
      <c r="G3378" s="354">
        <v>0</v>
      </c>
      <c r="H3378" s="354">
        <v>0</v>
      </c>
      <c r="I3378" s="354">
        <v>0</v>
      </c>
      <c r="J3378" s="354">
        <v>0</v>
      </c>
      <c r="K3378" s="354">
        <v>0</v>
      </c>
      <c r="L3378" s="354">
        <v>0</v>
      </c>
      <c r="M3378" s="354">
        <v>0</v>
      </c>
      <c r="N3378" s="354">
        <v>0</v>
      </c>
      <c r="O3378" s="354">
        <v>0</v>
      </c>
      <c r="P3378" s="354">
        <v>0</v>
      </c>
      <c r="Q3378" s="354">
        <v>0</v>
      </c>
      <c r="R3378" s="354">
        <v>0</v>
      </c>
      <c r="S3378" s="354">
        <v>0</v>
      </c>
      <c r="T3378" s="354">
        <v>0</v>
      </c>
      <c r="U3378" s="354">
        <v>0</v>
      </c>
      <c r="V3378" s="354">
        <v>0</v>
      </c>
      <c r="W3378" s="354">
        <v>0</v>
      </c>
      <c r="X3378" s="354">
        <v>0</v>
      </c>
      <c r="Y3378" s="354">
        <v>0</v>
      </c>
      <c r="Z3378" s="354">
        <v>0</v>
      </c>
      <c r="AA3378" s="354">
        <v>0</v>
      </c>
      <c r="AB3378" s="354">
        <v>0</v>
      </c>
      <c r="AC3378" s="354">
        <v>0</v>
      </c>
      <c r="AD3378" s="354">
        <v>0</v>
      </c>
    </row>
    <row r="3379" spans="1:30" x14ac:dyDescent="0.35">
      <c r="A3379" t="s">
        <v>205</v>
      </c>
      <c r="B3379" s="354" t="str">
        <f>VLOOKUP(A3379,'Web Based Remittances'!$A$2:$C$70,3,0)</f>
        <v>929u173s</v>
      </c>
      <c r="C3379" s="354" t="s">
        <v>91</v>
      </c>
      <c r="D3379" s="354" t="s">
        <v>92</v>
      </c>
      <c r="E3379" s="354">
        <v>6120400</v>
      </c>
      <c r="F3379" s="354">
        <v>1200</v>
      </c>
      <c r="G3379" s="354">
        <v>100</v>
      </c>
      <c r="H3379" s="354">
        <v>100</v>
      </c>
      <c r="I3379" s="354">
        <v>100</v>
      </c>
      <c r="J3379" s="354">
        <v>100</v>
      </c>
      <c r="K3379" s="354">
        <v>100</v>
      </c>
      <c r="L3379" s="354">
        <v>100</v>
      </c>
      <c r="M3379" s="354">
        <v>100</v>
      </c>
      <c r="N3379" s="354">
        <v>100</v>
      </c>
      <c r="O3379" s="354">
        <v>100</v>
      </c>
      <c r="P3379" s="354">
        <v>100</v>
      </c>
      <c r="Q3379" s="354">
        <v>100</v>
      </c>
      <c r="R3379" s="354">
        <v>100</v>
      </c>
      <c r="S3379" s="354">
        <v>100</v>
      </c>
      <c r="T3379" s="354">
        <v>200</v>
      </c>
      <c r="U3379" s="354">
        <v>300</v>
      </c>
      <c r="V3379" s="354">
        <v>400</v>
      </c>
      <c r="W3379" s="354">
        <v>500</v>
      </c>
      <c r="X3379" s="354">
        <v>600</v>
      </c>
      <c r="Y3379" s="354">
        <v>700</v>
      </c>
      <c r="Z3379" s="354">
        <v>800</v>
      </c>
      <c r="AA3379" s="354">
        <v>900</v>
      </c>
      <c r="AB3379" s="354">
        <v>1000</v>
      </c>
      <c r="AC3379" s="354">
        <v>1100</v>
      </c>
      <c r="AD3379" s="354">
        <v>1200</v>
      </c>
    </row>
    <row r="3380" spans="1:30" x14ac:dyDescent="0.35">
      <c r="A3380" t="s">
        <v>205</v>
      </c>
      <c r="B3380" s="354" t="str">
        <f>VLOOKUP(A3380,'Web Based Remittances'!$A$2:$C$70,3,0)</f>
        <v>929u173s</v>
      </c>
      <c r="C3380" s="354" t="s">
        <v>93</v>
      </c>
      <c r="D3380" s="354" t="s">
        <v>94</v>
      </c>
      <c r="E3380" s="354">
        <v>6140130</v>
      </c>
      <c r="F3380" s="354">
        <v>19210</v>
      </c>
      <c r="G3380" s="354">
        <v>1600.8333333333333</v>
      </c>
      <c r="H3380" s="354">
        <v>1600.8333333333333</v>
      </c>
      <c r="I3380" s="354">
        <v>1600.8333333333333</v>
      </c>
      <c r="J3380" s="354">
        <v>1600.8333333333333</v>
      </c>
      <c r="K3380" s="354">
        <v>1600.8333333333333</v>
      </c>
      <c r="L3380" s="354">
        <v>1600.8333333333333</v>
      </c>
      <c r="M3380" s="354">
        <v>1600.8333333333333</v>
      </c>
      <c r="N3380" s="354">
        <v>1600.8333333333333</v>
      </c>
      <c r="O3380" s="354">
        <v>1600.8333333333333</v>
      </c>
      <c r="P3380" s="354">
        <v>1600.8333333333333</v>
      </c>
      <c r="Q3380" s="354">
        <v>1600.8333333333333</v>
      </c>
      <c r="R3380" s="354">
        <v>1600.8333333333333</v>
      </c>
      <c r="S3380" s="354">
        <v>1600.8333333333333</v>
      </c>
      <c r="T3380" s="354">
        <v>3201.6666666666665</v>
      </c>
      <c r="U3380" s="354">
        <v>4802.5</v>
      </c>
      <c r="V3380" s="354">
        <v>6403.333333333333</v>
      </c>
      <c r="W3380" s="354">
        <v>8004.1666666666661</v>
      </c>
      <c r="X3380" s="354">
        <v>9605</v>
      </c>
      <c r="Y3380" s="354">
        <v>11205.833333333334</v>
      </c>
      <c r="Z3380" s="354">
        <v>12806.666666666668</v>
      </c>
      <c r="AA3380" s="354">
        <v>14407.500000000002</v>
      </c>
      <c r="AB3380" s="354">
        <v>16008.333333333336</v>
      </c>
      <c r="AC3380" s="354">
        <v>17609.166666666668</v>
      </c>
      <c r="AD3380" s="354">
        <v>19210</v>
      </c>
    </row>
    <row r="3381" spans="1:30" x14ac:dyDescent="0.35">
      <c r="A3381" t="s">
        <v>205</v>
      </c>
      <c r="B3381" s="354" t="str">
        <f>VLOOKUP(A3381,'Web Based Remittances'!$A$2:$C$70,3,0)</f>
        <v>929u173s</v>
      </c>
      <c r="C3381" s="354" t="s">
        <v>95</v>
      </c>
      <c r="D3381" s="354" t="s">
        <v>96</v>
      </c>
      <c r="E3381" s="354">
        <v>6142430</v>
      </c>
      <c r="F3381" s="354">
        <v>500</v>
      </c>
      <c r="G3381" s="354">
        <v>41.666666666666664</v>
      </c>
      <c r="H3381" s="354">
        <v>41.666666666666664</v>
      </c>
      <c r="I3381" s="354">
        <v>41.666666666666664</v>
      </c>
      <c r="J3381" s="354">
        <v>41.666666666666664</v>
      </c>
      <c r="K3381" s="354">
        <v>41.666666666666664</v>
      </c>
      <c r="L3381" s="354">
        <v>41.666666666666664</v>
      </c>
      <c r="M3381" s="354">
        <v>41.666666666666664</v>
      </c>
      <c r="N3381" s="354">
        <v>41.666666666666664</v>
      </c>
      <c r="O3381" s="354">
        <v>41.666666666666664</v>
      </c>
      <c r="P3381" s="354">
        <v>41.666666666666664</v>
      </c>
      <c r="Q3381" s="354">
        <v>41.666666666666664</v>
      </c>
      <c r="R3381" s="354">
        <v>41.666666666666664</v>
      </c>
      <c r="S3381" s="354">
        <v>41.666666666666664</v>
      </c>
      <c r="T3381" s="354">
        <v>83.333333333333329</v>
      </c>
      <c r="U3381" s="354">
        <v>125</v>
      </c>
      <c r="V3381" s="354">
        <v>166.66666666666666</v>
      </c>
      <c r="W3381" s="354">
        <v>208.33333333333331</v>
      </c>
      <c r="X3381" s="354">
        <v>249.99999999999997</v>
      </c>
      <c r="Y3381" s="354">
        <v>291.66666666666663</v>
      </c>
      <c r="Z3381" s="354">
        <v>333.33333333333331</v>
      </c>
      <c r="AA3381" s="354">
        <v>375</v>
      </c>
      <c r="AB3381" s="354">
        <v>416.66666666666669</v>
      </c>
      <c r="AC3381" s="354">
        <v>458.33333333333337</v>
      </c>
      <c r="AD3381" s="354">
        <v>500.00000000000006</v>
      </c>
    </row>
    <row r="3382" spans="1:30" x14ac:dyDescent="0.35">
      <c r="A3382" t="s">
        <v>205</v>
      </c>
      <c r="B3382" s="354" t="str">
        <f>VLOOKUP(A3382,'Web Based Remittances'!$A$2:$C$70,3,0)</f>
        <v>929u173s</v>
      </c>
      <c r="C3382" s="354" t="s">
        <v>97</v>
      </c>
      <c r="D3382" s="354" t="s">
        <v>98</v>
      </c>
      <c r="E3382" s="354">
        <v>6146100</v>
      </c>
      <c r="F3382" s="354">
        <v>0</v>
      </c>
      <c r="G3382" s="354">
        <v>0</v>
      </c>
      <c r="H3382" s="354">
        <v>0</v>
      </c>
      <c r="I3382" s="354">
        <v>0</v>
      </c>
      <c r="J3382" s="354">
        <v>0</v>
      </c>
      <c r="K3382" s="354">
        <v>0</v>
      </c>
      <c r="L3382" s="354">
        <v>0</v>
      </c>
      <c r="M3382" s="354">
        <v>0</v>
      </c>
      <c r="N3382" s="354">
        <v>0</v>
      </c>
      <c r="O3382" s="354">
        <v>0</v>
      </c>
      <c r="P3382" s="354">
        <v>0</v>
      </c>
      <c r="Q3382" s="354">
        <v>0</v>
      </c>
      <c r="R3382" s="354">
        <v>0</v>
      </c>
      <c r="S3382" s="354">
        <v>0</v>
      </c>
      <c r="T3382" s="354">
        <v>0</v>
      </c>
      <c r="U3382" s="354">
        <v>0</v>
      </c>
      <c r="V3382" s="354">
        <v>0</v>
      </c>
      <c r="W3382" s="354">
        <v>0</v>
      </c>
      <c r="X3382" s="354">
        <v>0</v>
      </c>
      <c r="Y3382" s="354">
        <v>0</v>
      </c>
      <c r="Z3382" s="354">
        <v>0</v>
      </c>
      <c r="AA3382" s="354">
        <v>0</v>
      </c>
      <c r="AB3382" s="354">
        <v>0</v>
      </c>
      <c r="AC3382" s="354">
        <v>0</v>
      </c>
      <c r="AD3382" s="354">
        <v>0</v>
      </c>
    </row>
    <row r="3383" spans="1:30" x14ac:dyDescent="0.35">
      <c r="A3383" t="s">
        <v>205</v>
      </c>
      <c r="B3383" s="354" t="str">
        <f>VLOOKUP(A3383,'Web Based Remittances'!$A$2:$C$70,3,0)</f>
        <v>929u173s</v>
      </c>
      <c r="C3383" s="354" t="s">
        <v>99</v>
      </c>
      <c r="D3383" s="354" t="s">
        <v>100</v>
      </c>
      <c r="E3383" s="354">
        <v>6140000</v>
      </c>
      <c r="F3383" s="354">
        <v>2000</v>
      </c>
      <c r="G3383" s="354">
        <v>166.66666666666666</v>
      </c>
      <c r="H3383" s="354">
        <v>166.66666666666666</v>
      </c>
      <c r="I3383" s="354">
        <v>166.66666666666666</v>
      </c>
      <c r="J3383" s="354">
        <v>166.66666666666666</v>
      </c>
      <c r="K3383" s="354">
        <v>166.66666666666666</v>
      </c>
      <c r="L3383" s="354">
        <v>166.66666666666666</v>
      </c>
      <c r="M3383" s="354">
        <v>166.66666666666666</v>
      </c>
      <c r="N3383" s="354">
        <v>166.66666666666666</v>
      </c>
      <c r="O3383" s="354">
        <v>166.66666666666666</v>
      </c>
      <c r="P3383" s="354">
        <v>166.66666666666666</v>
      </c>
      <c r="Q3383" s="354">
        <v>166.66666666666666</v>
      </c>
      <c r="R3383" s="354">
        <v>166.66666666666666</v>
      </c>
      <c r="S3383" s="354">
        <v>166.66666666666666</v>
      </c>
      <c r="T3383" s="354">
        <v>333.33333333333331</v>
      </c>
      <c r="U3383" s="354">
        <v>500</v>
      </c>
      <c r="V3383" s="354">
        <v>666.66666666666663</v>
      </c>
      <c r="W3383" s="354">
        <v>833.33333333333326</v>
      </c>
      <c r="X3383" s="354">
        <v>999.99999999999989</v>
      </c>
      <c r="Y3383" s="354">
        <v>1166.6666666666665</v>
      </c>
      <c r="Z3383" s="354">
        <v>1333.3333333333333</v>
      </c>
      <c r="AA3383" s="354">
        <v>1500</v>
      </c>
      <c r="AB3383" s="354">
        <v>1666.6666666666667</v>
      </c>
      <c r="AC3383" s="354">
        <v>1833.3333333333335</v>
      </c>
      <c r="AD3383" s="354">
        <v>2000.0000000000002</v>
      </c>
    </row>
    <row r="3384" spans="1:30" x14ac:dyDescent="0.35">
      <c r="A3384" t="s">
        <v>205</v>
      </c>
      <c r="B3384" s="354" t="str">
        <f>VLOOKUP(A3384,'Web Based Remittances'!$A$2:$C$70,3,0)</f>
        <v>929u173s</v>
      </c>
      <c r="C3384" s="354" t="s">
        <v>101</v>
      </c>
      <c r="D3384" s="354" t="s">
        <v>102</v>
      </c>
      <c r="E3384" s="354">
        <v>6121600</v>
      </c>
      <c r="F3384" s="354">
        <v>378</v>
      </c>
      <c r="G3384" s="354">
        <v>31.5</v>
      </c>
      <c r="H3384" s="354">
        <v>31.5</v>
      </c>
      <c r="I3384" s="354">
        <v>31.5</v>
      </c>
      <c r="J3384" s="354">
        <v>31.5</v>
      </c>
      <c r="K3384" s="354">
        <v>31.5</v>
      </c>
      <c r="L3384" s="354">
        <v>31.5</v>
      </c>
      <c r="M3384" s="354">
        <v>31.5</v>
      </c>
      <c r="N3384" s="354">
        <v>31.5</v>
      </c>
      <c r="O3384" s="354">
        <v>31.5</v>
      </c>
      <c r="P3384" s="354">
        <v>31.5</v>
      </c>
      <c r="Q3384" s="354">
        <v>31.5</v>
      </c>
      <c r="R3384" s="354">
        <v>31.5</v>
      </c>
      <c r="S3384" s="354">
        <v>31.5</v>
      </c>
      <c r="T3384" s="354">
        <v>63</v>
      </c>
      <c r="U3384" s="354">
        <v>94.5</v>
      </c>
      <c r="V3384" s="354">
        <v>126</v>
      </c>
      <c r="W3384" s="354">
        <v>157.5</v>
      </c>
      <c r="X3384" s="354">
        <v>189</v>
      </c>
      <c r="Y3384" s="354">
        <v>220.5</v>
      </c>
      <c r="Z3384" s="354">
        <v>252</v>
      </c>
      <c r="AA3384" s="354">
        <v>283.5</v>
      </c>
      <c r="AB3384" s="354">
        <v>315</v>
      </c>
      <c r="AC3384" s="354">
        <v>346.5</v>
      </c>
      <c r="AD3384" s="354">
        <v>378</v>
      </c>
    </row>
    <row r="3385" spans="1:30" x14ac:dyDescent="0.35">
      <c r="A3385" t="s">
        <v>205</v>
      </c>
      <c r="B3385" s="354" t="str">
        <f>VLOOKUP(A3385,'Web Based Remittances'!$A$2:$C$70,3,0)</f>
        <v>929u173s</v>
      </c>
      <c r="C3385" s="354" t="s">
        <v>103</v>
      </c>
      <c r="D3385" s="354" t="s">
        <v>104</v>
      </c>
      <c r="E3385" s="354">
        <v>6151110</v>
      </c>
      <c r="F3385" s="354">
        <v>0</v>
      </c>
      <c r="G3385" s="354">
        <v>0</v>
      </c>
      <c r="H3385" s="354">
        <v>0</v>
      </c>
      <c r="I3385" s="354">
        <v>0</v>
      </c>
      <c r="J3385" s="354">
        <v>0</v>
      </c>
      <c r="K3385" s="354">
        <v>0</v>
      </c>
      <c r="L3385" s="354">
        <v>0</v>
      </c>
      <c r="M3385" s="354">
        <v>0</v>
      </c>
      <c r="N3385" s="354">
        <v>0</v>
      </c>
      <c r="O3385" s="354">
        <v>0</v>
      </c>
      <c r="P3385" s="354">
        <v>0</v>
      </c>
      <c r="Q3385" s="354">
        <v>0</v>
      </c>
      <c r="R3385" s="354">
        <v>0</v>
      </c>
      <c r="S3385" s="354">
        <v>0</v>
      </c>
      <c r="T3385" s="354">
        <v>0</v>
      </c>
      <c r="U3385" s="354">
        <v>0</v>
      </c>
      <c r="V3385" s="354">
        <v>0</v>
      </c>
      <c r="W3385" s="354">
        <v>0</v>
      </c>
      <c r="X3385" s="354">
        <v>0</v>
      </c>
      <c r="Y3385" s="354">
        <v>0</v>
      </c>
      <c r="Z3385" s="354">
        <v>0</v>
      </c>
      <c r="AA3385" s="354">
        <v>0</v>
      </c>
      <c r="AB3385" s="354">
        <v>0</v>
      </c>
      <c r="AC3385" s="354">
        <v>0</v>
      </c>
      <c r="AD3385" s="354">
        <v>0</v>
      </c>
    </row>
    <row r="3386" spans="1:30" x14ac:dyDescent="0.35">
      <c r="A3386" t="s">
        <v>205</v>
      </c>
      <c r="B3386" s="354" t="str">
        <f>VLOOKUP(A3386,'Web Based Remittances'!$A$2:$C$70,3,0)</f>
        <v>929u173s</v>
      </c>
      <c r="C3386" s="354" t="s">
        <v>105</v>
      </c>
      <c r="D3386" s="354" t="s">
        <v>106</v>
      </c>
      <c r="E3386" s="354">
        <v>6140200</v>
      </c>
      <c r="F3386" s="354">
        <v>9576</v>
      </c>
      <c r="G3386" s="354">
        <v>798</v>
      </c>
      <c r="H3386" s="354">
        <v>798</v>
      </c>
      <c r="I3386" s="354">
        <v>798</v>
      </c>
      <c r="J3386" s="354">
        <v>798</v>
      </c>
      <c r="K3386" s="354">
        <v>798</v>
      </c>
      <c r="L3386" s="354">
        <v>798</v>
      </c>
      <c r="M3386" s="354">
        <v>798</v>
      </c>
      <c r="N3386" s="354">
        <v>798</v>
      </c>
      <c r="O3386" s="354">
        <v>798</v>
      </c>
      <c r="P3386" s="354">
        <v>798</v>
      </c>
      <c r="Q3386" s="354">
        <v>798</v>
      </c>
      <c r="R3386" s="354">
        <v>798</v>
      </c>
      <c r="S3386" s="354">
        <v>798</v>
      </c>
      <c r="T3386" s="354">
        <v>1596</v>
      </c>
      <c r="U3386" s="354">
        <v>2394</v>
      </c>
      <c r="V3386" s="354">
        <v>3192</v>
      </c>
      <c r="W3386" s="354">
        <v>3990</v>
      </c>
      <c r="X3386" s="354">
        <v>4788</v>
      </c>
      <c r="Y3386" s="354">
        <v>5586</v>
      </c>
      <c r="Z3386" s="354">
        <v>6384</v>
      </c>
      <c r="AA3386" s="354">
        <v>7182</v>
      </c>
      <c r="AB3386" s="354">
        <v>7980</v>
      </c>
      <c r="AC3386" s="354">
        <v>8778</v>
      </c>
      <c r="AD3386" s="354">
        <v>9576</v>
      </c>
    </row>
    <row r="3387" spans="1:30" x14ac:dyDescent="0.35">
      <c r="A3387" t="s">
        <v>205</v>
      </c>
      <c r="B3387" s="354" t="str">
        <f>VLOOKUP(A3387,'Web Based Remittances'!$A$2:$C$70,3,0)</f>
        <v>929u173s</v>
      </c>
      <c r="C3387" s="354" t="s">
        <v>107</v>
      </c>
      <c r="D3387" s="354" t="s">
        <v>108</v>
      </c>
      <c r="E3387" s="354">
        <v>6111000</v>
      </c>
      <c r="F3387" s="354">
        <v>0</v>
      </c>
      <c r="G3387" s="354">
        <v>0</v>
      </c>
      <c r="H3387" s="354">
        <v>0</v>
      </c>
      <c r="I3387" s="354">
        <v>0</v>
      </c>
      <c r="J3387" s="354">
        <v>0</v>
      </c>
      <c r="K3387" s="354">
        <v>0</v>
      </c>
      <c r="L3387" s="354">
        <v>0</v>
      </c>
      <c r="M3387" s="354">
        <v>0</v>
      </c>
      <c r="N3387" s="354">
        <v>0</v>
      </c>
      <c r="O3387" s="354">
        <v>0</v>
      </c>
      <c r="P3387" s="354">
        <v>0</v>
      </c>
      <c r="Q3387" s="354">
        <v>0</v>
      </c>
      <c r="R3387" s="354">
        <v>0</v>
      </c>
      <c r="S3387" s="354">
        <v>0</v>
      </c>
      <c r="T3387" s="354">
        <v>0</v>
      </c>
      <c r="U3387" s="354">
        <v>0</v>
      </c>
      <c r="V3387" s="354">
        <v>0</v>
      </c>
      <c r="W3387" s="354">
        <v>0</v>
      </c>
      <c r="X3387" s="354">
        <v>0</v>
      </c>
      <c r="Y3387" s="354">
        <v>0</v>
      </c>
      <c r="Z3387" s="354">
        <v>0</v>
      </c>
      <c r="AA3387" s="354">
        <v>0</v>
      </c>
      <c r="AB3387" s="354">
        <v>0</v>
      </c>
      <c r="AC3387" s="354">
        <v>0</v>
      </c>
      <c r="AD3387" s="354">
        <v>0</v>
      </c>
    </row>
    <row r="3388" spans="1:30" x14ac:dyDescent="0.35">
      <c r="A3388" t="s">
        <v>205</v>
      </c>
      <c r="B3388" s="354" t="str">
        <f>VLOOKUP(A3388,'Web Based Remittances'!$A$2:$C$70,3,0)</f>
        <v>929u173s</v>
      </c>
      <c r="C3388" s="354" t="s">
        <v>109</v>
      </c>
      <c r="D3388" s="354" t="s">
        <v>110</v>
      </c>
      <c r="E3388" s="354">
        <v>6170100</v>
      </c>
      <c r="F3388" s="354">
        <v>5000</v>
      </c>
      <c r="G3388" s="354">
        <v>416.66666666666669</v>
      </c>
      <c r="H3388" s="354">
        <v>416.66666666666669</v>
      </c>
      <c r="I3388" s="354">
        <v>416.66666666666669</v>
      </c>
      <c r="J3388" s="354">
        <v>416.66666666666669</v>
      </c>
      <c r="K3388" s="354">
        <v>416.66666666666669</v>
      </c>
      <c r="L3388" s="354">
        <v>416.66666666666669</v>
      </c>
      <c r="M3388" s="354">
        <v>416.66666666666669</v>
      </c>
      <c r="N3388" s="354">
        <v>416.66666666666669</v>
      </c>
      <c r="O3388" s="354">
        <v>416.66666666666669</v>
      </c>
      <c r="P3388" s="354">
        <v>416.66666666666669</v>
      </c>
      <c r="Q3388" s="354">
        <v>416.66666666666669</v>
      </c>
      <c r="R3388" s="354">
        <v>416.66666666666669</v>
      </c>
      <c r="S3388" s="354">
        <v>416.66666666666669</v>
      </c>
      <c r="T3388" s="354">
        <v>833.33333333333337</v>
      </c>
      <c r="U3388" s="354">
        <v>1250</v>
      </c>
      <c r="V3388" s="354">
        <v>1666.6666666666667</v>
      </c>
      <c r="W3388" s="354">
        <v>2083.3333333333335</v>
      </c>
      <c r="X3388" s="354">
        <v>2500</v>
      </c>
      <c r="Y3388" s="354">
        <v>2916.6666666666665</v>
      </c>
      <c r="Z3388" s="354">
        <v>3333.333333333333</v>
      </c>
      <c r="AA3388" s="354">
        <v>3749.9999999999995</v>
      </c>
      <c r="AB3388" s="354">
        <v>4166.6666666666661</v>
      </c>
      <c r="AC3388" s="354">
        <v>4583.333333333333</v>
      </c>
      <c r="AD3388" s="354">
        <v>5000</v>
      </c>
    </row>
    <row r="3389" spans="1:30" x14ac:dyDescent="0.35">
      <c r="A3389" t="s">
        <v>205</v>
      </c>
      <c r="B3389" s="354" t="str">
        <f>VLOOKUP(A3389,'Web Based Remittances'!$A$2:$C$70,3,0)</f>
        <v>929u173s</v>
      </c>
      <c r="C3389" s="354" t="s">
        <v>111</v>
      </c>
      <c r="D3389" s="354" t="s">
        <v>112</v>
      </c>
      <c r="E3389" s="354">
        <v>6170110</v>
      </c>
      <c r="F3389" s="354">
        <v>15250</v>
      </c>
      <c r="G3389" s="354">
        <v>1270.8333333333333</v>
      </c>
      <c r="H3389" s="354">
        <v>1270.8333333333333</v>
      </c>
      <c r="I3389" s="354">
        <v>1270.8333333333333</v>
      </c>
      <c r="J3389" s="354">
        <v>1270.8333333333333</v>
      </c>
      <c r="K3389" s="354">
        <v>1270.8333333333333</v>
      </c>
      <c r="L3389" s="354">
        <v>1270.8333333333333</v>
      </c>
      <c r="M3389" s="354">
        <v>1270.8333333333333</v>
      </c>
      <c r="N3389" s="354">
        <v>1270.8333333333333</v>
      </c>
      <c r="O3389" s="354">
        <v>1270.8333333333333</v>
      </c>
      <c r="P3389" s="354">
        <v>1270.8333333333333</v>
      </c>
      <c r="Q3389" s="354">
        <v>1270.8333333333333</v>
      </c>
      <c r="R3389" s="354">
        <v>1270.8333333333333</v>
      </c>
      <c r="S3389" s="354">
        <v>1270.8333333333333</v>
      </c>
      <c r="T3389" s="354">
        <v>2541.6666666666665</v>
      </c>
      <c r="U3389" s="354">
        <v>3812.5</v>
      </c>
      <c r="V3389" s="354">
        <v>5083.333333333333</v>
      </c>
      <c r="W3389" s="354">
        <v>6354.1666666666661</v>
      </c>
      <c r="X3389" s="354">
        <v>7624.9999999999991</v>
      </c>
      <c r="Y3389" s="354">
        <v>8895.8333333333321</v>
      </c>
      <c r="Z3389" s="354">
        <v>10166.666666666666</v>
      </c>
      <c r="AA3389" s="354">
        <v>11437.5</v>
      </c>
      <c r="AB3389" s="354">
        <v>12708.333333333334</v>
      </c>
      <c r="AC3389" s="354">
        <v>13979.166666666668</v>
      </c>
      <c r="AD3389" s="354">
        <v>15250.000000000002</v>
      </c>
    </row>
    <row r="3390" spans="1:30" x14ac:dyDescent="0.35">
      <c r="A3390" t="s">
        <v>205</v>
      </c>
      <c r="B3390" s="354" t="str">
        <f>VLOOKUP(A3390,'Web Based Remittances'!$A$2:$C$70,3,0)</f>
        <v>929u173s</v>
      </c>
      <c r="C3390" s="354" t="s">
        <v>113</v>
      </c>
      <c r="D3390" s="354" t="s">
        <v>114</v>
      </c>
      <c r="E3390" s="354">
        <v>6181400</v>
      </c>
      <c r="S3390" s="354">
        <v>0</v>
      </c>
      <c r="T3390" s="354">
        <v>0</v>
      </c>
      <c r="U3390" s="354">
        <v>0</v>
      </c>
      <c r="V3390" s="354">
        <v>0</v>
      </c>
      <c r="W3390" s="354">
        <v>0</v>
      </c>
      <c r="X3390" s="354">
        <v>0</v>
      </c>
      <c r="Y3390" s="354">
        <v>0</v>
      </c>
      <c r="Z3390" s="354">
        <v>0</v>
      </c>
      <c r="AA3390" s="354">
        <v>0</v>
      </c>
      <c r="AB3390" s="354">
        <v>0</v>
      </c>
      <c r="AC3390" s="354">
        <v>0</v>
      </c>
      <c r="AD3390" s="354">
        <v>0</v>
      </c>
    </row>
    <row r="3391" spans="1:30" x14ac:dyDescent="0.35">
      <c r="A3391" t="s">
        <v>205</v>
      </c>
      <c r="B3391" s="354" t="str">
        <f>VLOOKUP(A3391,'Web Based Remittances'!$A$2:$C$70,3,0)</f>
        <v>929u173s</v>
      </c>
      <c r="C3391" s="354" t="s">
        <v>115</v>
      </c>
      <c r="D3391" s="354" t="s">
        <v>116</v>
      </c>
      <c r="E3391" s="354">
        <v>6181500</v>
      </c>
      <c r="S3391" s="354">
        <v>0</v>
      </c>
      <c r="T3391" s="354">
        <v>0</v>
      </c>
      <c r="U3391" s="354">
        <v>0</v>
      </c>
      <c r="V3391" s="354">
        <v>0</v>
      </c>
      <c r="W3391" s="354">
        <v>0</v>
      </c>
      <c r="X3391" s="354">
        <v>0</v>
      </c>
      <c r="Y3391" s="354">
        <v>0</v>
      </c>
      <c r="Z3391" s="354">
        <v>0</v>
      </c>
      <c r="AA3391" s="354">
        <v>0</v>
      </c>
      <c r="AB3391" s="354">
        <v>0</v>
      </c>
      <c r="AC3391" s="354">
        <v>0</v>
      </c>
      <c r="AD3391" s="354">
        <v>0</v>
      </c>
    </row>
    <row r="3392" spans="1:30" x14ac:dyDescent="0.35">
      <c r="A3392" t="s">
        <v>205</v>
      </c>
      <c r="B3392" s="354" t="str">
        <f>VLOOKUP(A3392,'Web Based Remittances'!$A$2:$C$70,3,0)</f>
        <v>929u173s</v>
      </c>
      <c r="C3392" s="354" t="s">
        <v>117</v>
      </c>
      <c r="D3392" s="354" t="s">
        <v>118</v>
      </c>
      <c r="E3392" s="354">
        <v>6110610</v>
      </c>
      <c r="S3392" s="354">
        <v>0</v>
      </c>
      <c r="T3392" s="354">
        <v>0</v>
      </c>
      <c r="U3392" s="354">
        <v>0</v>
      </c>
      <c r="V3392" s="354">
        <v>0</v>
      </c>
      <c r="W3392" s="354">
        <v>0</v>
      </c>
      <c r="X3392" s="354">
        <v>0</v>
      </c>
      <c r="Y3392" s="354">
        <v>0</v>
      </c>
      <c r="Z3392" s="354">
        <v>0</v>
      </c>
      <c r="AA3392" s="354">
        <v>0</v>
      </c>
      <c r="AB3392" s="354">
        <v>0</v>
      </c>
      <c r="AC3392" s="354">
        <v>0</v>
      </c>
      <c r="AD3392" s="354">
        <v>0</v>
      </c>
    </row>
    <row r="3393" spans="1:30" x14ac:dyDescent="0.35">
      <c r="A3393" t="s">
        <v>205</v>
      </c>
      <c r="B3393" s="354" t="str">
        <f>VLOOKUP(A3393,'Web Based Remittances'!$A$2:$C$70,3,0)</f>
        <v>929u173s</v>
      </c>
      <c r="C3393" s="354" t="s">
        <v>119</v>
      </c>
      <c r="D3393" s="354" t="s">
        <v>120</v>
      </c>
      <c r="E3393" s="354">
        <v>6122340</v>
      </c>
      <c r="S3393" s="354">
        <v>0</v>
      </c>
      <c r="T3393" s="354">
        <v>0</v>
      </c>
      <c r="U3393" s="354">
        <v>0</v>
      </c>
      <c r="V3393" s="354">
        <v>0</v>
      </c>
      <c r="W3393" s="354">
        <v>0</v>
      </c>
      <c r="X3393" s="354">
        <v>0</v>
      </c>
      <c r="Y3393" s="354">
        <v>0</v>
      </c>
      <c r="Z3393" s="354">
        <v>0</v>
      </c>
      <c r="AA3393" s="354">
        <v>0</v>
      </c>
      <c r="AB3393" s="354">
        <v>0</v>
      </c>
      <c r="AC3393" s="354">
        <v>0</v>
      </c>
      <c r="AD3393" s="354">
        <v>0</v>
      </c>
    </row>
    <row r="3394" spans="1:30" x14ac:dyDescent="0.35">
      <c r="A3394" t="s">
        <v>205</v>
      </c>
      <c r="B3394" s="354" t="str">
        <f>VLOOKUP(A3394,'Web Based Remittances'!$A$2:$C$70,3,0)</f>
        <v>929u173s</v>
      </c>
      <c r="C3394" s="354" t="s">
        <v>121</v>
      </c>
      <c r="D3394" s="354" t="s">
        <v>122</v>
      </c>
      <c r="E3394" s="354">
        <v>4190170</v>
      </c>
      <c r="F3394" s="354">
        <v>-4382.5</v>
      </c>
      <c r="I3394" s="354">
        <v>-4382.5</v>
      </c>
      <c r="S3394" s="354">
        <v>0</v>
      </c>
      <c r="T3394" s="354">
        <v>0</v>
      </c>
      <c r="U3394" s="354">
        <v>-4382.5</v>
      </c>
      <c r="V3394" s="354">
        <v>-4382.5</v>
      </c>
      <c r="W3394" s="354">
        <v>-4382.5</v>
      </c>
      <c r="X3394" s="354">
        <v>-4382.5</v>
      </c>
      <c r="Y3394" s="354">
        <v>-4382.5</v>
      </c>
      <c r="Z3394" s="354">
        <v>-4382.5</v>
      </c>
      <c r="AA3394" s="354">
        <v>-4382.5</v>
      </c>
      <c r="AB3394" s="354">
        <v>-4382.5</v>
      </c>
      <c r="AC3394" s="354">
        <v>-4382.5</v>
      </c>
      <c r="AD3394" s="354">
        <v>-4382.5</v>
      </c>
    </row>
    <row r="3395" spans="1:30" x14ac:dyDescent="0.35">
      <c r="A3395" t="s">
        <v>205</v>
      </c>
      <c r="B3395" s="354" t="str">
        <f>VLOOKUP(A3395,'Web Based Remittances'!$A$2:$C$70,3,0)</f>
        <v>929u173s</v>
      </c>
      <c r="C3395" s="354" t="s">
        <v>123</v>
      </c>
      <c r="D3395" s="354" t="s">
        <v>124</v>
      </c>
      <c r="E3395" s="354">
        <v>4190430</v>
      </c>
      <c r="S3395" s="354">
        <v>0</v>
      </c>
      <c r="T3395" s="354">
        <v>0</v>
      </c>
      <c r="U3395" s="354">
        <v>0</v>
      </c>
      <c r="V3395" s="354">
        <v>0</v>
      </c>
      <c r="W3395" s="354">
        <v>0</v>
      </c>
      <c r="X3395" s="354">
        <v>0</v>
      </c>
      <c r="Y3395" s="354">
        <v>0</v>
      </c>
      <c r="Z3395" s="354">
        <v>0</v>
      </c>
      <c r="AA3395" s="354">
        <v>0</v>
      </c>
      <c r="AB3395" s="354">
        <v>0</v>
      </c>
      <c r="AC3395" s="354">
        <v>0</v>
      </c>
      <c r="AD3395" s="354">
        <v>0</v>
      </c>
    </row>
    <row r="3396" spans="1:30" x14ac:dyDescent="0.35">
      <c r="A3396" t="s">
        <v>205</v>
      </c>
      <c r="B3396" s="354" t="str">
        <f>VLOOKUP(A3396,'Web Based Remittances'!$A$2:$C$70,3,0)</f>
        <v>929u173s</v>
      </c>
      <c r="C3396" s="354" t="s">
        <v>125</v>
      </c>
      <c r="D3396" s="354" t="s">
        <v>126</v>
      </c>
      <c r="E3396" s="354">
        <v>6181510</v>
      </c>
      <c r="F3396" s="354">
        <v>0</v>
      </c>
      <c r="S3396" s="354">
        <v>0</v>
      </c>
      <c r="T3396" s="354">
        <v>0</v>
      </c>
      <c r="U3396" s="354">
        <v>0</v>
      </c>
      <c r="V3396" s="354">
        <v>0</v>
      </c>
      <c r="W3396" s="354">
        <v>0</v>
      </c>
      <c r="X3396" s="354">
        <v>0</v>
      </c>
      <c r="Y3396" s="354">
        <v>0</v>
      </c>
      <c r="Z3396" s="354">
        <v>0</v>
      </c>
      <c r="AA3396" s="354">
        <v>0</v>
      </c>
      <c r="AB3396" s="354">
        <v>0</v>
      </c>
      <c r="AC3396" s="354">
        <v>0</v>
      </c>
      <c r="AD3396" s="354">
        <v>0</v>
      </c>
    </row>
    <row r="3397" spans="1:30" x14ac:dyDescent="0.35">
      <c r="A3397" t="s">
        <v>205</v>
      </c>
      <c r="B3397" s="354" t="str">
        <f>VLOOKUP(A3397,'Web Based Remittances'!$A$2:$C$70,3,0)</f>
        <v>929u173s</v>
      </c>
      <c r="C3397" s="354" t="s">
        <v>147</v>
      </c>
      <c r="D3397" s="354" t="s">
        <v>148</v>
      </c>
      <c r="E3397" s="354">
        <v>6180210</v>
      </c>
      <c r="S3397" s="354">
        <v>0</v>
      </c>
      <c r="T3397" s="354">
        <v>0</v>
      </c>
      <c r="U3397" s="354">
        <v>0</v>
      </c>
      <c r="V3397" s="354">
        <v>0</v>
      </c>
      <c r="W3397" s="354">
        <v>0</v>
      </c>
      <c r="X3397" s="354">
        <v>0</v>
      </c>
      <c r="Y3397" s="354">
        <v>0</v>
      </c>
      <c r="Z3397" s="354">
        <v>0</v>
      </c>
      <c r="AA3397" s="354">
        <v>0</v>
      </c>
      <c r="AB3397" s="354">
        <v>0</v>
      </c>
      <c r="AC3397" s="354">
        <v>0</v>
      </c>
      <c r="AD3397" s="354">
        <v>0</v>
      </c>
    </row>
    <row r="3398" spans="1:30" x14ac:dyDescent="0.35">
      <c r="A3398" t="s">
        <v>205</v>
      </c>
      <c r="B3398" s="354" t="str">
        <f>VLOOKUP(A3398,'Web Based Remittances'!$A$2:$C$70,3,0)</f>
        <v>929u173s</v>
      </c>
      <c r="C3398" s="354" t="s">
        <v>127</v>
      </c>
      <c r="D3398" s="354" t="s">
        <v>128</v>
      </c>
      <c r="E3398" s="354">
        <v>6180200</v>
      </c>
      <c r="F3398" s="354">
        <v>6000</v>
      </c>
      <c r="J3398" s="354">
        <v>6000</v>
      </c>
      <c r="S3398" s="354">
        <v>0</v>
      </c>
      <c r="T3398" s="354">
        <v>0</v>
      </c>
      <c r="U3398" s="354">
        <v>0</v>
      </c>
      <c r="V3398" s="354">
        <v>6000</v>
      </c>
      <c r="W3398" s="354">
        <v>6000</v>
      </c>
      <c r="X3398" s="354">
        <v>6000</v>
      </c>
      <c r="Y3398" s="354">
        <v>6000</v>
      </c>
      <c r="Z3398" s="354">
        <v>6000</v>
      </c>
      <c r="AA3398" s="354">
        <v>6000</v>
      </c>
      <c r="AB3398" s="354">
        <v>6000</v>
      </c>
      <c r="AC3398" s="354">
        <v>6000</v>
      </c>
      <c r="AD3398" s="354">
        <v>6000</v>
      </c>
    </row>
    <row r="3399" spans="1:30" x14ac:dyDescent="0.35">
      <c r="A3399" t="s">
        <v>205</v>
      </c>
      <c r="B3399" s="354" t="str">
        <f>VLOOKUP(A3399,'Web Based Remittances'!$A$2:$C$70,3,0)</f>
        <v>929u173s</v>
      </c>
      <c r="C3399" s="354" t="s">
        <v>130</v>
      </c>
      <c r="D3399" s="354" t="s">
        <v>131</v>
      </c>
      <c r="E3399" s="354">
        <v>6180230</v>
      </c>
      <c r="S3399" s="354">
        <v>0</v>
      </c>
      <c r="T3399" s="354">
        <v>0</v>
      </c>
      <c r="U3399" s="354">
        <v>0</v>
      </c>
      <c r="V3399" s="354">
        <v>0</v>
      </c>
      <c r="W3399" s="354">
        <v>0</v>
      </c>
      <c r="X3399" s="354">
        <v>0</v>
      </c>
      <c r="Y3399" s="354">
        <v>0</v>
      </c>
      <c r="Z3399" s="354">
        <v>0</v>
      </c>
      <c r="AA3399" s="354">
        <v>0</v>
      </c>
      <c r="AB3399" s="354">
        <v>0</v>
      </c>
      <c r="AC3399" s="354">
        <v>0</v>
      </c>
      <c r="AD3399" s="354">
        <v>0</v>
      </c>
    </row>
    <row r="3400" spans="1:30" x14ac:dyDescent="0.35">
      <c r="A3400" t="s">
        <v>205</v>
      </c>
      <c r="B3400" s="354" t="str">
        <f>VLOOKUP(A3400,'Web Based Remittances'!$A$2:$C$70,3,0)</f>
        <v>929u173s</v>
      </c>
      <c r="C3400" s="354" t="s">
        <v>136</v>
      </c>
      <c r="D3400" s="354" t="s">
        <v>137</v>
      </c>
      <c r="E3400" s="354">
        <v>6180260</v>
      </c>
      <c r="S3400" s="354">
        <v>0</v>
      </c>
      <c r="T3400" s="354">
        <v>0</v>
      </c>
      <c r="U3400" s="354">
        <v>0</v>
      </c>
      <c r="V3400" s="354">
        <v>0</v>
      </c>
      <c r="W3400" s="354">
        <v>0</v>
      </c>
      <c r="X3400" s="354">
        <v>0</v>
      </c>
      <c r="Y3400" s="354">
        <v>0</v>
      </c>
      <c r="Z3400" s="354">
        <v>0</v>
      </c>
      <c r="AA3400" s="354">
        <v>0</v>
      </c>
      <c r="AB3400" s="354">
        <v>0</v>
      </c>
      <c r="AC3400" s="354">
        <v>0</v>
      </c>
      <c r="AD3400" s="354">
        <v>0</v>
      </c>
    </row>
    <row r="3401" spans="1:30" x14ac:dyDescent="0.35">
      <c r="A3401" t="s">
        <v>197</v>
      </c>
      <c r="B3401" s="354" t="str">
        <f>VLOOKUP(A3401,'Web Based Remittances'!$A$2:$C$70,3,0)</f>
        <v>694c861d</v>
      </c>
      <c r="C3401" s="14" t="s">
        <v>121</v>
      </c>
      <c r="D3401" s="110" t="s">
        <v>122</v>
      </c>
      <c r="E3401" s="354">
        <v>4190170</v>
      </c>
      <c r="F3401" s="354">
        <v>-11751</v>
      </c>
      <c r="J3401" s="354">
        <v>-11751</v>
      </c>
    </row>
    <row r="3402" spans="1:30" x14ac:dyDescent="0.35">
      <c r="A3402" t="s">
        <v>190</v>
      </c>
      <c r="B3402" s="354" t="str">
        <f>VLOOKUP(A3402,'Web Based Remittances'!$A$2:$C$70,3,0)</f>
        <v>64d48c</v>
      </c>
      <c r="C3402" s="354" t="s">
        <v>125</v>
      </c>
      <c r="D3402" s="354" t="s">
        <v>126</v>
      </c>
      <c r="E3402" s="354">
        <v>6181510</v>
      </c>
      <c r="F3402" s="354">
        <v>-12500</v>
      </c>
      <c r="R3402" s="354">
        <v>-12500</v>
      </c>
    </row>
    <row r="3403" spans="1:30" x14ac:dyDescent="0.35">
      <c r="A3403" s="279" t="s">
        <v>206</v>
      </c>
      <c r="B3403" s="279" t="s">
        <v>207</v>
      </c>
      <c r="C3403" s="354" t="s">
        <v>19</v>
      </c>
      <c r="D3403" s="354" t="s">
        <v>20</v>
      </c>
      <c r="E3403" s="354">
        <v>4190105</v>
      </c>
      <c r="F3403" s="354">
        <v>-1377113</v>
      </c>
      <c r="G3403" s="354">
        <v>-199877</v>
      </c>
      <c r="H3403" s="354">
        <v>-107021.45</v>
      </c>
      <c r="I3403" s="354">
        <v>-107021.45</v>
      </c>
      <c r="J3403" s="354">
        <v>-107021.45</v>
      </c>
      <c r="K3403" s="354">
        <v>-107021.45</v>
      </c>
      <c r="L3403" s="354">
        <v>-107021.45</v>
      </c>
      <c r="M3403" s="354">
        <v>-107021.45</v>
      </c>
      <c r="N3403" s="354">
        <v>-107021.45</v>
      </c>
      <c r="O3403" s="354">
        <v>-107021.45</v>
      </c>
      <c r="P3403" s="354">
        <v>-107021.45</v>
      </c>
      <c r="Q3403" s="354">
        <v>-107021.45</v>
      </c>
      <c r="R3403" s="354">
        <v>-107021.5</v>
      </c>
    </row>
    <row r="3404" spans="1:30" x14ac:dyDescent="0.35">
      <c r="A3404" s="279" t="s">
        <v>206</v>
      </c>
      <c r="B3404" s="279" t="s">
        <v>207</v>
      </c>
      <c r="C3404" s="354" t="s">
        <v>21</v>
      </c>
      <c r="D3404" s="354" t="s">
        <v>22</v>
      </c>
      <c r="E3404" s="354">
        <v>4190110</v>
      </c>
    </row>
    <row r="3405" spans="1:30" x14ac:dyDescent="0.35">
      <c r="A3405" s="279" t="s">
        <v>206</v>
      </c>
      <c r="B3405" s="279" t="s">
        <v>207</v>
      </c>
      <c r="C3405" s="354" t="s">
        <v>23</v>
      </c>
      <c r="D3405" s="354" t="s">
        <v>24</v>
      </c>
      <c r="E3405" s="354">
        <v>4190120</v>
      </c>
      <c r="F3405" s="354">
        <v>-6016.25</v>
      </c>
      <c r="G3405" s="354">
        <v>-501.35</v>
      </c>
      <c r="H3405" s="354">
        <v>-501.35</v>
      </c>
      <c r="I3405" s="354">
        <v>-501.35</v>
      </c>
      <c r="J3405" s="354">
        <v>-501.35</v>
      </c>
      <c r="K3405" s="354">
        <v>-501.35</v>
      </c>
      <c r="L3405" s="354">
        <v>-501.35</v>
      </c>
      <c r="M3405" s="354">
        <v>-501.35</v>
      </c>
      <c r="N3405" s="354">
        <v>-501.35</v>
      </c>
      <c r="O3405" s="354">
        <v>-501.35</v>
      </c>
      <c r="P3405" s="354">
        <v>-501.35</v>
      </c>
      <c r="Q3405" s="354">
        <v>-501.35</v>
      </c>
      <c r="R3405" s="354">
        <v>-501.4</v>
      </c>
    </row>
    <row r="3406" spans="1:30" x14ac:dyDescent="0.35">
      <c r="A3406" s="279" t="s">
        <v>206</v>
      </c>
      <c r="B3406" s="279" t="s">
        <v>207</v>
      </c>
      <c r="C3406" s="354" t="s">
        <v>25</v>
      </c>
      <c r="D3406" s="354" t="s">
        <v>26</v>
      </c>
      <c r="E3406" s="354">
        <v>4190140</v>
      </c>
      <c r="F3406" s="354">
        <v>-47090</v>
      </c>
      <c r="I3406" s="354">
        <v>-11772.5</v>
      </c>
      <c r="L3406" s="354">
        <v>-11772.5</v>
      </c>
      <c r="O3406" s="354">
        <v>-11772.5</v>
      </c>
      <c r="R3406" s="354">
        <v>-11772.5</v>
      </c>
    </row>
    <row r="3407" spans="1:30" x14ac:dyDescent="0.35">
      <c r="A3407" s="279" t="s">
        <v>206</v>
      </c>
      <c r="B3407" s="279" t="s">
        <v>207</v>
      </c>
      <c r="C3407" s="354" t="s">
        <v>27</v>
      </c>
      <c r="D3407" s="354" t="s">
        <v>28</v>
      </c>
      <c r="E3407" s="354">
        <v>4190160</v>
      </c>
    </row>
    <row r="3408" spans="1:30" x14ac:dyDescent="0.35">
      <c r="A3408" s="279" t="s">
        <v>206</v>
      </c>
      <c r="B3408" s="279" t="s">
        <v>207</v>
      </c>
      <c r="C3408" s="354" t="s">
        <v>29</v>
      </c>
      <c r="D3408" s="354" t="s">
        <v>30</v>
      </c>
      <c r="E3408" s="354">
        <v>4190390</v>
      </c>
    </row>
    <row r="3409" spans="1:18" x14ac:dyDescent="0.35">
      <c r="A3409" s="279" t="s">
        <v>206</v>
      </c>
      <c r="B3409" s="279" t="s">
        <v>207</v>
      </c>
      <c r="C3409" s="354" t="s">
        <v>31</v>
      </c>
      <c r="D3409" s="354" t="s">
        <v>32</v>
      </c>
      <c r="E3409" s="354">
        <v>4191900</v>
      </c>
      <c r="F3409" s="354">
        <v>-9000</v>
      </c>
      <c r="G3409" s="354">
        <v>-750</v>
      </c>
      <c r="H3409" s="354">
        <v>-750</v>
      </c>
      <c r="I3409" s="354">
        <v>-750</v>
      </c>
      <c r="J3409" s="354">
        <v>-750</v>
      </c>
      <c r="K3409" s="354">
        <v>-750</v>
      </c>
      <c r="L3409" s="354">
        <v>-750</v>
      </c>
      <c r="M3409" s="354">
        <v>-750</v>
      </c>
      <c r="N3409" s="354">
        <v>-750</v>
      </c>
      <c r="O3409" s="354">
        <v>-750</v>
      </c>
      <c r="P3409" s="354">
        <v>-750</v>
      </c>
      <c r="Q3409" s="354">
        <v>-750</v>
      </c>
      <c r="R3409" s="354">
        <v>-750</v>
      </c>
    </row>
    <row r="3410" spans="1:18" x14ac:dyDescent="0.35">
      <c r="A3410" s="279" t="s">
        <v>206</v>
      </c>
      <c r="B3410" s="279" t="s">
        <v>207</v>
      </c>
      <c r="C3410" s="354" t="s">
        <v>33</v>
      </c>
      <c r="D3410" s="354" t="s">
        <v>34</v>
      </c>
      <c r="E3410" s="354">
        <v>4191100</v>
      </c>
    </row>
    <row r="3411" spans="1:18" x14ac:dyDescent="0.35">
      <c r="A3411" s="279" t="s">
        <v>206</v>
      </c>
      <c r="B3411" s="279" t="s">
        <v>207</v>
      </c>
      <c r="C3411" s="354" t="s">
        <v>35</v>
      </c>
      <c r="D3411" s="354" t="s">
        <v>36</v>
      </c>
      <c r="E3411" s="354">
        <v>4191110</v>
      </c>
      <c r="F3411" s="354">
        <v>-12000</v>
      </c>
      <c r="G3411" s="354">
        <v>-1000</v>
      </c>
      <c r="H3411" s="354">
        <v>-1000</v>
      </c>
      <c r="I3411" s="354">
        <v>-1000</v>
      </c>
      <c r="J3411" s="354">
        <v>-1000</v>
      </c>
      <c r="K3411" s="354">
        <v>-1000</v>
      </c>
      <c r="L3411" s="354">
        <v>-1000</v>
      </c>
      <c r="M3411" s="354">
        <v>-1000</v>
      </c>
      <c r="N3411" s="354">
        <v>-1000</v>
      </c>
      <c r="O3411" s="354">
        <v>-1000</v>
      </c>
      <c r="P3411" s="354">
        <v>-1000</v>
      </c>
      <c r="Q3411" s="354">
        <v>-1000</v>
      </c>
      <c r="R3411" s="354">
        <v>-1000</v>
      </c>
    </row>
    <row r="3412" spans="1:18" x14ac:dyDescent="0.35">
      <c r="A3412" s="279" t="s">
        <v>206</v>
      </c>
      <c r="B3412" s="279" t="s">
        <v>207</v>
      </c>
      <c r="C3412" s="354" t="s">
        <v>37</v>
      </c>
      <c r="D3412" s="354" t="s">
        <v>38</v>
      </c>
      <c r="E3412" s="354">
        <v>4191600</v>
      </c>
    </row>
    <row r="3413" spans="1:18" x14ac:dyDescent="0.35">
      <c r="A3413" s="279" t="s">
        <v>206</v>
      </c>
      <c r="B3413" s="279" t="s">
        <v>207</v>
      </c>
      <c r="C3413" s="354" t="s">
        <v>39</v>
      </c>
      <c r="D3413" s="354" t="s">
        <v>40</v>
      </c>
      <c r="E3413" s="354">
        <v>4191610</v>
      </c>
    </row>
    <row r="3414" spans="1:18" x14ac:dyDescent="0.35">
      <c r="A3414" s="279" t="s">
        <v>206</v>
      </c>
      <c r="B3414" s="279" t="s">
        <v>207</v>
      </c>
      <c r="C3414" s="354" t="s">
        <v>41</v>
      </c>
      <c r="D3414" s="354" t="s">
        <v>42</v>
      </c>
      <c r="E3414" s="354">
        <v>4190410</v>
      </c>
    </row>
    <row r="3415" spans="1:18" x14ac:dyDescent="0.35">
      <c r="A3415" s="279" t="s">
        <v>206</v>
      </c>
      <c r="B3415" s="279" t="s">
        <v>207</v>
      </c>
      <c r="C3415" s="354" t="s">
        <v>43</v>
      </c>
      <c r="D3415" s="354" t="s">
        <v>44</v>
      </c>
      <c r="E3415" s="354">
        <v>4190420</v>
      </c>
    </row>
    <row r="3416" spans="1:18" x14ac:dyDescent="0.35">
      <c r="A3416" s="279" t="s">
        <v>206</v>
      </c>
      <c r="B3416" s="279" t="s">
        <v>207</v>
      </c>
      <c r="C3416" s="354" t="s">
        <v>45</v>
      </c>
      <c r="D3416" s="354" t="s">
        <v>46</v>
      </c>
      <c r="E3416" s="354">
        <v>4190200</v>
      </c>
    </row>
    <row r="3417" spans="1:18" x14ac:dyDescent="0.35">
      <c r="A3417" s="279" t="s">
        <v>206</v>
      </c>
      <c r="B3417" s="279" t="s">
        <v>207</v>
      </c>
      <c r="C3417" s="354" t="s">
        <v>47</v>
      </c>
      <c r="D3417" s="354" t="s">
        <v>48</v>
      </c>
      <c r="E3417" s="354">
        <v>4190386</v>
      </c>
    </row>
    <row r="3418" spans="1:18" x14ac:dyDescent="0.35">
      <c r="A3418" s="279" t="s">
        <v>206</v>
      </c>
      <c r="B3418" s="279" t="s">
        <v>207</v>
      </c>
      <c r="C3418" s="354" t="s">
        <v>49</v>
      </c>
      <c r="D3418" s="354" t="s">
        <v>50</v>
      </c>
      <c r="E3418" s="354">
        <v>4190387</v>
      </c>
    </row>
    <row r="3419" spans="1:18" x14ac:dyDescent="0.35">
      <c r="A3419" s="279" t="s">
        <v>206</v>
      </c>
      <c r="B3419" s="279" t="s">
        <v>207</v>
      </c>
      <c r="C3419" s="354" t="s">
        <v>51</v>
      </c>
      <c r="D3419" s="354" t="s">
        <v>52</v>
      </c>
      <c r="E3419" s="354">
        <v>4190388</v>
      </c>
    </row>
    <row r="3420" spans="1:18" x14ac:dyDescent="0.35">
      <c r="A3420" s="279" t="s">
        <v>206</v>
      </c>
      <c r="B3420" s="279" t="s">
        <v>207</v>
      </c>
      <c r="C3420" s="354" t="s">
        <v>53</v>
      </c>
      <c r="D3420" s="354" t="s">
        <v>54</v>
      </c>
      <c r="E3420" s="354">
        <v>4190380</v>
      </c>
      <c r="F3420" s="354">
        <v>-42531</v>
      </c>
      <c r="H3420" s="354">
        <v>-9150</v>
      </c>
      <c r="I3420" s="354">
        <v>-24231</v>
      </c>
      <c r="N3420" s="354">
        <v>-9150</v>
      </c>
    </row>
    <row r="3421" spans="1:18" x14ac:dyDescent="0.35">
      <c r="A3421" s="279" t="s">
        <v>206</v>
      </c>
      <c r="B3421" s="279" t="s">
        <v>207</v>
      </c>
      <c r="C3421" s="354" t="s">
        <v>57</v>
      </c>
      <c r="D3421" s="354" t="s">
        <v>58</v>
      </c>
      <c r="E3421" s="354">
        <v>6110000</v>
      </c>
      <c r="F3421" s="354">
        <v>687527.5</v>
      </c>
      <c r="G3421" s="354">
        <v>56487</v>
      </c>
      <c r="H3421" s="354">
        <v>56487</v>
      </c>
      <c r="I3421" s="354">
        <v>56487</v>
      </c>
      <c r="J3421" s="354">
        <v>56487</v>
      </c>
      <c r="K3421" s="354">
        <v>56487</v>
      </c>
      <c r="L3421" s="354">
        <v>57870.35</v>
      </c>
      <c r="M3421" s="354">
        <v>57870.35</v>
      </c>
      <c r="N3421" s="354">
        <v>57870.35</v>
      </c>
      <c r="O3421" s="354">
        <v>57870.35</v>
      </c>
      <c r="P3421" s="354">
        <v>57870.35</v>
      </c>
      <c r="Q3421" s="354">
        <v>57870.35</v>
      </c>
      <c r="R3421" s="354">
        <v>57870.400000000001</v>
      </c>
    </row>
    <row r="3422" spans="1:18" x14ac:dyDescent="0.35">
      <c r="A3422" s="279" t="s">
        <v>206</v>
      </c>
      <c r="B3422" s="279" t="s">
        <v>207</v>
      </c>
      <c r="C3422" s="354" t="s">
        <v>59</v>
      </c>
      <c r="D3422" s="354" t="s">
        <v>60</v>
      </c>
      <c r="E3422" s="354">
        <v>6110020</v>
      </c>
    </row>
    <row r="3423" spans="1:18" x14ac:dyDescent="0.35">
      <c r="A3423" s="279" t="s">
        <v>206</v>
      </c>
      <c r="B3423" s="279" t="s">
        <v>207</v>
      </c>
      <c r="C3423" s="354" t="s">
        <v>61</v>
      </c>
      <c r="D3423" s="354" t="s">
        <v>62</v>
      </c>
      <c r="E3423" s="354">
        <v>6110600</v>
      </c>
      <c r="F3423" s="354">
        <v>271432</v>
      </c>
      <c r="G3423" s="354">
        <v>22619.33</v>
      </c>
      <c r="H3423" s="354">
        <v>22619.33</v>
      </c>
      <c r="I3423" s="354">
        <v>22619.33</v>
      </c>
      <c r="J3423" s="354">
        <v>22619.33</v>
      </c>
      <c r="K3423" s="354">
        <v>22619.33</v>
      </c>
      <c r="L3423" s="354">
        <v>22619.33</v>
      </c>
      <c r="M3423" s="354">
        <v>22619.33</v>
      </c>
      <c r="N3423" s="354">
        <v>22619.33</v>
      </c>
      <c r="O3423" s="354">
        <v>22619.33</v>
      </c>
      <c r="P3423" s="354">
        <v>22619.33</v>
      </c>
      <c r="Q3423" s="354">
        <v>22619.33</v>
      </c>
      <c r="R3423" s="354">
        <v>22619.37</v>
      </c>
    </row>
    <row r="3424" spans="1:18" x14ac:dyDescent="0.35">
      <c r="A3424" s="279" t="s">
        <v>206</v>
      </c>
      <c r="B3424" s="279" t="s">
        <v>207</v>
      </c>
      <c r="C3424" s="354" t="s">
        <v>63</v>
      </c>
      <c r="D3424" s="354" t="s">
        <v>64</v>
      </c>
      <c r="E3424" s="354">
        <v>6110720</v>
      </c>
      <c r="F3424" s="354">
        <v>65573</v>
      </c>
      <c r="G3424" s="354">
        <v>5464.41</v>
      </c>
      <c r="H3424" s="354">
        <v>5464.41</v>
      </c>
      <c r="I3424" s="354">
        <v>5464.41</v>
      </c>
      <c r="J3424" s="354">
        <v>5464.41</v>
      </c>
      <c r="K3424" s="354">
        <v>5464.41</v>
      </c>
      <c r="L3424" s="354">
        <v>5464.41</v>
      </c>
      <c r="M3424" s="354">
        <v>5464.41</v>
      </c>
      <c r="N3424" s="354">
        <v>5464.41</v>
      </c>
      <c r="O3424" s="354">
        <v>5464.41</v>
      </c>
      <c r="P3424" s="354">
        <v>5464.41</v>
      </c>
      <c r="Q3424" s="354">
        <v>5464.41</v>
      </c>
      <c r="R3424" s="354">
        <v>5464.49</v>
      </c>
    </row>
    <row r="3425" spans="1:18" x14ac:dyDescent="0.35">
      <c r="A3425" s="279" t="s">
        <v>206</v>
      </c>
      <c r="B3425" s="279" t="s">
        <v>207</v>
      </c>
      <c r="C3425" s="354" t="s">
        <v>65</v>
      </c>
      <c r="D3425" s="354" t="s">
        <v>66</v>
      </c>
      <c r="E3425" s="354">
        <v>6110860</v>
      </c>
      <c r="F3425" s="354">
        <v>64369</v>
      </c>
      <c r="G3425" s="354">
        <v>5364.08</v>
      </c>
      <c r="H3425" s="354">
        <v>5364.08</v>
      </c>
      <c r="I3425" s="354">
        <v>5364.08</v>
      </c>
      <c r="J3425" s="354">
        <v>5364.08</v>
      </c>
      <c r="K3425" s="354">
        <v>5364.08</v>
      </c>
      <c r="L3425" s="354">
        <v>5364.08</v>
      </c>
      <c r="M3425" s="354">
        <v>5364.08</v>
      </c>
      <c r="N3425" s="354">
        <v>5364.08</v>
      </c>
      <c r="O3425" s="354">
        <v>5364.08</v>
      </c>
      <c r="P3425" s="354">
        <v>5364.08</v>
      </c>
      <c r="Q3425" s="354">
        <v>5364.08</v>
      </c>
      <c r="R3425" s="354">
        <v>5364.12</v>
      </c>
    </row>
    <row r="3426" spans="1:18" x14ac:dyDescent="0.35">
      <c r="A3426" s="279" t="s">
        <v>206</v>
      </c>
      <c r="B3426" s="279" t="s">
        <v>207</v>
      </c>
      <c r="C3426" s="354" t="s">
        <v>67</v>
      </c>
      <c r="D3426" s="354" t="s">
        <v>68</v>
      </c>
      <c r="E3426" s="354">
        <v>6110800</v>
      </c>
    </row>
    <row r="3427" spans="1:18" x14ac:dyDescent="0.35">
      <c r="A3427" s="279" t="s">
        <v>206</v>
      </c>
      <c r="B3427" s="279" t="s">
        <v>207</v>
      </c>
      <c r="C3427" s="354" t="s">
        <v>69</v>
      </c>
      <c r="D3427" s="354" t="s">
        <v>70</v>
      </c>
      <c r="E3427" s="354">
        <v>6110640</v>
      </c>
      <c r="F3427" s="354">
        <v>23700</v>
      </c>
      <c r="G3427" s="354">
        <v>1975</v>
      </c>
      <c r="H3427" s="354">
        <v>1975</v>
      </c>
      <c r="I3427" s="354">
        <v>1975</v>
      </c>
      <c r="J3427" s="354">
        <v>1975</v>
      </c>
      <c r="K3427" s="354">
        <v>1975</v>
      </c>
      <c r="L3427" s="354">
        <v>1975</v>
      </c>
      <c r="M3427" s="354">
        <v>1975</v>
      </c>
      <c r="N3427" s="354">
        <v>1975</v>
      </c>
      <c r="O3427" s="354">
        <v>1975</v>
      </c>
      <c r="P3427" s="354">
        <v>1975</v>
      </c>
      <c r="Q3427" s="354">
        <v>1975</v>
      </c>
      <c r="R3427" s="354">
        <v>1975</v>
      </c>
    </row>
    <row r="3428" spans="1:18" x14ac:dyDescent="0.35">
      <c r="A3428" s="279" t="s">
        <v>206</v>
      </c>
      <c r="B3428" s="279" t="s">
        <v>207</v>
      </c>
      <c r="C3428" s="354" t="s">
        <v>71</v>
      </c>
      <c r="D3428" s="354" t="s">
        <v>72</v>
      </c>
      <c r="E3428" s="354">
        <v>6116300</v>
      </c>
      <c r="F3428" s="354">
        <v>5600</v>
      </c>
      <c r="G3428" s="354">
        <v>466.66</v>
      </c>
      <c r="H3428" s="354">
        <v>466.66</v>
      </c>
      <c r="I3428" s="354">
        <v>466.66</v>
      </c>
      <c r="J3428" s="354">
        <v>466.66</v>
      </c>
      <c r="K3428" s="354">
        <v>466.66</v>
      </c>
      <c r="L3428" s="354">
        <v>466.66</v>
      </c>
      <c r="M3428" s="354">
        <v>466.66</v>
      </c>
      <c r="N3428" s="354">
        <v>466.66</v>
      </c>
      <c r="O3428" s="354">
        <v>466.66</v>
      </c>
      <c r="P3428" s="354">
        <v>466.66</v>
      </c>
      <c r="Q3428" s="354">
        <v>466.66</v>
      </c>
      <c r="R3428" s="354">
        <v>466.74</v>
      </c>
    </row>
    <row r="3429" spans="1:18" x14ac:dyDescent="0.35">
      <c r="A3429" s="279" t="s">
        <v>206</v>
      </c>
      <c r="B3429" s="279" t="s">
        <v>207</v>
      </c>
      <c r="C3429" s="354" t="s">
        <v>73</v>
      </c>
      <c r="D3429" s="354" t="s">
        <v>74</v>
      </c>
      <c r="E3429" s="354">
        <v>6116200</v>
      </c>
      <c r="F3429" s="354">
        <v>10000</v>
      </c>
      <c r="G3429" s="354">
        <v>833.33</v>
      </c>
      <c r="H3429" s="354">
        <v>833.33</v>
      </c>
      <c r="I3429" s="354">
        <v>833.33</v>
      </c>
      <c r="J3429" s="354">
        <v>833.33</v>
      </c>
      <c r="K3429" s="354">
        <v>833.33</v>
      </c>
      <c r="L3429" s="354">
        <v>833.33</v>
      </c>
      <c r="M3429" s="354">
        <v>833.33</v>
      </c>
      <c r="N3429" s="354">
        <v>833.33</v>
      </c>
      <c r="O3429" s="354">
        <v>833.33</v>
      </c>
      <c r="P3429" s="354">
        <v>833.33</v>
      </c>
      <c r="Q3429" s="354">
        <v>833.33</v>
      </c>
      <c r="R3429" s="354">
        <v>833.37</v>
      </c>
    </row>
    <row r="3430" spans="1:18" x14ac:dyDescent="0.35">
      <c r="A3430" s="279" t="s">
        <v>206</v>
      </c>
      <c r="B3430" s="279" t="s">
        <v>207</v>
      </c>
      <c r="C3430" s="354" t="s">
        <v>75</v>
      </c>
      <c r="D3430" s="354" t="s">
        <v>76</v>
      </c>
      <c r="E3430" s="354">
        <v>6116610</v>
      </c>
    </row>
    <row r="3431" spans="1:18" x14ac:dyDescent="0.35">
      <c r="A3431" s="279" t="s">
        <v>206</v>
      </c>
      <c r="B3431" s="279" t="s">
        <v>207</v>
      </c>
      <c r="C3431" s="354" t="s">
        <v>77</v>
      </c>
      <c r="D3431" s="354" t="s">
        <v>78</v>
      </c>
      <c r="E3431" s="354">
        <v>6116600</v>
      </c>
      <c r="F3431" s="354">
        <v>4500.8900000000003</v>
      </c>
      <c r="G3431" s="354">
        <v>1207.8900000000001</v>
      </c>
      <c r="H3431" s="354">
        <v>299.33</v>
      </c>
      <c r="I3431" s="354">
        <v>299.33</v>
      </c>
      <c r="J3431" s="354">
        <v>299.33</v>
      </c>
      <c r="K3431" s="354">
        <v>299.33</v>
      </c>
      <c r="L3431" s="354">
        <v>299.33</v>
      </c>
      <c r="M3431" s="354">
        <v>299.33</v>
      </c>
      <c r="N3431" s="354">
        <v>299.33</v>
      </c>
      <c r="O3431" s="354">
        <v>299.33</v>
      </c>
      <c r="P3431" s="354">
        <v>299.33</v>
      </c>
      <c r="Q3431" s="354">
        <v>299.33</v>
      </c>
      <c r="R3431" s="354">
        <v>299.7</v>
      </c>
    </row>
    <row r="3432" spans="1:18" x14ac:dyDescent="0.35">
      <c r="A3432" s="279" t="s">
        <v>206</v>
      </c>
      <c r="B3432" s="279" t="s">
        <v>207</v>
      </c>
      <c r="C3432" s="354" t="s">
        <v>79</v>
      </c>
      <c r="D3432" s="354" t="s">
        <v>80</v>
      </c>
      <c r="E3432" s="354">
        <v>6121000</v>
      </c>
      <c r="F3432" s="354">
        <v>25000</v>
      </c>
      <c r="G3432" s="354">
        <v>2083.33</v>
      </c>
      <c r="H3432" s="354">
        <v>2083.33</v>
      </c>
      <c r="I3432" s="354">
        <v>2083.33</v>
      </c>
      <c r="J3432" s="354">
        <v>2083.33</v>
      </c>
      <c r="K3432" s="354">
        <v>2083.33</v>
      </c>
      <c r="L3432" s="354">
        <v>2083.33</v>
      </c>
      <c r="M3432" s="354">
        <v>2083.33</v>
      </c>
      <c r="N3432" s="354">
        <v>2083.33</v>
      </c>
      <c r="O3432" s="354">
        <v>2083.33</v>
      </c>
      <c r="P3432" s="354">
        <v>2083.33</v>
      </c>
      <c r="Q3432" s="354">
        <v>2083.33</v>
      </c>
      <c r="R3432" s="354">
        <v>2083.37</v>
      </c>
    </row>
    <row r="3433" spans="1:18" x14ac:dyDescent="0.35">
      <c r="A3433" s="279" t="s">
        <v>206</v>
      </c>
      <c r="B3433" s="279" t="s">
        <v>207</v>
      </c>
      <c r="C3433" s="354" t="s">
        <v>81</v>
      </c>
      <c r="D3433" s="354" t="s">
        <v>82</v>
      </c>
      <c r="E3433" s="354">
        <v>6122310</v>
      </c>
      <c r="F3433" s="354">
        <v>5920</v>
      </c>
      <c r="G3433" s="354">
        <v>493.33</v>
      </c>
      <c r="H3433" s="354">
        <v>493.33</v>
      </c>
      <c r="I3433" s="354">
        <v>493.33</v>
      </c>
      <c r="J3433" s="354">
        <v>493.33</v>
      </c>
      <c r="K3433" s="354">
        <v>493.33</v>
      </c>
      <c r="L3433" s="354">
        <v>493.33</v>
      </c>
      <c r="M3433" s="354">
        <v>493.33</v>
      </c>
      <c r="N3433" s="354">
        <v>493.33</v>
      </c>
      <c r="O3433" s="354">
        <v>493.33</v>
      </c>
      <c r="P3433" s="354">
        <v>493.33</v>
      </c>
      <c r="Q3433" s="354">
        <v>493.33</v>
      </c>
      <c r="R3433" s="354">
        <v>493.37</v>
      </c>
    </row>
    <row r="3434" spans="1:18" x14ac:dyDescent="0.35">
      <c r="A3434" s="279" t="s">
        <v>206</v>
      </c>
      <c r="B3434" s="279" t="s">
        <v>207</v>
      </c>
      <c r="C3434" s="354" t="s">
        <v>83</v>
      </c>
      <c r="D3434" s="354" t="s">
        <v>84</v>
      </c>
      <c r="E3434" s="354">
        <v>6122110</v>
      </c>
      <c r="F3434" s="354">
        <v>19500</v>
      </c>
      <c r="G3434" s="354">
        <v>1625</v>
      </c>
      <c r="H3434" s="354">
        <v>1625</v>
      </c>
      <c r="I3434" s="354">
        <v>1625</v>
      </c>
      <c r="J3434" s="354">
        <v>1625</v>
      </c>
      <c r="K3434" s="354">
        <v>1625</v>
      </c>
      <c r="L3434" s="354">
        <v>1625</v>
      </c>
      <c r="M3434" s="354">
        <v>1625</v>
      </c>
      <c r="N3434" s="354">
        <v>1625</v>
      </c>
      <c r="O3434" s="354">
        <v>1625</v>
      </c>
      <c r="P3434" s="354">
        <v>1625</v>
      </c>
      <c r="Q3434" s="354">
        <v>1625</v>
      </c>
      <c r="R3434" s="354">
        <v>1625</v>
      </c>
    </row>
    <row r="3435" spans="1:18" x14ac:dyDescent="0.35">
      <c r="A3435" s="279" t="s">
        <v>206</v>
      </c>
      <c r="B3435" s="279" t="s">
        <v>207</v>
      </c>
      <c r="C3435" s="354" t="s">
        <v>85</v>
      </c>
      <c r="D3435" s="354" t="s">
        <v>86</v>
      </c>
      <c r="E3435" s="354">
        <v>6120800</v>
      </c>
      <c r="F3435" s="354">
        <v>2803</v>
      </c>
      <c r="G3435" s="354">
        <v>233.58</v>
      </c>
      <c r="H3435" s="354">
        <v>233.58</v>
      </c>
      <c r="I3435" s="354">
        <v>233.58</v>
      </c>
      <c r="J3435" s="354">
        <v>233.58</v>
      </c>
      <c r="K3435" s="354">
        <v>233.58</v>
      </c>
      <c r="L3435" s="354">
        <v>233.58</v>
      </c>
      <c r="M3435" s="354">
        <v>233.58</v>
      </c>
      <c r="N3435" s="354">
        <v>233.58</v>
      </c>
      <c r="O3435" s="354">
        <v>233.58</v>
      </c>
      <c r="P3435" s="354">
        <v>233.58</v>
      </c>
      <c r="Q3435" s="354">
        <v>233.58</v>
      </c>
      <c r="R3435" s="354">
        <v>233.62</v>
      </c>
    </row>
    <row r="3436" spans="1:18" x14ac:dyDescent="0.35">
      <c r="A3436" s="279" t="s">
        <v>206</v>
      </c>
      <c r="B3436" s="279" t="s">
        <v>207</v>
      </c>
      <c r="C3436" s="354" t="s">
        <v>87</v>
      </c>
      <c r="D3436" s="354" t="s">
        <v>88</v>
      </c>
      <c r="E3436" s="354">
        <v>6120220</v>
      </c>
      <c r="F3436" s="354">
        <v>22200</v>
      </c>
      <c r="G3436" s="354">
        <v>1850</v>
      </c>
      <c r="H3436" s="354">
        <v>1850</v>
      </c>
      <c r="I3436" s="354">
        <v>1850</v>
      </c>
      <c r="J3436" s="354">
        <v>1850</v>
      </c>
      <c r="K3436" s="354">
        <v>1850</v>
      </c>
      <c r="L3436" s="354">
        <v>1850</v>
      </c>
      <c r="M3436" s="354">
        <v>1850</v>
      </c>
      <c r="N3436" s="354">
        <v>1850</v>
      </c>
      <c r="O3436" s="354">
        <v>1850</v>
      </c>
      <c r="P3436" s="354">
        <v>1850</v>
      </c>
      <c r="Q3436" s="354">
        <v>1850</v>
      </c>
      <c r="R3436" s="354">
        <v>1850</v>
      </c>
    </row>
    <row r="3437" spans="1:18" x14ac:dyDescent="0.35">
      <c r="A3437" s="279" t="s">
        <v>206</v>
      </c>
      <c r="B3437" s="279" t="s">
        <v>207</v>
      </c>
      <c r="C3437" s="354" t="s">
        <v>89</v>
      </c>
      <c r="D3437" s="354" t="s">
        <v>90</v>
      </c>
      <c r="E3437" s="354">
        <v>6120600</v>
      </c>
      <c r="F3437" s="354">
        <v>22590</v>
      </c>
      <c r="G3437" s="354">
        <v>22590</v>
      </c>
    </row>
    <row r="3438" spans="1:18" x14ac:dyDescent="0.35">
      <c r="A3438" s="279" t="s">
        <v>206</v>
      </c>
      <c r="B3438" s="279" t="s">
        <v>207</v>
      </c>
      <c r="C3438" s="354" t="s">
        <v>91</v>
      </c>
      <c r="D3438" s="354" t="s">
        <v>92</v>
      </c>
      <c r="E3438" s="354">
        <v>6120400</v>
      </c>
      <c r="F3438" s="354">
        <v>5000</v>
      </c>
      <c r="G3438" s="354">
        <v>416.66</v>
      </c>
      <c r="H3438" s="354">
        <v>416.66</v>
      </c>
      <c r="I3438" s="354">
        <v>416.66</v>
      </c>
      <c r="J3438" s="354">
        <v>416.66</v>
      </c>
      <c r="K3438" s="354">
        <v>416.66</v>
      </c>
      <c r="L3438" s="354">
        <v>416.66</v>
      </c>
      <c r="M3438" s="354">
        <v>416.66</v>
      </c>
      <c r="N3438" s="354">
        <v>416.66</v>
      </c>
      <c r="O3438" s="354">
        <v>416.66</v>
      </c>
      <c r="P3438" s="354">
        <v>416.66</v>
      </c>
      <c r="Q3438" s="354">
        <v>416.66</v>
      </c>
      <c r="R3438" s="354">
        <v>416.74</v>
      </c>
    </row>
    <row r="3439" spans="1:18" x14ac:dyDescent="0.35">
      <c r="A3439" s="279" t="s">
        <v>206</v>
      </c>
      <c r="B3439" s="279" t="s">
        <v>207</v>
      </c>
      <c r="C3439" s="354" t="s">
        <v>93</v>
      </c>
      <c r="D3439" s="354" t="s">
        <v>94</v>
      </c>
      <c r="E3439" s="354">
        <v>6140130</v>
      </c>
      <c r="F3439" s="354">
        <v>35000</v>
      </c>
      <c r="G3439" s="354">
        <v>2916.66</v>
      </c>
      <c r="H3439" s="354">
        <v>2916.66</v>
      </c>
      <c r="I3439" s="354">
        <v>2916.66</v>
      </c>
      <c r="J3439" s="354">
        <v>2916.66</v>
      </c>
      <c r="K3439" s="354">
        <v>2916.66</v>
      </c>
      <c r="L3439" s="354">
        <v>2916.66</v>
      </c>
      <c r="M3439" s="354">
        <v>2916.66</v>
      </c>
      <c r="N3439" s="354">
        <v>2916.66</v>
      </c>
      <c r="O3439" s="354">
        <v>2916.66</v>
      </c>
      <c r="P3439" s="354">
        <v>2916.66</v>
      </c>
      <c r="Q3439" s="354">
        <v>2916.66</v>
      </c>
      <c r="R3439" s="354">
        <v>2916.74</v>
      </c>
    </row>
    <row r="3440" spans="1:18" x14ac:dyDescent="0.35">
      <c r="A3440" s="279" t="s">
        <v>206</v>
      </c>
      <c r="B3440" s="279" t="s">
        <v>207</v>
      </c>
      <c r="C3440" s="354" t="s">
        <v>95</v>
      </c>
      <c r="D3440" s="354" t="s">
        <v>96</v>
      </c>
      <c r="E3440" s="354">
        <v>6142430</v>
      </c>
      <c r="F3440" s="354">
        <v>17000</v>
      </c>
      <c r="G3440" s="354">
        <v>1416.66</v>
      </c>
      <c r="H3440" s="354">
        <v>1416.66</v>
      </c>
      <c r="I3440" s="354">
        <v>1416.66</v>
      </c>
      <c r="J3440" s="354">
        <v>1416.66</v>
      </c>
      <c r="K3440" s="354">
        <v>1416.66</v>
      </c>
      <c r="L3440" s="354">
        <v>1416.66</v>
      </c>
      <c r="M3440" s="354">
        <v>1416.66</v>
      </c>
      <c r="N3440" s="354">
        <v>1416.66</v>
      </c>
      <c r="O3440" s="354">
        <v>1416.66</v>
      </c>
      <c r="P3440" s="354">
        <v>1416.66</v>
      </c>
      <c r="Q3440" s="354">
        <v>1416.66</v>
      </c>
      <c r="R3440" s="354">
        <v>1416.74</v>
      </c>
    </row>
    <row r="3441" spans="1:18" x14ac:dyDescent="0.35">
      <c r="A3441" s="279" t="s">
        <v>206</v>
      </c>
      <c r="B3441" s="279" t="s">
        <v>207</v>
      </c>
      <c r="C3441" s="354" t="s">
        <v>97</v>
      </c>
      <c r="D3441" s="354" t="s">
        <v>98</v>
      </c>
      <c r="E3441" s="354">
        <v>6146100</v>
      </c>
    </row>
    <row r="3442" spans="1:18" x14ac:dyDescent="0.35">
      <c r="A3442" s="279" t="s">
        <v>206</v>
      </c>
      <c r="B3442" s="279" t="s">
        <v>207</v>
      </c>
      <c r="C3442" s="354" t="s">
        <v>99</v>
      </c>
      <c r="D3442" s="354" t="s">
        <v>100</v>
      </c>
      <c r="E3442" s="354">
        <v>6140000</v>
      </c>
      <c r="F3442" s="354">
        <v>15000</v>
      </c>
      <c r="R3442" s="354">
        <v>15000</v>
      </c>
    </row>
    <row r="3443" spans="1:18" x14ac:dyDescent="0.35">
      <c r="A3443" s="279" t="s">
        <v>206</v>
      </c>
      <c r="B3443" s="279" t="s">
        <v>207</v>
      </c>
      <c r="C3443" s="354" t="s">
        <v>101</v>
      </c>
      <c r="D3443" s="354" t="s">
        <v>102</v>
      </c>
      <c r="E3443" s="354">
        <v>6121600</v>
      </c>
      <c r="F3443" s="354">
        <v>11346</v>
      </c>
      <c r="G3443" s="354">
        <v>5846</v>
      </c>
      <c r="H3443" s="354">
        <v>500</v>
      </c>
      <c r="I3443" s="354">
        <v>500</v>
      </c>
      <c r="J3443" s="354">
        <v>500</v>
      </c>
      <c r="K3443" s="354">
        <v>500</v>
      </c>
      <c r="L3443" s="354">
        <v>500</v>
      </c>
      <c r="M3443" s="354">
        <v>500</v>
      </c>
      <c r="N3443" s="354">
        <v>500</v>
      </c>
      <c r="O3443" s="354">
        <v>500</v>
      </c>
      <c r="P3443" s="354">
        <v>500</v>
      </c>
      <c r="Q3443" s="354">
        <v>500</v>
      </c>
      <c r="R3443" s="354">
        <v>500</v>
      </c>
    </row>
    <row r="3444" spans="1:18" x14ac:dyDescent="0.35">
      <c r="A3444" s="279" t="s">
        <v>206</v>
      </c>
      <c r="B3444" s="279" t="s">
        <v>207</v>
      </c>
      <c r="C3444" s="354" t="s">
        <v>103</v>
      </c>
      <c r="D3444" s="354" t="s">
        <v>104</v>
      </c>
      <c r="E3444" s="354">
        <v>6151110</v>
      </c>
    </row>
    <row r="3445" spans="1:18" x14ac:dyDescent="0.35">
      <c r="A3445" s="279" t="s">
        <v>206</v>
      </c>
      <c r="B3445" s="279" t="s">
        <v>207</v>
      </c>
      <c r="C3445" s="354" t="s">
        <v>105</v>
      </c>
      <c r="D3445" s="354" t="s">
        <v>106</v>
      </c>
      <c r="E3445" s="354">
        <v>6140200</v>
      </c>
      <c r="F3445" s="354">
        <v>40000</v>
      </c>
      <c r="G3445" s="354">
        <v>3333.33</v>
      </c>
      <c r="H3445" s="354">
        <v>3333.33</v>
      </c>
      <c r="I3445" s="354">
        <v>3333.33</v>
      </c>
      <c r="J3445" s="354">
        <v>3333.33</v>
      </c>
      <c r="K3445" s="354">
        <v>3333.33</v>
      </c>
      <c r="L3445" s="354">
        <v>3333.33</v>
      </c>
      <c r="M3445" s="354">
        <v>3333.33</v>
      </c>
      <c r="N3445" s="354">
        <v>3333.33</v>
      </c>
      <c r="O3445" s="354">
        <v>3333.33</v>
      </c>
      <c r="P3445" s="354">
        <v>3333.33</v>
      </c>
      <c r="Q3445" s="354">
        <v>3333.33</v>
      </c>
      <c r="R3445" s="354">
        <v>3333.37</v>
      </c>
    </row>
    <row r="3446" spans="1:18" x14ac:dyDescent="0.35">
      <c r="A3446" s="279" t="s">
        <v>206</v>
      </c>
      <c r="B3446" s="279" t="s">
        <v>207</v>
      </c>
      <c r="C3446" s="354" t="s">
        <v>107</v>
      </c>
      <c r="D3446" s="354" t="s">
        <v>108</v>
      </c>
      <c r="E3446" s="354">
        <v>6111000</v>
      </c>
      <c r="F3446" s="354">
        <v>19664</v>
      </c>
      <c r="G3446" s="354">
        <v>1638.66</v>
      </c>
      <c r="H3446" s="354">
        <v>1638.66</v>
      </c>
      <c r="I3446" s="354">
        <v>1638.66</v>
      </c>
      <c r="J3446" s="354">
        <v>1638.66</v>
      </c>
      <c r="K3446" s="354">
        <v>1638.66</v>
      </c>
      <c r="L3446" s="354">
        <v>1638.66</v>
      </c>
      <c r="M3446" s="354">
        <v>1638.66</v>
      </c>
      <c r="N3446" s="354">
        <v>1638.66</v>
      </c>
      <c r="O3446" s="354">
        <v>1638.66</v>
      </c>
      <c r="P3446" s="354">
        <v>1638.66</v>
      </c>
      <c r="Q3446" s="354">
        <v>1638.66</v>
      </c>
      <c r="R3446" s="354">
        <v>1638.74</v>
      </c>
    </row>
    <row r="3447" spans="1:18" x14ac:dyDescent="0.35">
      <c r="A3447" s="279" t="s">
        <v>206</v>
      </c>
      <c r="B3447" s="279" t="s">
        <v>207</v>
      </c>
      <c r="C3447" s="354" t="s">
        <v>109</v>
      </c>
      <c r="D3447" s="354" t="s">
        <v>110</v>
      </c>
      <c r="E3447" s="354">
        <v>6170100</v>
      </c>
      <c r="F3447" s="354">
        <v>24000</v>
      </c>
      <c r="G3447" s="354">
        <v>2000</v>
      </c>
      <c r="H3447" s="354">
        <v>2000</v>
      </c>
      <c r="I3447" s="354">
        <v>2000</v>
      </c>
      <c r="J3447" s="354">
        <v>2000</v>
      </c>
      <c r="K3447" s="354">
        <v>2000</v>
      </c>
      <c r="L3447" s="354">
        <v>2000</v>
      </c>
      <c r="M3447" s="354">
        <v>2000</v>
      </c>
      <c r="N3447" s="354">
        <v>2000</v>
      </c>
      <c r="O3447" s="354">
        <v>2000</v>
      </c>
      <c r="P3447" s="354">
        <v>2000</v>
      </c>
      <c r="Q3447" s="354">
        <v>2000</v>
      </c>
      <c r="R3447" s="354">
        <v>2000</v>
      </c>
    </row>
    <row r="3448" spans="1:18" x14ac:dyDescent="0.35">
      <c r="A3448" s="279" t="s">
        <v>206</v>
      </c>
      <c r="B3448" s="279" t="s">
        <v>207</v>
      </c>
      <c r="C3448" s="354" t="s">
        <v>111</v>
      </c>
      <c r="D3448" s="354" t="s">
        <v>112</v>
      </c>
      <c r="E3448" s="354">
        <v>6170110</v>
      </c>
      <c r="F3448" s="354">
        <v>33000</v>
      </c>
      <c r="G3448" s="354">
        <v>2750</v>
      </c>
      <c r="H3448" s="354">
        <v>2750</v>
      </c>
      <c r="I3448" s="354">
        <v>2750</v>
      </c>
      <c r="J3448" s="354">
        <v>2750</v>
      </c>
      <c r="K3448" s="354">
        <v>2750</v>
      </c>
      <c r="L3448" s="354">
        <v>2750</v>
      </c>
      <c r="M3448" s="354">
        <v>2750</v>
      </c>
      <c r="N3448" s="354">
        <v>2750</v>
      </c>
      <c r="O3448" s="354">
        <v>2750</v>
      </c>
      <c r="P3448" s="354">
        <v>2750</v>
      </c>
      <c r="Q3448" s="354">
        <v>2750</v>
      </c>
      <c r="R3448" s="354">
        <v>2750</v>
      </c>
    </row>
    <row r="3449" spans="1:18" x14ac:dyDescent="0.35">
      <c r="A3449" s="279" t="s">
        <v>206</v>
      </c>
      <c r="B3449" s="279" t="s">
        <v>207</v>
      </c>
      <c r="C3449" s="354" t="s">
        <v>127</v>
      </c>
      <c r="D3449" s="354" t="s">
        <v>128</v>
      </c>
      <c r="E3449" s="354">
        <v>6180200</v>
      </c>
      <c r="F3449" s="354">
        <v>62762.8</v>
      </c>
      <c r="G3449" s="354">
        <v>5230.2299999999996</v>
      </c>
      <c r="H3449" s="354">
        <v>5230.2299999999996</v>
      </c>
      <c r="I3449" s="354">
        <v>5230.2299999999996</v>
      </c>
      <c r="J3449" s="354">
        <v>5230.2299999999996</v>
      </c>
      <c r="K3449" s="354">
        <v>5230.2299999999996</v>
      </c>
      <c r="L3449" s="354">
        <v>5230.2299999999996</v>
      </c>
      <c r="M3449" s="354">
        <v>5230.2299999999996</v>
      </c>
      <c r="N3449" s="354">
        <v>5230.2299999999996</v>
      </c>
      <c r="O3449" s="354">
        <v>5230.2299999999996</v>
      </c>
      <c r="P3449" s="354">
        <v>5230.2299999999996</v>
      </c>
      <c r="Q3449" s="354">
        <v>5230.2299999999996</v>
      </c>
      <c r="R3449" s="354">
        <v>5230.2700000000004</v>
      </c>
    </row>
  </sheetData>
  <sheetProtection formatColumns="0" formatRows="0"/>
  <autoFilter ref="A1:R3402" xr:uid="{00000000-0009-0000-0000-000011000000}"/>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027E8-5CFB-4F81-8582-F83DD2457F70}">
  <sheetPr codeName="Sheet10">
    <tabColor theme="7" tint="0.59999389629810485"/>
    <pageSetUpPr fitToPage="1"/>
  </sheetPr>
  <dimension ref="A1:Z2470"/>
  <sheetViews>
    <sheetView tabSelected="1" zoomScale="80" zoomScaleNormal="80" workbookViewId="0">
      <pane ySplit="7" topLeftCell="A71" activePane="bottomLeft" state="frozen"/>
      <selection activeCell="H78" sqref="H78"/>
      <selection pane="bottomLeft" activeCell="H79" sqref="H79"/>
    </sheetView>
  </sheetViews>
  <sheetFormatPr defaultColWidth="9.1796875" defaultRowHeight="15.5" x14ac:dyDescent="0.35"/>
  <cols>
    <col min="1" max="1" width="2" customWidth="1"/>
    <col min="2" max="2" width="5.1796875" customWidth="1"/>
    <col min="3" max="3" width="70.54296875" customWidth="1"/>
    <col min="4" max="4" width="15.26953125" customWidth="1"/>
    <col min="5" max="5" width="13.54296875" customWidth="1"/>
    <col min="6" max="17" width="12.26953125" customWidth="1"/>
    <col min="18" max="18" width="12.26953125" style="1" customWidth="1"/>
    <col min="19" max="19" width="3" customWidth="1"/>
    <col min="20" max="20" width="38.81640625" customWidth="1"/>
    <col min="21" max="21" width="12.7265625" bestFit="1" customWidth="1"/>
    <col min="23" max="23" width="9.1796875" style="14" customWidth="1"/>
    <col min="24" max="25" width="9.1796875" customWidth="1"/>
    <col min="26" max="26" width="9.1796875" style="19" customWidth="1"/>
  </cols>
  <sheetData>
    <row r="1" spans="1:26" s="14" customFormat="1" ht="23" x14ac:dyDescent="0.5">
      <c r="A1" s="160" t="s">
        <v>578</v>
      </c>
      <c r="B1" s="161"/>
      <c r="C1" s="161"/>
      <c r="D1" s="439" t="s">
        <v>579</v>
      </c>
      <c r="E1" s="439"/>
      <c r="F1" s="439"/>
      <c r="G1" s="439"/>
      <c r="H1" s="439"/>
      <c r="I1" s="439"/>
      <c r="J1" s="439"/>
      <c r="K1" s="439"/>
      <c r="L1" s="439"/>
      <c r="M1" s="439"/>
      <c r="N1" s="439"/>
      <c r="O1" s="439"/>
      <c r="P1" s="439"/>
      <c r="Q1" s="439"/>
      <c r="R1" s="439"/>
      <c r="S1" s="45"/>
      <c r="T1" s="10" t="s">
        <v>503</v>
      </c>
      <c r="Z1" s="19"/>
    </row>
    <row r="2" spans="1:26" s="14" customFormat="1" ht="30" x14ac:dyDescent="0.4">
      <c r="A2" s="162"/>
      <c r="B2" s="162"/>
      <c r="C2" s="166" t="s">
        <v>504</v>
      </c>
      <c r="D2" s="379">
        <f>'Original Budget'!D2</f>
        <v>0</v>
      </c>
      <c r="E2" s="163"/>
      <c r="F2" s="163"/>
      <c r="G2" s="163"/>
      <c r="H2" s="164"/>
      <c r="I2" s="164"/>
      <c r="J2" s="164"/>
      <c r="K2" s="164"/>
      <c r="L2" s="164"/>
      <c r="M2" s="164"/>
      <c r="N2" s="164"/>
      <c r="O2" s="164"/>
      <c r="P2" s="164"/>
      <c r="Q2" s="164"/>
      <c r="R2" s="165"/>
      <c r="T2" s="259" t="s">
        <v>580</v>
      </c>
      <c r="U2" s="37" t="str">
        <f>IF('Variance Analysis'!L6=0,"Yes","No")</f>
        <v>Yes</v>
      </c>
      <c r="Z2" s="19"/>
    </row>
    <row r="3" spans="1:26" s="14" customFormat="1" ht="18" customHeight="1" x14ac:dyDescent="0.4">
      <c r="A3" s="162"/>
      <c r="B3" s="162"/>
      <c r="C3" s="166" t="s">
        <v>506</v>
      </c>
      <c r="D3" s="440" t="str">
        <f>IFERROR(VLOOKUP(D2,'Web Based Remittances'!C2:D70,2,0),"")</f>
        <v/>
      </c>
      <c r="E3" s="440"/>
      <c r="F3" s="440"/>
      <c r="G3" s="440"/>
      <c r="H3" s="166"/>
      <c r="I3" s="164"/>
      <c r="J3" s="167"/>
      <c r="K3" s="167" t="s">
        <v>507</v>
      </c>
      <c r="L3" s="168" t="s">
        <v>508</v>
      </c>
      <c r="M3" s="169"/>
      <c r="N3" s="169"/>
      <c r="O3" s="164"/>
      <c r="P3" s="164"/>
      <c r="Q3" s="164"/>
      <c r="R3" s="165"/>
      <c r="T3" s="9" t="s">
        <v>509</v>
      </c>
      <c r="U3" s="9" t="str">
        <f>IF(LEN(D4)=6,"Yes","No")</f>
        <v>No</v>
      </c>
      <c r="Z3" s="19"/>
    </row>
    <row r="4" spans="1:26" s="14" customFormat="1" ht="18" customHeight="1" thickBot="1" x14ac:dyDescent="0.45">
      <c r="A4" s="162"/>
      <c r="B4" s="162"/>
      <c r="C4" s="166" t="s">
        <v>510</v>
      </c>
      <c r="D4" s="170" t="str">
        <f>IFERROR(VLOOKUP(D3,'Web Based Remittances'!A2:B70,2,0),"")</f>
        <v/>
      </c>
      <c r="E4" s="171"/>
      <c r="F4" s="164"/>
      <c r="G4" s="164"/>
      <c r="H4" s="164"/>
      <c r="I4" s="164"/>
      <c r="J4" s="164"/>
      <c r="K4" s="164"/>
      <c r="L4" s="164"/>
      <c r="M4" s="172"/>
      <c r="N4" s="172"/>
      <c r="O4" s="164"/>
      <c r="P4" s="164"/>
      <c r="Q4" s="164"/>
      <c r="R4" s="165"/>
      <c r="T4" s="9" t="s">
        <v>511</v>
      </c>
      <c r="U4" s="9" t="str">
        <f>IF(D3="","No","Yes")</f>
        <v>No</v>
      </c>
      <c r="W4" s="17"/>
      <c r="Z4" s="19"/>
    </row>
    <row r="5" spans="1:26" s="9" customFormat="1" ht="18" customHeight="1" x14ac:dyDescent="0.35">
      <c r="A5" s="441" t="str">
        <f>IFERROR(IF(U4="yes",IF(U5="yes",IF(U6="yes",IF(U7="Surplus",IF(U2="yes",IF(U3="yes","","Your check boxes are not clear (Column U).  Please correct"),"Your check boxes are not clear (Column U).  Please correct"),"Your check boxes are not clear (Column U).  Please correct"),"Your check boxes are not clear (Column U).  Please correct"),"Your check boxes are not clear (Column U).  Please correct"),"Your check boxes are not clear (Column U).  Please correct"),"")</f>
        <v>Your check boxes are not clear (Column U).  Please correct</v>
      </c>
      <c r="B5" s="442"/>
      <c r="C5" s="442"/>
      <c r="D5" s="442"/>
      <c r="E5" s="173" t="s">
        <v>581</v>
      </c>
      <c r="F5" s="174" t="s">
        <v>513</v>
      </c>
      <c r="G5" s="174" t="s">
        <v>514</v>
      </c>
      <c r="H5" s="174" t="s">
        <v>515</v>
      </c>
      <c r="I5" s="174" t="s">
        <v>516</v>
      </c>
      <c r="J5" s="174" t="s">
        <v>517</v>
      </c>
      <c r="K5" s="174" t="s">
        <v>518</v>
      </c>
      <c r="L5" s="174" t="s">
        <v>519</v>
      </c>
      <c r="M5" s="174" t="s">
        <v>520</v>
      </c>
      <c r="N5" s="174" t="s">
        <v>521</v>
      </c>
      <c r="O5" s="174" t="s">
        <v>522</v>
      </c>
      <c r="P5" s="174" t="s">
        <v>523</v>
      </c>
      <c r="Q5" s="174" t="s">
        <v>524</v>
      </c>
      <c r="R5" s="443" t="s">
        <v>525</v>
      </c>
      <c r="T5" s="9" t="s">
        <v>526</v>
      </c>
      <c r="U5" s="9" t="str">
        <f>IF(AND(R31=0,R68=0,R76=0,R84=0)=TRUE,"Yes","No")</f>
        <v>Yes</v>
      </c>
      <c r="W5" s="18"/>
      <c r="Z5" s="19"/>
    </row>
    <row r="6" spans="1:26" s="14" customFormat="1" ht="18" customHeight="1" x14ac:dyDescent="0.35">
      <c r="A6" s="445"/>
      <c r="B6" s="446"/>
      <c r="C6" s="446"/>
      <c r="D6" s="446"/>
      <c r="E6" s="175" t="s">
        <v>527</v>
      </c>
      <c r="F6" s="164"/>
      <c r="G6" s="164"/>
      <c r="H6" s="164"/>
      <c r="I6" s="164"/>
      <c r="J6" s="164"/>
      <c r="K6" s="164"/>
      <c r="L6" s="164"/>
      <c r="M6" s="164"/>
      <c r="N6" s="164"/>
      <c r="O6" s="164"/>
      <c r="P6" s="164"/>
      <c r="Q6" s="164"/>
      <c r="R6" s="444"/>
      <c r="T6" s="9" t="s">
        <v>528</v>
      </c>
      <c r="U6" s="9" t="str">
        <f>IFERROR(IF(E105&lt;0,"No","Yes"),"")</f>
        <v>Yes</v>
      </c>
      <c r="W6" s="17"/>
      <c r="Z6" s="19"/>
    </row>
    <row r="7" spans="1:26" s="14" customFormat="1" ht="21" customHeight="1" thickBot="1" x14ac:dyDescent="0.45">
      <c r="A7" s="447"/>
      <c r="B7" s="448"/>
      <c r="C7" s="448"/>
      <c r="D7" s="448"/>
      <c r="E7" s="176" t="s">
        <v>529</v>
      </c>
      <c r="F7" s="177" t="s">
        <v>529</v>
      </c>
      <c r="G7" s="177" t="s">
        <v>529</v>
      </c>
      <c r="H7" s="177" t="s">
        <v>529</v>
      </c>
      <c r="I7" s="177" t="s">
        <v>529</v>
      </c>
      <c r="J7" s="177" t="s">
        <v>529</v>
      </c>
      <c r="K7" s="177" t="s">
        <v>529</v>
      </c>
      <c r="L7" s="177" t="s">
        <v>529</v>
      </c>
      <c r="M7" s="177" t="s">
        <v>529</v>
      </c>
      <c r="N7" s="177" t="s">
        <v>529</v>
      </c>
      <c r="O7" s="177" t="s">
        <v>529</v>
      </c>
      <c r="P7" s="177" t="s">
        <v>529</v>
      </c>
      <c r="Q7" s="177" t="s">
        <v>529</v>
      </c>
      <c r="R7" s="178" t="s">
        <v>529</v>
      </c>
      <c r="T7" s="23" t="s">
        <v>530</v>
      </c>
      <c r="U7" s="126" t="str">
        <f>IFERROR(IF(E108&lt;0,"Deficit","Surplus"),"")</f>
        <v>Surplus</v>
      </c>
      <c r="W7" s="17"/>
      <c r="Z7" s="19"/>
    </row>
    <row r="8" spans="1:26" s="14" customFormat="1" ht="20" x14ac:dyDescent="0.35">
      <c r="A8" s="72"/>
      <c r="B8" s="73"/>
      <c r="C8" s="74" t="s">
        <v>531</v>
      </c>
      <c r="D8" s="75" t="s">
        <v>532</v>
      </c>
      <c r="E8" s="411"/>
      <c r="F8" s="411"/>
      <c r="G8" s="411"/>
      <c r="H8" s="411"/>
      <c r="I8" s="411"/>
      <c r="J8" s="411"/>
      <c r="K8" s="411"/>
      <c r="L8" s="411"/>
      <c r="M8" s="411"/>
      <c r="N8" s="411"/>
      <c r="O8" s="411"/>
      <c r="P8" s="411"/>
      <c r="Q8" s="411"/>
      <c r="R8" s="412"/>
      <c r="Z8" s="19"/>
    </row>
    <row r="9" spans="1:26" s="14" customFormat="1" x14ac:dyDescent="0.35">
      <c r="A9" s="76"/>
      <c r="B9" s="14" t="s">
        <v>19</v>
      </c>
      <c r="C9" s="7" t="s">
        <v>20</v>
      </c>
      <c r="D9" s="46">
        <v>4190105</v>
      </c>
      <c r="E9" s="51"/>
      <c r="F9" s="51"/>
      <c r="G9" s="50"/>
      <c r="H9" s="50"/>
      <c r="I9" s="50"/>
      <c r="J9" s="50"/>
      <c r="K9" s="50"/>
      <c r="L9" s="50"/>
      <c r="M9" s="50"/>
      <c r="N9" s="50"/>
      <c r="O9" s="50"/>
      <c r="P9" s="50"/>
      <c r="Q9" s="50"/>
      <c r="R9" s="77">
        <f t="shared" ref="R9:R22" si="0">SUM(F9:Q9)-E9</f>
        <v>0</v>
      </c>
      <c r="Z9" s="19"/>
    </row>
    <row r="10" spans="1:26" s="14" customFormat="1" x14ac:dyDescent="0.35">
      <c r="A10" s="76"/>
      <c r="B10" s="14" t="s">
        <v>21</v>
      </c>
      <c r="C10" s="7" t="s">
        <v>22</v>
      </c>
      <c r="D10" s="46">
        <v>4190110</v>
      </c>
      <c r="E10" s="51"/>
      <c r="F10" s="49"/>
      <c r="G10" s="50"/>
      <c r="H10" s="50"/>
      <c r="I10" s="50"/>
      <c r="J10" s="50"/>
      <c r="K10" s="50"/>
      <c r="L10" s="50"/>
      <c r="M10" s="50"/>
      <c r="N10" s="50"/>
      <c r="O10" s="50"/>
      <c r="P10" s="50"/>
      <c r="Q10" s="50"/>
      <c r="R10" s="77">
        <f t="shared" si="0"/>
        <v>0</v>
      </c>
      <c r="Z10" s="19"/>
    </row>
    <row r="11" spans="1:26" s="14" customFormat="1" x14ac:dyDescent="0.35">
      <c r="A11" s="76"/>
      <c r="B11" s="14" t="s">
        <v>23</v>
      </c>
      <c r="C11" s="7" t="s">
        <v>24</v>
      </c>
      <c r="D11" s="46">
        <v>4190120</v>
      </c>
      <c r="E11" s="51"/>
      <c r="F11" s="49"/>
      <c r="G11" s="50"/>
      <c r="H11" s="50"/>
      <c r="I11" s="50"/>
      <c r="J11" s="50"/>
      <c r="K11" s="50"/>
      <c r="L11" s="50"/>
      <c r="M11" s="50"/>
      <c r="N11" s="50"/>
      <c r="O11" s="50"/>
      <c r="P11" s="50"/>
      <c r="Q11" s="50"/>
      <c r="R11" s="77">
        <f t="shared" si="0"/>
        <v>0</v>
      </c>
      <c r="Z11" s="19"/>
    </row>
    <row r="12" spans="1:26" s="14" customFormat="1" x14ac:dyDescent="0.35">
      <c r="A12" s="76"/>
      <c r="B12" s="14" t="s">
        <v>25</v>
      </c>
      <c r="C12" s="7" t="s">
        <v>26</v>
      </c>
      <c r="D12" s="46">
        <v>4190140</v>
      </c>
      <c r="E12" s="51"/>
      <c r="F12" s="51"/>
      <c r="G12" s="50"/>
      <c r="H12" s="50"/>
      <c r="I12" s="50"/>
      <c r="J12" s="50"/>
      <c r="K12" s="50"/>
      <c r="L12" s="50"/>
      <c r="M12" s="50"/>
      <c r="N12" s="50"/>
      <c r="O12" s="50"/>
      <c r="P12" s="50"/>
      <c r="Q12" s="50"/>
      <c r="R12" s="77">
        <f t="shared" si="0"/>
        <v>0</v>
      </c>
      <c r="Z12" s="19"/>
    </row>
    <row r="13" spans="1:26" s="14" customFormat="1" x14ac:dyDescent="0.35">
      <c r="A13" s="76"/>
      <c r="B13" s="14" t="s">
        <v>27</v>
      </c>
      <c r="C13" s="7" t="s">
        <v>28</v>
      </c>
      <c r="D13" s="46">
        <v>4190160</v>
      </c>
      <c r="E13" s="51"/>
      <c r="F13" s="49"/>
      <c r="G13" s="50"/>
      <c r="H13" s="50"/>
      <c r="I13" s="50"/>
      <c r="J13" s="50"/>
      <c r="K13" s="50"/>
      <c r="L13" s="50"/>
      <c r="M13" s="50"/>
      <c r="N13" s="50"/>
      <c r="O13" s="50"/>
      <c r="P13" s="50"/>
      <c r="Q13" s="50"/>
      <c r="R13" s="77">
        <f t="shared" si="0"/>
        <v>0</v>
      </c>
      <c r="Z13" s="19"/>
    </row>
    <row r="14" spans="1:26" s="14" customFormat="1" x14ac:dyDescent="0.35">
      <c r="A14" s="76"/>
      <c r="B14" s="14" t="s">
        <v>29</v>
      </c>
      <c r="C14" s="7" t="s">
        <v>30</v>
      </c>
      <c r="D14" s="46">
        <v>4190390</v>
      </c>
      <c r="E14" s="51"/>
      <c r="F14" s="49"/>
      <c r="G14" s="50"/>
      <c r="H14" s="50"/>
      <c r="I14" s="50"/>
      <c r="J14" s="50"/>
      <c r="K14" s="50"/>
      <c r="L14" s="50"/>
      <c r="M14" s="50"/>
      <c r="N14" s="50"/>
      <c r="O14" s="50"/>
      <c r="P14" s="50"/>
      <c r="Q14" s="50"/>
      <c r="R14" s="77">
        <f t="shared" si="0"/>
        <v>0</v>
      </c>
      <c r="Z14" s="19"/>
    </row>
    <row r="15" spans="1:26" s="14" customFormat="1" x14ac:dyDescent="0.35">
      <c r="A15" s="76"/>
      <c r="B15" s="14" t="s">
        <v>31</v>
      </c>
      <c r="C15" s="7" t="s">
        <v>32</v>
      </c>
      <c r="D15" s="78">
        <v>4191900</v>
      </c>
      <c r="E15" s="51"/>
      <c r="F15" s="49"/>
      <c r="G15" s="50"/>
      <c r="H15" s="50"/>
      <c r="I15" s="50"/>
      <c r="J15" s="50"/>
      <c r="K15" s="50"/>
      <c r="L15" s="50"/>
      <c r="M15" s="50"/>
      <c r="N15" s="50"/>
      <c r="O15" s="50"/>
      <c r="P15" s="50"/>
      <c r="Q15" s="50"/>
      <c r="R15" s="77">
        <f t="shared" si="0"/>
        <v>0</v>
      </c>
      <c r="Z15" s="19"/>
    </row>
    <row r="16" spans="1:26" s="14" customFormat="1" x14ac:dyDescent="0.35">
      <c r="A16" s="76"/>
      <c r="B16" s="14" t="s">
        <v>33</v>
      </c>
      <c r="C16" s="7" t="s">
        <v>34</v>
      </c>
      <c r="D16" s="78">
        <v>4191100</v>
      </c>
      <c r="E16" s="51"/>
      <c r="F16" s="49"/>
      <c r="G16" s="50"/>
      <c r="H16" s="50"/>
      <c r="I16" s="50"/>
      <c r="J16" s="50"/>
      <c r="K16" s="50"/>
      <c r="L16" s="50"/>
      <c r="M16" s="50"/>
      <c r="N16" s="50"/>
      <c r="O16" s="50"/>
      <c r="P16" s="50"/>
      <c r="Q16" s="50"/>
      <c r="R16" s="77">
        <f t="shared" si="0"/>
        <v>0</v>
      </c>
      <c r="Z16" s="19"/>
    </row>
    <row r="17" spans="1:26" s="14" customFormat="1" x14ac:dyDescent="0.35">
      <c r="A17" s="76"/>
      <c r="B17" s="14" t="s">
        <v>35</v>
      </c>
      <c r="C17" s="7" t="s">
        <v>36</v>
      </c>
      <c r="D17" s="46">
        <v>4191110</v>
      </c>
      <c r="E17" s="51"/>
      <c r="F17" s="49"/>
      <c r="G17" s="50"/>
      <c r="H17" s="50"/>
      <c r="I17" s="50"/>
      <c r="J17" s="50"/>
      <c r="K17" s="50"/>
      <c r="L17" s="50"/>
      <c r="M17" s="50"/>
      <c r="N17" s="50"/>
      <c r="O17" s="50"/>
      <c r="P17" s="50"/>
      <c r="Q17" s="50"/>
      <c r="R17" s="77">
        <f t="shared" si="0"/>
        <v>0</v>
      </c>
      <c r="Z17" s="19"/>
    </row>
    <row r="18" spans="1:26" s="14" customFormat="1" x14ac:dyDescent="0.35">
      <c r="A18" s="76"/>
      <c r="B18" s="14" t="s">
        <v>37</v>
      </c>
      <c r="C18" s="7" t="s">
        <v>38</v>
      </c>
      <c r="D18" s="46">
        <v>4191600</v>
      </c>
      <c r="E18" s="51"/>
      <c r="F18" s="49"/>
      <c r="G18" s="50"/>
      <c r="H18" s="50"/>
      <c r="I18" s="50"/>
      <c r="J18" s="50"/>
      <c r="K18" s="50"/>
      <c r="L18" s="50"/>
      <c r="M18" s="50"/>
      <c r="N18" s="50"/>
      <c r="O18" s="50"/>
      <c r="P18" s="50"/>
      <c r="Q18" s="50"/>
      <c r="R18" s="77">
        <f t="shared" si="0"/>
        <v>0</v>
      </c>
      <c r="Z18" s="19"/>
    </row>
    <row r="19" spans="1:26" s="14" customFormat="1" x14ac:dyDescent="0.35">
      <c r="A19" s="76"/>
      <c r="B19" s="14" t="s">
        <v>39</v>
      </c>
      <c r="C19" s="7" t="s">
        <v>40</v>
      </c>
      <c r="D19" s="46">
        <v>4191610</v>
      </c>
      <c r="E19" s="51"/>
      <c r="F19" s="49"/>
      <c r="G19" s="50"/>
      <c r="H19" s="50"/>
      <c r="I19" s="50"/>
      <c r="J19" s="50"/>
      <c r="K19" s="50"/>
      <c r="L19" s="50"/>
      <c r="M19" s="50"/>
      <c r="N19" s="50"/>
      <c r="O19" s="50"/>
      <c r="P19" s="50"/>
      <c r="Q19" s="50"/>
      <c r="R19" s="77">
        <f t="shared" si="0"/>
        <v>0</v>
      </c>
      <c r="Z19" s="19"/>
    </row>
    <row r="20" spans="1:26" s="14" customFormat="1" x14ac:dyDescent="0.35">
      <c r="A20" s="76"/>
      <c r="B20" s="14" t="s">
        <v>41</v>
      </c>
      <c r="C20" s="7" t="s">
        <v>42</v>
      </c>
      <c r="D20" s="46">
        <v>4190410</v>
      </c>
      <c r="E20" s="51"/>
      <c r="F20" s="49"/>
      <c r="G20" s="50"/>
      <c r="H20" s="50"/>
      <c r="I20" s="50"/>
      <c r="J20" s="50"/>
      <c r="K20" s="50"/>
      <c r="L20" s="50"/>
      <c r="M20" s="50"/>
      <c r="N20" s="50"/>
      <c r="O20" s="50"/>
      <c r="P20" s="50"/>
      <c r="Q20" s="50"/>
      <c r="R20" s="77">
        <f t="shared" si="0"/>
        <v>0</v>
      </c>
      <c r="Z20" s="19"/>
    </row>
    <row r="21" spans="1:26" s="14" customFormat="1" x14ac:dyDescent="0.35">
      <c r="A21" s="76"/>
      <c r="B21" s="14" t="s">
        <v>43</v>
      </c>
      <c r="C21" s="7" t="s">
        <v>44</v>
      </c>
      <c r="D21" s="46">
        <v>4190420</v>
      </c>
      <c r="E21" s="51"/>
      <c r="F21" s="49"/>
      <c r="G21" s="50"/>
      <c r="H21" s="50"/>
      <c r="I21" s="50"/>
      <c r="J21" s="50"/>
      <c r="K21" s="50"/>
      <c r="L21" s="50"/>
      <c r="M21" s="50"/>
      <c r="N21" s="50"/>
      <c r="O21" s="50"/>
      <c r="P21" s="50"/>
      <c r="Q21" s="50"/>
      <c r="R21" s="77">
        <f t="shared" si="0"/>
        <v>0</v>
      </c>
      <c r="Z21" s="19"/>
    </row>
    <row r="22" spans="1:26" s="14" customFormat="1" x14ac:dyDescent="0.35">
      <c r="A22" s="76"/>
      <c r="B22" s="14" t="s">
        <v>45</v>
      </c>
      <c r="C22" s="7" t="s">
        <v>46</v>
      </c>
      <c r="D22" s="46">
        <v>4190200</v>
      </c>
      <c r="E22" s="51"/>
      <c r="F22" s="49"/>
      <c r="G22" s="50"/>
      <c r="H22" s="50"/>
      <c r="I22" s="50"/>
      <c r="J22" s="50"/>
      <c r="K22" s="50"/>
      <c r="L22" s="50"/>
      <c r="M22" s="50"/>
      <c r="N22" s="50"/>
      <c r="O22" s="50"/>
      <c r="P22" s="50"/>
      <c r="Q22" s="50"/>
      <c r="R22" s="77">
        <f t="shared" si="0"/>
        <v>0</v>
      </c>
      <c r="Z22" s="19"/>
    </row>
    <row r="23" spans="1:26" s="14" customFormat="1" x14ac:dyDescent="0.35">
      <c r="A23" s="76"/>
      <c r="B23" s="14" t="s">
        <v>47</v>
      </c>
      <c r="C23" s="7" t="s">
        <v>48</v>
      </c>
      <c r="D23" s="46">
        <v>4190386</v>
      </c>
      <c r="E23" s="51"/>
      <c r="F23" s="49"/>
      <c r="G23" s="50"/>
      <c r="H23" s="50"/>
      <c r="I23" s="50"/>
      <c r="J23" s="50"/>
      <c r="K23" s="50"/>
      <c r="L23" s="50"/>
      <c r="M23" s="50"/>
      <c r="N23" s="50"/>
      <c r="O23" s="50"/>
      <c r="P23" s="50"/>
      <c r="Q23" s="50"/>
      <c r="R23" s="77">
        <f t="shared" ref="R23:R25" si="1">SUM(F23:Q23)-E23</f>
        <v>0</v>
      </c>
      <c r="Z23" s="19"/>
    </row>
    <row r="24" spans="1:26" s="14" customFormat="1" x14ac:dyDescent="0.35">
      <c r="A24" s="76"/>
      <c r="B24" s="14" t="s">
        <v>49</v>
      </c>
      <c r="C24" s="7" t="s">
        <v>50</v>
      </c>
      <c r="D24" s="46">
        <v>4190387</v>
      </c>
      <c r="E24" s="51"/>
      <c r="F24" s="49"/>
      <c r="G24" s="50"/>
      <c r="H24" s="50"/>
      <c r="I24" s="50"/>
      <c r="J24" s="50"/>
      <c r="K24" s="50"/>
      <c r="L24" s="50"/>
      <c r="M24" s="50"/>
      <c r="N24" s="50"/>
      <c r="O24" s="50"/>
      <c r="P24" s="50"/>
      <c r="Q24" s="50"/>
      <c r="R24" s="77">
        <f t="shared" si="1"/>
        <v>0</v>
      </c>
      <c r="Z24" s="19"/>
    </row>
    <row r="25" spans="1:26" s="14" customFormat="1" x14ac:dyDescent="0.35">
      <c r="A25" s="76"/>
      <c r="B25" s="14" t="s">
        <v>51</v>
      </c>
      <c r="C25" s="7" t="s">
        <v>52</v>
      </c>
      <c r="D25" s="46">
        <v>4190388</v>
      </c>
      <c r="E25" s="51"/>
      <c r="F25" s="49"/>
      <c r="G25" s="50"/>
      <c r="H25" s="50"/>
      <c r="I25" s="50"/>
      <c r="J25" s="50"/>
      <c r="K25" s="50"/>
      <c r="L25" s="50"/>
      <c r="M25" s="50"/>
      <c r="N25" s="50"/>
      <c r="O25" s="50"/>
      <c r="P25" s="50"/>
      <c r="Q25" s="50"/>
      <c r="R25" s="77">
        <f t="shared" si="1"/>
        <v>0</v>
      </c>
      <c r="Z25" s="19"/>
    </row>
    <row r="26" spans="1:26" s="14" customFormat="1" x14ac:dyDescent="0.35">
      <c r="A26" s="76"/>
      <c r="B26" s="14" t="s">
        <v>53</v>
      </c>
      <c r="C26" s="7" t="s">
        <v>54</v>
      </c>
      <c r="D26" s="46">
        <v>4190380</v>
      </c>
      <c r="E26" s="51"/>
      <c r="F26" s="49"/>
      <c r="G26" s="50"/>
      <c r="H26" s="50"/>
      <c r="I26" s="50"/>
      <c r="J26" s="50"/>
      <c r="K26" s="50"/>
      <c r="L26" s="50"/>
      <c r="M26" s="50"/>
      <c r="N26" s="50"/>
      <c r="O26" s="50"/>
      <c r="P26" s="50"/>
      <c r="Q26" s="50"/>
      <c r="R26" s="77">
        <f>SUM(F26:Q26)-E26</f>
        <v>0</v>
      </c>
      <c r="Z26" s="19"/>
    </row>
    <row r="27" spans="1:26" s="14" customFormat="1" ht="3" customHeight="1" x14ac:dyDescent="0.35">
      <c r="A27" s="76"/>
      <c r="C27" s="7"/>
      <c r="D27" s="46"/>
      <c r="E27" s="374"/>
      <c r="F27" s="374"/>
      <c r="G27" s="374"/>
      <c r="H27" s="374"/>
      <c r="I27" s="374"/>
      <c r="J27" s="374"/>
      <c r="K27" s="374"/>
      <c r="L27" s="374"/>
      <c r="M27" s="374"/>
      <c r="N27" s="374"/>
      <c r="O27" s="374"/>
      <c r="P27" s="374"/>
      <c r="Q27" s="374"/>
      <c r="R27" s="79"/>
      <c r="Z27" s="19"/>
    </row>
    <row r="28" spans="1:26" s="14" customFormat="1" x14ac:dyDescent="0.35">
      <c r="A28" s="76"/>
      <c r="B28" s="14" t="s">
        <v>157</v>
      </c>
      <c r="C28" s="7" t="s">
        <v>158</v>
      </c>
      <c r="D28" s="46">
        <v>4190205</v>
      </c>
      <c r="E28" s="51"/>
      <c r="F28" s="49"/>
      <c r="G28" s="50"/>
      <c r="H28" s="50"/>
      <c r="I28" s="50"/>
      <c r="J28" s="50"/>
      <c r="K28" s="50"/>
      <c r="L28" s="50"/>
      <c r="M28" s="50"/>
      <c r="N28" s="50"/>
      <c r="O28" s="50"/>
      <c r="P28" s="50"/>
      <c r="Q28" s="50"/>
      <c r="R28" s="77">
        <f>SUM(F28:Q28)-E28</f>
        <v>0</v>
      </c>
      <c r="Z28" s="19"/>
    </row>
    <row r="29" spans="1:26" s="14" customFormat="1" ht="16" thickBot="1" x14ac:dyDescent="0.4">
      <c r="A29" s="76"/>
      <c r="B29" s="14" t="s">
        <v>55</v>
      </c>
      <c r="C29" s="7" t="s">
        <v>56</v>
      </c>
      <c r="D29" s="46">
        <v>4190210</v>
      </c>
      <c r="E29" s="51"/>
      <c r="F29" s="49"/>
      <c r="G29" s="50"/>
      <c r="H29" s="50"/>
      <c r="I29" s="50"/>
      <c r="J29" s="50"/>
      <c r="K29" s="50"/>
      <c r="L29" s="50"/>
      <c r="M29" s="50"/>
      <c r="N29" s="50"/>
      <c r="O29" s="50"/>
      <c r="P29" s="50"/>
      <c r="Q29" s="50"/>
      <c r="R29" s="101">
        <f>SUM(F29:Q29)-E29</f>
        <v>0</v>
      </c>
      <c r="Z29" s="19"/>
    </row>
    <row r="30" spans="1:26" s="14" customFormat="1" ht="3" customHeight="1" x14ac:dyDescent="0.35">
      <c r="A30" s="183"/>
      <c r="B30" s="184"/>
      <c r="C30" s="185"/>
      <c r="D30" s="186"/>
      <c r="E30" s="189"/>
      <c r="F30" s="369"/>
      <c r="G30" s="369"/>
      <c r="H30" s="369"/>
      <c r="I30" s="369"/>
      <c r="J30" s="369"/>
      <c r="K30" s="369"/>
      <c r="L30" s="369"/>
      <c r="M30" s="369"/>
      <c r="N30" s="369"/>
      <c r="O30" s="369"/>
      <c r="P30" s="369"/>
      <c r="Q30" s="369"/>
      <c r="R30" s="196"/>
      <c r="Z30" s="19"/>
    </row>
    <row r="31" spans="1:26" s="14" customFormat="1" ht="16" thickBot="1" x14ac:dyDescent="0.4">
      <c r="A31" s="179"/>
      <c r="B31" s="180" t="s">
        <v>533</v>
      </c>
      <c r="C31" s="180"/>
      <c r="D31" s="181"/>
      <c r="E31" s="370">
        <f>ROUND(SUM(E9:E29),2)</f>
        <v>0</v>
      </c>
      <c r="F31" s="371">
        <f>SUM(F9:F29)</f>
        <v>0</v>
      </c>
      <c r="G31" s="371">
        <f t="shared" ref="G31:Q31" si="2">SUM(G9:G29)</f>
        <v>0</v>
      </c>
      <c r="H31" s="371">
        <f t="shared" si="2"/>
        <v>0</v>
      </c>
      <c r="I31" s="371">
        <f t="shared" si="2"/>
        <v>0</v>
      </c>
      <c r="J31" s="371">
        <f t="shared" si="2"/>
        <v>0</v>
      </c>
      <c r="K31" s="371">
        <f t="shared" si="2"/>
        <v>0</v>
      </c>
      <c r="L31" s="371">
        <f t="shared" si="2"/>
        <v>0</v>
      </c>
      <c r="M31" s="371">
        <f t="shared" si="2"/>
        <v>0</v>
      </c>
      <c r="N31" s="371">
        <f t="shared" si="2"/>
        <v>0</v>
      </c>
      <c r="O31" s="371">
        <f t="shared" si="2"/>
        <v>0</v>
      </c>
      <c r="P31" s="371">
        <f t="shared" si="2"/>
        <v>0</v>
      </c>
      <c r="Q31" s="371">
        <f t="shared" si="2"/>
        <v>0</v>
      </c>
      <c r="R31" s="182">
        <f>SUM(R9:R30)</f>
        <v>0</v>
      </c>
      <c r="Z31" s="19"/>
    </row>
    <row r="32" spans="1:26" s="14" customFormat="1" ht="12" customHeight="1" x14ac:dyDescent="0.35">
      <c r="A32" s="72"/>
      <c r="B32" s="73"/>
      <c r="C32" s="102"/>
      <c r="D32" s="103"/>
      <c r="E32" s="112"/>
      <c r="F32" s="365"/>
      <c r="G32" s="365"/>
      <c r="H32" s="365"/>
      <c r="I32" s="365"/>
      <c r="J32" s="365"/>
      <c r="K32" s="365"/>
      <c r="L32" s="365"/>
      <c r="M32" s="365"/>
      <c r="N32" s="365"/>
      <c r="O32" s="365"/>
      <c r="P32" s="365"/>
      <c r="Q32" s="365"/>
      <c r="R32" s="105"/>
      <c r="Z32" s="19"/>
    </row>
    <row r="33" spans="1:26" s="14" customFormat="1" x14ac:dyDescent="0.35">
      <c r="A33" s="76"/>
      <c r="B33" s="56" t="s">
        <v>534</v>
      </c>
      <c r="C33" s="56"/>
      <c r="D33" s="46"/>
      <c r="E33" s="61"/>
      <c r="F33" s="35"/>
      <c r="G33" s="35"/>
      <c r="H33" s="35"/>
      <c r="I33" s="35"/>
      <c r="J33" s="35"/>
      <c r="K33" s="35"/>
      <c r="L33" s="35"/>
      <c r="M33" s="35"/>
      <c r="N33" s="35"/>
      <c r="O33" s="35"/>
      <c r="P33" s="35"/>
      <c r="Q33" s="35"/>
      <c r="R33" s="106"/>
      <c r="Z33" s="19"/>
    </row>
    <row r="34" spans="1:26" s="14" customFormat="1" x14ac:dyDescent="0.35">
      <c r="A34" s="76"/>
      <c r="B34" s="14" t="s">
        <v>57</v>
      </c>
      <c r="C34" s="7" t="s">
        <v>58</v>
      </c>
      <c r="D34" s="46">
        <v>6110000</v>
      </c>
      <c r="E34" s="51"/>
      <c r="F34" s="49"/>
      <c r="G34" s="49"/>
      <c r="H34" s="49"/>
      <c r="I34" s="49"/>
      <c r="J34" s="49"/>
      <c r="K34" s="49"/>
      <c r="L34" s="49"/>
      <c r="M34" s="49"/>
      <c r="N34" s="49"/>
      <c r="O34" s="49"/>
      <c r="P34" s="49"/>
      <c r="Q34" s="49"/>
      <c r="R34" s="77">
        <f t="shared" ref="R34:R63" si="3">SUM(F34:Q34)-E34</f>
        <v>0</v>
      </c>
      <c r="Z34" s="19"/>
    </row>
    <row r="35" spans="1:26" s="14" customFormat="1" x14ac:dyDescent="0.35">
      <c r="A35" s="76"/>
      <c r="B35" s="14" t="s">
        <v>59</v>
      </c>
      <c r="C35" s="7" t="s">
        <v>60</v>
      </c>
      <c r="D35" s="46">
        <v>6110020</v>
      </c>
      <c r="E35" s="51"/>
      <c r="F35" s="49"/>
      <c r="G35" s="50"/>
      <c r="H35" s="50"/>
      <c r="I35" s="50"/>
      <c r="J35" s="50"/>
      <c r="K35" s="50"/>
      <c r="L35" s="50"/>
      <c r="M35" s="50"/>
      <c r="N35" s="50"/>
      <c r="O35" s="50"/>
      <c r="P35" s="50"/>
      <c r="Q35" s="50"/>
      <c r="R35" s="77">
        <f t="shared" si="3"/>
        <v>0</v>
      </c>
      <c r="Z35" s="19"/>
    </row>
    <row r="36" spans="1:26" s="14" customFormat="1" x14ac:dyDescent="0.35">
      <c r="A36" s="76"/>
      <c r="B36" s="14" t="s">
        <v>61</v>
      </c>
      <c r="C36" s="7" t="s">
        <v>62</v>
      </c>
      <c r="D36" s="46">
        <v>6110600</v>
      </c>
      <c r="E36" s="51"/>
      <c r="F36" s="49"/>
      <c r="G36" s="50"/>
      <c r="H36" s="50"/>
      <c r="I36" s="50"/>
      <c r="J36" s="50"/>
      <c r="K36" s="50"/>
      <c r="L36" s="50"/>
      <c r="M36" s="50"/>
      <c r="N36" s="50"/>
      <c r="O36" s="50"/>
      <c r="P36" s="50"/>
      <c r="Q36" s="50"/>
      <c r="R36" s="77">
        <f t="shared" si="3"/>
        <v>0</v>
      </c>
      <c r="Z36" s="19"/>
    </row>
    <row r="37" spans="1:26" s="14" customFormat="1" x14ac:dyDescent="0.35">
      <c r="A37" s="76"/>
      <c r="B37" s="14" t="s">
        <v>63</v>
      </c>
      <c r="C37" s="7" t="s">
        <v>64</v>
      </c>
      <c r="D37" s="78">
        <v>6110720</v>
      </c>
      <c r="E37" s="51"/>
      <c r="F37" s="49"/>
      <c r="G37" s="50"/>
      <c r="H37" s="50"/>
      <c r="I37" s="50"/>
      <c r="J37" s="50"/>
      <c r="K37" s="50"/>
      <c r="L37" s="50"/>
      <c r="M37" s="50"/>
      <c r="N37" s="50"/>
      <c r="O37" s="50"/>
      <c r="P37" s="50"/>
      <c r="Q37" s="50"/>
      <c r="R37" s="77">
        <f t="shared" si="3"/>
        <v>0</v>
      </c>
      <c r="Z37" s="19"/>
    </row>
    <row r="38" spans="1:26" s="14" customFormat="1" x14ac:dyDescent="0.35">
      <c r="A38" s="76"/>
      <c r="B38" s="14" t="s">
        <v>65</v>
      </c>
      <c r="C38" s="7" t="s">
        <v>66</v>
      </c>
      <c r="D38" s="46">
        <v>6110860</v>
      </c>
      <c r="E38" s="51"/>
      <c r="F38" s="49"/>
      <c r="G38" s="50"/>
      <c r="H38" s="50"/>
      <c r="I38" s="50"/>
      <c r="J38" s="50"/>
      <c r="K38" s="50"/>
      <c r="L38" s="50"/>
      <c r="M38" s="50"/>
      <c r="N38" s="50"/>
      <c r="O38" s="50"/>
      <c r="P38" s="50"/>
      <c r="Q38" s="50"/>
      <c r="R38" s="77">
        <f t="shared" si="3"/>
        <v>0</v>
      </c>
      <c r="Z38" s="19"/>
    </row>
    <row r="39" spans="1:26" s="14" customFormat="1" x14ac:dyDescent="0.35">
      <c r="A39" s="76"/>
      <c r="B39" s="14" t="s">
        <v>67</v>
      </c>
      <c r="C39" s="7" t="s">
        <v>68</v>
      </c>
      <c r="D39" s="46">
        <v>6110800</v>
      </c>
      <c r="E39" s="51"/>
      <c r="F39" s="49"/>
      <c r="G39" s="50"/>
      <c r="H39" s="50"/>
      <c r="I39" s="50"/>
      <c r="J39" s="50"/>
      <c r="K39" s="50"/>
      <c r="L39" s="50"/>
      <c r="M39" s="50"/>
      <c r="N39" s="50"/>
      <c r="O39" s="50"/>
      <c r="P39" s="50"/>
      <c r="Q39" s="50"/>
      <c r="R39" s="77">
        <f t="shared" si="3"/>
        <v>0</v>
      </c>
      <c r="Z39" s="19"/>
    </row>
    <row r="40" spans="1:26" s="14" customFormat="1" x14ac:dyDescent="0.35">
      <c r="A40" s="76"/>
      <c r="B40" s="14" t="s">
        <v>69</v>
      </c>
      <c r="C40" s="7" t="s">
        <v>70</v>
      </c>
      <c r="D40" s="46">
        <v>6110640</v>
      </c>
      <c r="E40" s="51"/>
      <c r="F40" s="49"/>
      <c r="G40" s="50"/>
      <c r="H40" s="50"/>
      <c r="I40" s="50"/>
      <c r="J40" s="50"/>
      <c r="K40" s="50"/>
      <c r="L40" s="50"/>
      <c r="M40" s="50"/>
      <c r="N40" s="50"/>
      <c r="O40" s="50"/>
      <c r="P40" s="50"/>
      <c r="Q40" s="50"/>
      <c r="R40" s="77">
        <f t="shared" si="3"/>
        <v>0</v>
      </c>
      <c r="Z40" s="19"/>
    </row>
    <row r="41" spans="1:26" s="14" customFormat="1" x14ac:dyDescent="0.35">
      <c r="A41" s="76"/>
      <c r="B41" s="14" t="s">
        <v>71</v>
      </c>
      <c r="C41" s="7" t="s">
        <v>72</v>
      </c>
      <c r="D41" s="78">
        <v>6116300</v>
      </c>
      <c r="E41" s="51"/>
      <c r="F41" s="49"/>
      <c r="G41" s="50"/>
      <c r="H41" s="50"/>
      <c r="I41" s="50"/>
      <c r="J41" s="50"/>
      <c r="K41" s="50"/>
      <c r="L41" s="50"/>
      <c r="M41" s="50"/>
      <c r="N41" s="50"/>
      <c r="O41" s="50"/>
      <c r="P41" s="50"/>
      <c r="Q41" s="50"/>
      <c r="R41" s="77">
        <f t="shared" si="3"/>
        <v>0</v>
      </c>
      <c r="Z41" s="19"/>
    </row>
    <row r="42" spans="1:26" s="14" customFormat="1" x14ac:dyDescent="0.35">
      <c r="A42" s="76"/>
      <c r="B42" s="14" t="s">
        <v>73</v>
      </c>
      <c r="C42" s="7" t="s">
        <v>74</v>
      </c>
      <c r="D42" s="46">
        <v>6116200</v>
      </c>
      <c r="E42" s="51"/>
      <c r="F42" s="49"/>
      <c r="G42" s="50"/>
      <c r="H42" s="50"/>
      <c r="I42" s="50"/>
      <c r="J42" s="50"/>
      <c r="K42" s="50"/>
      <c r="L42" s="50"/>
      <c r="M42" s="50"/>
      <c r="N42" s="50"/>
      <c r="O42" s="50"/>
      <c r="P42" s="50"/>
      <c r="Q42" s="50"/>
      <c r="R42" s="77">
        <f t="shared" si="3"/>
        <v>0</v>
      </c>
      <c r="Z42" s="19"/>
    </row>
    <row r="43" spans="1:26" s="14" customFormat="1" x14ac:dyDescent="0.35">
      <c r="A43" s="76"/>
      <c r="B43" s="14" t="s">
        <v>75</v>
      </c>
      <c r="C43" s="7" t="s">
        <v>76</v>
      </c>
      <c r="D43" s="46">
        <v>6116610</v>
      </c>
      <c r="E43" s="51"/>
      <c r="F43" s="49"/>
      <c r="G43" s="50"/>
      <c r="H43" s="50"/>
      <c r="I43" s="50"/>
      <c r="J43" s="50"/>
      <c r="K43" s="50"/>
      <c r="L43" s="50"/>
      <c r="M43" s="50"/>
      <c r="N43" s="50"/>
      <c r="O43" s="50"/>
      <c r="P43" s="50"/>
      <c r="Q43" s="50"/>
      <c r="R43" s="77">
        <f t="shared" si="3"/>
        <v>0</v>
      </c>
      <c r="Z43" s="19"/>
    </row>
    <row r="44" spans="1:26" s="14" customFormat="1" x14ac:dyDescent="0.35">
      <c r="A44" s="76"/>
      <c r="B44" s="14" t="s">
        <v>77</v>
      </c>
      <c r="C44" s="7" t="s">
        <v>78</v>
      </c>
      <c r="D44" s="46">
        <v>6116600</v>
      </c>
      <c r="E44" s="51"/>
      <c r="F44" s="49"/>
      <c r="G44" s="50"/>
      <c r="H44" s="50"/>
      <c r="I44" s="50"/>
      <c r="J44" s="50"/>
      <c r="K44" s="50"/>
      <c r="L44" s="50"/>
      <c r="M44" s="50"/>
      <c r="N44" s="50"/>
      <c r="O44" s="50"/>
      <c r="P44" s="50"/>
      <c r="Q44" s="50"/>
      <c r="R44" s="77">
        <f t="shared" si="3"/>
        <v>0</v>
      </c>
      <c r="Z44" s="19"/>
    </row>
    <row r="45" spans="1:26" s="14" customFormat="1" x14ac:dyDescent="0.35">
      <c r="A45" s="76"/>
      <c r="B45" s="14" t="s">
        <v>79</v>
      </c>
      <c r="C45" s="7" t="s">
        <v>80</v>
      </c>
      <c r="D45" s="46">
        <v>6121000</v>
      </c>
      <c r="E45" s="51"/>
      <c r="F45" s="49"/>
      <c r="G45" s="50"/>
      <c r="H45" s="50"/>
      <c r="I45" s="50"/>
      <c r="J45" s="50"/>
      <c r="K45" s="50"/>
      <c r="L45" s="50"/>
      <c r="M45" s="50"/>
      <c r="N45" s="50"/>
      <c r="O45" s="50"/>
      <c r="P45" s="50"/>
      <c r="Q45" s="50"/>
      <c r="R45" s="77">
        <f t="shared" si="3"/>
        <v>0</v>
      </c>
      <c r="Z45" s="19"/>
    </row>
    <row r="46" spans="1:26" s="14" customFormat="1" x14ac:dyDescent="0.35">
      <c r="A46" s="76"/>
      <c r="B46" s="14" t="s">
        <v>81</v>
      </c>
      <c r="C46" s="7" t="s">
        <v>82</v>
      </c>
      <c r="D46" s="46">
        <v>6122310</v>
      </c>
      <c r="E46" s="51"/>
      <c r="F46" s="49"/>
      <c r="G46" s="50"/>
      <c r="H46" s="50"/>
      <c r="I46" s="50"/>
      <c r="J46" s="50"/>
      <c r="K46" s="50"/>
      <c r="L46" s="50"/>
      <c r="M46" s="50"/>
      <c r="N46" s="50"/>
      <c r="O46" s="50"/>
      <c r="P46" s="50"/>
      <c r="Q46" s="50"/>
      <c r="R46" s="77">
        <f t="shared" si="3"/>
        <v>0</v>
      </c>
      <c r="Z46" s="19"/>
    </row>
    <row r="47" spans="1:26" s="14" customFormat="1" x14ac:dyDescent="0.35">
      <c r="A47" s="76"/>
      <c r="B47" s="14" t="s">
        <v>83</v>
      </c>
      <c r="C47" s="7" t="s">
        <v>84</v>
      </c>
      <c r="D47" s="46">
        <v>6122110</v>
      </c>
      <c r="E47" s="51"/>
      <c r="F47" s="49"/>
      <c r="G47" s="50"/>
      <c r="H47" s="50"/>
      <c r="I47" s="50"/>
      <c r="J47" s="50"/>
      <c r="K47" s="50"/>
      <c r="L47" s="50"/>
      <c r="M47" s="50"/>
      <c r="N47" s="50"/>
      <c r="O47" s="50"/>
      <c r="P47" s="50"/>
      <c r="Q47" s="50"/>
      <c r="R47" s="77">
        <f t="shared" si="3"/>
        <v>0</v>
      </c>
      <c r="Z47" s="19"/>
    </row>
    <row r="48" spans="1:26" s="14" customFormat="1" x14ac:dyDescent="0.35">
      <c r="A48" s="76"/>
      <c r="B48" s="14" t="s">
        <v>85</v>
      </c>
      <c r="C48" s="7" t="s">
        <v>86</v>
      </c>
      <c r="D48" s="46">
        <v>6120800</v>
      </c>
      <c r="E48" s="51"/>
      <c r="F48" s="49"/>
      <c r="G48" s="50"/>
      <c r="H48" s="50"/>
      <c r="I48" s="50"/>
      <c r="J48" s="50"/>
      <c r="K48" s="50"/>
      <c r="L48" s="50"/>
      <c r="M48" s="50"/>
      <c r="N48" s="50"/>
      <c r="O48" s="50"/>
      <c r="P48" s="50"/>
      <c r="Q48" s="50"/>
      <c r="R48" s="77">
        <f t="shared" si="3"/>
        <v>0</v>
      </c>
      <c r="Z48" s="19"/>
    </row>
    <row r="49" spans="1:26" s="14" customFormat="1" x14ac:dyDescent="0.35">
      <c r="A49" s="76"/>
      <c r="B49" s="14" t="s">
        <v>87</v>
      </c>
      <c r="C49" s="7" t="s">
        <v>88</v>
      </c>
      <c r="D49" s="46">
        <v>6120220</v>
      </c>
      <c r="E49" s="51"/>
      <c r="F49" s="49"/>
      <c r="G49" s="50"/>
      <c r="H49" s="50"/>
      <c r="I49" s="50"/>
      <c r="J49" s="50"/>
      <c r="K49" s="50"/>
      <c r="L49" s="50"/>
      <c r="M49" s="50"/>
      <c r="N49" s="50"/>
      <c r="O49" s="50"/>
      <c r="P49" s="50"/>
      <c r="Q49" s="50"/>
      <c r="R49" s="77">
        <f t="shared" si="3"/>
        <v>0</v>
      </c>
      <c r="Z49" s="19"/>
    </row>
    <row r="50" spans="1:26" s="14" customFormat="1" x14ac:dyDescent="0.35">
      <c r="A50" s="76"/>
      <c r="B50" s="14" t="s">
        <v>89</v>
      </c>
      <c r="C50" s="7" t="s">
        <v>90</v>
      </c>
      <c r="D50" s="46">
        <v>6120600</v>
      </c>
      <c r="E50" s="51"/>
      <c r="F50" s="49"/>
      <c r="G50" s="50"/>
      <c r="H50" s="50"/>
      <c r="I50" s="50"/>
      <c r="J50" s="50"/>
      <c r="K50" s="50"/>
      <c r="L50" s="50"/>
      <c r="M50" s="50"/>
      <c r="N50" s="50"/>
      <c r="O50" s="50"/>
      <c r="P50" s="50"/>
      <c r="Q50" s="50"/>
      <c r="R50" s="77">
        <f t="shared" si="3"/>
        <v>0</v>
      </c>
      <c r="Z50" s="19"/>
    </row>
    <row r="51" spans="1:26" s="14" customFormat="1" x14ac:dyDescent="0.35">
      <c r="A51" s="76"/>
      <c r="B51" s="14" t="s">
        <v>91</v>
      </c>
      <c r="C51" s="7" t="s">
        <v>92</v>
      </c>
      <c r="D51" s="46">
        <v>6120400</v>
      </c>
      <c r="E51" s="51"/>
      <c r="F51" s="49"/>
      <c r="G51" s="50"/>
      <c r="H51" s="50"/>
      <c r="I51" s="50"/>
      <c r="J51" s="50"/>
      <c r="K51" s="50"/>
      <c r="L51" s="50"/>
      <c r="M51" s="50"/>
      <c r="N51" s="50"/>
      <c r="O51" s="50"/>
      <c r="P51" s="50"/>
      <c r="Q51" s="50"/>
      <c r="R51" s="77">
        <f t="shared" si="3"/>
        <v>0</v>
      </c>
      <c r="Z51" s="19"/>
    </row>
    <row r="52" spans="1:26" s="14" customFormat="1" x14ac:dyDescent="0.35">
      <c r="A52" s="76"/>
      <c r="B52" s="14" t="s">
        <v>93</v>
      </c>
      <c r="C52" s="7" t="s">
        <v>94</v>
      </c>
      <c r="D52" s="46">
        <v>6140130</v>
      </c>
      <c r="E52" s="51"/>
      <c r="F52" s="49"/>
      <c r="G52" s="50"/>
      <c r="H52" s="50"/>
      <c r="I52" s="50"/>
      <c r="J52" s="50"/>
      <c r="K52" s="50"/>
      <c r="L52" s="50"/>
      <c r="M52" s="50"/>
      <c r="N52" s="50"/>
      <c r="O52" s="50"/>
      <c r="P52" s="50"/>
      <c r="Q52" s="50"/>
      <c r="R52" s="77">
        <f t="shared" si="3"/>
        <v>0</v>
      </c>
      <c r="Z52" s="19"/>
    </row>
    <row r="53" spans="1:26" s="14" customFormat="1" x14ac:dyDescent="0.35">
      <c r="A53" s="76"/>
      <c r="B53" s="14" t="s">
        <v>95</v>
      </c>
      <c r="C53" s="7" t="s">
        <v>96</v>
      </c>
      <c r="D53" s="46">
        <v>6142430</v>
      </c>
      <c r="E53" s="51"/>
      <c r="F53" s="49"/>
      <c r="G53" s="50"/>
      <c r="H53" s="50"/>
      <c r="I53" s="50"/>
      <c r="J53" s="50"/>
      <c r="K53" s="50"/>
      <c r="L53" s="50"/>
      <c r="M53" s="50"/>
      <c r="N53" s="50"/>
      <c r="O53" s="50"/>
      <c r="P53" s="50"/>
      <c r="Q53" s="50"/>
      <c r="R53" s="77">
        <f t="shared" si="3"/>
        <v>0</v>
      </c>
      <c r="Z53" s="19"/>
    </row>
    <row r="54" spans="1:26" s="14" customFormat="1" x14ac:dyDescent="0.35">
      <c r="A54" s="76"/>
      <c r="B54" s="14" t="s">
        <v>97</v>
      </c>
      <c r="C54" s="7" t="s">
        <v>98</v>
      </c>
      <c r="D54" s="46">
        <v>6146100</v>
      </c>
      <c r="E54" s="51"/>
      <c r="F54" s="49"/>
      <c r="G54" s="50"/>
      <c r="H54" s="50"/>
      <c r="I54" s="50"/>
      <c r="J54" s="50"/>
      <c r="K54" s="50"/>
      <c r="L54" s="50"/>
      <c r="M54" s="50"/>
      <c r="N54" s="50"/>
      <c r="O54" s="50"/>
      <c r="P54" s="50"/>
      <c r="Q54" s="50"/>
      <c r="R54" s="77">
        <f t="shared" si="3"/>
        <v>0</v>
      </c>
      <c r="Z54" s="19"/>
    </row>
    <row r="55" spans="1:26" s="14" customFormat="1" x14ac:dyDescent="0.35">
      <c r="A55" s="76"/>
      <c r="B55" s="14" t="s">
        <v>99</v>
      </c>
      <c r="C55" s="7" t="s">
        <v>100</v>
      </c>
      <c r="D55" s="46">
        <v>6140000</v>
      </c>
      <c r="E55" s="51"/>
      <c r="F55" s="49"/>
      <c r="G55" s="50"/>
      <c r="H55" s="50"/>
      <c r="I55" s="50"/>
      <c r="J55" s="50"/>
      <c r="K55" s="50"/>
      <c r="L55" s="50"/>
      <c r="M55" s="50"/>
      <c r="N55" s="50"/>
      <c r="O55" s="50"/>
      <c r="P55" s="50"/>
      <c r="Q55" s="50"/>
      <c r="R55" s="77">
        <f t="shared" si="3"/>
        <v>0</v>
      </c>
      <c r="Z55" s="19"/>
    </row>
    <row r="56" spans="1:26" s="14" customFormat="1" x14ac:dyDescent="0.35">
      <c r="A56" s="76"/>
      <c r="B56" s="14" t="s">
        <v>101</v>
      </c>
      <c r="C56" s="7" t="s">
        <v>102</v>
      </c>
      <c r="D56" s="46">
        <v>6121600</v>
      </c>
      <c r="E56" s="51"/>
      <c r="F56" s="49"/>
      <c r="G56" s="50"/>
      <c r="H56" s="50"/>
      <c r="I56" s="50"/>
      <c r="J56" s="50"/>
      <c r="K56" s="50"/>
      <c r="L56" s="50"/>
      <c r="M56" s="50"/>
      <c r="N56" s="50"/>
      <c r="O56" s="50"/>
      <c r="P56" s="50"/>
      <c r="Q56" s="50"/>
      <c r="R56" s="77">
        <f t="shared" si="3"/>
        <v>0</v>
      </c>
      <c r="Z56" s="19"/>
    </row>
    <row r="57" spans="1:26" s="14" customFormat="1" x14ac:dyDescent="0.35">
      <c r="A57" s="76"/>
      <c r="B57" s="14" t="s">
        <v>103</v>
      </c>
      <c r="C57" s="7" t="s">
        <v>104</v>
      </c>
      <c r="D57" s="78">
        <v>6151110</v>
      </c>
      <c r="E57" s="51"/>
      <c r="F57" s="49"/>
      <c r="G57" s="50"/>
      <c r="H57" s="50"/>
      <c r="I57" s="50"/>
      <c r="J57" s="50"/>
      <c r="K57" s="50"/>
      <c r="L57" s="50"/>
      <c r="M57" s="50"/>
      <c r="N57" s="50"/>
      <c r="O57" s="50"/>
      <c r="P57" s="50"/>
      <c r="Q57" s="50"/>
      <c r="R57" s="77">
        <f t="shared" si="3"/>
        <v>0</v>
      </c>
      <c r="Z57" s="19"/>
    </row>
    <row r="58" spans="1:26" s="14" customFormat="1" x14ac:dyDescent="0.35">
      <c r="A58" s="76"/>
      <c r="B58" s="14" t="s">
        <v>105</v>
      </c>
      <c r="C58" s="7" t="s">
        <v>106</v>
      </c>
      <c r="D58" s="46">
        <v>6140200</v>
      </c>
      <c r="E58" s="51"/>
      <c r="F58" s="49"/>
      <c r="G58" s="50"/>
      <c r="H58" s="50"/>
      <c r="I58" s="50"/>
      <c r="J58" s="50"/>
      <c r="K58" s="50"/>
      <c r="L58" s="50"/>
      <c r="M58" s="50"/>
      <c r="N58" s="50"/>
      <c r="O58" s="50"/>
      <c r="P58" s="50"/>
      <c r="Q58" s="50"/>
      <c r="R58" s="77">
        <f t="shared" si="3"/>
        <v>0</v>
      </c>
      <c r="Z58" s="19"/>
    </row>
    <row r="59" spans="1:26" s="14" customFormat="1" x14ac:dyDescent="0.35">
      <c r="A59" s="76"/>
      <c r="B59" s="14" t="s">
        <v>107</v>
      </c>
      <c r="C59" s="7" t="s">
        <v>108</v>
      </c>
      <c r="D59" s="46">
        <v>6111000</v>
      </c>
      <c r="E59" s="51"/>
      <c r="F59" s="49"/>
      <c r="G59" s="50"/>
      <c r="H59" s="50"/>
      <c r="I59" s="50"/>
      <c r="J59" s="50"/>
      <c r="K59" s="50"/>
      <c r="L59" s="50"/>
      <c r="M59" s="50"/>
      <c r="N59" s="50"/>
      <c r="O59" s="50"/>
      <c r="P59" s="50"/>
      <c r="Q59" s="50"/>
      <c r="R59" s="77">
        <f t="shared" si="3"/>
        <v>0</v>
      </c>
      <c r="Z59" s="19"/>
    </row>
    <row r="60" spans="1:26" s="14" customFormat="1" x14ac:dyDescent="0.35">
      <c r="A60" s="76"/>
      <c r="B60" s="14" t="s">
        <v>109</v>
      </c>
      <c r="C60" s="7" t="s">
        <v>110</v>
      </c>
      <c r="D60" s="46">
        <v>6170100</v>
      </c>
      <c r="E60" s="51"/>
      <c r="F60" s="49"/>
      <c r="G60" s="50"/>
      <c r="H60" s="50"/>
      <c r="I60" s="50"/>
      <c r="J60" s="50"/>
      <c r="K60" s="50"/>
      <c r="L60" s="50"/>
      <c r="M60" s="50"/>
      <c r="N60" s="50"/>
      <c r="O60" s="50"/>
      <c r="P60" s="50"/>
      <c r="Q60" s="50"/>
      <c r="R60" s="77">
        <f t="shared" si="3"/>
        <v>0</v>
      </c>
      <c r="Z60" s="19"/>
    </row>
    <row r="61" spans="1:26" s="14" customFormat="1" x14ac:dyDescent="0.35">
      <c r="A61" s="76"/>
      <c r="B61" s="14" t="s">
        <v>111</v>
      </c>
      <c r="C61" s="7" t="s">
        <v>112</v>
      </c>
      <c r="D61" s="46">
        <v>6170110</v>
      </c>
      <c r="E61" s="51"/>
      <c r="F61" s="49"/>
      <c r="G61" s="50"/>
      <c r="H61" s="50"/>
      <c r="I61" s="50"/>
      <c r="J61" s="50"/>
      <c r="K61" s="50"/>
      <c r="L61" s="50"/>
      <c r="M61" s="50"/>
      <c r="N61" s="50"/>
      <c r="O61" s="50"/>
      <c r="P61" s="50"/>
      <c r="Q61" s="50"/>
      <c r="R61" s="77">
        <f t="shared" si="3"/>
        <v>0</v>
      </c>
      <c r="Z61" s="19"/>
    </row>
    <row r="62" spans="1:26" s="14" customFormat="1" x14ac:dyDescent="0.35">
      <c r="A62" s="76"/>
      <c r="B62" s="14" t="s">
        <v>113</v>
      </c>
      <c r="C62" s="7" t="s">
        <v>114</v>
      </c>
      <c r="D62" s="46">
        <v>6181400</v>
      </c>
      <c r="E62" s="51"/>
      <c r="F62" s="49"/>
      <c r="G62" s="50"/>
      <c r="H62" s="50"/>
      <c r="I62" s="50"/>
      <c r="J62" s="50"/>
      <c r="K62" s="50"/>
      <c r="L62" s="50"/>
      <c r="M62" s="50"/>
      <c r="N62" s="50"/>
      <c r="O62" s="50"/>
      <c r="P62" s="50"/>
      <c r="Q62" s="50"/>
      <c r="R62" s="77">
        <f t="shared" si="3"/>
        <v>0</v>
      </c>
      <c r="Z62" s="19"/>
    </row>
    <row r="63" spans="1:26" s="14" customFormat="1" x14ac:dyDescent="0.35">
      <c r="A63" s="76"/>
      <c r="B63" s="25" t="s">
        <v>115</v>
      </c>
      <c r="C63" s="107" t="s">
        <v>535</v>
      </c>
      <c r="D63" s="46">
        <v>6181500</v>
      </c>
      <c r="E63" s="51"/>
      <c r="F63" s="49"/>
      <c r="G63" s="50"/>
      <c r="H63" s="50"/>
      <c r="I63" s="50"/>
      <c r="J63" s="50"/>
      <c r="K63" s="50"/>
      <c r="L63" s="50"/>
      <c r="M63" s="50"/>
      <c r="N63" s="50"/>
      <c r="O63" s="50"/>
      <c r="P63" s="50"/>
      <c r="Q63" s="50"/>
      <c r="R63" s="77">
        <f t="shared" si="3"/>
        <v>0</v>
      </c>
      <c r="S63" s="25"/>
      <c r="Z63" s="19"/>
    </row>
    <row r="64" spans="1:26" s="14" customFormat="1" ht="3" customHeight="1" x14ac:dyDescent="0.35">
      <c r="A64" s="76"/>
      <c r="B64" s="25"/>
      <c r="C64" s="107"/>
      <c r="D64" s="46"/>
      <c r="E64" s="57"/>
      <c r="F64" s="49"/>
      <c r="G64" s="60"/>
      <c r="H64" s="60"/>
      <c r="I64" s="60"/>
      <c r="J64" s="60"/>
      <c r="K64" s="60"/>
      <c r="L64" s="60"/>
      <c r="M64" s="60"/>
      <c r="N64" s="60"/>
      <c r="O64" s="60"/>
      <c r="P64" s="60"/>
      <c r="Q64" s="60"/>
      <c r="R64" s="80"/>
      <c r="S64" s="25"/>
      <c r="Z64" s="19"/>
    </row>
    <row r="65" spans="1:26" s="14" customFormat="1" x14ac:dyDescent="0.35">
      <c r="A65" s="76"/>
      <c r="B65" s="14" t="s">
        <v>117</v>
      </c>
      <c r="C65" s="107" t="s">
        <v>118</v>
      </c>
      <c r="D65" s="46">
        <v>6110610</v>
      </c>
      <c r="E65" s="51"/>
      <c r="F65" s="49"/>
      <c r="G65" s="50"/>
      <c r="H65" s="50"/>
      <c r="I65" s="50"/>
      <c r="J65" s="50"/>
      <c r="K65" s="50"/>
      <c r="L65" s="50"/>
      <c r="M65" s="50"/>
      <c r="N65" s="50"/>
      <c r="O65" s="50"/>
      <c r="P65" s="50"/>
      <c r="Q65" s="50"/>
      <c r="R65" s="77">
        <f>SUM(F65:Q65)-E65</f>
        <v>0</v>
      </c>
      <c r="S65" s="25"/>
      <c r="Z65" s="19"/>
    </row>
    <row r="66" spans="1:26" s="14" customFormat="1" ht="16" thickBot="1" x14ac:dyDescent="0.4">
      <c r="A66" s="76"/>
      <c r="B66" s="25" t="s">
        <v>119</v>
      </c>
      <c r="C66" s="107" t="s">
        <v>120</v>
      </c>
      <c r="D66" s="46">
        <v>6122340</v>
      </c>
      <c r="E66" s="51"/>
      <c r="F66" s="49"/>
      <c r="G66" s="50"/>
      <c r="H66" s="50"/>
      <c r="I66" s="50"/>
      <c r="J66" s="50"/>
      <c r="K66" s="50"/>
      <c r="L66" s="50"/>
      <c r="M66" s="50"/>
      <c r="N66" s="50"/>
      <c r="O66" s="50"/>
      <c r="P66" s="50"/>
      <c r="Q66" s="50"/>
      <c r="R66" s="101">
        <f>SUM(F66:Q66)-E66</f>
        <v>0</v>
      </c>
      <c r="S66" s="25"/>
      <c r="Z66" s="19"/>
    </row>
    <row r="67" spans="1:26" s="14" customFormat="1" ht="3" customHeight="1" x14ac:dyDescent="0.35">
      <c r="A67" s="183"/>
      <c r="B67" s="184"/>
      <c r="C67" s="185"/>
      <c r="D67" s="186"/>
      <c r="E67" s="189"/>
      <c r="F67" s="372"/>
      <c r="G67" s="372"/>
      <c r="H67" s="372"/>
      <c r="I67" s="372"/>
      <c r="J67" s="372"/>
      <c r="K67" s="372"/>
      <c r="L67" s="372"/>
      <c r="M67" s="372"/>
      <c r="N67" s="372"/>
      <c r="O67" s="372"/>
      <c r="P67" s="372"/>
      <c r="Q67" s="372"/>
      <c r="R67" s="187"/>
      <c r="Z67" s="19"/>
    </row>
    <row r="68" spans="1:26" s="14" customFormat="1" ht="16" thickBot="1" x14ac:dyDescent="0.4">
      <c r="A68" s="179"/>
      <c r="B68" s="180" t="s">
        <v>536</v>
      </c>
      <c r="C68" s="180"/>
      <c r="D68" s="181"/>
      <c r="E68" s="370">
        <f>ROUND(SUM(E34:E67),2)</f>
        <v>0</v>
      </c>
      <c r="F68" s="373">
        <f>SUM(F34:F67)</f>
        <v>0</v>
      </c>
      <c r="G68" s="373">
        <f t="shared" ref="G68:R68" si="4">SUM(G34:G67)</f>
        <v>0</v>
      </c>
      <c r="H68" s="373">
        <f t="shared" si="4"/>
        <v>0</v>
      </c>
      <c r="I68" s="373">
        <f t="shared" si="4"/>
        <v>0</v>
      </c>
      <c r="J68" s="373">
        <f t="shared" si="4"/>
        <v>0</v>
      </c>
      <c r="K68" s="373">
        <f t="shared" si="4"/>
        <v>0</v>
      </c>
      <c r="L68" s="373">
        <f t="shared" si="4"/>
        <v>0</v>
      </c>
      <c r="M68" s="373">
        <f t="shared" si="4"/>
        <v>0</v>
      </c>
      <c r="N68" s="373">
        <f t="shared" si="4"/>
        <v>0</v>
      </c>
      <c r="O68" s="373">
        <f t="shared" si="4"/>
        <v>0</v>
      </c>
      <c r="P68" s="373">
        <f t="shared" si="4"/>
        <v>0</v>
      </c>
      <c r="Q68" s="373">
        <f t="shared" si="4"/>
        <v>0</v>
      </c>
      <c r="R68" s="182">
        <f t="shared" si="4"/>
        <v>0</v>
      </c>
      <c r="Z68" s="19"/>
    </row>
    <row r="69" spans="1:26" s="14" customFormat="1" ht="12" customHeight="1" thickBot="1" x14ac:dyDescent="0.4">
      <c r="C69" s="7"/>
      <c r="D69" s="46"/>
      <c r="E69" s="61"/>
      <c r="F69" s="35"/>
      <c r="G69" s="35"/>
      <c r="H69" s="35"/>
      <c r="I69" s="35"/>
      <c r="J69" s="35"/>
      <c r="K69" s="35"/>
      <c r="L69" s="35"/>
      <c r="M69" s="35"/>
      <c r="N69" s="35"/>
      <c r="O69" s="35"/>
      <c r="P69" s="35"/>
      <c r="Q69" s="35"/>
      <c r="R69" s="5"/>
      <c r="Z69" s="19"/>
    </row>
    <row r="70" spans="1:26" s="14" customFormat="1" ht="12" hidden="1" customHeight="1" thickBot="1" x14ac:dyDescent="0.4">
      <c r="C70" s="7"/>
      <c r="D70" s="46"/>
      <c r="E70" s="61"/>
      <c r="F70" s="35"/>
      <c r="G70" s="35"/>
      <c r="H70" s="35"/>
      <c r="I70" s="35"/>
      <c r="J70" s="35"/>
      <c r="K70" s="35"/>
      <c r="L70" s="35"/>
      <c r="M70" s="35"/>
      <c r="N70" s="35"/>
      <c r="O70" s="35"/>
      <c r="P70" s="35"/>
      <c r="Q70" s="35"/>
      <c r="R70" s="5"/>
      <c r="Z70" s="19"/>
    </row>
    <row r="71" spans="1:26" s="14" customFormat="1" ht="18.649999999999999" customHeight="1" x14ac:dyDescent="0.35">
      <c r="A71" s="72"/>
      <c r="B71" s="109" t="s">
        <v>537</v>
      </c>
      <c r="C71" s="109"/>
      <c r="D71" s="103"/>
      <c r="E71" s="112"/>
      <c r="F71" s="365"/>
      <c r="G71" s="365"/>
      <c r="H71" s="365"/>
      <c r="I71" s="365"/>
      <c r="J71" s="365"/>
      <c r="K71" s="365"/>
      <c r="L71" s="365"/>
      <c r="M71" s="365"/>
      <c r="N71" s="365"/>
      <c r="O71" s="365"/>
      <c r="P71" s="365"/>
      <c r="Q71" s="365"/>
      <c r="R71" s="105"/>
      <c r="Z71" s="19"/>
    </row>
    <row r="72" spans="1:26" s="14" customFormat="1" x14ac:dyDescent="0.35">
      <c r="A72" s="76"/>
      <c r="B72" s="14" t="s">
        <v>121</v>
      </c>
      <c r="C72" s="110" t="s">
        <v>122</v>
      </c>
      <c r="D72" s="46">
        <v>4190170</v>
      </c>
      <c r="E72" s="59"/>
      <c r="F72" s="368"/>
      <c r="G72" s="304"/>
      <c r="H72" s="304"/>
      <c r="I72" s="304"/>
      <c r="J72" s="304"/>
      <c r="K72" s="304"/>
      <c r="L72" s="304"/>
      <c r="M72" s="304"/>
      <c r="N72" s="304"/>
      <c r="O72" s="304"/>
      <c r="P72" s="304"/>
      <c r="Q72" s="304"/>
      <c r="R72" s="77">
        <f>SUM(F72:Q72)-E72</f>
        <v>0</v>
      </c>
      <c r="Z72" s="19"/>
    </row>
    <row r="73" spans="1:26" s="14" customFormat="1" x14ac:dyDescent="0.35">
      <c r="A73" s="76"/>
      <c r="B73" s="14" t="s">
        <v>123</v>
      </c>
      <c r="C73" s="110" t="s">
        <v>124</v>
      </c>
      <c r="D73" s="46">
        <v>4190430</v>
      </c>
      <c r="E73" s="57"/>
      <c r="F73" s="368"/>
      <c r="G73" s="304"/>
      <c r="H73" s="304"/>
      <c r="I73" s="304"/>
      <c r="J73" s="304"/>
      <c r="K73" s="304"/>
      <c r="L73" s="304"/>
      <c r="M73" s="304"/>
      <c r="N73" s="304"/>
      <c r="O73" s="304"/>
      <c r="P73" s="304"/>
      <c r="Q73" s="304"/>
      <c r="R73" s="77">
        <f>SUM(F73:Q73)-E73</f>
        <v>0</v>
      </c>
      <c r="Z73" s="19"/>
    </row>
    <row r="74" spans="1:26" s="14" customFormat="1" ht="16" thickBot="1" x14ac:dyDescent="0.4">
      <c r="A74" s="76"/>
      <c r="B74" s="14" t="s">
        <v>125</v>
      </c>
      <c r="C74" s="107" t="s">
        <v>538</v>
      </c>
      <c r="D74" s="46">
        <v>6181510</v>
      </c>
      <c r="E74" s="61">
        <f>-E63</f>
        <v>0</v>
      </c>
      <c r="F74" s="368"/>
      <c r="G74" s="304"/>
      <c r="H74" s="304"/>
      <c r="I74" s="304"/>
      <c r="J74" s="304"/>
      <c r="K74" s="304"/>
      <c r="L74" s="304"/>
      <c r="M74" s="304"/>
      <c r="N74" s="304"/>
      <c r="O74" s="304"/>
      <c r="P74" s="304"/>
      <c r="Q74" s="304"/>
      <c r="R74" s="101">
        <f>SUM(F74:Q74)-E74</f>
        <v>0</v>
      </c>
      <c r="Z74" s="19"/>
    </row>
    <row r="75" spans="1:26" s="14" customFormat="1" ht="3" customHeight="1" x14ac:dyDescent="0.35">
      <c r="A75" s="183"/>
      <c r="B75" s="184"/>
      <c r="C75" s="185"/>
      <c r="D75" s="186"/>
      <c r="E75" s="189"/>
      <c r="F75" s="372"/>
      <c r="G75" s="372"/>
      <c r="H75" s="372"/>
      <c r="I75" s="372"/>
      <c r="J75" s="372"/>
      <c r="K75" s="372"/>
      <c r="L75" s="372"/>
      <c r="M75" s="372"/>
      <c r="N75" s="372"/>
      <c r="O75" s="372"/>
      <c r="P75" s="372"/>
      <c r="Q75" s="372"/>
      <c r="R75" s="187"/>
      <c r="Z75" s="19"/>
    </row>
    <row r="76" spans="1:26" s="14" customFormat="1" ht="16" thickBot="1" x14ac:dyDescent="0.4">
      <c r="A76" s="179"/>
      <c r="B76" s="180" t="s">
        <v>539</v>
      </c>
      <c r="C76" s="180"/>
      <c r="D76" s="181"/>
      <c r="E76" s="370">
        <f>ROUND(SUM(E72:E74),2)</f>
        <v>0</v>
      </c>
      <c r="F76" s="373">
        <f>SUM(F72:F74)</f>
        <v>0</v>
      </c>
      <c r="G76" s="373">
        <f t="shared" ref="G76:R76" si="5">SUM(G72:G74)</f>
        <v>0</v>
      </c>
      <c r="H76" s="373">
        <f t="shared" si="5"/>
        <v>0</v>
      </c>
      <c r="I76" s="373">
        <f t="shared" si="5"/>
        <v>0</v>
      </c>
      <c r="J76" s="373">
        <f t="shared" si="5"/>
        <v>0</v>
      </c>
      <c r="K76" s="373">
        <f t="shared" si="5"/>
        <v>0</v>
      </c>
      <c r="L76" s="373">
        <f t="shared" si="5"/>
        <v>0</v>
      </c>
      <c r="M76" s="373">
        <f t="shared" si="5"/>
        <v>0</v>
      </c>
      <c r="N76" s="373">
        <f t="shared" si="5"/>
        <v>0</v>
      </c>
      <c r="O76" s="373">
        <f t="shared" si="5"/>
        <v>0</v>
      </c>
      <c r="P76" s="373">
        <f t="shared" si="5"/>
        <v>0</v>
      </c>
      <c r="Q76" s="373">
        <f t="shared" si="5"/>
        <v>0</v>
      </c>
      <c r="R76" s="182">
        <f t="shared" si="5"/>
        <v>0</v>
      </c>
      <c r="Z76" s="19"/>
    </row>
    <row r="77" spans="1:26" s="14" customFormat="1" ht="12" customHeight="1" thickBot="1" x14ac:dyDescent="0.4">
      <c r="B77" s="56"/>
      <c r="C77" s="7"/>
      <c r="D77" s="46"/>
      <c r="E77" s="61"/>
      <c r="F77" s="61"/>
      <c r="G77" s="61"/>
      <c r="H77" s="61"/>
      <c r="I77" s="61"/>
      <c r="J77" s="61"/>
      <c r="K77" s="61"/>
      <c r="L77" s="61"/>
      <c r="M77" s="61"/>
      <c r="N77" s="61"/>
      <c r="O77" s="61"/>
      <c r="P77" s="61"/>
      <c r="Q77" s="61"/>
      <c r="R77" s="61"/>
      <c r="Z77" s="19"/>
    </row>
    <row r="78" spans="1:26" s="14" customFormat="1" x14ac:dyDescent="0.35">
      <c r="A78" s="72"/>
      <c r="B78" s="109" t="s">
        <v>540</v>
      </c>
      <c r="C78" s="109"/>
      <c r="D78" s="103"/>
      <c r="E78" s="112"/>
      <c r="F78" s="365"/>
      <c r="G78" s="365"/>
      <c r="H78" s="365"/>
      <c r="I78" s="365"/>
      <c r="J78" s="365"/>
      <c r="K78" s="365"/>
      <c r="L78" s="365"/>
      <c r="M78" s="365"/>
      <c r="N78" s="365"/>
      <c r="O78" s="365"/>
      <c r="P78" s="365"/>
      <c r="Q78" s="365"/>
      <c r="R78" s="108"/>
      <c r="Z78" s="19"/>
    </row>
    <row r="79" spans="1:26" s="14" customFormat="1" x14ac:dyDescent="0.35">
      <c r="A79" s="76"/>
      <c r="B79" s="14" t="s">
        <v>147</v>
      </c>
      <c r="C79" s="7" t="s">
        <v>148</v>
      </c>
      <c r="D79" s="46">
        <v>6180210</v>
      </c>
      <c r="E79" s="47"/>
      <c r="F79" s="49"/>
      <c r="G79" s="50"/>
      <c r="H79" s="50"/>
      <c r="I79" s="50"/>
      <c r="J79" s="50"/>
      <c r="K79" s="50"/>
      <c r="L79" s="50"/>
      <c r="M79" s="50"/>
      <c r="N79" s="50"/>
      <c r="O79" s="50"/>
      <c r="P79" s="50"/>
      <c r="Q79" s="50"/>
      <c r="R79" s="77">
        <f>SUM(F79:Q79)-E79</f>
        <v>0</v>
      </c>
      <c r="Z79" s="19"/>
    </row>
    <row r="80" spans="1:26" s="14" customFormat="1" x14ac:dyDescent="0.35">
      <c r="A80" s="76"/>
      <c r="B80" s="14" t="s">
        <v>127</v>
      </c>
      <c r="C80" s="7" t="s">
        <v>128</v>
      </c>
      <c r="D80" s="46">
        <v>6180200</v>
      </c>
      <c r="E80" s="51"/>
      <c r="F80" s="52"/>
      <c r="G80" s="53"/>
      <c r="H80" s="53"/>
      <c r="I80" s="53"/>
      <c r="J80" s="53"/>
      <c r="K80" s="53"/>
      <c r="L80" s="53"/>
      <c r="M80" s="53"/>
      <c r="N80" s="53"/>
      <c r="O80" s="53"/>
      <c r="P80" s="53"/>
      <c r="Q80" s="53"/>
      <c r="R80" s="77">
        <f>SUM(F80:Q80)-E80</f>
        <v>0</v>
      </c>
      <c r="Z80" s="19"/>
    </row>
    <row r="81" spans="1:26" s="14" customFormat="1" x14ac:dyDescent="0.35">
      <c r="A81" s="76"/>
      <c r="B81" s="14" t="s">
        <v>130</v>
      </c>
      <c r="C81" s="7" t="s">
        <v>131</v>
      </c>
      <c r="D81" s="78">
        <v>6180230</v>
      </c>
      <c r="E81" s="51"/>
      <c r="F81" s="52"/>
      <c r="G81" s="53"/>
      <c r="H81" s="53"/>
      <c r="I81" s="53"/>
      <c r="J81" s="53"/>
      <c r="K81" s="53"/>
      <c r="L81" s="53"/>
      <c r="M81" s="53"/>
      <c r="N81" s="53"/>
      <c r="O81" s="53"/>
      <c r="P81" s="53"/>
      <c r="Q81" s="53"/>
      <c r="R81" s="77">
        <f>SUM(F81:Q81)-E81</f>
        <v>0</v>
      </c>
      <c r="Z81" s="19"/>
    </row>
    <row r="82" spans="1:26" s="14" customFormat="1" ht="16" thickBot="1" x14ac:dyDescent="0.4">
      <c r="A82" s="76"/>
      <c r="B82" s="14" t="s">
        <v>136</v>
      </c>
      <c r="C82" s="7" t="s">
        <v>137</v>
      </c>
      <c r="D82" s="46">
        <v>6180260</v>
      </c>
      <c r="E82" s="111"/>
      <c r="F82" s="54"/>
      <c r="G82" s="55"/>
      <c r="H82" s="55"/>
      <c r="I82" s="55"/>
      <c r="J82" s="55"/>
      <c r="K82" s="55"/>
      <c r="L82" s="55"/>
      <c r="M82" s="55"/>
      <c r="N82" s="55"/>
      <c r="O82" s="55"/>
      <c r="P82" s="55"/>
      <c r="Q82" s="55"/>
      <c r="R82" s="101">
        <f>SUM(F82:Q82)-E82</f>
        <v>0</v>
      </c>
      <c r="Z82" s="19"/>
    </row>
    <row r="83" spans="1:26" s="14" customFormat="1" ht="3" customHeight="1" x14ac:dyDescent="0.35">
      <c r="A83" s="183"/>
      <c r="B83" s="184"/>
      <c r="C83" s="185"/>
      <c r="D83" s="186"/>
      <c r="E83" s="189"/>
      <c r="F83" s="372"/>
      <c r="G83" s="372"/>
      <c r="H83" s="372"/>
      <c r="I83" s="372"/>
      <c r="J83" s="372"/>
      <c r="K83" s="372"/>
      <c r="L83" s="372"/>
      <c r="M83" s="372"/>
      <c r="N83" s="372"/>
      <c r="O83" s="372"/>
      <c r="P83" s="372"/>
      <c r="Q83" s="372"/>
      <c r="R83" s="187"/>
      <c r="Z83" s="19"/>
    </row>
    <row r="84" spans="1:26" s="14" customFormat="1" ht="16" thickBot="1" x14ac:dyDescent="0.4">
      <c r="A84" s="179"/>
      <c r="B84" s="180" t="s">
        <v>541</v>
      </c>
      <c r="C84" s="180"/>
      <c r="D84" s="181"/>
      <c r="E84" s="370">
        <f>ROUND(SUM(E79:E82),2)</f>
        <v>0</v>
      </c>
      <c r="F84" s="373">
        <f>SUM(F79:F82)</f>
        <v>0</v>
      </c>
      <c r="G84" s="373">
        <f t="shared" ref="G84:R84" si="6">SUM(G79:G82)</f>
        <v>0</v>
      </c>
      <c r="H84" s="373">
        <f t="shared" si="6"/>
        <v>0</v>
      </c>
      <c r="I84" s="373">
        <f t="shared" si="6"/>
        <v>0</v>
      </c>
      <c r="J84" s="373">
        <f t="shared" si="6"/>
        <v>0</v>
      </c>
      <c r="K84" s="373">
        <f t="shared" si="6"/>
        <v>0</v>
      </c>
      <c r="L84" s="373">
        <f t="shared" si="6"/>
        <v>0</v>
      </c>
      <c r="M84" s="373">
        <f t="shared" si="6"/>
        <v>0</v>
      </c>
      <c r="N84" s="373">
        <f t="shared" si="6"/>
        <v>0</v>
      </c>
      <c r="O84" s="373">
        <f t="shared" si="6"/>
        <v>0</v>
      </c>
      <c r="P84" s="373">
        <f t="shared" si="6"/>
        <v>0</v>
      </c>
      <c r="Q84" s="373">
        <f t="shared" si="6"/>
        <v>0</v>
      </c>
      <c r="R84" s="182">
        <f t="shared" si="6"/>
        <v>0</v>
      </c>
      <c r="Z84" s="19"/>
    </row>
    <row r="85" spans="1:26" s="14" customFormat="1" ht="12" customHeight="1" thickBot="1" x14ac:dyDescent="0.4">
      <c r="B85" s="56"/>
      <c r="C85" s="7"/>
      <c r="D85" s="46"/>
      <c r="E85" s="61"/>
      <c r="F85" s="35"/>
      <c r="G85" s="35"/>
      <c r="H85" s="35"/>
      <c r="I85" s="35"/>
      <c r="J85" s="35"/>
      <c r="K85" s="35"/>
      <c r="L85" s="35"/>
      <c r="M85" s="35"/>
      <c r="N85" s="35"/>
      <c r="O85" s="35"/>
      <c r="P85" s="35"/>
      <c r="Q85" s="35"/>
      <c r="R85" s="1"/>
      <c r="Z85" s="19"/>
    </row>
    <row r="86" spans="1:26" s="14" customFormat="1" ht="16" thickBot="1" x14ac:dyDescent="0.4">
      <c r="A86" s="148"/>
      <c r="B86" s="149" t="s">
        <v>582</v>
      </c>
      <c r="C86" s="149"/>
      <c r="D86" s="150"/>
      <c r="E86" s="151"/>
      <c r="F86" s="152"/>
      <c r="G86" s="152"/>
      <c r="H86" s="152"/>
      <c r="I86" s="152"/>
      <c r="J86" s="152"/>
      <c r="K86" s="152"/>
      <c r="L86" s="152"/>
      <c r="M86" s="152"/>
      <c r="N86" s="152"/>
      <c r="O86" s="152"/>
      <c r="P86" s="152"/>
      <c r="Q86" s="152"/>
      <c r="R86" s="153"/>
      <c r="Z86" s="19"/>
    </row>
    <row r="87" spans="1:26" s="14" customFormat="1" x14ac:dyDescent="0.35">
      <c r="A87" s="72"/>
      <c r="B87" s="73" t="s">
        <v>212</v>
      </c>
      <c r="C87" s="102" t="s">
        <v>543</v>
      </c>
      <c r="D87" s="103"/>
      <c r="E87" s="112">
        <f>IFERROR(SUM('Original Budget'!E87),"")</f>
        <v>0</v>
      </c>
      <c r="F87" s="112"/>
      <c r="G87" s="112"/>
      <c r="H87" s="112"/>
      <c r="I87" s="112"/>
      <c r="J87" s="112"/>
      <c r="K87" s="112"/>
      <c r="L87" s="112"/>
      <c r="M87" s="112"/>
      <c r="N87" s="112"/>
      <c r="O87" s="112"/>
      <c r="P87" s="112"/>
      <c r="Q87" s="112"/>
      <c r="R87" s="108"/>
      <c r="Z87" s="19"/>
    </row>
    <row r="88" spans="1:26" s="14" customFormat="1" x14ac:dyDescent="0.35">
      <c r="A88" s="76"/>
      <c r="B88" s="14" t="s">
        <v>213</v>
      </c>
      <c r="C88" s="7" t="s">
        <v>544</v>
      </c>
      <c r="D88" s="46"/>
      <c r="E88" s="61">
        <f>IFERROR(SUM('Original Budget'!E88),"")</f>
        <v>0</v>
      </c>
      <c r="F88" s="61"/>
      <c r="G88" s="61"/>
      <c r="H88" s="61"/>
      <c r="I88" s="61"/>
      <c r="J88" s="61"/>
      <c r="K88" s="61"/>
      <c r="L88" s="61"/>
      <c r="M88" s="61"/>
      <c r="N88" s="61"/>
      <c r="O88" s="61"/>
      <c r="P88" s="61"/>
      <c r="Q88" s="61"/>
      <c r="R88" s="79"/>
      <c r="Z88" s="19"/>
    </row>
    <row r="89" spans="1:26" s="14" customFormat="1" x14ac:dyDescent="0.35">
      <c r="A89" s="141"/>
      <c r="B89" s="142" t="s">
        <v>216</v>
      </c>
      <c r="C89" s="143" t="s">
        <v>545</v>
      </c>
      <c r="D89" s="144"/>
      <c r="E89" s="145">
        <f>IFERROR(SUM('Original Budget'!E89),"")</f>
        <v>0</v>
      </c>
      <c r="F89" s="145"/>
      <c r="G89" s="145"/>
      <c r="H89" s="145"/>
      <c r="I89" s="145"/>
      <c r="J89" s="145"/>
      <c r="K89" s="145"/>
      <c r="L89" s="145"/>
      <c r="M89" s="145"/>
      <c r="N89" s="145"/>
      <c r="O89" s="145"/>
      <c r="P89" s="145"/>
      <c r="Q89" s="145"/>
      <c r="R89" s="146"/>
      <c r="Z89" s="19"/>
    </row>
    <row r="90" spans="1:26" s="1" customFormat="1" ht="16" thickBot="1" x14ac:dyDescent="0.4">
      <c r="A90" s="121"/>
      <c r="B90" s="113" t="s">
        <v>546</v>
      </c>
      <c r="C90" s="122"/>
      <c r="D90" s="81"/>
      <c r="E90" s="123">
        <f>SUM(E87:E89)</f>
        <v>0</v>
      </c>
      <c r="F90" s="123"/>
      <c r="G90" s="123"/>
      <c r="H90" s="123"/>
      <c r="I90" s="123"/>
      <c r="J90" s="123"/>
      <c r="K90" s="123"/>
      <c r="L90" s="123"/>
      <c r="M90" s="123"/>
      <c r="N90" s="123"/>
      <c r="O90" s="123"/>
      <c r="P90" s="123"/>
      <c r="Q90" s="123"/>
      <c r="R90" s="114"/>
      <c r="Z90" s="20"/>
    </row>
    <row r="91" spans="1:26" s="14" customFormat="1" ht="3" customHeight="1" thickBot="1" x14ac:dyDescent="0.4">
      <c r="A91" s="76"/>
      <c r="B91" s="1"/>
      <c r="C91" s="7"/>
      <c r="D91" s="46"/>
      <c r="E91" s="61"/>
      <c r="F91" s="61"/>
      <c r="G91" s="61"/>
      <c r="H91" s="61"/>
      <c r="I91" s="61"/>
      <c r="J91" s="61"/>
      <c r="K91" s="61"/>
      <c r="L91" s="61"/>
      <c r="M91" s="61"/>
      <c r="N91" s="61"/>
      <c r="O91" s="61"/>
      <c r="P91" s="61"/>
      <c r="Q91" s="61"/>
      <c r="R91" s="79"/>
      <c r="Z91" s="19"/>
    </row>
    <row r="92" spans="1:26" s="14" customFormat="1" x14ac:dyDescent="0.35">
      <c r="A92" s="72"/>
      <c r="B92" s="115" t="s">
        <v>214</v>
      </c>
      <c r="C92" s="102" t="s">
        <v>547</v>
      </c>
      <c r="D92" s="103"/>
      <c r="E92" s="112">
        <f>IFERROR(SUM('Original Budget'!E92),"")</f>
        <v>0</v>
      </c>
      <c r="F92" s="112"/>
      <c r="G92" s="112"/>
      <c r="H92" s="112"/>
      <c r="I92" s="112"/>
      <c r="J92" s="112"/>
      <c r="K92" s="112"/>
      <c r="L92" s="112"/>
      <c r="M92" s="112"/>
      <c r="N92" s="112"/>
      <c r="O92" s="112"/>
      <c r="P92" s="112"/>
      <c r="Q92" s="112"/>
      <c r="R92" s="108"/>
      <c r="Z92" s="19"/>
    </row>
    <row r="93" spans="1:26" s="14" customFormat="1" x14ac:dyDescent="0.35">
      <c r="A93" s="141"/>
      <c r="B93" s="147" t="s">
        <v>215</v>
      </c>
      <c r="C93" s="143" t="s">
        <v>548</v>
      </c>
      <c r="D93" s="144"/>
      <c r="E93" s="145">
        <f>IFERROR(SUM('Original Budget'!E93),"")</f>
        <v>0</v>
      </c>
      <c r="F93" s="145"/>
      <c r="G93" s="145"/>
      <c r="H93" s="145"/>
      <c r="I93" s="145"/>
      <c r="J93" s="145"/>
      <c r="K93" s="145"/>
      <c r="L93" s="145"/>
      <c r="M93" s="145"/>
      <c r="N93" s="145"/>
      <c r="O93" s="145"/>
      <c r="P93" s="145"/>
      <c r="Q93" s="145"/>
      <c r="R93" s="146"/>
      <c r="Z93" s="19"/>
    </row>
    <row r="94" spans="1:26" s="1" customFormat="1" ht="16" thickBot="1" x14ac:dyDescent="0.4">
      <c r="A94" s="121"/>
      <c r="B94" s="113" t="s">
        <v>549</v>
      </c>
      <c r="C94" s="122"/>
      <c r="D94" s="81"/>
      <c r="E94" s="123">
        <f>SUM(E92:E93)</f>
        <v>0</v>
      </c>
      <c r="F94" s="123"/>
      <c r="G94" s="123"/>
      <c r="H94" s="123"/>
      <c r="I94" s="123"/>
      <c r="J94" s="123"/>
      <c r="K94" s="123"/>
      <c r="L94" s="123"/>
      <c r="M94" s="123"/>
      <c r="N94" s="123"/>
      <c r="O94" s="123"/>
      <c r="P94" s="123"/>
      <c r="Q94" s="123"/>
      <c r="R94" s="114"/>
      <c r="Z94" s="20"/>
    </row>
    <row r="95" spans="1:26" s="14" customFormat="1" ht="3" customHeight="1" x14ac:dyDescent="0.35">
      <c r="A95" s="116"/>
      <c r="B95" s="140"/>
      <c r="C95" s="134"/>
      <c r="D95" s="118"/>
      <c r="E95" s="119"/>
      <c r="F95" s="119"/>
      <c r="G95" s="119"/>
      <c r="H95" s="119"/>
      <c r="I95" s="119"/>
      <c r="J95" s="119"/>
      <c r="K95" s="119"/>
      <c r="L95" s="119"/>
      <c r="M95" s="119"/>
      <c r="N95" s="119"/>
      <c r="O95" s="119"/>
      <c r="P95" s="119"/>
      <c r="Q95" s="119"/>
      <c r="R95" s="120"/>
      <c r="Z95" s="19"/>
    </row>
    <row r="96" spans="1:26" s="1" customFormat="1" ht="16" thickBot="1" x14ac:dyDescent="0.4">
      <c r="A96" s="154"/>
      <c r="B96" s="155" t="s">
        <v>550</v>
      </c>
      <c r="C96" s="156"/>
      <c r="D96" s="157"/>
      <c r="E96" s="158">
        <f>E90+E94</f>
        <v>0</v>
      </c>
      <c r="F96" s="158"/>
      <c r="G96" s="158"/>
      <c r="H96" s="158"/>
      <c r="I96" s="158"/>
      <c r="J96" s="158"/>
      <c r="K96" s="158"/>
      <c r="L96" s="158"/>
      <c r="M96" s="158"/>
      <c r="N96" s="158"/>
      <c r="O96" s="158"/>
      <c r="P96" s="158"/>
      <c r="Q96" s="158"/>
      <c r="R96" s="159"/>
      <c r="Z96" s="20"/>
    </row>
    <row r="97" spans="1:26" s="14" customFormat="1" ht="16" thickBot="1" x14ac:dyDescent="0.4">
      <c r="B97" s="1"/>
      <c r="C97" s="7"/>
      <c r="D97" s="46"/>
      <c r="E97" s="61"/>
      <c r="F97" s="61"/>
      <c r="G97" s="61"/>
      <c r="H97" s="61"/>
      <c r="I97" s="61"/>
      <c r="J97" s="61"/>
      <c r="K97" s="61"/>
      <c r="L97" s="61"/>
      <c r="M97" s="61"/>
      <c r="N97" s="61"/>
      <c r="O97" s="61"/>
      <c r="P97" s="61"/>
      <c r="Q97" s="61"/>
      <c r="R97" s="1"/>
      <c r="Z97" s="19"/>
    </row>
    <row r="98" spans="1:26" s="14" customFormat="1" ht="16" thickBot="1" x14ac:dyDescent="0.4">
      <c r="A98" s="183"/>
      <c r="B98" s="188" t="s">
        <v>551</v>
      </c>
      <c r="C98" s="188"/>
      <c r="D98" s="186"/>
      <c r="E98" s="189"/>
      <c r="F98" s="189"/>
      <c r="G98" s="189"/>
      <c r="H98" s="189"/>
      <c r="I98" s="189"/>
      <c r="J98" s="189"/>
      <c r="K98" s="189"/>
      <c r="L98" s="189"/>
      <c r="M98" s="189"/>
      <c r="N98" s="189"/>
      <c r="O98" s="189"/>
      <c r="P98" s="189"/>
      <c r="Q98" s="189"/>
      <c r="R98" s="187"/>
      <c r="Z98" s="19"/>
    </row>
    <row r="99" spans="1:26" s="14" customFormat="1" x14ac:dyDescent="0.35">
      <c r="A99" s="72"/>
      <c r="B99" s="73" t="s">
        <v>212</v>
      </c>
      <c r="C99" s="102" t="s">
        <v>543</v>
      </c>
      <c r="D99" s="103"/>
      <c r="E99" s="112">
        <v>0</v>
      </c>
      <c r="F99" s="112"/>
      <c r="G99" s="112"/>
      <c r="H99" s="112"/>
      <c r="I99" s="112"/>
      <c r="J99" s="112"/>
      <c r="K99" s="112"/>
      <c r="L99" s="112"/>
      <c r="M99" s="112"/>
      <c r="N99" s="112"/>
      <c r="O99" s="112"/>
      <c r="P99" s="112"/>
      <c r="Q99" s="112"/>
      <c r="R99" s="108"/>
      <c r="Z99" s="19"/>
    </row>
    <row r="100" spans="1:26" s="14" customFormat="1" x14ac:dyDescent="0.35">
      <c r="A100" s="76"/>
      <c r="B100" s="14" t="s">
        <v>213</v>
      </c>
      <c r="C100" s="7" t="str">
        <f>IFERROR(IF(E100&lt;0,"Uncommitted Revenue - THIS IS A DEFICIT BALANCE","Uncommitted Revenue"),"Uncommitted Revenue")</f>
        <v>Uncommitted Revenue</v>
      </c>
      <c r="D100" s="46"/>
      <c r="E100" s="61">
        <f>-SUM(E90)-SUM(E31+E68)-E101</f>
        <v>0</v>
      </c>
      <c r="F100" s="61"/>
      <c r="G100" s="61"/>
      <c r="H100" s="61"/>
      <c r="I100" s="61"/>
      <c r="J100" s="61"/>
      <c r="K100" s="61"/>
      <c r="L100" s="61"/>
      <c r="M100" s="61"/>
      <c r="N100" s="61"/>
      <c r="O100" s="61"/>
      <c r="P100" s="61"/>
      <c r="Q100" s="61"/>
      <c r="R100" s="79"/>
      <c r="Z100" s="19"/>
    </row>
    <row r="101" spans="1:26" s="14" customFormat="1" x14ac:dyDescent="0.35">
      <c r="A101" s="141"/>
      <c r="B101" s="142" t="s">
        <v>216</v>
      </c>
      <c r="C101" s="143" t="s">
        <v>545</v>
      </c>
      <c r="D101" s="144"/>
      <c r="E101" s="145">
        <f>-SUM(E89+E28+E29+E65+E66)</f>
        <v>0</v>
      </c>
      <c r="F101" s="145"/>
      <c r="G101" s="145"/>
      <c r="H101" s="145"/>
      <c r="I101" s="145"/>
      <c r="J101" s="145"/>
      <c r="K101" s="145"/>
      <c r="L101" s="145"/>
      <c r="M101" s="145"/>
      <c r="N101" s="145"/>
      <c r="O101" s="145"/>
      <c r="P101" s="145"/>
      <c r="Q101" s="145"/>
      <c r="R101" s="146"/>
      <c r="Z101" s="19"/>
    </row>
    <row r="102" spans="1:26" s="1" customFormat="1" ht="16" thickBot="1" x14ac:dyDescent="0.4">
      <c r="A102" s="121"/>
      <c r="B102" s="113" t="s">
        <v>546</v>
      </c>
      <c r="C102" s="122"/>
      <c r="D102" s="81"/>
      <c r="E102" s="123">
        <f>SUM(E100:E101)</f>
        <v>0</v>
      </c>
      <c r="F102" s="123"/>
      <c r="G102" s="123"/>
      <c r="H102" s="123"/>
      <c r="I102" s="123"/>
      <c r="J102" s="123"/>
      <c r="K102" s="123"/>
      <c r="L102" s="123"/>
      <c r="M102" s="123"/>
      <c r="N102" s="123"/>
      <c r="O102" s="123"/>
      <c r="P102" s="123"/>
      <c r="Q102" s="123"/>
      <c r="R102" s="114"/>
      <c r="Z102" s="20"/>
    </row>
    <row r="103" spans="1:26" s="14" customFormat="1" ht="3" customHeight="1" thickBot="1" x14ac:dyDescent="0.4">
      <c r="A103" s="76"/>
      <c r="B103" s="1"/>
      <c r="C103" s="7"/>
      <c r="D103" s="46"/>
      <c r="E103" s="61"/>
      <c r="F103" s="61"/>
      <c r="G103" s="61"/>
      <c r="H103" s="61"/>
      <c r="I103" s="61"/>
      <c r="J103" s="61"/>
      <c r="K103" s="61"/>
      <c r="L103" s="61"/>
      <c r="M103" s="61"/>
      <c r="N103" s="61"/>
      <c r="O103" s="61"/>
      <c r="P103" s="61"/>
      <c r="Q103" s="61"/>
      <c r="R103" s="79"/>
      <c r="Z103" s="19"/>
    </row>
    <row r="104" spans="1:26" s="14" customFormat="1" x14ac:dyDescent="0.35">
      <c r="A104" s="72"/>
      <c r="B104" s="115" t="s">
        <v>214</v>
      </c>
      <c r="C104" s="102" t="str">
        <f>IF(E104&gt;-0.1,"Devolved Formula Capital","Devolved Formula Capital - THIS CANNOT BE A DEFICIT FIGURE")</f>
        <v>Devolved Formula Capital</v>
      </c>
      <c r="D104" s="103"/>
      <c r="E104" s="112">
        <f>IF(-SUM(E92+E72)&lt;E84,0,-SUM(E92+E72+E84))</f>
        <v>0</v>
      </c>
      <c r="F104" s="112"/>
      <c r="G104" s="112"/>
      <c r="H104" s="112"/>
      <c r="I104" s="112"/>
      <c r="J104" s="112"/>
      <c r="K104" s="112"/>
      <c r="L104" s="112"/>
      <c r="M104" s="112"/>
      <c r="N104" s="112"/>
      <c r="O104" s="112"/>
      <c r="P104" s="112"/>
      <c r="Q104" s="112"/>
      <c r="R104" s="108"/>
      <c r="Z104" s="19"/>
    </row>
    <row r="105" spans="1:26" s="14" customFormat="1" x14ac:dyDescent="0.35">
      <c r="A105" s="141"/>
      <c r="B105" s="147" t="s">
        <v>215</v>
      </c>
      <c r="C105" s="143" t="str">
        <f>IF(E105&lt;0,"Other Capital - THIS CANNOT BE A DEFICIT - PLEASE CORRECT","Other Capital")</f>
        <v>Other Capital</v>
      </c>
      <c r="D105" s="144"/>
      <c r="E105" s="145">
        <f>-SUM(E94+E76+E84+E104)</f>
        <v>0</v>
      </c>
      <c r="F105" s="145"/>
      <c r="G105" s="145"/>
      <c r="H105" s="145"/>
      <c r="I105" s="145"/>
      <c r="J105" s="145"/>
      <c r="K105" s="145"/>
      <c r="L105" s="145"/>
      <c r="M105" s="145"/>
      <c r="N105" s="145"/>
      <c r="O105" s="145"/>
      <c r="P105" s="145"/>
      <c r="Q105" s="145"/>
      <c r="R105" s="146"/>
      <c r="Z105" s="19"/>
    </row>
    <row r="106" spans="1:26" s="1" customFormat="1" ht="16" thickBot="1" x14ac:dyDescent="0.4">
      <c r="A106" s="121"/>
      <c r="B106" s="113" t="s">
        <v>549</v>
      </c>
      <c r="C106" s="122"/>
      <c r="D106" s="81"/>
      <c r="E106" s="123">
        <f>SUM(E104:E105)</f>
        <v>0</v>
      </c>
      <c r="F106" s="123"/>
      <c r="G106" s="123"/>
      <c r="H106" s="123"/>
      <c r="I106" s="123"/>
      <c r="J106" s="123"/>
      <c r="K106" s="123"/>
      <c r="L106" s="123"/>
      <c r="M106" s="123"/>
      <c r="N106" s="123"/>
      <c r="O106" s="123"/>
      <c r="P106" s="123"/>
      <c r="Q106" s="123"/>
      <c r="R106" s="114"/>
      <c r="Z106" s="20"/>
    </row>
    <row r="107" spans="1:26" s="14" customFormat="1" ht="3" customHeight="1" x14ac:dyDescent="0.35">
      <c r="A107" s="72"/>
      <c r="B107" s="115"/>
      <c r="C107" s="102"/>
      <c r="D107" s="103"/>
      <c r="E107" s="112"/>
      <c r="F107" s="112"/>
      <c r="G107" s="112"/>
      <c r="H107" s="112"/>
      <c r="I107" s="112"/>
      <c r="J107" s="112"/>
      <c r="K107" s="112"/>
      <c r="L107" s="112"/>
      <c r="M107" s="112"/>
      <c r="N107" s="112"/>
      <c r="O107" s="112"/>
      <c r="P107" s="112"/>
      <c r="Q107" s="112"/>
      <c r="R107" s="108"/>
      <c r="Z107" s="19"/>
    </row>
    <row r="108" spans="1:26" s="124" customFormat="1" ht="25.9" customHeight="1" thickBot="1" x14ac:dyDescent="0.3">
      <c r="A108" s="190"/>
      <c r="B108" s="191" t="str">
        <f>IF(E108&lt;0,"DEFICIT BALANCE CARRIED FORWARD","SURPLUS BALANCE CARRIED FORWARD")</f>
        <v>SURPLUS BALANCE CARRIED FORWARD</v>
      </c>
      <c r="C108" s="192"/>
      <c r="D108" s="193"/>
      <c r="E108" s="194">
        <f>E102+E106</f>
        <v>0</v>
      </c>
      <c r="F108" s="194"/>
      <c r="G108" s="194"/>
      <c r="H108" s="194"/>
      <c r="I108" s="194"/>
      <c r="J108" s="194"/>
      <c r="K108" s="194"/>
      <c r="L108" s="194"/>
      <c r="M108" s="194"/>
      <c r="N108" s="194"/>
      <c r="O108" s="194"/>
      <c r="P108" s="194"/>
      <c r="Q108" s="194"/>
      <c r="R108" s="195"/>
      <c r="Z108" s="125"/>
    </row>
    <row r="109" spans="1:26" s="14" customFormat="1" x14ac:dyDescent="0.35">
      <c r="B109" s="1"/>
      <c r="C109" s="7"/>
      <c r="D109" s="46"/>
      <c r="E109" s="61"/>
      <c r="F109" s="35"/>
      <c r="G109" s="35"/>
      <c r="H109" s="35"/>
      <c r="I109" s="35"/>
      <c r="J109" s="35"/>
      <c r="K109" s="35"/>
      <c r="L109" s="35"/>
      <c r="M109" s="35"/>
      <c r="N109" s="35"/>
      <c r="O109" s="35"/>
      <c r="P109" s="35"/>
      <c r="Q109" s="35"/>
      <c r="R109" s="1"/>
      <c r="Z109" s="19"/>
    </row>
    <row r="110" spans="1:26" s="14" customFormat="1" ht="12" customHeight="1" x14ac:dyDescent="0.4">
      <c r="B110" s="63"/>
      <c r="C110" s="7"/>
      <c r="D110" s="7"/>
      <c r="E110" s="34"/>
      <c r="F110" s="35"/>
      <c r="G110" s="35"/>
      <c r="H110" s="35"/>
      <c r="I110" s="35"/>
      <c r="J110" s="35"/>
      <c r="K110" s="35"/>
      <c r="L110" s="35"/>
      <c r="M110" s="35"/>
      <c r="N110" s="35"/>
      <c r="O110" s="35"/>
      <c r="P110" s="35"/>
      <c r="Q110" s="35"/>
      <c r="R110" s="1"/>
      <c r="Z110" s="19"/>
    </row>
    <row r="111" spans="1:26" s="375" customFormat="1" x14ac:dyDescent="0.35">
      <c r="C111" s="376"/>
      <c r="D111" s="376"/>
      <c r="E111" s="377" t="s">
        <v>552</v>
      </c>
      <c r="F111" s="48"/>
      <c r="G111" s="48"/>
      <c r="H111" s="48"/>
      <c r="I111" s="48"/>
      <c r="J111" s="48"/>
      <c r="K111" s="48"/>
      <c r="L111" s="378" t="s">
        <v>553</v>
      </c>
      <c r="M111" s="378"/>
      <c r="N111" s="378"/>
      <c r="O111" s="378"/>
      <c r="P111" s="378"/>
      <c r="Q111" s="48"/>
      <c r="R111" s="379"/>
      <c r="Z111" s="380"/>
    </row>
    <row r="112" spans="1:26" s="375" customFormat="1" ht="25" customHeight="1" x14ac:dyDescent="0.35">
      <c r="C112" s="381" t="s">
        <v>554</v>
      </c>
      <c r="D112" s="382"/>
      <c r="E112" s="437"/>
      <c r="F112" s="437"/>
      <c r="G112" s="437"/>
      <c r="H112" s="437"/>
      <c r="I112" s="48"/>
      <c r="J112" s="383" t="s">
        <v>555</v>
      </c>
      <c r="K112" s="383"/>
      <c r="L112" s="437"/>
      <c r="M112" s="437"/>
      <c r="N112" s="437"/>
      <c r="O112" s="437"/>
      <c r="P112" s="437"/>
      <c r="Q112" s="48"/>
      <c r="R112" s="379"/>
      <c r="Z112" s="380"/>
    </row>
    <row r="113" spans="1:26" s="375" customFormat="1" ht="25" customHeight="1" x14ac:dyDescent="0.35">
      <c r="C113" s="381" t="s">
        <v>556</v>
      </c>
      <c r="D113" s="382"/>
      <c r="E113" s="438"/>
      <c r="F113" s="438"/>
      <c r="G113" s="438"/>
      <c r="H113" s="438"/>
      <c r="I113" s="48"/>
      <c r="J113" s="383" t="s">
        <v>556</v>
      </c>
      <c r="K113" s="383"/>
      <c r="L113" s="438"/>
      <c r="M113" s="438"/>
      <c r="N113" s="438"/>
      <c r="O113" s="438"/>
      <c r="P113" s="438"/>
      <c r="Q113" s="48"/>
      <c r="R113" s="379"/>
      <c r="Z113" s="380"/>
    </row>
    <row r="114" spans="1:26" s="375" customFormat="1" ht="25" customHeight="1" x14ac:dyDescent="0.35">
      <c r="C114" s="381" t="s">
        <v>557</v>
      </c>
      <c r="D114" s="382"/>
      <c r="E114" s="437"/>
      <c r="F114" s="437"/>
      <c r="G114" s="437"/>
      <c r="H114" s="437"/>
      <c r="I114" s="48"/>
      <c r="J114" s="383" t="s">
        <v>557</v>
      </c>
      <c r="K114" s="383"/>
      <c r="L114" s="437"/>
      <c r="M114" s="437"/>
      <c r="N114" s="437"/>
      <c r="O114" s="437"/>
      <c r="P114" s="437"/>
      <c r="Q114" s="48"/>
      <c r="R114" s="379"/>
      <c r="Z114" s="380"/>
    </row>
    <row r="115" spans="1:26" s="375" customFormat="1" ht="25" customHeight="1" x14ac:dyDescent="0.35">
      <c r="C115" s="381" t="s">
        <v>558</v>
      </c>
      <c r="D115" s="382"/>
      <c r="E115" s="437"/>
      <c r="F115" s="437"/>
      <c r="G115" s="437"/>
      <c r="H115" s="437"/>
      <c r="I115" s="48"/>
      <c r="J115" s="383" t="s">
        <v>558</v>
      </c>
      <c r="K115" s="383"/>
      <c r="L115" s="437"/>
      <c r="M115" s="437"/>
      <c r="N115" s="437"/>
      <c r="O115" s="437"/>
      <c r="P115" s="437"/>
      <c r="Q115" s="48"/>
      <c r="R115" s="379"/>
      <c r="Z115" s="380"/>
    </row>
    <row r="116" spans="1:26" s="14" customFormat="1" ht="25" customHeight="1" x14ac:dyDescent="0.35">
      <c r="C116" s="65"/>
      <c r="D116" s="66"/>
      <c r="E116" s="65"/>
      <c r="F116" s="65"/>
      <c r="G116" s="65"/>
      <c r="H116" s="65"/>
      <c r="I116" s="65"/>
      <c r="J116" s="65"/>
      <c r="K116" s="65"/>
      <c r="L116" s="65"/>
      <c r="M116" s="65"/>
      <c r="N116" s="65"/>
      <c r="O116" s="65"/>
      <c r="P116" s="65"/>
      <c r="Q116" s="65"/>
      <c r="R116" s="1"/>
      <c r="Z116" s="19"/>
    </row>
    <row r="117" spans="1:26" s="14" customFormat="1" ht="18" x14ac:dyDescent="0.4">
      <c r="A117" s="68" t="s">
        <v>559</v>
      </c>
      <c r="C117" s="69"/>
      <c r="D117" s="69"/>
      <c r="E117" s="70"/>
      <c r="F117" s="35"/>
      <c r="G117" s="35"/>
      <c r="H117" s="35"/>
      <c r="I117" s="35"/>
      <c r="J117" s="17"/>
      <c r="K117" s="35"/>
      <c r="L117" s="35"/>
      <c r="M117" s="35"/>
      <c r="N117" s="35"/>
      <c r="O117" s="35"/>
      <c r="P117" s="35"/>
      <c r="Q117" s="35"/>
      <c r="R117" s="1"/>
      <c r="Z117" s="19"/>
    </row>
    <row r="118" spans="1:26" s="14" customFormat="1" ht="18" x14ac:dyDescent="0.4">
      <c r="A118" s="68"/>
      <c r="B118" s="71"/>
      <c r="C118" s="69"/>
      <c r="D118" s="69"/>
      <c r="E118" s="70"/>
      <c r="F118" s="35"/>
      <c r="G118" s="35"/>
      <c r="H118" s="35"/>
      <c r="I118" s="35"/>
      <c r="J118" s="17"/>
      <c r="K118" s="35"/>
      <c r="L118" s="35"/>
      <c r="M118" s="35"/>
      <c r="N118" s="35"/>
      <c r="O118" s="35"/>
      <c r="P118" s="35"/>
      <c r="Q118" s="35"/>
      <c r="R118" s="1"/>
      <c r="Z118" s="19"/>
    </row>
    <row r="119" spans="1:26" s="14" customFormat="1" ht="18" x14ac:dyDescent="0.4">
      <c r="A119" s="68" t="s">
        <v>583</v>
      </c>
      <c r="C119" s="69"/>
      <c r="D119" s="69"/>
      <c r="E119" s="70"/>
      <c r="F119" s="35"/>
      <c r="G119" s="35"/>
      <c r="H119" s="35"/>
      <c r="I119" s="35"/>
      <c r="J119" s="17"/>
      <c r="K119" s="35"/>
      <c r="L119" s="35"/>
      <c r="M119" s="35"/>
      <c r="N119" s="35"/>
      <c r="O119" s="35"/>
      <c r="P119" s="35"/>
      <c r="Q119" s="35"/>
      <c r="R119" s="1"/>
      <c r="Z119" s="20"/>
    </row>
    <row r="120" spans="1:26" s="1" customFormat="1" ht="12" customHeight="1" x14ac:dyDescent="0.35">
      <c r="G120" s="5"/>
      <c r="H120" s="6"/>
      <c r="I120" s="5"/>
      <c r="J120" s="5"/>
      <c r="L120" s="6"/>
      <c r="M120" s="6"/>
      <c r="N120" s="6"/>
      <c r="O120" s="6"/>
      <c r="P120" s="5"/>
      <c r="Q120" s="5"/>
      <c r="Z120" s="19"/>
    </row>
    <row r="121" spans="1:26" s="14" customFormat="1" ht="12" customHeight="1" x14ac:dyDescent="0.35">
      <c r="C121" s="7"/>
      <c r="D121" s="7"/>
      <c r="E121" s="34"/>
      <c r="F121" s="35"/>
      <c r="G121" s="35"/>
      <c r="H121" s="35"/>
      <c r="I121" s="35"/>
      <c r="J121" s="35"/>
      <c r="K121" s="35"/>
      <c r="L121" s="35"/>
      <c r="M121" s="35"/>
      <c r="N121" s="35"/>
      <c r="O121" s="35"/>
      <c r="P121" s="35"/>
      <c r="Q121" s="35"/>
      <c r="R121" s="1"/>
      <c r="Z121" s="19"/>
    </row>
    <row r="122" spans="1:26" s="14" customFormat="1" ht="12" customHeight="1" x14ac:dyDescent="0.35">
      <c r="R122" s="1"/>
      <c r="Z122" s="19"/>
    </row>
    <row r="123" spans="1:26" s="14" customFormat="1" ht="12" customHeight="1" x14ac:dyDescent="0.35">
      <c r="R123" s="1"/>
      <c r="Z123" s="19"/>
    </row>
    <row r="124" spans="1:26" s="14" customFormat="1" ht="12" customHeight="1" x14ac:dyDescent="0.35">
      <c r="R124" s="1"/>
      <c r="Z124" s="19"/>
    </row>
    <row r="125" spans="1:26" s="14" customFormat="1" ht="12" customHeight="1" x14ac:dyDescent="0.35">
      <c r="R125" s="1"/>
      <c r="Z125" s="19"/>
    </row>
    <row r="126" spans="1:26" s="14" customFormat="1" ht="12" customHeight="1" x14ac:dyDescent="0.35">
      <c r="R126" s="1"/>
      <c r="Z126" s="19"/>
    </row>
    <row r="127" spans="1:26" s="14" customFormat="1" ht="12" customHeight="1" x14ac:dyDescent="0.35">
      <c r="R127" s="1"/>
      <c r="Z127" s="19"/>
    </row>
    <row r="128" spans="1:26" s="14" customFormat="1" ht="12" customHeight="1" x14ac:dyDescent="0.35">
      <c r="R128" s="1"/>
      <c r="Z128" s="19"/>
    </row>
    <row r="129" spans="18:26" s="14" customFormat="1" ht="12" customHeight="1" x14ac:dyDescent="0.35">
      <c r="R129" s="1"/>
      <c r="Z129" s="19"/>
    </row>
    <row r="130" spans="18:26" s="14" customFormat="1" ht="12" customHeight="1" x14ac:dyDescent="0.35">
      <c r="R130" s="1"/>
      <c r="Z130" s="19"/>
    </row>
    <row r="131" spans="18:26" s="14" customFormat="1" ht="12" customHeight="1" x14ac:dyDescent="0.35">
      <c r="R131" s="1"/>
      <c r="Z131" s="19"/>
    </row>
    <row r="132" spans="18:26" s="14" customFormat="1" ht="12" customHeight="1" x14ac:dyDescent="0.35">
      <c r="R132" s="1"/>
      <c r="Z132" s="19"/>
    </row>
    <row r="133" spans="18:26" s="14" customFormat="1" ht="12" customHeight="1" x14ac:dyDescent="0.35">
      <c r="R133" s="1"/>
      <c r="Z133" s="19"/>
    </row>
    <row r="134" spans="18:26" s="14" customFormat="1" ht="12" customHeight="1" x14ac:dyDescent="0.35">
      <c r="R134" s="1"/>
      <c r="Z134" s="19"/>
    </row>
    <row r="135" spans="18:26" s="14" customFormat="1" ht="12" customHeight="1" x14ac:dyDescent="0.35">
      <c r="R135" s="1"/>
      <c r="Z135" s="19"/>
    </row>
    <row r="136" spans="18:26" s="14" customFormat="1" ht="12" customHeight="1" x14ac:dyDescent="0.35">
      <c r="R136" s="1"/>
      <c r="Z136" s="19"/>
    </row>
    <row r="137" spans="18:26" s="14" customFormat="1" ht="12" customHeight="1" x14ac:dyDescent="0.35">
      <c r="R137" s="1"/>
      <c r="Z137" s="19"/>
    </row>
    <row r="138" spans="18:26" s="14" customFormat="1" ht="12" customHeight="1" x14ac:dyDescent="0.35">
      <c r="R138" s="1"/>
      <c r="Z138" s="19"/>
    </row>
    <row r="139" spans="18:26" s="14" customFormat="1" ht="12" customHeight="1" x14ac:dyDescent="0.35">
      <c r="R139" s="1"/>
      <c r="Z139" s="19"/>
    </row>
    <row r="140" spans="18:26" s="14" customFormat="1" ht="12" customHeight="1" x14ac:dyDescent="0.35">
      <c r="R140" s="1"/>
      <c r="Z140" s="19"/>
    </row>
    <row r="141" spans="18:26" s="14" customFormat="1" ht="12" customHeight="1" x14ac:dyDescent="0.35">
      <c r="R141" s="1"/>
      <c r="Z141" s="19"/>
    </row>
    <row r="142" spans="18:26" ht="12" customHeight="1" x14ac:dyDescent="0.35"/>
    <row r="143" spans="18:26" ht="12" customHeight="1" x14ac:dyDescent="0.35"/>
    <row r="144" spans="18:26"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ht="12" customHeight="1" x14ac:dyDescent="0.35"/>
    <row r="178" ht="12" customHeight="1" x14ac:dyDescent="0.35"/>
    <row r="179" ht="12" customHeight="1" x14ac:dyDescent="0.35"/>
    <row r="180" ht="12" customHeight="1" x14ac:dyDescent="0.35"/>
    <row r="181" ht="12" customHeight="1" x14ac:dyDescent="0.35"/>
    <row r="182" ht="12" customHeight="1" x14ac:dyDescent="0.35"/>
    <row r="183" ht="12" customHeight="1" x14ac:dyDescent="0.35"/>
    <row r="184" ht="12" customHeight="1" x14ac:dyDescent="0.35"/>
    <row r="185" ht="12" customHeight="1" x14ac:dyDescent="0.35"/>
    <row r="186" ht="12" customHeight="1" x14ac:dyDescent="0.35"/>
    <row r="187" ht="12" customHeight="1" x14ac:dyDescent="0.35"/>
    <row r="188" ht="12" customHeight="1" x14ac:dyDescent="0.35"/>
    <row r="189" ht="12" customHeight="1" x14ac:dyDescent="0.35"/>
    <row r="190" ht="12" customHeight="1" x14ac:dyDescent="0.35"/>
    <row r="191" ht="12" customHeight="1" x14ac:dyDescent="0.35"/>
    <row r="192"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ht="12" customHeight="1" x14ac:dyDescent="0.35"/>
    <row r="210" ht="12" customHeight="1" x14ac:dyDescent="0.35"/>
    <row r="211" ht="12" customHeight="1" x14ac:dyDescent="0.35"/>
    <row r="212" ht="12" customHeight="1" x14ac:dyDescent="0.35"/>
    <row r="213" ht="12" customHeight="1" x14ac:dyDescent="0.35"/>
    <row r="214" ht="12" customHeight="1" x14ac:dyDescent="0.35"/>
    <row r="215" ht="12" customHeight="1" x14ac:dyDescent="0.35"/>
    <row r="216" ht="12" customHeight="1" x14ac:dyDescent="0.35"/>
    <row r="217" ht="12" customHeight="1" x14ac:dyDescent="0.35"/>
    <row r="218" ht="12" customHeight="1" x14ac:dyDescent="0.35"/>
    <row r="219" ht="12" customHeight="1" x14ac:dyDescent="0.35"/>
    <row r="220" ht="12" customHeight="1" x14ac:dyDescent="0.35"/>
    <row r="221" ht="12" customHeight="1" x14ac:dyDescent="0.35"/>
    <row r="222" ht="12" customHeight="1" x14ac:dyDescent="0.35"/>
    <row r="223" ht="12" customHeight="1" x14ac:dyDescent="0.35"/>
    <row r="224"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sheetData>
  <sheetProtection algorithmName="SHA-512" hashValue="VD23EtZGPyZLyQ4grCtvhMEboda4nko1hlSpeU70HirjL5iK3kgsKi7kvC7BToOW20LnHOCKj7iqCAzrTeFtOw==" saltValue="PK1vFUCcpDXp4eoOZUVDOg==" spinCount="100000" sheet="1" formatColumns="0" formatRows="0"/>
  <protectedRanges>
    <protectedRange sqref="F72:Q74" name="Range1"/>
    <protectedRange sqref="F72:Q73" name="Range2"/>
  </protectedRanges>
  <mergeCells count="14">
    <mergeCell ref="E8:R8"/>
    <mergeCell ref="D1:R1"/>
    <mergeCell ref="D3:G3"/>
    <mergeCell ref="A5:D5"/>
    <mergeCell ref="R5:R6"/>
    <mergeCell ref="A6:D7"/>
    <mergeCell ref="E115:H115"/>
    <mergeCell ref="L115:P115"/>
    <mergeCell ref="E112:H112"/>
    <mergeCell ref="L112:P112"/>
    <mergeCell ref="E113:H113"/>
    <mergeCell ref="L113:P113"/>
    <mergeCell ref="E114:H114"/>
    <mergeCell ref="L114:P114"/>
  </mergeCells>
  <conditionalFormatting sqref="U3:U6">
    <cfRule type="expression" dxfId="93" priority="25" stopIfTrue="1">
      <formula>U3="Yes"</formula>
    </cfRule>
    <cfRule type="expression" dxfId="92" priority="26" stopIfTrue="1">
      <formula>U3="No"</formula>
    </cfRule>
  </conditionalFormatting>
  <conditionalFormatting sqref="A5">
    <cfRule type="expression" dxfId="91" priority="24" stopIfTrue="1">
      <formula>$A$5="Your check boxes are not clear (column U).  Please correct"</formula>
    </cfRule>
  </conditionalFormatting>
  <conditionalFormatting sqref="R9:R26">
    <cfRule type="expression" dxfId="90" priority="23" stopIfTrue="1">
      <formula>R9&lt;&gt;0</formula>
    </cfRule>
  </conditionalFormatting>
  <conditionalFormatting sqref="R28:R29">
    <cfRule type="expression" dxfId="89" priority="22" stopIfTrue="1">
      <formula>R28&lt;&gt;0</formula>
    </cfRule>
  </conditionalFormatting>
  <conditionalFormatting sqref="R31">
    <cfRule type="expression" dxfId="88" priority="21" stopIfTrue="1">
      <formula>R31&lt;&gt;0</formula>
    </cfRule>
  </conditionalFormatting>
  <conditionalFormatting sqref="R34:R63">
    <cfRule type="expression" dxfId="87" priority="20" stopIfTrue="1">
      <formula>R34&lt;&gt;0</formula>
    </cfRule>
  </conditionalFormatting>
  <conditionalFormatting sqref="R65:R66">
    <cfRule type="expression" dxfId="86" priority="19" stopIfTrue="1">
      <formula>R65&lt;&gt;0</formula>
    </cfRule>
  </conditionalFormatting>
  <conditionalFormatting sqref="R68">
    <cfRule type="expression" dxfId="85" priority="18" stopIfTrue="1">
      <formula>R68&lt;&gt;0</formula>
    </cfRule>
  </conditionalFormatting>
  <conditionalFormatting sqref="R72:R74">
    <cfRule type="expression" dxfId="84" priority="17" stopIfTrue="1">
      <formula>R72&lt;&gt;0</formula>
    </cfRule>
  </conditionalFormatting>
  <conditionalFormatting sqref="R76">
    <cfRule type="expression" dxfId="83" priority="16" stopIfTrue="1">
      <formula>R76&lt;&gt;0</formula>
    </cfRule>
  </conditionalFormatting>
  <conditionalFormatting sqref="R84">
    <cfRule type="expression" dxfId="82" priority="15" stopIfTrue="1">
      <formula>R84&lt;&gt;0</formula>
    </cfRule>
  </conditionalFormatting>
  <conditionalFormatting sqref="R79:R82">
    <cfRule type="expression" dxfId="81" priority="14" stopIfTrue="1">
      <formula>R79&lt;&gt;0</formula>
    </cfRule>
  </conditionalFormatting>
  <conditionalFormatting sqref="U7">
    <cfRule type="expression" dxfId="80" priority="7">
      <formula>$U$7="Surplus"</formula>
    </cfRule>
  </conditionalFormatting>
  <conditionalFormatting sqref="D3:G3">
    <cfRule type="containsText" dxfId="79" priority="11" operator="containsText" text="Select School Name Here">
      <formula>NOT(ISERROR(SEARCH("Select School Name Here",D3)))</formula>
    </cfRule>
    <cfRule type="expression" dxfId="78" priority="12">
      <formula>$D$3="Select School Name Here"</formula>
    </cfRule>
  </conditionalFormatting>
  <conditionalFormatting sqref="A105:E105">
    <cfRule type="expression" dxfId="77" priority="10">
      <formula>$C$105="Other Capital - THIS CANNOT BE A DEFICIT - PLEASE CORRECT"</formula>
    </cfRule>
  </conditionalFormatting>
  <conditionalFormatting sqref="A100:E100">
    <cfRule type="expression" dxfId="76" priority="9">
      <formula>$C$100="UncommitTed Revenue - THIS IS A DEFICIT BALANCE"</formula>
    </cfRule>
  </conditionalFormatting>
  <conditionalFormatting sqref="A108:E108">
    <cfRule type="expression" dxfId="75" priority="8">
      <formula>$E$108&lt;0</formula>
    </cfRule>
  </conditionalFormatting>
  <conditionalFormatting sqref="F105:Q105">
    <cfRule type="expression" dxfId="74" priority="6">
      <formula>$C$105="Other Capital - THIS CANNOT BE A DEFICIT - PLEASE CORRECT"</formula>
    </cfRule>
  </conditionalFormatting>
  <conditionalFormatting sqref="F100:Q100">
    <cfRule type="expression" dxfId="73" priority="5">
      <formula>$C$100="UncommitTed Revenue - THIS IS A DEFICIT BALANCE"</formula>
    </cfRule>
  </conditionalFormatting>
  <conditionalFormatting sqref="F108:Q108">
    <cfRule type="expression" dxfId="72" priority="4">
      <formula>$E$108&lt;0</formula>
    </cfRule>
  </conditionalFormatting>
  <conditionalFormatting sqref="U2">
    <cfRule type="expression" dxfId="71" priority="2" stopIfTrue="1">
      <formula>U2="Yes"</formula>
    </cfRule>
    <cfRule type="expression" dxfId="70" priority="3" stopIfTrue="1">
      <formula>U2="No"</formula>
    </cfRule>
  </conditionalFormatting>
  <dataValidations count="5">
    <dataValidation type="list" allowBlank="1" showInputMessage="1" showErrorMessage="1" sqref="H3" xr:uid="{62494E70-B5E9-4688-B1C7-6A7B67BE14F0}">
      <formula1>$Z$1:$Z$83</formula1>
    </dataValidation>
    <dataValidation type="decimal" allowBlank="1" showInputMessage="1" showErrorMessage="1" sqref="E31" xr:uid="{A5735738-E2BD-4C7A-8E82-F9B4AC934260}">
      <formula1>-10000000</formula1>
      <formula2>0</formula2>
    </dataValidation>
    <dataValidation type="decimal" allowBlank="1" showInputMessage="1" showErrorMessage="1" errorTitle="ERROR" error="Data must be entered as a negative value" sqref="E28:E29 E9:E26 F9:Q29" xr:uid="{FFDA172C-46F5-476A-9CD5-4BB932AFF269}">
      <formula1>-10000000</formula1>
      <formula2>0</formula2>
    </dataValidation>
    <dataValidation type="decimal" allowBlank="1" showInputMessage="1" showErrorMessage="1" errorTitle="ERROR" error="Data must be entered as a negative value" sqref="E72:E73" xr:uid="{41CE84C3-8140-4320-95D4-4848C5B10651}">
      <formula1>-1000000</formula1>
      <formula2>0</formula2>
    </dataValidation>
    <dataValidation type="decimal" allowBlank="1" showInputMessage="1" showErrorMessage="1" errorTitle="ERROR" error="Data must be entered as a negative value" sqref="F34:Q34 E35:Q66" xr:uid="{6E5A42FC-9466-4C1A-AAA5-BA9615CBA573}">
      <formula1>0</formula1>
      <formula2>10000000000</formula2>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31 E68:E71 E83:E84 F31:Q31 F68:Q71 E74:E78 F75:Q78 F83:Q84"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7" tint="0.59999389629810485"/>
  </sheetPr>
  <dimension ref="A1"/>
  <sheetViews>
    <sheetView zoomScale="90" zoomScaleNormal="90" workbookViewId="0">
      <selection activeCell="A21" sqref="A21"/>
    </sheetView>
  </sheetViews>
  <sheetFormatPr defaultColWidth="9.1796875" defaultRowHeight="12.5" x14ac:dyDescent="0.25"/>
  <cols>
    <col min="1" max="1" width="98.7265625" style="297" customWidth="1"/>
    <col min="2" max="16384" width="9.1796875" style="297"/>
  </cols>
  <sheetData>
    <row r="1" spans="1:1" ht="54.75" customHeight="1" x14ac:dyDescent="0.25">
      <c r="A1" s="298" t="s">
        <v>584</v>
      </c>
    </row>
  </sheetData>
  <sheetProtection formatColumns="0" formatRows="0"/>
  <pageMargins left="0.55118110236220474" right="0.55118110236220474"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7" tint="0.59999389629810485"/>
    <pageSetUpPr fitToPage="1"/>
  </sheetPr>
  <dimension ref="A1:M235"/>
  <sheetViews>
    <sheetView workbookViewId="0">
      <pane ySplit="1" topLeftCell="A2" activePane="bottomLeft" state="frozen"/>
      <selection activeCell="H78" sqref="H78"/>
      <selection pane="bottomLeft" activeCell="G17" sqref="G17"/>
    </sheetView>
  </sheetViews>
  <sheetFormatPr defaultColWidth="9.1796875" defaultRowHeight="12.5" x14ac:dyDescent="0.25"/>
  <cols>
    <col min="1" max="1" width="2" customWidth="1"/>
    <col min="2" max="2" width="5.1796875" customWidth="1"/>
    <col min="3" max="3" width="70.54296875" customWidth="1"/>
    <col min="4" max="6" width="14.54296875" customWidth="1"/>
    <col min="7" max="7" width="64.26953125" customWidth="1"/>
    <col min="8" max="9" width="9.1796875" hidden="1" customWidth="1"/>
    <col min="10" max="10" width="18.81640625" hidden="1" customWidth="1"/>
    <col min="11" max="12" width="9.1796875" hidden="1" customWidth="1"/>
    <col min="14" max="14" width="9.1796875" customWidth="1"/>
  </cols>
  <sheetData>
    <row r="1" spans="1:12" ht="23" x14ac:dyDescent="0.5">
      <c r="A1" s="197" t="s">
        <v>585</v>
      </c>
      <c r="B1" s="45"/>
      <c r="C1" s="45"/>
      <c r="D1" s="198"/>
      <c r="E1" s="198"/>
      <c r="F1" s="449" t="s">
        <v>508</v>
      </c>
      <c r="G1" s="449"/>
    </row>
    <row r="2" spans="1:12" ht="3" customHeight="1" x14ac:dyDescent="0.4">
      <c r="A2" s="14"/>
      <c r="B2" s="14"/>
      <c r="C2" s="198"/>
      <c r="D2" s="34"/>
      <c r="E2" s="34"/>
      <c r="F2" s="34"/>
      <c r="G2" s="34"/>
    </row>
    <row r="3" spans="1:12" ht="18" x14ac:dyDescent="0.4">
      <c r="A3" s="68" t="s">
        <v>586</v>
      </c>
      <c r="B3" s="14"/>
      <c r="C3" s="198"/>
      <c r="D3" s="34"/>
      <c r="E3" s="34"/>
      <c r="F3" s="34"/>
      <c r="G3" s="34"/>
    </row>
    <row r="4" spans="1:12" ht="18" x14ac:dyDescent="0.4">
      <c r="A4" s="56"/>
      <c r="B4" s="14"/>
      <c r="C4" s="198"/>
      <c r="D4" s="34"/>
      <c r="E4" s="34"/>
      <c r="F4" s="34"/>
      <c r="G4" s="34"/>
    </row>
    <row r="5" spans="1:12" ht="18" x14ac:dyDescent="0.4">
      <c r="A5" s="198"/>
      <c r="B5" s="198"/>
      <c r="C5" s="198"/>
      <c r="D5" s="200" t="s">
        <v>512</v>
      </c>
      <c r="E5" s="200" t="s">
        <v>581</v>
      </c>
      <c r="F5" s="200" t="s">
        <v>587</v>
      </c>
      <c r="G5" s="260" t="s">
        <v>588</v>
      </c>
      <c r="H5" t="s">
        <v>589</v>
      </c>
      <c r="I5" t="s">
        <v>590</v>
      </c>
      <c r="J5" s="14" t="s">
        <v>591</v>
      </c>
      <c r="L5" s="14"/>
    </row>
    <row r="6" spans="1:12" ht="18" x14ac:dyDescent="0.4">
      <c r="A6" s="198"/>
      <c r="B6" s="198"/>
      <c r="C6" s="198"/>
      <c r="D6" s="200" t="s">
        <v>527</v>
      </c>
      <c r="E6" s="200" t="s">
        <v>527</v>
      </c>
      <c r="F6" s="200" t="s">
        <v>592</v>
      </c>
      <c r="G6" s="34"/>
      <c r="K6">
        <f>COUNTIF(K9:K102,"TRUE")</f>
        <v>0</v>
      </c>
      <c r="L6">
        <f>COUNTIF(L9:L102,"More")</f>
        <v>0</v>
      </c>
    </row>
    <row r="7" spans="1:12" ht="18" x14ac:dyDescent="0.4">
      <c r="A7" s="198"/>
      <c r="B7" s="198"/>
      <c r="C7" s="198"/>
      <c r="D7" s="387" t="s">
        <v>529</v>
      </c>
      <c r="E7" s="387" t="s">
        <v>529</v>
      </c>
      <c r="F7" s="387" t="s">
        <v>529</v>
      </c>
      <c r="G7" s="34"/>
    </row>
    <row r="8" spans="1:12" ht="18" x14ac:dyDescent="0.4">
      <c r="A8" s="14"/>
      <c r="B8" s="14"/>
      <c r="C8" s="201" t="s">
        <v>593</v>
      </c>
      <c r="D8" s="198"/>
      <c r="E8" s="198"/>
      <c r="F8" s="198"/>
      <c r="G8" s="34"/>
      <c r="J8">
        <f>IFERROR(F10/D10*100,0)</f>
        <v>0</v>
      </c>
    </row>
    <row r="9" spans="1:12" ht="14" x14ac:dyDescent="0.3">
      <c r="A9" s="14"/>
      <c r="B9" s="14" t="s">
        <v>19</v>
      </c>
      <c r="C9" s="7" t="s">
        <v>20</v>
      </c>
      <c r="D9" s="205">
        <f>'Original Budget'!E9</f>
        <v>0</v>
      </c>
      <c r="E9" s="205">
        <f>'Revised Budget'!E9</f>
        <v>0</v>
      </c>
      <c r="F9" s="388">
        <f>IFERROR(E9-D9,"")</f>
        <v>0</v>
      </c>
      <c r="G9" s="202"/>
      <c r="H9">
        <v>-5</v>
      </c>
      <c r="I9">
        <v>5</v>
      </c>
      <c r="J9" s="203">
        <f>IFERROR((F9/D9*100),0)</f>
        <v>0</v>
      </c>
      <c r="K9" t="b">
        <f>OR(J9&lt;H9,J9&gt;I9)</f>
        <v>0</v>
      </c>
      <c r="L9" t="str">
        <f t="shared" ref="L9:L29" si="0">IF(K9=FALSE,"",IF(G9="","More",""))</f>
        <v/>
      </c>
    </row>
    <row r="10" spans="1:12" ht="14" x14ac:dyDescent="0.3">
      <c r="A10" s="14"/>
      <c r="B10" s="14" t="s">
        <v>21</v>
      </c>
      <c r="C10" s="7" t="s">
        <v>22</v>
      </c>
      <c r="D10" s="205">
        <f>'Original Budget'!E10</f>
        <v>0</v>
      </c>
      <c r="E10" s="205">
        <f>'Revised Budget'!E10</f>
        <v>0</v>
      </c>
      <c r="F10" s="388">
        <f t="shared" ref="F10:F26" si="1">IFERROR(E10-D10,"")</f>
        <v>0</v>
      </c>
      <c r="G10" s="202"/>
      <c r="H10">
        <v>-5</v>
      </c>
      <c r="I10">
        <v>5</v>
      </c>
      <c r="J10" s="203">
        <f>IFERROR((F10/D10*100),0)</f>
        <v>0</v>
      </c>
      <c r="K10" t="b">
        <f t="shared" ref="K10:K23" si="2">OR(J10&lt;H10,J10&gt;I10)</f>
        <v>0</v>
      </c>
      <c r="L10" t="str">
        <f t="shared" si="0"/>
        <v/>
      </c>
    </row>
    <row r="11" spans="1:12" ht="14" x14ac:dyDescent="0.3">
      <c r="A11" s="14"/>
      <c r="B11" s="14" t="s">
        <v>23</v>
      </c>
      <c r="C11" s="7" t="s">
        <v>24</v>
      </c>
      <c r="D11" s="205">
        <f>'Original Budget'!E11</f>
        <v>0</v>
      </c>
      <c r="E11" s="205">
        <f>'Revised Budget'!E11</f>
        <v>0</v>
      </c>
      <c r="F11" s="388">
        <f t="shared" si="1"/>
        <v>0</v>
      </c>
      <c r="G11" s="202"/>
      <c r="H11">
        <v>-10</v>
      </c>
      <c r="I11">
        <v>10</v>
      </c>
      <c r="J11" s="203">
        <f t="shared" ref="J11:J23" si="3">IFERROR((F11/D11*100),0)</f>
        <v>0</v>
      </c>
      <c r="K11" t="b">
        <f t="shared" si="2"/>
        <v>0</v>
      </c>
      <c r="L11" t="str">
        <f>IF(K11=FALSE,"",IF(G11="","More",""))</f>
        <v/>
      </c>
    </row>
    <row r="12" spans="1:12" ht="14" x14ac:dyDescent="0.3">
      <c r="A12" s="14"/>
      <c r="B12" s="14" t="s">
        <v>25</v>
      </c>
      <c r="C12" s="7" t="s">
        <v>26</v>
      </c>
      <c r="D12" s="205">
        <f>'Original Budget'!E12</f>
        <v>0</v>
      </c>
      <c r="E12" s="205">
        <f>'Revised Budget'!E12</f>
        <v>0</v>
      </c>
      <c r="F12" s="388">
        <f t="shared" si="1"/>
        <v>0</v>
      </c>
      <c r="G12" s="202"/>
      <c r="H12">
        <v>-10</v>
      </c>
      <c r="I12">
        <v>10</v>
      </c>
      <c r="J12" s="203">
        <f t="shared" si="3"/>
        <v>0</v>
      </c>
      <c r="K12" t="b">
        <f t="shared" si="2"/>
        <v>0</v>
      </c>
      <c r="L12" t="str">
        <f t="shared" si="0"/>
        <v/>
      </c>
    </row>
    <row r="13" spans="1:12" ht="14" x14ac:dyDescent="0.3">
      <c r="A13" s="14"/>
      <c r="B13" s="14" t="s">
        <v>27</v>
      </c>
      <c r="C13" s="7" t="s">
        <v>28</v>
      </c>
      <c r="D13" s="205">
        <f>'Original Budget'!E13</f>
        <v>0</v>
      </c>
      <c r="E13" s="205">
        <f>'Revised Budget'!E13</f>
        <v>0</v>
      </c>
      <c r="F13" s="388">
        <f t="shared" si="1"/>
        <v>0</v>
      </c>
      <c r="G13" s="202"/>
      <c r="H13">
        <v>-10</v>
      </c>
      <c r="I13">
        <v>10</v>
      </c>
      <c r="J13" s="203">
        <f t="shared" si="3"/>
        <v>0</v>
      </c>
      <c r="K13" t="b">
        <f t="shared" si="2"/>
        <v>0</v>
      </c>
      <c r="L13" t="str">
        <f t="shared" si="0"/>
        <v/>
      </c>
    </row>
    <row r="14" spans="1:12" ht="14" x14ac:dyDescent="0.3">
      <c r="A14" s="14"/>
      <c r="B14" s="14" t="s">
        <v>29</v>
      </c>
      <c r="C14" s="7" t="s">
        <v>30</v>
      </c>
      <c r="D14" s="205">
        <f>'Original Budget'!E14</f>
        <v>0</v>
      </c>
      <c r="E14" s="205">
        <f>'Revised Budget'!E14</f>
        <v>0</v>
      </c>
      <c r="F14" s="388">
        <f t="shared" si="1"/>
        <v>0</v>
      </c>
      <c r="G14" s="202"/>
      <c r="H14">
        <v>-10</v>
      </c>
      <c r="I14">
        <v>10</v>
      </c>
      <c r="J14" s="203">
        <f t="shared" si="3"/>
        <v>0</v>
      </c>
      <c r="K14" t="b">
        <f t="shared" si="2"/>
        <v>0</v>
      </c>
      <c r="L14" t="str">
        <f t="shared" si="0"/>
        <v/>
      </c>
    </row>
    <row r="15" spans="1:12" ht="14" x14ac:dyDescent="0.3">
      <c r="A15" s="14"/>
      <c r="B15" s="14" t="s">
        <v>31</v>
      </c>
      <c r="C15" s="7" t="s">
        <v>32</v>
      </c>
      <c r="D15" s="205">
        <f>'Original Budget'!E15</f>
        <v>0</v>
      </c>
      <c r="E15" s="205">
        <f>'Revised Budget'!E15</f>
        <v>0</v>
      </c>
      <c r="F15" s="388">
        <f t="shared" si="1"/>
        <v>0</v>
      </c>
      <c r="G15" s="202"/>
      <c r="H15">
        <v>-10</v>
      </c>
      <c r="I15">
        <v>10</v>
      </c>
      <c r="J15" s="203">
        <f t="shared" si="3"/>
        <v>0</v>
      </c>
      <c r="K15" t="b">
        <f t="shared" si="2"/>
        <v>0</v>
      </c>
      <c r="L15" t="str">
        <f t="shared" si="0"/>
        <v/>
      </c>
    </row>
    <row r="16" spans="1:12" ht="14" x14ac:dyDescent="0.3">
      <c r="A16" s="14"/>
      <c r="B16" s="14" t="s">
        <v>33</v>
      </c>
      <c r="C16" s="7" t="s">
        <v>34</v>
      </c>
      <c r="D16" s="205">
        <f>'Original Budget'!E16</f>
        <v>0</v>
      </c>
      <c r="E16" s="205">
        <f>'Revised Budget'!E16</f>
        <v>0</v>
      </c>
      <c r="F16" s="388">
        <f t="shared" si="1"/>
        <v>0</v>
      </c>
      <c r="G16" s="202"/>
      <c r="H16">
        <v>-10</v>
      </c>
      <c r="I16">
        <v>10</v>
      </c>
      <c r="J16" s="203">
        <f t="shared" si="3"/>
        <v>0</v>
      </c>
      <c r="K16" t="b">
        <f t="shared" si="2"/>
        <v>0</v>
      </c>
      <c r="L16" t="str">
        <f t="shared" si="0"/>
        <v/>
      </c>
    </row>
    <row r="17" spans="1:12" ht="14" x14ac:dyDescent="0.3">
      <c r="A17" s="14"/>
      <c r="B17" s="14" t="s">
        <v>35</v>
      </c>
      <c r="C17" s="7" t="s">
        <v>36</v>
      </c>
      <c r="D17" s="205">
        <f>'Original Budget'!E17</f>
        <v>0</v>
      </c>
      <c r="E17" s="205">
        <f>'Revised Budget'!E17</f>
        <v>0</v>
      </c>
      <c r="F17" s="388">
        <f t="shared" si="1"/>
        <v>0</v>
      </c>
      <c r="G17" s="202"/>
      <c r="H17">
        <v>-10</v>
      </c>
      <c r="I17">
        <v>10</v>
      </c>
      <c r="J17" s="203">
        <f t="shared" si="3"/>
        <v>0</v>
      </c>
      <c r="K17" t="b">
        <f t="shared" si="2"/>
        <v>0</v>
      </c>
      <c r="L17" t="str">
        <f t="shared" si="0"/>
        <v/>
      </c>
    </row>
    <row r="18" spans="1:12" ht="14" x14ac:dyDescent="0.3">
      <c r="A18" s="14"/>
      <c r="B18" s="14" t="s">
        <v>37</v>
      </c>
      <c r="C18" s="7" t="s">
        <v>38</v>
      </c>
      <c r="D18" s="205">
        <f>'Original Budget'!E18</f>
        <v>0</v>
      </c>
      <c r="E18" s="205">
        <f>'Revised Budget'!E18</f>
        <v>0</v>
      </c>
      <c r="F18" s="388">
        <f t="shared" si="1"/>
        <v>0</v>
      </c>
      <c r="G18" s="202"/>
      <c r="H18">
        <v>-10</v>
      </c>
      <c r="I18">
        <v>10</v>
      </c>
      <c r="J18" s="203">
        <f t="shared" si="3"/>
        <v>0</v>
      </c>
      <c r="K18" t="b">
        <f t="shared" si="2"/>
        <v>0</v>
      </c>
      <c r="L18" t="str">
        <f t="shared" si="0"/>
        <v/>
      </c>
    </row>
    <row r="19" spans="1:12" ht="14" x14ac:dyDescent="0.3">
      <c r="A19" s="14"/>
      <c r="B19" s="14" t="s">
        <v>39</v>
      </c>
      <c r="C19" s="7" t="s">
        <v>40</v>
      </c>
      <c r="D19" s="205">
        <f>'Original Budget'!E19</f>
        <v>0</v>
      </c>
      <c r="E19" s="205">
        <f>'Revised Budget'!E19</f>
        <v>0</v>
      </c>
      <c r="F19" s="388">
        <f t="shared" si="1"/>
        <v>0</v>
      </c>
      <c r="G19" s="202"/>
      <c r="H19">
        <v>-10</v>
      </c>
      <c r="I19">
        <v>10</v>
      </c>
      <c r="J19" s="203">
        <f t="shared" si="3"/>
        <v>0</v>
      </c>
      <c r="K19" t="b">
        <f t="shared" si="2"/>
        <v>0</v>
      </c>
      <c r="L19" t="str">
        <f t="shared" si="0"/>
        <v/>
      </c>
    </row>
    <row r="20" spans="1:12" ht="14" x14ac:dyDescent="0.3">
      <c r="A20" s="14"/>
      <c r="B20" s="14" t="s">
        <v>41</v>
      </c>
      <c r="C20" s="7" t="s">
        <v>42</v>
      </c>
      <c r="D20" s="205">
        <f>'Original Budget'!E20</f>
        <v>0</v>
      </c>
      <c r="E20" s="205">
        <f>'Revised Budget'!E20</f>
        <v>0</v>
      </c>
      <c r="F20" s="388">
        <f t="shared" si="1"/>
        <v>0</v>
      </c>
      <c r="G20" s="202"/>
      <c r="H20">
        <v>-10</v>
      </c>
      <c r="I20">
        <v>10</v>
      </c>
      <c r="J20" s="203">
        <f t="shared" si="3"/>
        <v>0</v>
      </c>
      <c r="K20" t="b">
        <f t="shared" si="2"/>
        <v>0</v>
      </c>
      <c r="L20" t="str">
        <f t="shared" si="0"/>
        <v/>
      </c>
    </row>
    <row r="21" spans="1:12" ht="14" x14ac:dyDescent="0.3">
      <c r="A21" s="14"/>
      <c r="B21" s="14" t="s">
        <v>43</v>
      </c>
      <c r="C21" s="7" t="s">
        <v>44</v>
      </c>
      <c r="D21" s="205">
        <f>'Original Budget'!E21</f>
        <v>0</v>
      </c>
      <c r="E21" s="205">
        <f>'Revised Budget'!E21</f>
        <v>0</v>
      </c>
      <c r="F21" s="388">
        <f t="shared" si="1"/>
        <v>0</v>
      </c>
      <c r="G21" s="202"/>
      <c r="H21">
        <v>-10</v>
      </c>
      <c r="I21">
        <v>10</v>
      </c>
      <c r="J21" s="203">
        <f t="shared" si="3"/>
        <v>0</v>
      </c>
      <c r="K21" t="b">
        <f t="shared" si="2"/>
        <v>0</v>
      </c>
      <c r="L21" t="str">
        <f t="shared" si="0"/>
        <v/>
      </c>
    </row>
    <row r="22" spans="1:12" ht="14" x14ac:dyDescent="0.3">
      <c r="A22" s="14"/>
      <c r="B22" s="14" t="s">
        <v>45</v>
      </c>
      <c r="C22" s="7" t="s">
        <v>46</v>
      </c>
      <c r="D22" s="205">
        <f>'Original Budget'!E22</f>
        <v>0</v>
      </c>
      <c r="E22" s="205">
        <f>'Revised Budget'!E22</f>
        <v>0</v>
      </c>
      <c r="F22" s="388">
        <f t="shared" si="1"/>
        <v>0</v>
      </c>
      <c r="G22" s="202"/>
      <c r="H22">
        <v>-10</v>
      </c>
      <c r="I22">
        <v>10</v>
      </c>
      <c r="J22" s="203">
        <f t="shared" si="3"/>
        <v>0</v>
      </c>
      <c r="K22" t="b">
        <f t="shared" si="2"/>
        <v>0</v>
      </c>
      <c r="L22" t="str">
        <f t="shared" si="0"/>
        <v/>
      </c>
    </row>
    <row r="23" spans="1:12" ht="14" x14ac:dyDescent="0.3">
      <c r="A23" s="14"/>
      <c r="B23" s="14" t="s">
        <v>47</v>
      </c>
      <c r="C23" s="7" t="s">
        <v>48</v>
      </c>
      <c r="D23" s="205">
        <f>'Original Budget'!E23</f>
        <v>0</v>
      </c>
      <c r="E23" s="205">
        <f>'Revised Budget'!E23</f>
        <v>0</v>
      </c>
      <c r="F23" s="388">
        <f t="shared" si="1"/>
        <v>0</v>
      </c>
      <c r="G23" s="202"/>
      <c r="H23">
        <v>-10</v>
      </c>
      <c r="I23">
        <v>10</v>
      </c>
      <c r="J23" s="203">
        <f t="shared" si="3"/>
        <v>0</v>
      </c>
      <c r="K23" t="b">
        <f t="shared" si="2"/>
        <v>0</v>
      </c>
      <c r="L23" t="str">
        <f t="shared" si="0"/>
        <v/>
      </c>
    </row>
    <row r="24" spans="1:12" ht="14" x14ac:dyDescent="0.3">
      <c r="A24" s="14"/>
      <c r="B24" s="14" t="s">
        <v>49</v>
      </c>
      <c r="C24" s="7" t="s">
        <v>50</v>
      </c>
      <c r="D24" s="205">
        <f>'Original Budget'!E24</f>
        <v>0</v>
      </c>
      <c r="E24" s="205">
        <f>'Revised Budget'!E24</f>
        <v>0</v>
      </c>
      <c r="F24" s="388">
        <f t="shared" si="1"/>
        <v>0</v>
      </c>
      <c r="G24" s="202"/>
      <c r="J24" s="203"/>
    </row>
    <row r="25" spans="1:12" ht="14" x14ac:dyDescent="0.3">
      <c r="A25" s="14"/>
      <c r="B25" s="14" t="s">
        <v>51</v>
      </c>
      <c r="C25" s="7" t="s">
        <v>52</v>
      </c>
      <c r="D25" s="205">
        <f>'Original Budget'!E25</f>
        <v>0</v>
      </c>
      <c r="E25" s="205">
        <f>'Revised Budget'!E25</f>
        <v>0</v>
      </c>
      <c r="F25" s="388">
        <f t="shared" si="1"/>
        <v>0</v>
      </c>
      <c r="G25" s="202"/>
      <c r="J25" s="203"/>
    </row>
    <row r="26" spans="1:12" ht="14" x14ac:dyDescent="0.3">
      <c r="A26" s="14"/>
      <c r="B26" s="14" t="s">
        <v>53</v>
      </c>
      <c r="C26" s="7" t="s">
        <v>54</v>
      </c>
      <c r="D26" s="205">
        <f>'Original Budget'!E26</f>
        <v>0</v>
      </c>
      <c r="E26" s="205">
        <f>'Revised Budget'!E26</f>
        <v>0</v>
      </c>
      <c r="F26" s="388">
        <f t="shared" si="1"/>
        <v>0</v>
      </c>
      <c r="G26" s="202"/>
      <c r="J26" s="203"/>
    </row>
    <row r="27" spans="1:12" ht="3" customHeight="1" x14ac:dyDescent="0.3">
      <c r="A27" s="14"/>
      <c r="B27" s="14"/>
      <c r="C27" s="7"/>
      <c r="D27" s="361"/>
      <c r="E27" s="361"/>
      <c r="F27" s="361"/>
      <c r="G27" s="389"/>
    </row>
    <row r="28" spans="1:12" ht="14" x14ac:dyDescent="0.3">
      <c r="A28" s="14"/>
      <c r="B28" s="14" t="s">
        <v>157</v>
      </c>
      <c r="C28" s="7" t="s">
        <v>158</v>
      </c>
      <c r="D28" s="205">
        <f>'Original Budget'!E28</f>
        <v>0</v>
      </c>
      <c r="E28" s="205">
        <f>'Revised Budget'!E28</f>
        <v>0</v>
      </c>
      <c r="F28" s="388">
        <f t="shared" ref="F28" si="4">IFERROR(E28-D28,"")</f>
        <v>0</v>
      </c>
      <c r="G28" s="202"/>
      <c r="H28">
        <v>-10</v>
      </c>
      <c r="I28">
        <v>10</v>
      </c>
      <c r="J28" s="203">
        <f>IFERROR((F28/D28*100),0)</f>
        <v>0</v>
      </c>
      <c r="K28" t="b">
        <f>OR(J28&lt;H28,J28&gt;I28)</f>
        <v>0</v>
      </c>
      <c r="L28" t="str">
        <f t="shared" si="0"/>
        <v/>
      </c>
    </row>
    <row r="29" spans="1:12" ht="14" x14ac:dyDescent="0.3">
      <c r="A29" s="14"/>
      <c r="B29" s="14" t="s">
        <v>55</v>
      </c>
      <c r="C29" s="7" t="s">
        <v>56</v>
      </c>
      <c r="D29" s="205">
        <f>'Original Budget'!E29</f>
        <v>0</v>
      </c>
      <c r="E29" s="205">
        <f>'Revised Budget'!E29</f>
        <v>0</v>
      </c>
      <c r="F29" s="388">
        <f t="shared" ref="F29" si="5">IFERROR(E29-D29,"")</f>
        <v>0</v>
      </c>
      <c r="G29" s="202"/>
      <c r="H29">
        <v>-10</v>
      </c>
      <c r="I29">
        <v>10</v>
      </c>
      <c r="J29" s="203">
        <f>IFERROR((F29/D29*100),0)</f>
        <v>0</v>
      </c>
      <c r="K29" t="b">
        <f>OR(J29&lt;H29,J29&gt;I29)</f>
        <v>0</v>
      </c>
      <c r="L29" t="str">
        <f t="shared" si="0"/>
        <v/>
      </c>
    </row>
    <row r="30" spans="1:12" ht="3" customHeight="1" x14ac:dyDescent="0.3">
      <c r="A30" s="14"/>
      <c r="B30" s="14"/>
      <c r="C30" s="7"/>
      <c r="D30" s="208"/>
      <c r="E30" s="208"/>
      <c r="F30" s="208"/>
      <c r="G30" s="389"/>
    </row>
    <row r="31" spans="1:12" ht="15.5" x14ac:dyDescent="0.35">
      <c r="A31" s="14"/>
      <c r="B31" s="56" t="s">
        <v>533</v>
      </c>
      <c r="C31" s="56"/>
      <c r="D31" s="204">
        <f>SUM(D9:D29)</f>
        <v>0</v>
      </c>
      <c r="E31" s="204">
        <f>SUM(E9:E29)</f>
        <v>0</v>
      </c>
      <c r="F31" s="204">
        <f>SUM(F9:F29)</f>
        <v>0</v>
      </c>
      <c r="G31" s="389"/>
    </row>
    <row r="32" spans="1:12" ht="14" x14ac:dyDescent="0.3">
      <c r="A32" s="14"/>
      <c r="B32" s="14"/>
      <c r="C32" s="7"/>
      <c r="D32" s="208"/>
      <c r="E32" s="208"/>
      <c r="F32" s="208"/>
      <c r="G32" s="389"/>
    </row>
    <row r="33" spans="1:12" ht="15.5" x14ac:dyDescent="0.35">
      <c r="A33" s="14"/>
      <c r="B33" s="56" t="s">
        <v>534</v>
      </c>
      <c r="C33" s="56"/>
      <c r="D33" s="208"/>
      <c r="E33" s="208"/>
      <c r="F33" s="208"/>
      <c r="G33" s="389"/>
    </row>
    <row r="34" spans="1:12" ht="14" x14ac:dyDescent="0.3">
      <c r="A34" s="14"/>
      <c r="B34" s="14" t="s">
        <v>57</v>
      </c>
      <c r="C34" s="7" t="s">
        <v>58</v>
      </c>
      <c r="D34" s="205">
        <f>'Original Budget'!E34</f>
        <v>0</v>
      </c>
      <c r="E34" s="205">
        <f>'Revised Budget'!E34</f>
        <v>0</v>
      </c>
      <c r="F34" s="209">
        <f t="shared" ref="F34" si="6">IFERROR(E34-D34,"")</f>
        <v>0</v>
      </c>
      <c r="G34" s="202"/>
      <c r="H34">
        <v>-10</v>
      </c>
      <c r="I34">
        <v>10</v>
      </c>
      <c r="J34" s="203">
        <f t="shared" ref="J34:J63" si="7">IFERROR((F34/D34*100),0)</f>
        <v>0</v>
      </c>
      <c r="K34" t="b">
        <f t="shared" ref="K34:K63" si="8">OR(J34&lt;H34,J34&gt;I34)</f>
        <v>0</v>
      </c>
      <c r="L34" t="str">
        <f t="shared" ref="L34:L66" si="9">IF(K34=FALSE,"",IF(G34="","More",""))</f>
        <v/>
      </c>
    </row>
    <row r="35" spans="1:12" ht="14" x14ac:dyDescent="0.3">
      <c r="A35" s="14"/>
      <c r="B35" s="14" t="s">
        <v>59</v>
      </c>
      <c r="C35" s="7" t="s">
        <v>60</v>
      </c>
      <c r="D35" s="205">
        <f>'Original Budget'!E35</f>
        <v>0</v>
      </c>
      <c r="E35" s="205">
        <f>'Revised Budget'!E35</f>
        <v>0</v>
      </c>
      <c r="F35" s="209">
        <f t="shared" ref="F35:F63" si="10">IFERROR(E35-D35,"")</f>
        <v>0</v>
      </c>
      <c r="G35" s="202"/>
      <c r="H35">
        <v>-10</v>
      </c>
      <c r="I35">
        <v>10</v>
      </c>
      <c r="J35" s="203">
        <f t="shared" si="7"/>
        <v>0</v>
      </c>
      <c r="K35" t="b">
        <f t="shared" si="8"/>
        <v>0</v>
      </c>
      <c r="L35" t="str">
        <f t="shared" si="9"/>
        <v/>
      </c>
    </row>
    <row r="36" spans="1:12" ht="14" x14ac:dyDescent="0.3">
      <c r="A36" s="14"/>
      <c r="B36" s="14" t="s">
        <v>61</v>
      </c>
      <c r="C36" s="7" t="s">
        <v>62</v>
      </c>
      <c r="D36" s="205">
        <f>'Original Budget'!E36</f>
        <v>0</v>
      </c>
      <c r="E36" s="205">
        <f>'Revised Budget'!E36</f>
        <v>0</v>
      </c>
      <c r="F36" s="209">
        <f t="shared" si="10"/>
        <v>0</v>
      </c>
      <c r="G36" s="202"/>
      <c r="H36">
        <v>-10</v>
      </c>
      <c r="I36">
        <v>10</v>
      </c>
      <c r="J36" s="203">
        <f t="shared" si="7"/>
        <v>0</v>
      </c>
      <c r="K36" t="b">
        <f t="shared" si="8"/>
        <v>0</v>
      </c>
      <c r="L36" t="str">
        <f t="shared" si="9"/>
        <v/>
      </c>
    </row>
    <row r="37" spans="1:12" ht="14" x14ac:dyDescent="0.3">
      <c r="A37" s="14"/>
      <c r="B37" s="14" t="s">
        <v>63</v>
      </c>
      <c r="C37" s="7" t="s">
        <v>64</v>
      </c>
      <c r="D37" s="205">
        <f>'Original Budget'!E37</f>
        <v>0</v>
      </c>
      <c r="E37" s="205">
        <f>'Revised Budget'!E37</f>
        <v>0</v>
      </c>
      <c r="F37" s="209">
        <f t="shared" si="10"/>
        <v>0</v>
      </c>
      <c r="G37" s="202"/>
      <c r="H37">
        <v>-10</v>
      </c>
      <c r="I37">
        <v>10</v>
      </c>
      <c r="J37" s="203">
        <f t="shared" si="7"/>
        <v>0</v>
      </c>
      <c r="K37" t="b">
        <f t="shared" si="8"/>
        <v>0</v>
      </c>
      <c r="L37" t="str">
        <f t="shared" si="9"/>
        <v/>
      </c>
    </row>
    <row r="38" spans="1:12" ht="14" x14ac:dyDescent="0.3">
      <c r="A38" s="14"/>
      <c r="B38" s="14" t="s">
        <v>65</v>
      </c>
      <c r="C38" s="7" t="s">
        <v>66</v>
      </c>
      <c r="D38" s="205">
        <f>'Original Budget'!E38</f>
        <v>0</v>
      </c>
      <c r="E38" s="205">
        <f>'Revised Budget'!E38</f>
        <v>0</v>
      </c>
      <c r="F38" s="209">
        <f t="shared" si="10"/>
        <v>0</v>
      </c>
      <c r="G38" s="202"/>
      <c r="H38">
        <v>-10</v>
      </c>
      <c r="I38">
        <v>10</v>
      </c>
      <c r="J38" s="203">
        <f t="shared" si="7"/>
        <v>0</v>
      </c>
      <c r="K38" t="b">
        <f t="shared" si="8"/>
        <v>0</v>
      </c>
      <c r="L38" t="str">
        <f t="shared" si="9"/>
        <v/>
      </c>
    </row>
    <row r="39" spans="1:12" ht="14" x14ac:dyDescent="0.3">
      <c r="A39" s="14"/>
      <c r="B39" s="14" t="s">
        <v>67</v>
      </c>
      <c r="C39" s="7" t="s">
        <v>68</v>
      </c>
      <c r="D39" s="205">
        <f>'Original Budget'!E39</f>
        <v>0</v>
      </c>
      <c r="E39" s="205">
        <f>'Revised Budget'!E39</f>
        <v>0</v>
      </c>
      <c r="F39" s="209">
        <f t="shared" si="10"/>
        <v>0</v>
      </c>
      <c r="G39" s="202"/>
      <c r="H39">
        <v>-10</v>
      </c>
      <c r="I39">
        <v>10</v>
      </c>
      <c r="J39" s="203">
        <f t="shared" si="7"/>
        <v>0</v>
      </c>
      <c r="K39" t="b">
        <f t="shared" si="8"/>
        <v>0</v>
      </c>
      <c r="L39" t="str">
        <f t="shared" si="9"/>
        <v/>
      </c>
    </row>
    <row r="40" spans="1:12" ht="14" x14ac:dyDescent="0.3">
      <c r="A40" s="14"/>
      <c r="B40" s="14" t="s">
        <v>69</v>
      </c>
      <c r="C40" s="7" t="s">
        <v>70</v>
      </c>
      <c r="D40" s="205">
        <f>'Original Budget'!E40</f>
        <v>0</v>
      </c>
      <c r="E40" s="205">
        <f>'Revised Budget'!E40</f>
        <v>0</v>
      </c>
      <c r="F40" s="209">
        <f t="shared" si="10"/>
        <v>0</v>
      </c>
      <c r="G40" s="202"/>
      <c r="H40">
        <v>-10</v>
      </c>
      <c r="I40">
        <v>10</v>
      </c>
      <c r="J40" s="203">
        <f t="shared" si="7"/>
        <v>0</v>
      </c>
      <c r="K40" t="b">
        <f t="shared" si="8"/>
        <v>0</v>
      </c>
      <c r="L40" t="str">
        <f t="shared" si="9"/>
        <v/>
      </c>
    </row>
    <row r="41" spans="1:12" ht="14" x14ac:dyDescent="0.3">
      <c r="A41" s="14"/>
      <c r="B41" s="14" t="s">
        <v>71</v>
      </c>
      <c r="C41" s="7" t="s">
        <v>72</v>
      </c>
      <c r="D41" s="205">
        <f>'Original Budget'!E41</f>
        <v>0</v>
      </c>
      <c r="E41" s="205">
        <f>'Revised Budget'!E41</f>
        <v>0</v>
      </c>
      <c r="F41" s="209">
        <f t="shared" si="10"/>
        <v>0</v>
      </c>
      <c r="G41" s="202"/>
      <c r="H41">
        <v>-10</v>
      </c>
      <c r="I41">
        <v>10</v>
      </c>
      <c r="J41" s="203">
        <f t="shared" si="7"/>
        <v>0</v>
      </c>
      <c r="K41" t="b">
        <f t="shared" si="8"/>
        <v>0</v>
      </c>
      <c r="L41" t="str">
        <f t="shared" si="9"/>
        <v/>
      </c>
    </row>
    <row r="42" spans="1:12" ht="14" x14ac:dyDescent="0.3">
      <c r="A42" s="14"/>
      <c r="B42" s="14" t="s">
        <v>73</v>
      </c>
      <c r="C42" s="7" t="s">
        <v>74</v>
      </c>
      <c r="D42" s="205">
        <f>'Original Budget'!E42</f>
        <v>0</v>
      </c>
      <c r="E42" s="205">
        <f>'Revised Budget'!E42</f>
        <v>0</v>
      </c>
      <c r="F42" s="209">
        <f t="shared" si="10"/>
        <v>0</v>
      </c>
      <c r="G42" s="202"/>
      <c r="H42">
        <v>-10</v>
      </c>
      <c r="I42">
        <v>10</v>
      </c>
      <c r="J42" s="203">
        <f t="shared" si="7"/>
        <v>0</v>
      </c>
      <c r="K42" t="b">
        <f t="shared" si="8"/>
        <v>0</v>
      </c>
      <c r="L42" t="str">
        <f t="shared" si="9"/>
        <v/>
      </c>
    </row>
    <row r="43" spans="1:12" ht="14" x14ac:dyDescent="0.3">
      <c r="A43" s="14"/>
      <c r="B43" s="14" t="s">
        <v>75</v>
      </c>
      <c r="C43" s="7" t="s">
        <v>76</v>
      </c>
      <c r="D43" s="205">
        <f>'Original Budget'!E43</f>
        <v>0</v>
      </c>
      <c r="E43" s="205">
        <f>'Revised Budget'!E43</f>
        <v>0</v>
      </c>
      <c r="F43" s="209">
        <f t="shared" si="10"/>
        <v>0</v>
      </c>
      <c r="G43" s="202"/>
      <c r="H43">
        <v>-10</v>
      </c>
      <c r="I43">
        <v>10</v>
      </c>
      <c r="J43" s="203">
        <f t="shared" si="7"/>
        <v>0</v>
      </c>
      <c r="K43" t="b">
        <f t="shared" si="8"/>
        <v>0</v>
      </c>
      <c r="L43" t="str">
        <f t="shared" si="9"/>
        <v/>
      </c>
    </row>
    <row r="44" spans="1:12" ht="14" x14ac:dyDescent="0.3">
      <c r="A44" s="14"/>
      <c r="B44" s="14" t="s">
        <v>77</v>
      </c>
      <c r="C44" s="7" t="s">
        <v>78</v>
      </c>
      <c r="D44" s="205">
        <f>'Original Budget'!E44</f>
        <v>0</v>
      </c>
      <c r="E44" s="205">
        <f>'Revised Budget'!E44</f>
        <v>0</v>
      </c>
      <c r="F44" s="209">
        <f t="shared" si="10"/>
        <v>0</v>
      </c>
      <c r="G44" s="202"/>
      <c r="H44">
        <v>-10</v>
      </c>
      <c r="I44">
        <v>10</v>
      </c>
      <c r="J44" s="203">
        <f t="shared" si="7"/>
        <v>0</v>
      </c>
      <c r="K44" t="b">
        <f t="shared" si="8"/>
        <v>0</v>
      </c>
      <c r="L44" t="str">
        <f t="shared" si="9"/>
        <v/>
      </c>
    </row>
    <row r="45" spans="1:12" ht="14" x14ac:dyDescent="0.3">
      <c r="A45" s="14"/>
      <c r="B45" s="14" t="s">
        <v>79</v>
      </c>
      <c r="C45" s="7" t="s">
        <v>80</v>
      </c>
      <c r="D45" s="205">
        <f>'Original Budget'!E45</f>
        <v>0</v>
      </c>
      <c r="E45" s="205">
        <f>'Revised Budget'!E45</f>
        <v>0</v>
      </c>
      <c r="F45" s="209">
        <f t="shared" si="10"/>
        <v>0</v>
      </c>
      <c r="G45" s="202"/>
      <c r="H45">
        <v>-10</v>
      </c>
      <c r="I45">
        <v>10</v>
      </c>
      <c r="J45" s="203">
        <f t="shared" si="7"/>
        <v>0</v>
      </c>
      <c r="K45" t="b">
        <f t="shared" si="8"/>
        <v>0</v>
      </c>
      <c r="L45" t="str">
        <f t="shared" si="9"/>
        <v/>
      </c>
    </row>
    <row r="46" spans="1:12" ht="14" x14ac:dyDescent="0.3">
      <c r="A46" s="14"/>
      <c r="B46" s="14" t="s">
        <v>81</v>
      </c>
      <c r="C46" s="7" t="s">
        <v>82</v>
      </c>
      <c r="D46" s="205">
        <f>'Original Budget'!E46</f>
        <v>0</v>
      </c>
      <c r="E46" s="205">
        <f>'Revised Budget'!E46</f>
        <v>0</v>
      </c>
      <c r="F46" s="209">
        <f t="shared" si="10"/>
        <v>0</v>
      </c>
      <c r="G46" s="202"/>
      <c r="H46">
        <v>-10</v>
      </c>
      <c r="I46">
        <v>10</v>
      </c>
      <c r="J46" s="203">
        <f t="shared" si="7"/>
        <v>0</v>
      </c>
      <c r="K46" t="b">
        <f t="shared" si="8"/>
        <v>0</v>
      </c>
      <c r="L46" t="str">
        <f t="shared" si="9"/>
        <v/>
      </c>
    </row>
    <row r="47" spans="1:12" ht="14" x14ac:dyDescent="0.3">
      <c r="A47" s="14"/>
      <c r="B47" s="14" t="s">
        <v>83</v>
      </c>
      <c r="C47" s="7" t="s">
        <v>84</v>
      </c>
      <c r="D47" s="205">
        <f>'Original Budget'!E47</f>
        <v>0</v>
      </c>
      <c r="E47" s="205">
        <f>'Revised Budget'!E47</f>
        <v>0</v>
      </c>
      <c r="F47" s="209">
        <f t="shared" si="10"/>
        <v>0</v>
      </c>
      <c r="G47" s="202"/>
      <c r="H47">
        <v>-10</v>
      </c>
      <c r="I47">
        <v>10</v>
      </c>
      <c r="J47" s="203">
        <f t="shared" si="7"/>
        <v>0</v>
      </c>
      <c r="K47" t="b">
        <f t="shared" si="8"/>
        <v>0</v>
      </c>
      <c r="L47" t="str">
        <f t="shared" si="9"/>
        <v/>
      </c>
    </row>
    <row r="48" spans="1:12" ht="14" x14ac:dyDescent="0.3">
      <c r="A48" s="14"/>
      <c r="B48" s="14" t="s">
        <v>85</v>
      </c>
      <c r="C48" s="7" t="s">
        <v>86</v>
      </c>
      <c r="D48" s="205">
        <f>'Original Budget'!E48</f>
        <v>0</v>
      </c>
      <c r="E48" s="205">
        <f>'Revised Budget'!E48</f>
        <v>0</v>
      </c>
      <c r="F48" s="209">
        <f t="shared" si="10"/>
        <v>0</v>
      </c>
      <c r="G48" s="202"/>
      <c r="H48">
        <v>-10</v>
      </c>
      <c r="I48">
        <v>10</v>
      </c>
      <c r="J48" s="203">
        <f t="shared" si="7"/>
        <v>0</v>
      </c>
      <c r="K48" t="b">
        <f t="shared" si="8"/>
        <v>0</v>
      </c>
      <c r="L48" t="str">
        <f t="shared" si="9"/>
        <v/>
      </c>
    </row>
    <row r="49" spans="1:12" ht="14" x14ac:dyDescent="0.3">
      <c r="A49" s="14"/>
      <c r="B49" s="14" t="s">
        <v>87</v>
      </c>
      <c r="C49" s="7" t="s">
        <v>88</v>
      </c>
      <c r="D49" s="205">
        <f>'Original Budget'!E49</f>
        <v>0</v>
      </c>
      <c r="E49" s="205">
        <f>'Revised Budget'!E49</f>
        <v>0</v>
      </c>
      <c r="F49" s="209">
        <f t="shared" si="10"/>
        <v>0</v>
      </c>
      <c r="G49" s="202"/>
      <c r="H49">
        <v>-10</v>
      </c>
      <c r="I49">
        <v>10</v>
      </c>
      <c r="J49" s="203">
        <f t="shared" si="7"/>
        <v>0</v>
      </c>
      <c r="K49" t="b">
        <f t="shared" si="8"/>
        <v>0</v>
      </c>
      <c r="L49" t="str">
        <f t="shared" si="9"/>
        <v/>
      </c>
    </row>
    <row r="50" spans="1:12" ht="14" x14ac:dyDescent="0.3">
      <c r="A50" s="14"/>
      <c r="B50" s="14" t="s">
        <v>89</v>
      </c>
      <c r="C50" s="7" t="s">
        <v>90</v>
      </c>
      <c r="D50" s="205">
        <f>'Original Budget'!E50</f>
        <v>0</v>
      </c>
      <c r="E50" s="205">
        <f>'Revised Budget'!E50</f>
        <v>0</v>
      </c>
      <c r="F50" s="209">
        <f t="shared" ref="F50" si="11">IFERROR(E50-D50,"")</f>
        <v>0</v>
      </c>
      <c r="G50" s="202"/>
      <c r="H50">
        <v>-10</v>
      </c>
      <c r="I50">
        <v>10</v>
      </c>
      <c r="J50" s="203">
        <f t="shared" si="7"/>
        <v>0</v>
      </c>
      <c r="K50" t="b">
        <f t="shared" si="8"/>
        <v>0</v>
      </c>
      <c r="L50" t="str">
        <f t="shared" si="9"/>
        <v/>
      </c>
    </row>
    <row r="51" spans="1:12" ht="14" x14ac:dyDescent="0.3">
      <c r="A51" s="14"/>
      <c r="B51" s="14" t="s">
        <v>91</v>
      </c>
      <c r="C51" s="7" t="s">
        <v>92</v>
      </c>
      <c r="D51" s="205">
        <f>'Original Budget'!E51</f>
        <v>0</v>
      </c>
      <c r="E51" s="205">
        <f>'Revised Budget'!E51</f>
        <v>0</v>
      </c>
      <c r="F51" s="209">
        <f t="shared" si="10"/>
        <v>0</v>
      </c>
      <c r="G51" s="202"/>
      <c r="H51">
        <v>-10</v>
      </c>
      <c r="I51">
        <v>10</v>
      </c>
      <c r="J51" s="203">
        <f t="shared" si="7"/>
        <v>0</v>
      </c>
      <c r="K51" t="b">
        <f t="shared" si="8"/>
        <v>0</v>
      </c>
      <c r="L51" t="str">
        <f t="shared" si="9"/>
        <v/>
      </c>
    </row>
    <row r="52" spans="1:12" ht="14" x14ac:dyDescent="0.3">
      <c r="A52" s="14"/>
      <c r="B52" s="14" t="s">
        <v>93</v>
      </c>
      <c r="C52" s="7" t="s">
        <v>94</v>
      </c>
      <c r="D52" s="205">
        <f>'Original Budget'!E52</f>
        <v>0</v>
      </c>
      <c r="E52" s="205">
        <f>'Revised Budget'!E52</f>
        <v>0</v>
      </c>
      <c r="F52" s="209">
        <f t="shared" si="10"/>
        <v>0</v>
      </c>
      <c r="G52" s="202"/>
      <c r="H52">
        <v>-10</v>
      </c>
      <c r="I52">
        <v>10</v>
      </c>
      <c r="J52" s="203">
        <f t="shared" si="7"/>
        <v>0</v>
      </c>
      <c r="K52" t="b">
        <f t="shared" si="8"/>
        <v>0</v>
      </c>
      <c r="L52" t="str">
        <f t="shared" si="9"/>
        <v/>
      </c>
    </row>
    <row r="53" spans="1:12" ht="14" x14ac:dyDescent="0.3">
      <c r="A53" s="14"/>
      <c r="B53" s="14" t="s">
        <v>95</v>
      </c>
      <c r="C53" s="7" t="s">
        <v>96</v>
      </c>
      <c r="D53" s="205">
        <f>'Original Budget'!E53</f>
        <v>0</v>
      </c>
      <c r="E53" s="205">
        <f>'Revised Budget'!E53</f>
        <v>0</v>
      </c>
      <c r="F53" s="209">
        <f t="shared" si="10"/>
        <v>0</v>
      </c>
      <c r="G53" s="202"/>
      <c r="H53">
        <v>-10</v>
      </c>
      <c r="I53">
        <v>10</v>
      </c>
      <c r="J53" s="203">
        <f t="shared" si="7"/>
        <v>0</v>
      </c>
      <c r="K53" t="b">
        <f t="shared" si="8"/>
        <v>0</v>
      </c>
      <c r="L53" t="str">
        <f t="shared" si="9"/>
        <v/>
      </c>
    </row>
    <row r="54" spans="1:12" ht="14" x14ac:dyDescent="0.3">
      <c r="A54" s="14"/>
      <c r="B54" s="14" t="s">
        <v>97</v>
      </c>
      <c r="C54" s="7" t="s">
        <v>98</v>
      </c>
      <c r="D54" s="205">
        <f>'Original Budget'!E54</f>
        <v>0</v>
      </c>
      <c r="E54" s="205">
        <f>'Revised Budget'!E54</f>
        <v>0</v>
      </c>
      <c r="F54" s="209">
        <f t="shared" si="10"/>
        <v>0</v>
      </c>
      <c r="G54" s="202"/>
      <c r="H54">
        <v>-10</v>
      </c>
      <c r="I54">
        <v>10</v>
      </c>
      <c r="J54" s="203">
        <f t="shared" si="7"/>
        <v>0</v>
      </c>
      <c r="K54" t="b">
        <f t="shared" si="8"/>
        <v>0</v>
      </c>
      <c r="L54" t="str">
        <f t="shared" si="9"/>
        <v/>
      </c>
    </row>
    <row r="55" spans="1:12" ht="14" x14ac:dyDescent="0.3">
      <c r="A55" s="14"/>
      <c r="B55" s="14" t="s">
        <v>99</v>
      </c>
      <c r="C55" s="7" t="s">
        <v>100</v>
      </c>
      <c r="D55" s="205">
        <f>'Original Budget'!E55</f>
        <v>0</v>
      </c>
      <c r="E55" s="205">
        <f>'Revised Budget'!E55</f>
        <v>0</v>
      </c>
      <c r="F55" s="209">
        <f t="shared" si="10"/>
        <v>0</v>
      </c>
      <c r="G55" s="202"/>
      <c r="H55">
        <v>-10</v>
      </c>
      <c r="I55">
        <v>10</v>
      </c>
      <c r="J55" s="203">
        <f t="shared" si="7"/>
        <v>0</v>
      </c>
      <c r="K55" t="b">
        <f t="shared" si="8"/>
        <v>0</v>
      </c>
      <c r="L55" t="str">
        <f t="shared" si="9"/>
        <v/>
      </c>
    </row>
    <row r="56" spans="1:12" ht="14" x14ac:dyDescent="0.3">
      <c r="A56" s="14"/>
      <c r="B56" s="14" t="s">
        <v>101</v>
      </c>
      <c r="C56" s="7" t="s">
        <v>102</v>
      </c>
      <c r="D56" s="205">
        <f>'Original Budget'!E56</f>
        <v>0</v>
      </c>
      <c r="E56" s="205">
        <f>'Revised Budget'!E56</f>
        <v>0</v>
      </c>
      <c r="F56" s="209">
        <f t="shared" si="10"/>
        <v>0</v>
      </c>
      <c r="G56" s="202"/>
      <c r="H56">
        <v>-10</v>
      </c>
      <c r="I56">
        <v>10</v>
      </c>
      <c r="J56" s="203">
        <f t="shared" si="7"/>
        <v>0</v>
      </c>
      <c r="K56" t="b">
        <f t="shared" si="8"/>
        <v>0</v>
      </c>
      <c r="L56" t="str">
        <f t="shared" si="9"/>
        <v/>
      </c>
    </row>
    <row r="57" spans="1:12" ht="14" x14ac:dyDescent="0.3">
      <c r="A57" s="14"/>
      <c r="B57" s="14" t="s">
        <v>103</v>
      </c>
      <c r="C57" s="7" t="s">
        <v>104</v>
      </c>
      <c r="D57" s="205">
        <f>'Original Budget'!E57</f>
        <v>0</v>
      </c>
      <c r="E57" s="205">
        <f>'Revised Budget'!E57</f>
        <v>0</v>
      </c>
      <c r="F57" s="209">
        <f t="shared" si="10"/>
        <v>0</v>
      </c>
      <c r="G57" s="202"/>
      <c r="H57">
        <v>-10</v>
      </c>
      <c r="I57">
        <v>10</v>
      </c>
      <c r="J57" s="203">
        <f t="shared" si="7"/>
        <v>0</v>
      </c>
      <c r="K57" t="b">
        <f t="shared" si="8"/>
        <v>0</v>
      </c>
      <c r="L57" t="str">
        <f t="shared" si="9"/>
        <v/>
      </c>
    </row>
    <row r="58" spans="1:12" ht="14" x14ac:dyDescent="0.3">
      <c r="A58" s="14"/>
      <c r="B58" s="14" t="s">
        <v>105</v>
      </c>
      <c r="C58" s="7" t="s">
        <v>106</v>
      </c>
      <c r="D58" s="205">
        <f>'Original Budget'!E58</f>
        <v>0</v>
      </c>
      <c r="E58" s="205">
        <f>'Revised Budget'!E58</f>
        <v>0</v>
      </c>
      <c r="F58" s="209">
        <f t="shared" si="10"/>
        <v>0</v>
      </c>
      <c r="G58" s="202"/>
      <c r="H58">
        <v>-10</v>
      </c>
      <c r="I58">
        <v>10</v>
      </c>
      <c r="J58" s="203">
        <f t="shared" si="7"/>
        <v>0</v>
      </c>
      <c r="K58" t="b">
        <f t="shared" si="8"/>
        <v>0</v>
      </c>
      <c r="L58" t="str">
        <f t="shared" si="9"/>
        <v/>
      </c>
    </row>
    <row r="59" spans="1:12" ht="14" x14ac:dyDescent="0.3">
      <c r="A59" s="14"/>
      <c r="B59" s="14" t="s">
        <v>107</v>
      </c>
      <c r="C59" s="7" t="s">
        <v>108</v>
      </c>
      <c r="D59" s="205">
        <f>'Original Budget'!E59</f>
        <v>0</v>
      </c>
      <c r="E59" s="205">
        <f>'Revised Budget'!E59</f>
        <v>0</v>
      </c>
      <c r="F59" s="209">
        <f t="shared" si="10"/>
        <v>0</v>
      </c>
      <c r="G59" s="202"/>
      <c r="H59">
        <v>-10</v>
      </c>
      <c r="I59">
        <v>10</v>
      </c>
      <c r="J59" s="203">
        <f t="shared" si="7"/>
        <v>0</v>
      </c>
      <c r="K59" t="b">
        <f t="shared" si="8"/>
        <v>0</v>
      </c>
      <c r="L59" t="str">
        <f t="shared" si="9"/>
        <v/>
      </c>
    </row>
    <row r="60" spans="1:12" ht="14" x14ac:dyDescent="0.3">
      <c r="A60" s="14"/>
      <c r="B60" s="14" t="s">
        <v>109</v>
      </c>
      <c r="C60" s="7" t="s">
        <v>110</v>
      </c>
      <c r="D60" s="205">
        <f>'Original Budget'!E60</f>
        <v>0</v>
      </c>
      <c r="E60" s="205">
        <f>'Revised Budget'!E60</f>
        <v>0</v>
      </c>
      <c r="F60" s="209">
        <f t="shared" si="10"/>
        <v>0</v>
      </c>
      <c r="G60" s="202"/>
      <c r="H60">
        <v>-10</v>
      </c>
      <c r="I60">
        <v>10</v>
      </c>
      <c r="J60" s="203">
        <f t="shared" si="7"/>
        <v>0</v>
      </c>
      <c r="K60" t="b">
        <f t="shared" si="8"/>
        <v>0</v>
      </c>
      <c r="L60" t="str">
        <f t="shared" si="9"/>
        <v/>
      </c>
    </row>
    <row r="61" spans="1:12" ht="14" x14ac:dyDescent="0.3">
      <c r="A61" s="14"/>
      <c r="B61" s="14" t="s">
        <v>111</v>
      </c>
      <c r="C61" s="7" t="s">
        <v>112</v>
      </c>
      <c r="D61" s="205">
        <f>'Original Budget'!E61</f>
        <v>0</v>
      </c>
      <c r="E61" s="205">
        <f>'Revised Budget'!E61</f>
        <v>0</v>
      </c>
      <c r="F61" s="209">
        <f t="shared" si="10"/>
        <v>0</v>
      </c>
      <c r="G61" s="202"/>
      <c r="H61">
        <v>-10</v>
      </c>
      <c r="I61">
        <v>10</v>
      </c>
      <c r="J61" s="203">
        <f t="shared" si="7"/>
        <v>0</v>
      </c>
      <c r="K61" t="b">
        <f t="shared" si="8"/>
        <v>0</v>
      </c>
      <c r="L61" t="str">
        <f t="shared" si="9"/>
        <v/>
      </c>
    </row>
    <row r="62" spans="1:12" ht="14" x14ac:dyDescent="0.3">
      <c r="A62" s="14"/>
      <c r="B62" s="14" t="s">
        <v>113</v>
      </c>
      <c r="C62" s="7" t="s">
        <v>114</v>
      </c>
      <c r="D62" s="205">
        <f>'Original Budget'!E62</f>
        <v>0</v>
      </c>
      <c r="E62" s="205">
        <f>'Revised Budget'!E62</f>
        <v>0</v>
      </c>
      <c r="F62" s="209">
        <f t="shared" si="10"/>
        <v>0</v>
      </c>
      <c r="G62" s="202"/>
      <c r="H62">
        <v>-10</v>
      </c>
      <c r="I62">
        <v>10</v>
      </c>
      <c r="J62" s="203">
        <f t="shared" si="7"/>
        <v>0</v>
      </c>
      <c r="K62" t="b">
        <f t="shared" si="8"/>
        <v>0</v>
      </c>
      <c r="L62" t="str">
        <f t="shared" si="9"/>
        <v/>
      </c>
    </row>
    <row r="63" spans="1:12" ht="14" x14ac:dyDescent="0.25">
      <c r="A63" s="14"/>
      <c r="B63" s="25" t="s">
        <v>115</v>
      </c>
      <c r="C63" s="107" t="s">
        <v>535</v>
      </c>
      <c r="D63" s="205">
        <f>'Original Budget'!E63</f>
        <v>0</v>
      </c>
      <c r="E63" s="205">
        <f>'Revised Budget'!E63</f>
        <v>0</v>
      </c>
      <c r="F63" s="209">
        <f t="shared" si="10"/>
        <v>0</v>
      </c>
      <c r="G63" s="202"/>
      <c r="H63">
        <v>-10</v>
      </c>
      <c r="I63">
        <v>10</v>
      </c>
      <c r="J63" s="203">
        <f t="shared" si="7"/>
        <v>0</v>
      </c>
      <c r="K63" t="b">
        <f t="shared" si="8"/>
        <v>0</v>
      </c>
      <c r="L63" t="str">
        <f t="shared" si="9"/>
        <v/>
      </c>
    </row>
    <row r="64" spans="1:12" ht="3" customHeight="1" x14ac:dyDescent="0.25">
      <c r="A64" s="14"/>
      <c r="B64" s="25"/>
      <c r="C64" s="107"/>
      <c r="D64" s="209"/>
      <c r="E64" s="209"/>
      <c r="F64" s="209"/>
      <c r="G64" s="206"/>
    </row>
    <row r="65" spans="1:12" ht="14" x14ac:dyDescent="0.25">
      <c r="A65" s="14"/>
      <c r="B65" s="14" t="s">
        <v>117</v>
      </c>
      <c r="C65" s="107" t="s">
        <v>118</v>
      </c>
      <c r="D65" s="205">
        <f>'Original Budget'!E65</f>
        <v>0</v>
      </c>
      <c r="E65" s="205">
        <f>'Revised Budget'!E65</f>
        <v>0</v>
      </c>
      <c r="F65" s="209">
        <f t="shared" ref="F65:F66" si="12">IFERROR(E65-D65,"")</f>
        <v>0</v>
      </c>
      <c r="G65" s="202"/>
      <c r="H65">
        <v>-10</v>
      </c>
      <c r="I65">
        <v>10</v>
      </c>
      <c r="J65" s="203">
        <f>IFERROR((F65/D65*100),0)</f>
        <v>0</v>
      </c>
      <c r="K65" t="b">
        <f>OR(J65&lt;H65,J65&gt;I65)</f>
        <v>0</v>
      </c>
      <c r="L65" t="str">
        <f t="shared" si="9"/>
        <v/>
      </c>
    </row>
    <row r="66" spans="1:12" ht="14" x14ac:dyDescent="0.25">
      <c r="A66" s="14"/>
      <c r="B66" s="25" t="s">
        <v>119</v>
      </c>
      <c r="C66" s="107" t="s">
        <v>120</v>
      </c>
      <c r="D66" s="205">
        <f>'Original Budget'!E66</f>
        <v>0</v>
      </c>
      <c r="E66" s="205">
        <f>'Revised Budget'!E66</f>
        <v>0</v>
      </c>
      <c r="F66" s="209">
        <f t="shared" si="12"/>
        <v>0</v>
      </c>
      <c r="G66" s="202"/>
      <c r="H66">
        <v>-10</v>
      </c>
      <c r="I66">
        <v>10</v>
      </c>
      <c r="J66" s="203">
        <f>IFERROR((F66/D66*100),0)</f>
        <v>0</v>
      </c>
      <c r="K66" t="b">
        <f>OR(J66&lt;H66,J66&gt;I66)</f>
        <v>0</v>
      </c>
      <c r="L66" t="str">
        <f t="shared" si="9"/>
        <v/>
      </c>
    </row>
    <row r="67" spans="1:12" ht="3" customHeight="1" x14ac:dyDescent="0.3">
      <c r="A67" s="14"/>
      <c r="B67" s="14"/>
      <c r="C67" s="7"/>
      <c r="D67" s="208"/>
      <c r="E67" s="208"/>
      <c r="F67" s="208"/>
      <c r="G67" s="206"/>
    </row>
    <row r="68" spans="1:12" ht="15.5" x14ac:dyDescent="0.35">
      <c r="A68" s="14"/>
      <c r="B68" s="56" t="s">
        <v>594</v>
      </c>
      <c r="C68" s="56"/>
      <c r="D68" s="204">
        <f>SUM(D34:D67)</f>
        <v>0</v>
      </c>
      <c r="E68" s="204">
        <f>SUM(E34:E67)</f>
        <v>0</v>
      </c>
      <c r="F68" s="204">
        <f>IFERROR(E68-D68,"")</f>
        <v>0</v>
      </c>
      <c r="G68" s="206"/>
    </row>
    <row r="69" spans="1:12" ht="3" customHeight="1" x14ac:dyDescent="0.3">
      <c r="A69" s="14"/>
      <c r="B69" s="14"/>
      <c r="C69" s="7"/>
      <c r="D69" s="208"/>
      <c r="E69" s="208"/>
      <c r="F69" s="208"/>
      <c r="G69" s="206"/>
    </row>
    <row r="70" spans="1:12" ht="14" x14ac:dyDescent="0.3">
      <c r="A70" s="14"/>
      <c r="B70" s="14"/>
      <c r="C70" s="7"/>
      <c r="D70" s="208"/>
      <c r="E70" s="208"/>
      <c r="F70" s="208"/>
      <c r="G70" s="206"/>
    </row>
    <row r="71" spans="1:12" ht="15.5" x14ac:dyDescent="0.35">
      <c r="A71" s="14"/>
      <c r="B71" s="56" t="s">
        <v>537</v>
      </c>
      <c r="C71" s="56"/>
      <c r="D71" s="208"/>
      <c r="E71" s="208"/>
      <c r="F71" s="208"/>
      <c r="G71" s="206"/>
    </row>
    <row r="72" spans="1:12" ht="14" x14ac:dyDescent="0.3">
      <c r="A72" s="14"/>
      <c r="B72" s="14" t="s">
        <v>121</v>
      </c>
      <c r="C72" s="110" t="s">
        <v>122</v>
      </c>
      <c r="D72" s="205">
        <f>'Original Budget'!E72</f>
        <v>0</v>
      </c>
      <c r="E72" s="205">
        <f>'Revised Budget'!E72</f>
        <v>0</v>
      </c>
      <c r="F72" s="209">
        <f t="shared" ref="F72:F74" si="13">IFERROR(E72-D72,"")</f>
        <v>0</v>
      </c>
      <c r="G72" s="202"/>
      <c r="H72">
        <v>-10</v>
      </c>
      <c r="I72">
        <v>10</v>
      </c>
      <c r="J72" s="203">
        <f>IFERROR((F72/D72*100),0)</f>
        <v>0</v>
      </c>
      <c r="K72" t="b">
        <f>OR(J72&lt;H72,J72&gt;I72)</f>
        <v>0</v>
      </c>
      <c r="L72" t="str">
        <f t="shared" ref="L72:L74" si="14">IF(K72=FALSE,"",IF(G72="","More",""))</f>
        <v/>
      </c>
    </row>
    <row r="73" spans="1:12" ht="14" x14ac:dyDescent="0.3">
      <c r="A73" s="14"/>
      <c r="B73" s="14" t="s">
        <v>123</v>
      </c>
      <c r="C73" s="110" t="s">
        <v>124</v>
      </c>
      <c r="D73" s="205">
        <f>'Original Budget'!E73</f>
        <v>0</v>
      </c>
      <c r="E73" s="205">
        <f>'Revised Budget'!E73</f>
        <v>0</v>
      </c>
      <c r="F73" s="209">
        <f t="shared" si="13"/>
        <v>0</v>
      </c>
      <c r="G73" s="202"/>
      <c r="H73">
        <v>-10</v>
      </c>
      <c r="I73">
        <v>10</v>
      </c>
      <c r="J73" s="203">
        <f>IFERROR((F73/D73*100),0)</f>
        <v>0</v>
      </c>
      <c r="K73" t="b">
        <f>OR(J73&lt;H73,J73&gt;I73)</f>
        <v>0</v>
      </c>
      <c r="L73" t="str">
        <f t="shared" si="14"/>
        <v/>
      </c>
    </row>
    <row r="74" spans="1:12" ht="14" x14ac:dyDescent="0.25">
      <c r="A74" s="14"/>
      <c r="B74" s="14" t="s">
        <v>125</v>
      </c>
      <c r="C74" s="107" t="s">
        <v>538</v>
      </c>
      <c r="D74" s="205">
        <f>'Original Budget'!E74</f>
        <v>0</v>
      </c>
      <c r="E74" s="205">
        <f>'Revised Budget'!E74</f>
        <v>0</v>
      </c>
      <c r="F74" s="209">
        <f t="shared" si="13"/>
        <v>0</v>
      </c>
      <c r="G74" s="202"/>
      <c r="H74">
        <v>-10</v>
      </c>
      <c r="I74">
        <v>10</v>
      </c>
      <c r="J74" s="203">
        <f>IFERROR((F74/D74*100),0)</f>
        <v>0</v>
      </c>
      <c r="K74" t="b">
        <f>OR(J74&lt;H74,J74&gt;I74)</f>
        <v>0</v>
      </c>
      <c r="L74" t="str">
        <f t="shared" si="14"/>
        <v/>
      </c>
    </row>
    <row r="75" spans="1:12" ht="3" customHeight="1" x14ac:dyDescent="0.3">
      <c r="A75" s="14"/>
      <c r="B75" s="14"/>
      <c r="C75" s="7"/>
      <c r="D75" s="208"/>
      <c r="E75" s="208"/>
      <c r="F75" s="208"/>
      <c r="G75" s="206"/>
    </row>
    <row r="76" spans="1:12" ht="15.5" x14ac:dyDescent="0.35">
      <c r="A76" s="14"/>
      <c r="B76" s="56" t="s">
        <v>595</v>
      </c>
      <c r="C76" s="56"/>
      <c r="D76" s="204">
        <f>SUM(D72:D74)</f>
        <v>0</v>
      </c>
      <c r="E76" s="204">
        <f>SUM(E72:E74)</f>
        <v>0</v>
      </c>
      <c r="F76" s="204">
        <f>SUM(F72:F74)</f>
        <v>0</v>
      </c>
      <c r="G76" s="206"/>
    </row>
    <row r="77" spans="1:12" ht="15.5" x14ac:dyDescent="0.35">
      <c r="A77" s="14"/>
      <c r="B77" s="56"/>
      <c r="C77" s="7"/>
      <c r="D77" s="208"/>
      <c r="E77" s="208"/>
      <c r="F77" s="208"/>
      <c r="G77" s="206"/>
    </row>
    <row r="78" spans="1:12" ht="15.5" x14ac:dyDescent="0.35">
      <c r="A78" s="14"/>
      <c r="B78" s="56" t="s">
        <v>540</v>
      </c>
      <c r="C78" s="56"/>
      <c r="D78" s="208"/>
      <c r="E78" s="208"/>
      <c r="F78" s="208"/>
      <c r="G78" s="206"/>
    </row>
    <row r="79" spans="1:12" ht="14" x14ac:dyDescent="0.3">
      <c r="A79" s="14"/>
      <c r="B79" s="14" t="s">
        <v>147</v>
      </c>
      <c r="C79" s="7" t="s">
        <v>148</v>
      </c>
      <c r="D79" s="205">
        <f>'Original Budget'!E79</f>
        <v>0</v>
      </c>
      <c r="E79" s="205">
        <f>'Revised Budget'!E79</f>
        <v>0</v>
      </c>
      <c r="F79" s="205">
        <f t="shared" ref="F79:F82" si="15">IFERROR(E79-D79,"")</f>
        <v>0</v>
      </c>
      <c r="G79" s="202"/>
      <c r="H79">
        <v>-10</v>
      </c>
      <c r="I79">
        <v>10</v>
      </c>
      <c r="J79" s="203">
        <f>IFERROR((F79/D79*100),0)</f>
        <v>0</v>
      </c>
      <c r="K79" t="b">
        <f>OR(J79&lt;H79,J79&gt;I79)</f>
        <v>0</v>
      </c>
      <c r="L79" t="str">
        <f t="shared" ref="L79:L82" si="16">IF(K79=FALSE,"",IF(G79="","More",""))</f>
        <v/>
      </c>
    </row>
    <row r="80" spans="1:12" ht="14" x14ac:dyDescent="0.3">
      <c r="A80" s="14"/>
      <c r="B80" s="14" t="s">
        <v>127</v>
      </c>
      <c r="C80" s="7" t="s">
        <v>128</v>
      </c>
      <c r="D80" s="205">
        <f>'Original Budget'!E80</f>
        <v>0</v>
      </c>
      <c r="E80" s="205">
        <f>'Revised Budget'!E80</f>
        <v>0</v>
      </c>
      <c r="F80" s="210">
        <f t="shared" si="15"/>
        <v>0</v>
      </c>
      <c r="G80" s="202"/>
      <c r="H80">
        <v>-10</v>
      </c>
      <c r="I80">
        <v>10</v>
      </c>
      <c r="J80" s="203">
        <f>IFERROR((F80/D80*100),0)</f>
        <v>0</v>
      </c>
      <c r="K80" t="b">
        <f>OR(J80&lt;H80,J80&gt;I80)</f>
        <v>0</v>
      </c>
      <c r="L80" t="str">
        <f t="shared" si="16"/>
        <v/>
      </c>
    </row>
    <row r="81" spans="1:13" ht="14" x14ac:dyDescent="0.3">
      <c r="A81" s="14"/>
      <c r="B81" s="14" t="s">
        <v>130</v>
      </c>
      <c r="C81" s="7" t="s">
        <v>131</v>
      </c>
      <c r="D81" s="205">
        <f>'Original Budget'!E81</f>
        <v>0</v>
      </c>
      <c r="E81" s="205">
        <f>'Revised Budget'!E81</f>
        <v>0</v>
      </c>
      <c r="F81" s="210">
        <f t="shared" si="15"/>
        <v>0</v>
      </c>
      <c r="G81" s="202"/>
      <c r="H81">
        <v>-10</v>
      </c>
      <c r="I81">
        <v>10</v>
      </c>
      <c r="J81" s="203">
        <f>IFERROR((F81/D81*100),0)</f>
        <v>0</v>
      </c>
      <c r="K81" t="b">
        <f>OR(J81&lt;H81,J81&gt;I81)</f>
        <v>0</v>
      </c>
      <c r="L81" t="str">
        <f t="shared" si="16"/>
        <v/>
      </c>
    </row>
    <row r="82" spans="1:13" ht="14" x14ac:dyDescent="0.3">
      <c r="A82" s="14"/>
      <c r="B82" s="14" t="s">
        <v>136</v>
      </c>
      <c r="C82" s="7" t="s">
        <v>137</v>
      </c>
      <c r="D82" s="205">
        <f>'Original Budget'!E82</f>
        <v>0</v>
      </c>
      <c r="E82" s="205">
        <f>'Revised Budget'!E82</f>
        <v>0</v>
      </c>
      <c r="F82" s="210">
        <f t="shared" si="15"/>
        <v>0</v>
      </c>
      <c r="G82" s="202"/>
      <c r="H82">
        <v>-10</v>
      </c>
      <c r="I82">
        <v>10</v>
      </c>
      <c r="J82" s="203">
        <f>IFERROR((F82/D82*100),0)</f>
        <v>0</v>
      </c>
      <c r="K82" t="b">
        <f>OR(J82&lt;H82,J82&gt;I82)</f>
        <v>0</v>
      </c>
      <c r="L82" t="str">
        <f t="shared" si="16"/>
        <v/>
      </c>
    </row>
    <row r="83" spans="1:13" ht="3" customHeight="1" x14ac:dyDescent="0.3">
      <c r="A83" s="14"/>
      <c r="B83" s="14"/>
      <c r="C83" s="7"/>
      <c r="D83" s="208"/>
      <c r="E83" s="208"/>
      <c r="F83" s="208"/>
      <c r="G83" s="206"/>
    </row>
    <row r="84" spans="1:13" ht="15.5" x14ac:dyDescent="0.35">
      <c r="A84" s="14"/>
      <c r="B84" s="56" t="s">
        <v>596</v>
      </c>
      <c r="C84" s="56"/>
      <c r="D84" s="204">
        <f>SUM(D79:D82)</f>
        <v>0</v>
      </c>
      <c r="E84" s="204">
        <f>SUM(E79:E82)</f>
        <v>0</v>
      </c>
      <c r="F84" s="204">
        <f t="shared" ref="F84" si="17">IFERROR(E84-D84,"")</f>
        <v>0</v>
      </c>
      <c r="G84" s="206"/>
    </row>
    <row r="85" spans="1:13" ht="15.5" x14ac:dyDescent="0.35">
      <c r="A85" s="14"/>
      <c r="B85" s="56"/>
      <c r="C85" s="7"/>
      <c r="D85" s="208"/>
      <c r="E85" s="208"/>
      <c r="F85" s="208"/>
      <c r="G85" s="206"/>
    </row>
    <row r="86" spans="1:13" ht="15.5" x14ac:dyDescent="0.35">
      <c r="A86" s="14"/>
      <c r="B86" s="56" t="s">
        <v>582</v>
      </c>
      <c r="C86" s="7"/>
      <c r="D86" s="208"/>
      <c r="E86" s="208"/>
      <c r="F86" s="208"/>
      <c r="G86" s="206"/>
    </row>
    <row r="87" spans="1:13" ht="14" x14ac:dyDescent="0.3">
      <c r="A87" s="14"/>
      <c r="B87" s="14" t="s">
        <v>212</v>
      </c>
      <c r="C87" s="207" t="s">
        <v>543</v>
      </c>
      <c r="D87" s="205">
        <f>'Original Budget'!E87</f>
        <v>0</v>
      </c>
      <c r="E87" s="205">
        <f>'Revised Budget'!E87</f>
        <v>0</v>
      </c>
      <c r="F87" s="208"/>
      <c r="G87" s="206"/>
    </row>
    <row r="88" spans="1:13" ht="14" x14ac:dyDescent="0.3">
      <c r="A88" s="14"/>
      <c r="B88" s="14" t="s">
        <v>213</v>
      </c>
      <c r="C88" s="207" t="s">
        <v>544</v>
      </c>
      <c r="D88" s="205">
        <f>'Original Budget'!E88</f>
        <v>0</v>
      </c>
      <c r="E88" s="205">
        <f>'Revised Budget'!E88</f>
        <v>0</v>
      </c>
      <c r="F88" s="208"/>
      <c r="G88" s="206"/>
    </row>
    <row r="89" spans="1:13" ht="27" customHeight="1" x14ac:dyDescent="0.3">
      <c r="A89" s="14"/>
      <c r="B89" s="14" t="s">
        <v>216</v>
      </c>
      <c r="C89" s="7" t="s">
        <v>545</v>
      </c>
      <c r="D89" s="205">
        <f>'Original Budget'!E89</f>
        <v>0</v>
      </c>
      <c r="E89" s="205">
        <f>'Revised Budget'!E89</f>
        <v>0</v>
      </c>
      <c r="F89" s="208"/>
      <c r="G89" s="206"/>
    </row>
    <row r="90" spans="1:13" ht="27" customHeight="1" x14ac:dyDescent="0.3">
      <c r="A90" s="14"/>
      <c r="B90" s="1" t="s">
        <v>546</v>
      </c>
      <c r="C90" s="207"/>
      <c r="D90" s="262">
        <f>SUM(D87:D89)</f>
        <v>0</v>
      </c>
      <c r="E90" s="262">
        <f>SUM(E87:E89)</f>
        <v>0</v>
      </c>
      <c r="F90" s="208"/>
      <c r="G90" s="206"/>
    </row>
    <row r="91" spans="1:13" ht="3" customHeight="1" x14ac:dyDescent="0.3">
      <c r="A91" s="14"/>
      <c r="B91" s="14"/>
      <c r="C91" s="207"/>
      <c r="D91" s="209"/>
      <c r="E91" s="209"/>
      <c r="F91" s="208"/>
      <c r="G91" s="206"/>
      <c r="J91" s="203"/>
      <c r="L91" t="str">
        <f t="shared" ref="L91" si="18">IF(K91=FALSE,"",IF(G91="","More",""))</f>
        <v/>
      </c>
    </row>
    <row r="92" spans="1:13" ht="27" customHeight="1" x14ac:dyDescent="0.3">
      <c r="A92" s="14"/>
      <c r="B92" s="14" t="s">
        <v>214</v>
      </c>
      <c r="C92" s="7" t="s">
        <v>547</v>
      </c>
      <c r="D92" s="205">
        <f>'Original Budget'!E92</f>
        <v>0</v>
      </c>
      <c r="E92" s="205">
        <f>'Revised Budget'!E92</f>
        <v>0</v>
      </c>
      <c r="F92" s="208"/>
      <c r="G92" s="206"/>
    </row>
    <row r="93" spans="1:13" ht="14" x14ac:dyDescent="0.3">
      <c r="A93" s="14"/>
      <c r="B93" s="14" t="s">
        <v>215</v>
      </c>
      <c r="C93" s="207" t="s">
        <v>548</v>
      </c>
      <c r="D93" s="205">
        <f>'Original Budget'!E93</f>
        <v>0</v>
      </c>
      <c r="E93" s="205">
        <f>'Revised Budget'!E93</f>
        <v>0</v>
      </c>
      <c r="F93" s="208"/>
      <c r="G93" s="206"/>
      <c r="M93" s="211"/>
    </row>
    <row r="94" spans="1:13" ht="14" x14ac:dyDescent="0.3">
      <c r="A94" s="14"/>
      <c r="B94" s="1" t="s">
        <v>549</v>
      </c>
      <c r="C94" s="207"/>
      <c r="D94" s="261">
        <f>SUM(D92:D93)</f>
        <v>0</v>
      </c>
      <c r="E94" s="261">
        <f>SUM(E92:E93)</f>
        <v>0</v>
      </c>
      <c r="F94" s="208"/>
      <c r="G94" s="206"/>
    </row>
    <row r="95" spans="1:13" ht="3" customHeight="1" x14ac:dyDescent="0.3">
      <c r="A95" s="14"/>
      <c r="B95" s="14"/>
      <c r="C95" s="207"/>
      <c r="D95" s="210"/>
      <c r="E95" s="210"/>
      <c r="F95" s="208"/>
      <c r="G95" s="206"/>
      <c r="J95" s="203"/>
      <c r="L95" t="str">
        <f t="shared" ref="L95" si="19">IF(K95=FALSE,"",IF(G95="","More",""))</f>
        <v/>
      </c>
    </row>
    <row r="96" spans="1:13" ht="16" thickBot="1" x14ac:dyDescent="0.4">
      <c r="A96" s="14"/>
      <c r="B96" s="56" t="s">
        <v>550</v>
      </c>
      <c r="C96" s="207"/>
      <c r="D96" s="263">
        <f>D90+D94</f>
        <v>0</v>
      </c>
      <c r="E96" s="263">
        <f t="shared" ref="E96" si="20">E90+E94</f>
        <v>0</v>
      </c>
      <c r="F96" s="208"/>
      <c r="G96" s="206"/>
    </row>
    <row r="97" spans="1:12" ht="14.5" thickTop="1" x14ac:dyDescent="0.3">
      <c r="A97" s="14"/>
      <c r="B97" s="14"/>
      <c r="C97" s="7"/>
      <c r="D97" s="208"/>
      <c r="E97" s="208"/>
      <c r="F97" s="208"/>
      <c r="G97" s="206"/>
    </row>
    <row r="98" spans="1:12" ht="15.5" x14ac:dyDescent="0.35">
      <c r="A98" s="14"/>
      <c r="B98" s="56" t="s">
        <v>551</v>
      </c>
      <c r="C98" s="207"/>
      <c r="D98" s="210"/>
      <c r="E98" s="210"/>
      <c r="F98" s="208"/>
      <c r="G98" s="206"/>
    </row>
    <row r="99" spans="1:12" ht="14" x14ac:dyDescent="0.3">
      <c r="A99" s="14"/>
      <c r="B99" s="14" t="s">
        <v>212</v>
      </c>
      <c r="C99" s="207" t="s">
        <v>543</v>
      </c>
      <c r="D99" s="205">
        <f>'Original Budget'!E99</f>
        <v>0</v>
      </c>
      <c r="E99" s="205">
        <f>'Revised Budget'!E99</f>
        <v>0</v>
      </c>
      <c r="F99" s="209">
        <f>IFERROR(D99-E99,"")</f>
        <v>0</v>
      </c>
      <c r="G99" s="206"/>
      <c r="J99" s="203"/>
      <c r="L99" t="str">
        <f t="shared" ref="L99" si="21">IF(K99=FALSE,"",IF(G99="","More",""))</f>
        <v/>
      </c>
    </row>
    <row r="100" spans="1:12" ht="14" x14ac:dyDescent="0.3">
      <c r="A100" s="14"/>
      <c r="B100" s="14" t="s">
        <v>213</v>
      </c>
      <c r="C100" s="7" t="s">
        <v>544</v>
      </c>
      <c r="D100" s="205">
        <f>'Original Budget'!E100</f>
        <v>0</v>
      </c>
      <c r="E100" s="205">
        <f>'Revised Budget'!E100</f>
        <v>0</v>
      </c>
      <c r="F100" s="209">
        <f>IFERROR(D100-E100,"")</f>
        <v>0</v>
      </c>
      <c r="G100" s="206"/>
    </row>
    <row r="101" spans="1:12" ht="14" x14ac:dyDescent="0.3">
      <c r="A101" s="14"/>
      <c r="B101" s="14" t="s">
        <v>216</v>
      </c>
      <c r="C101" s="207" t="s">
        <v>545</v>
      </c>
      <c r="D101" s="261">
        <f>'Original Budget'!E101</f>
        <v>0</v>
      </c>
      <c r="E101" s="261">
        <f>'Revised Budget'!E101</f>
        <v>0</v>
      </c>
      <c r="F101" s="390">
        <f>IFERROR(D101-E101,"")</f>
        <v>0</v>
      </c>
      <c r="G101" s="206"/>
    </row>
    <row r="102" spans="1:12" ht="14" x14ac:dyDescent="0.3">
      <c r="A102" s="14"/>
      <c r="B102" s="1" t="s">
        <v>546</v>
      </c>
      <c r="C102" s="207"/>
      <c r="D102" s="209">
        <f>SUM(D99:D101)</f>
        <v>0</v>
      </c>
      <c r="E102" s="209">
        <f>SUM(E99:E101)</f>
        <v>0</v>
      </c>
      <c r="F102" s="209">
        <f>IFERROR(D102-E102,"")</f>
        <v>0</v>
      </c>
      <c r="G102" s="206"/>
      <c r="J102" s="203"/>
      <c r="L102" t="str">
        <f t="shared" ref="L102" si="22">IF(K102=FALSE,"",IF(G102="","More",""))</f>
        <v/>
      </c>
    </row>
    <row r="103" spans="1:12" ht="3" customHeight="1" x14ac:dyDescent="0.35">
      <c r="A103" s="14"/>
      <c r="B103" s="56"/>
      <c r="C103" s="7"/>
      <c r="D103" s="208"/>
      <c r="E103" s="208"/>
      <c r="F103" s="208"/>
      <c r="G103" s="206"/>
    </row>
    <row r="104" spans="1:12" ht="14" x14ac:dyDescent="0.3">
      <c r="A104" s="14"/>
      <c r="B104" s="14" t="s">
        <v>214</v>
      </c>
      <c r="C104" s="207" t="s">
        <v>547</v>
      </c>
      <c r="D104" s="205">
        <f>'Original Budget'!E104</f>
        <v>0</v>
      </c>
      <c r="E104" s="205">
        <f>'Revised Budget'!E104</f>
        <v>0</v>
      </c>
      <c r="F104" s="209">
        <f>IFERROR(D104-E104,"")</f>
        <v>0</v>
      </c>
      <c r="G104" s="199"/>
    </row>
    <row r="105" spans="1:12" ht="14" x14ac:dyDescent="0.3">
      <c r="A105" s="14"/>
      <c r="B105" s="14" t="s">
        <v>215</v>
      </c>
      <c r="C105" s="207" t="s">
        <v>548</v>
      </c>
      <c r="D105" s="261">
        <f>'Original Budget'!E105</f>
        <v>0</v>
      </c>
      <c r="E105" s="261">
        <f>'Revised Budget'!E105</f>
        <v>0</v>
      </c>
      <c r="F105" s="390">
        <f>IFERROR(D105-E105,"")</f>
        <v>0</v>
      </c>
      <c r="G105" s="199"/>
    </row>
    <row r="106" spans="1:12" ht="15.5" x14ac:dyDescent="0.35">
      <c r="A106" s="14"/>
      <c r="B106" s="1" t="s">
        <v>549</v>
      </c>
      <c r="C106" s="56"/>
      <c r="D106" s="204">
        <f>SUM(D104:D105)</f>
        <v>0</v>
      </c>
      <c r="E106" s="204">
        <f>SUM(E104:E105)</f>
        <v>0</v>
      </c>
      <c r="F106" s="204">
        <f>IFERROR(D106-E106,"")</f>
        <v>0</v>
      </c>
      <c r="G106" s="199"/>
    </row>
    <row r="107" spans="1:12" ht="3" customHeight="1" x14ac:dyDescent="0.3">
      <c r="A107" s="14"/>
      <c r="B107" s="14"/>
      <c r="C107" s="207"/>
      <c r="D107" s="208"/>
      <c r="E107" s="208"/>
      <c r="F107" s="208"/>
      <c r="G107" s="199"/>
    </row>
    <row r="108" spans="1:12" ht="16" thickBot="1" x14ac:dyDescent="0.4">
      <c r="A108" s="14"/>
      <c r="B108" s="56" t="s">
        <v>597</v>
      </c>
      <c r="C108" s="207"/>
      <c r="D108" s="384">
        <f>D102+D106</f>
        <v>0</v>
      </c>
      <c r="E108" s="384">
        <f>E102+E106</f>
        <v>0</v>
      </c>
      <c r="F108" s="385">
        <f>IFERROR(D108-E108,"")</f>
        <v>0</v>
      </c>
      <c r="G108" s="199"/>
    </row>
    <row r="109" spans="1:12" ht="16" thickTop="1" x14ac:dyDescent="0.35">
      <c r="A109" s="14"/>
      <c r="B109" s="56"/>
      <c r="C109" s="207"/>
      <c r="D109" s="208"/>
      <c r="E109" s="208"/>
      <c r="F109" s="208"/>
      <c r="G109" s="34"/>
    </row>
    <row r="110" spans="1:12" ht="13" x14ac:dyDescent="0.3">
      <c r="A110" s="1"/>
      <c r="B110" s="1"/>
      <c r="C110" s="1"/>
      <c r="D110" s="204"/>
      <c r="E110" s="204"/>
      <c r="F110" s="204"/>
    </row>
    <row r="111" spans="1:12" ht="14" x14ac:dyDescent="0.3">
      <c r="A111" s="14"/>
      <c r="B111" s="14"/>
      <c r="C111" s="7"/>
      <c r="D111" s="208"/>
      <c r="E111" s="208"/>
      <c r="F111" s="208"/>
    </row>
    <row r="112" spans="1:12" x14ac:dyDescent="0.25">
      <c r="A112" s="14"/>
      <c r="B112" s="14"/>
      <c r="C112" s="14"/>
      <c r="D112" s="208"/>
      <c r="E112" s="208"/>
      <c r="F112" s="208"/>
    </row>
    <row r="113" spans="1:6" x14ac:dyDescent="0.25">
      <c r="A113" s="14"/>
      <c r="B113" s="14"/>
      <c r="C113" s="14"/>
      <c r="D113" s="208"/>
      <c r="E113" s="208"/>
      <c r="F113" s="208"/>
    </row>
    <row r="114" spans="1:6" x14ac:dyDescent="0.25">
      <c r="A114" s="14"/>
      <c r="B114" s="14"/>
      <c r="C114" s="14"/>
      <c r="D114" s="208"/>
      <c r="E114" s="208"/>
      <c r="F114" s="208"/>
    </row>
    <row r="115" spans="1:6" x14ac:dyDescent="0.25">
      <c r="A115" s="14"/>
      <c r="B115" s="14"/>
      <c r="C115" s="14"/>
      <c r="D115" s="208"/>
      <c r="E115" s="208"/>
      <c r="F115" s="208"/>
    </row>
    <row r="116" spans="1:6" x14ac:dyDescent="0.25">
      <c r="A116" s="14"/>
      <c r="B116" s="14"/>
      <c r="C116" s="14"/>
      <c r="D116" s="208"/>
      <c r="E116" s="208"/>
      <c r="F116" s="208"/>
    </row>
    <row r="117" spans="1:6" x14ac:dyDescent="0.25">
      <c r="A117" s="14"/>
      <c r="B117" s="14"/>
      <c r="C117" s="14"/>
      <c r="D117" s="208"/>
      <c r="E117" s="208"/>
      <c r="F117" s="208"/>
    </row>
    <row r="118" spans="1:6" x14ac:dyDescent="0.25">
      <c r="A118" s="14"/>
      <c r="B118" s="14"/>
      <c r="C118" s="14"/>
      <c r="D118" s="208"/>
      <c r="E118" s="208"/>
      <c r="F118" s="208"/>
    </row>
    <row r="119" spans="1:6" x14ac:dyDescent="0.25">
      <c r="A119" s="14"/>
      <c r="B119" s="14"/>
      <c r="C119" s="14"/>
      <c r="D119" s="208"/>
      <c r="E119" s="208"/>
      <c r="F119" s="208"/>
    </row>
    <row r="120" spans="1:6" x14ac:dyDescent="0.25">
      <c r="A120" s="14"/>
      <c r="B120" s="14"/>
      <c r="C120" s="14"/>
      <c r="D120" s="208"/>
      <c r="E120" s="208"/>
      <c r="F120" s="208"/>
    </row>
    <row r="121" spans="1:6" x14ac:dyDescent="0.25">
      <c r="A121" s="14"/>
      <c r="B121" s="14"/>
      <c r="C121" s="14"/>
      <c r="D121" s="208"/>
      <c r="E121" s="208"/>
      <c r="F121" s="208"/>
    </row>
    <row r="122" spans="1:6" x14ac:dyDescent="0.25">
      <c r="A122" s="14"/>
      <c r="B122" s="14"/>
      <c r="C122" s="14"/>
      <c r="D122" s="208"/>
      <c r="E122" s="208"/>
      <c r="F122" s="208"/>
    </row>
    <row r="123" spans="1:6" x14ac:dyDescent="0.25">
      <c r="A123" s="14"/>
      <c r="B123" s="14"/>
      <c r="C123" s="14"/>
      <c r="D123" s="208"/>
      <c r="E123" s="208"/>
      <c r="F123" s="208"/>
    </row>
    <row r="124" spans="1:6" x14ac:dyDescent="0.25">
      <c r="A124" s="14"/>
      <c r="B124" s="14"/>
      <c r="C124" s="14"/>
      <c r="D124" s="208"/>
      <c r="E124" s="208"/>
      <c r="F124" s="208"/>
    </row>
    <row r="125" spans="1:6" x14ac:dyDescent="0.25">
      <c r="A125" s="14"/>
      <c r="B125" s="14"/>
      <c r="C125" s="14"/>
      <c r="D125" s="208"/>
      <c r="E125" s="208"/>
      <c r="F125" s="208"/>
    </row>
    <row r="126" spans="1:6" x14ac:dyDescent="0.25">
      <c r="A126" s="14"/>
      <c r="B126" s="14"/>
      <c r="C126" s="14"/>
      <c r="D126" s="208"/>
      <c r="E126" s="208"/>
      <c r="F126" s="208"/>
    </row>
    <row r="127" spans="1:6" x14ac:dyDescent="0.25">
      <c r="A127" s="14"/>
      <c r="B127" s="14"/>
      <c r="C127" s="14"/>
      <c r="D127" s="208"/>
      <c r="E127" s="208"/>
      <c r="F127" s="208"/>
    </row>
    <row r="128" spans="1:6" x14ac:dyDescent="0.25">
      <c r="A128" s="14"/>
      <c r="B128" s="14"/>
      <c r="C128" s="14"/>
      <c r="D128" s="208"/>
      <c r="E128" s="208"/>
      <c r="F128" s="208"/>
    </row>
    <row r="129" spans="1:6" x14ac:dyDescent="0.25">
      <c r="A129" s="14"/>
      <c r="B129" s="14"/>
      <c r="C129" s="14"/>
      <c r="D129" s="208"/>
      <c r="E129" s="208"/>
      <c r="F129" s="208"/>
    </row>
    <row r="130" spans="1:6" x14ac:dyDescent="0.25">
      <c r="A130" s="14"/>
      <c r="B130" s="14"/>
      <c r="C130" s="14"/>
      <c r="D130" s="208"/>
      <c r="E130" s="208"/>
      <c r="F130" s="208"/>
    </row>
    <row r="131" spans="1:6" x14ac:dyDescent="0.25">
      <c r="A131" s="14"/>
      <c r="B131" s="14"/>
      <c r="C131" s="14"/>
      <c r="D131" s="208"/>
      <c r="E131" s="208"/>
      <c r="F131" s="208"/>
    </row>
    <row r="132" spans="1:6" x14ac:dyDescent="0.25">
      <c r="D132" s="211"/>
      <c r="E132" s="211"/>
      <c r="F132" s="211"/>
    </row>
    <row r="133" spans="1:6" x14ac:dyDescent="0.25">
      <c r="D133" s="211"/>
      <c r="E133" s="211"/>
      <c r="F133" s="211"/>
    </row>
    <row r="134" spans="1:6" x14ac:dyDescent="0.25">
      <c r="D134" s="211"/>
      <c r="E134" s="211"/>
      <c r="F134" s="211"/>
    </row>
    <row r="135" spans="1:6" x14ac:dyDescent="0.25">
      <c r="D135" s="211"/>
      <c r="E135" s="211"/>
      <c r="F135" s="211"/>
    </row>
    <row r="136" spans="1:6" x14ac:dyDescent="0.25">
      <c r="D136" s="211"/>
      <c r="E136" s="211"/>
      <c r="F136" s="211"/>
    </row>
    <row r="137" spans="1:6" x14ac:dyDescent="0.25">
      <c r="D137" s="211"/>
      <c r="E137" s="211"/>
      <c r="F137" s="211"/>
    </row>
    <row r="138" spans="1:6" x14ac:dyDescent="0.25">
      <c r="D138" s="211"/>
      <c r="E138" s="211"/>
      <c r="F138" s="211"/>
    </row>
    <row r="139" spans="1:6" x14ac:dyDescent="0.25">
      <c r="D139" s="211"/>
      <c r="E139" s="211"/>
      <c r="F139" s="211"/>
    </row>
    <row r="140" spans="1:6" x14ac:dyDescent="0.25">
      <c r="D140" s="211"/>
      <c r="E140" s="211"/>
      <c r="F140" s="211"/>
    </row>
    <row r="141" spans="1:6" x14ac:dyDescent="0.25">
      <c r="D141" s="211"/>
      <c r="E141" s="211"/>
      <c r="F141" s="211"/>
    </row>
    <row r="142" spans="1:6" x14ac:dyDescent="0.25">
      <c r="D142" s="211"/>
      <c r="E142" s="211"/>
      <c r="F142" s="211"/>
    </row>
    <row r="143" spans="1:6" x14ac:dyDescent="0.25">
      <c r="D143" s="211"/>
      <c r="E143" s="211"/>
      <c r="F143" s="211"/>
    </row>
    <row r="144" spans="1:6" x14ac:dyDescent="0.25">
      <c r="D144" s="211"/>
      <c r="E144" s="211"/>
      <c r="F144" s="211"/>
    </row>
    <row r="145" spans="4:6" x14ac:dyDescent="0.25">
      <c r="D145" s="211"/>
      <c r="E145" s="211"/>
      <c r="F145" s="211"/>
    </row>
    <row r="146" spans="4:6" x14ac:dyDescent="0.25">
      <c r="D146" s="211"/>
      <c r="E146" s="211"/>
      <c r="F146" s="211"/>
    </row>
    <row r="147" spans="4:6" x14ac:dyDescent="0.25">
      <c r="D147" s="211"/>
      <c r="E147" s="211"/>
      <c r="F147" s="211"/>
    </row>
    <row r="148" spans="4:6" x14ac:dyDescent="0.25">
      <c r="D148" s="211"/>
      <c r="E148" s="211"/>
      <c r="F148" s="211"/>
    </row>
    <row r="149" spans="4:6" x14ac:dyDescent="0.25">
      <c r="D149" s="211"/>
      <c r="E149" s="211"/>
      <c r="F149" s="211"/>
    </row>
    <row r="150" spans="4:6" x14ac:dyDescent="0.25">
      <c r="D150" s="211"/>
      <c r="E150" s="211"/>
      <c r="F150" s="211"/>
    </row>
    <row r="151" spans="4:6" x14ac:dyDescent="0.25">
      <c r="D151" s="211"/>
      <c r="E151" s="211"/>
      <c r="F151" s="211"/>
    </row>
    <row r="152" spans="4:6" x14ac:dyDescent="0.25">
      <c r="D152" s="211"/>
      <c r="E152" s="211"/>
      <c r="F152" s="211"/>
    </row>
    <row r="153" spans="4:6" x14ac:dyDescent="0.25">
      <c r="D153" s="211"/>
      <c r="E153" s="211"/>
      <c r="F153" s="211"/>
    </row>
    <row r="154" spans="4:6" x14ac:dyDescent="0.25">
      <c r="D154" s="211"/>
      <c r="E154" s="211"/>
      <c r="F154" s="211"/>
    </row>
    <row r="155" spans="4:6" x14ac:dyDescent="0.25">
      <c r="D155" s="211"/>
      <c r="E155" s="211"/>
      <c r="F155" s="211"/>
    </row>
    <row r="156" spans="4:6" x14ac:dyDescent="0.25">
      <c r="D156" s="211"/>
      <c r="E156" s="211"/>
      <c r="F156" s="211"/>
    </row>
    <row r="157" spans="4:6" x14ac:dyDescent="0.25">
      <c r="D157" s="211"/>
      <c r="E157" s="211"/>
      <c r="F157" s="211"/>
    </row>
    <row r="158" spans="4:6" x14ac:dyDescent="0.25">
      <c r="D158" s="211"/>
      <c r="E158" s="211"/>
      <c r="F158" s="211"/>
    </row>
    <row r="159" spans="4:6" x14ac:dyDescent="0.25">
      <c r="D159" s="211"/>
      <c r="E159" s="211"/>
      <c r="F159" s="211"/>
    </row>
    <row r="160" spans="4:6" x14ac:dyDescent="0.25">
      <c r="D160" s="211"/>
      <c r="E160" s="211"/>
      <c r="F160" s="211"/>
    </row>
    <row r="161" spans="4:6" x14ac:dyDescent="0.25">
      <c r="D161" s="211"/>
      <c r="E161" s="211"/>
      <c r="F161" s="211"/>
    </row>
    <row r="162" spans="4:6" x14ac:dyDescent="0.25">
      <c r="D162" s="211"/>
      <c r="E162" s="211"/>
      <c r="F162" s="211"/>
    </row>
    <row r="163" spans="4:6" x14ac:dyDescent="0.25">
      <c r="D163" s="211"/>
      <c r="E163" s="211"/>
      <c r="F163" s="211"/>
    </row>
    <row r="164" spans="4:6" x14ac:dyDescent="0.25">
      <c r="D164" s="211"/>
      <c r="E164" s="211"/>
      <c r="F164" s="211"/>
    </row>
    <row r="165" spans="4:6" x14ac:dyDescent="0.25">
      <c r="D165" s="211"/>
      <c r="E165" s="211"/>
      <c r="F165" s="211"/>
    </row>
    <row r="166" spans="4:6" x14ac:dyDescent="0.25">
      <c r="D166" s="211"/>
      <c r="E166" s="211"/>
      <c r="F166" s="211"/>
    </row>
    <row r="167" spans="4:6" x14ac:dyDescent="0.25">
      <c r="D167" s="211"/>
      <c r="E167" s="211"/>
      <c r="F167" s="211"/>
    </row>
    <row r="168" spans="4:6" x14ac:dyDescent="0.25">
      <c r="D168" s="211"/>
      <c r="E168" s="211"/>
      <c r="F168" s="211"/>
    </row>
    <row r="169" spans="4:6" x14ac:dyDescent="0.25">
      <c r="D169" s="211"/>
      <c r="E169" s="211"/>
      <c r="F169" s="211"/>
    </row>
    <row r="170" spans="4:6" x14ac:dyDescent="0.25">
      <c r="D170" s="211"/>
      <c r="E170" s="211"/>
      <c r="F170" s="211"/>
    </row>
    <row r="171" spans="4:6" x14ac:dyDescent="0.25">
      <c r="D171" s="211"/>
      <c r="E171" s="211"/>
      <c r="F171" s="211"/>
    </row>
    <row r="172" spans="4:6" x14ac:dyDescent="0.25">
      <c r="D172" s="211"/>
      <c r="E172" s="211"/>
      <c r="F172" s="211"/>
    </row>
    <row r="173" spans="4:6" x14ac:dyDescent="0.25">
      <c r="D173" s="211"/>
      <c r="E173" s="211"/>
      <c r="F173" s="211"/>
    </row>
    <row r="174" spans="4:6" x14ac:dyDescent="0.25">
      <c r="D174" s="211"/>
      <c r="E174" s="211"/>
      <c r="F174" s="211"/>
    </row>
    <row r="175" spans="4:6" x14ac:dyDescent="0.25">
      <c r="D175" s="211"/>
      <c r="E175" s="211"/>
      <c r="F175" s="211"/>
    </row>
    <row r="176" spans="4:6" x14ac:dyDescent="0.25">
      <c r="D176" s="211"/>
      <c r="E176" s="211"/>
      <c r="F176" s="211"/>
    </row>
    <row r="177" spans="4:6" x14ac:dyDescent="0.25">
      <c r="D177" s="211"/>
      <c r="E177" s="211"/>
      <c r="F177" s="211"/>
    </row>
    <row r="178" spans="4:6" x14ac:dyDescent="0.25">
      <c r="D178" s="211"/>
      <c r="E178" s="211"/>
      <c r="F178" s="211"/>
    </row>
    <row r="179" spans="4:6" x14ac:dyDescent="0.25">
      <c r="D179" s="211"/>
      <c r="E179" s="211"/>
      <c r="F179" s="211"/>
    </row>
    <row r="180" spans="4:6" x14ac:dyDescent="0.25">
      <c r="D180" s="211"/>
      <c r="E180" s="211"/>
      <c r="F180" s="211"/>
    </row>
    <row r="181" spans="4:6" x14ac:dyDescent="0.25">
      <c r="D181" s="211"/>
      <c r="E181" s="211"/>
      <c r="F181" s="211"/>
    </row>
    <row r="182" spans="4:6" x14ac:dyDescent="0.25">
      <c r="D182" s="211"/>
      <c r="E182" s="211"/>
      <c r="F182" s="211"/>
    </row>
    <row r="183" spans="4:6" x14ac:dyDescent="0.25">
      <c r="D183" s="211"/>
      <c r="E183" s="211"/>
      <c r="F183" s="211"/>
    </row>
    <row r="184" spans="4:6" x14ac:dyDescent="0.25">
      <c r="D184" s="211"/>
      <c r="E184" s="211"/>
      <c r="F184" s="211"/>
    </row>
    <row r="185" spans="4:6" x14ac:dyDescent="0.25">
      <c r="D185" s="211"/>
      <c r="E185" s="211"/>
      <c r="F185" s="211"/>
    </row>
    <row r="186" spans="4:6" x14ac:dyDescent="0.25">
      <c r="D186" s="211"/>
      <c r="E186" s="211"/>
      <c r="F186" s="211"/>
    </row>
    <row r="187" spans="4:6" x14ac:dyDescent="0.25">
      <c r="D187" s="211"/>
      <c r="E187" s="211"/>
      <c r="F187" s="211"/>
    </row>
    <row r="188" spans="4:6" x14ac:dyDescent="0.25">
      <c r="D188" s="211"/>
      <c r="E188" s="211"/>
      <c r="F188" s="211"/>
    </row>
    <row r="189" spans="4:6" x14ac:dyDescent="0.25">
      <c r="D189" s="211"/>
      <c r="E189" s="211"/>
      <c r="F189" s="211"/>
    </row>
    <row r="190" spans="4:6" x14ac:dyDescent="0.25">
      <c r="D190" s="211"/>
      <c r="E190" s="211"/>
      <c r="F190" s="211"/>
    </row>
    <row r="191" spans="4:6" x14ac:dyDescent="0.25">
      <c r="D191" s="211"/>
      <c r="E191" s="211"/>
      <c r="F191" s="211"/>
    </row>
    <row r="192" spans="4:6" x14ac:dyDescent="0.25">
      <c r="D192" s="211"/>
      <c r="E192" s="211"/>
      <c r="F192" s="211"/>
    </row>
    <row r="193" spans="4:6" x14ac:dyDescent="0.25">
      <c r="D193" s="211"/>
      <c r="E193" s="211"/>
      <c r="F193" s="211"/>
    </row>
    <row r="194" spans="4:6" x14ac:dyDescent="0.25">
      <c r="D194" s="211"/>
      <c r="E194" s="211"/>
      <c r="F194" s="211"/>
    </row>
    <row r="195" spans="4:6" x14ac:dyDescent="0.25">
      <c r="D195" s="211"/>
      <c r="E195" s="211"/>
      <c r="F195" s="211"/>
    </row>
    <row r="196" spans="4:6" x14ac:dyDescent="0.25">
      <c r="D196" s="211"/>
      <c r="E196" s="211"/>
      <c r="F196" s="211"/>
    </row>
    <row r="197" spans="4:6" x14ac:dyDescent="0.25">
      <c r="D197" s="211"/>
      <c r="E197" s="211"/>
      <c r="F197" s="211"/>
    </row>
    <row r="198" spans="4:6" x14ac:dyDescent="0.25">
      <c r="D198" s="211"/>
      <c r="E198" s="211"/>
      <c r="F198" s="211"/>
    </row>
    <row r="199" spans="4:6" x14ac:dyDescent="0.25">
      <c r="D199" s="211"/>
      <c r="E199" s="211"/>
      <c r="F199" s="211"/>
    </row>
    <row r="200" spans="4:6" x14ac:dyDescent="0.25">
      <c r="D200" s="211"/>
      <c r="E200" s="211"/>
      <c r="F200" s="211"/>
    </row>
    <row r="201" spans="4:6" x14ac:dyDescent="0.25">
      <c r="D201" s="211"/>
      <c r="E201" s="211"/>
      <c r="F201" s="211"/>
    </row>
    <row r="202" spans="4:6" x14ac:dyDescent="0.25">
      <c r="D202" s="211"/>
      <c r="E202" s="211"/>
      <c r="F202" s="211"/>
    </row>
    <row r="203" spans="4:6" x14ac:dyDescent="0.25">
      <c r="D203" s="211"/>
      <c r="E203" s="211"/>
      <c r="F203" s="211"/>
    </row>
    <row r="204" spans="4:6" x14ac:dyDescent="0.25">
      <c r="D204" s="211"/>
      <c r="E204" s="211"/>
      <c r="F204" s="211"/>
    </row>
    <row r="205" spans="4:6" x14ac:dyDescent="0.25">
      <c r="D205" s="211"/>
      <c r="E205" s="211"/>
      <c r="F205" s="211"/>
    </row>
    <row r="206" spans="4:6" x14ac:dyDescent="0.25">
      <c r="D206" s="211"/>
      <c r="E206" s="211"/>
      <c r="F206" s="211"/>
    </row>
    <row r="207" spans="4:6" x14ac:dyDescent="0.25">
      <c r="D207" s="211"/>
      <c r="E207" s="211"/>
      <c r="F207" s="211"/>
    </row>
    <row r="208" spans="4:6" x14ac:dyDescent="0.25">
      <c r="D208" s="211"/>
      <c r="E208" s="211"/>
      <c r="F208" s="211"/>
    </row>
    <row r="209" spans="4:6" x14ac:dyDescent="0.25">
      <c r="D209" s="211"/>
      <c r="E209" s="211"/>
      <c r="F209" s="211"/>
    </row>
    <row r="210" spans="4:6" x14ac:dyDescent="0.25">
      <c r="D210" s="211"/>
      <c r="E210" s="211"/>
      <c r="F210" s="211"/>
    </row>
    <row r="211" spans="4:6" x14ac:dyDescent="0.25">
      <c r="D211" s="211"/>
      <c r="E211" s="211"/>
      <c r="F211" s="211"/>
    </row>
    <row r="212" spans="4:6" x14ac:dyDescent="0.25">
      <c r="D212" s="211"/>
      <c r="E212" s="211"/>
      <c r="F212" s="211"/>
    </row>
    <row r="213" spans="4:6" x14ac:dyDescent="0.25">
      <c r="D213" s="211"/>
      <c r="E213" s="211"/>
      <c r="F213" s="211"/>
    </row>
    <row r="214" spans="4:6" x14ac:dyDescent="0.25">
      <c r="D214" s="211"/>
      <c r="E214" s="211"/>
      <c r="F214" s="211"/>
    </row>
    <row r="215" spans="4:6" x14ac:dyDescent="0.25">
      <c r="D215" s="211"/>
      <c r="E215" s="211"/>
      <c r="F215" s="211"/>
    </row>
    <row r="216" spans="4:6" x14ac:dyDescent="0.25">
      <c r="D216" s="211"/>
      <c r="E216" s="211"/>
      <c r="F216" s="211"/>
    </row>
    <row r="217" spans="4:6" x14ac:dyDescent="0.25">
      <c r="D217" s="211"/>
      <c r="E217" s="211"/>
      <c r="F217" s="211"/>
    </row>
    <row r="218" spans="4:6" x14ac:dyDescent="0.25">
      <c r="D218" s="211"/>
      <c r="E218" s="211"/>
      <c r="F218" s="211"/>
    </row>
    <row r="219" spans="4:6" x14ac:dyDescent="0.25">
      <c r="D219" s="211"/>
      <c r="E219" s="211"/>
      <c r="F219" s="211"/>
    </row>
    <row r="220" spans="4:6" x14ac:dyDescent="0.25">
      <c r="D220" s="211"/>
      <c r="E220" s="211"/>
      <c r="F220" s="211"/>
    </row>
    <row r="221" spans="4:6" x14ac:dyDescent="0.25">
      <c r="D221" s="211"/>
      <c r="E221" s="211"/>
      <c r="F221" s="211"/>
    </row>
    <row r="222" spans="4:6" x14ac:dyDescent="0.25">
      <c r="D222" s="211"/>
      <c r="E222" s="211"/>
      <c r="F222" s="211"/>
    </row>
    <row r="223" spans="4:6" x14ac:dyDescent="0.25">
      <c r="D223" s="211"/>
      <c r="E223" s="211"/>
      <c r="F223" s="211"/>
    </row>
    <row r="224" spans="4:6" x14ac:dyDescent="0.25">
      <c r="D224" s="211"/>
      <c r="E224" s="211"/>
      <c r="F224" s="211"/>
    </row>
    <row r="225" spans="4:6" x14ac:dyDescent="0.25">
      <c r="D225" s="211"/>
      <c r="E225" s="211"/>
      <c r="F225" s="211"/>
    </row>
    <row r="226" spans="4:6" x14ac:dyDescent="0.25">
      <c r="D226" s="211"/>
      <c r="E226" s="211"/>
      <c r="F226" s="211"/>
    </row>
    <row r="227" spans="4:6" x14ac:dyDescent="0.25">
      <c r="D227" s="211"/>
      <c r="E227" s="211"/>
      <c r="F227" s="211"/>
    </row>
    <row r="228" spans="4:6" x14ac:dyDescent="0.25">
      <c r="D228" s="211"/>
      <c r="E228" s="211"/>
      <c r="F228" s="211"/>
    </row>
    <row r="229" spans="4:6" x14ac:dyDescent="0.25">
      <c r="D229" s="211"/>
      <c r="E229" s="211"/>
      <c r="F229" s="211"/>
    </row>
    <row r="230" spans="4:6" x14ac:dyDescent="0.25">
      <c r="D230" s="211"/>
      <c r="E230" s="211"/>
      <c r="F230" s="211"/>
    </row>
    <row r="231" spans="4:6" x14ac:dyDescent="0.25">
      <c r="D231" s="211"/>
      <c r="E231" s="211"/>
      <c r="F231" s="211"/>
    </row>
    <row r="232" spans="4:6" x14ac:dyDescent="0.25">
      <c r="D232" s="211"/>
      <c r="E232" s="211"/>
      <c r="F232" s="211"/>
    </row>
    <row r="233" spans="4:6" x14ac:dyDescent="0.25">
      <c r="D233" s="211"/>
      <c r="E233" s="211"/>
      <c r="F233" s="211"/>
    </row>
    <row r="234" spans="4:6" x14ac:dyDescent="0.25">
      <c r="D234" s="211"/>
      <c r="E234" s="211"/>
      <c r="F234" s="211"/>
    </row>
    <row r="235" spans="4:6" x14ac:dyDescent="0.25">
      <c r="D235" s="211"/>
      <c r="E235" s="211"/>
      <c r="F235" s="211"/>
    </row>
  </sheetData>
  <sheetProtection algorithmName="SHA-512" hashValue="HApVzZvWr0ShBfmny4GCuJu3iwHwJ6SfZtAiBgPZa4Kmrbz/4dzIZbrpJnOtan/JXQtT8fVhY2gXcddbHhxk+w==" saltValue="Pqx82MKY1kLoai7Rv3n+EA==" spinCount="100000" sheet="1" formatColumns="0" formatRows="0"/>
  <mergeCells count="1">
    <mergeCell ref="F1:G1"/>
  </mergeCells>
  <conditionalFormatting sqref="F9 F27 F75:F86 F102:F103 F97:F98 F30:F33 F106 F35:F49 F51:F71">
    <cfRule type="expression" dxfId="69" priority="90" stopIfTrue="1">
      <formula>F9&lt;0</formula>
    </cfRule>
    <cfRule type="expression" dxfId="68" priority="91" stopIfTrue="1">
      <formula>F9&gt;0</formula>
    </cfRule>
  </conditionalFormatting>
  <conditionalFormatting sqref="G9:G23">
    <cfRule type="notContainsBlanks" dxfId="67" priority="107" stopIfTrue="1">
      <formula>LEN(TRIM(G9))&gt;0</formula>
    </cfRule>
    <cfRule type="expression" dxfId="66" priority="108">
      <formula>K9=TRUE</formula>
    </cfRule>
  </conditionalFormatting>
  <conditionalFormatting sqref="G28:G29">
    <cfRule type="notContainsBlanks" dxfId="65" priority="86" stopIfTrue="1">
      <formula>LEN(TRIM(G28))&gt;0</formula>
    </cfRule>
    <cfRule type="expression" dxfId="64" priority="87">
      <formula>K28=TRUE</formula>
    </cfRule>
  </conditionalFormatting>
  <conditionalFormatting sqref="G30:G31">
    <cfRule type="expression" dxfId="63" priority="84" stopIfTrue="1">
      <formula>G30&lt;0</formula>
    </cfRule>
    <cfRule type="expression" dxfId="62" priority="85" stopIfTrue="1">
      <formula>G30&gt;0</formula>
    </cfRule>
  </conditionalFormatting>
  <conditionalFormatting sqref="G32:G33">
    <cfRule type="expression" dxfId="61" priority="82" stopIfTrue="1">
      <formula>G32&lt;0</formula>
    </cfRule>
    <cfRule type="expression" dxfId="60" priority="83" stopIfTrue="1">
      <formula>G32&gt;0</formula>
    </cfRule>
  </conditionalFormatting>
  <conditionalFormatting sqref="G27">
    <cfRule type="expression" dxfId="59" priority="80" stopIfTrue="1">
      <formula>G27&lt;0</formula>
    </cfRule>
    <cfRule type="expression" dxfId="58" priority="81" stopIfTrue="1">
      <formula>G27&gt;0</formula>
    </cfRule>
  </conditionalFormatting>
  <conditionalFormatting sqref="G34:G63">
    <cfRule type="notContainsBlanks" dxfId="57" priority="78" stopIfTrue="1">
      <formula>LEN(TRIM(G34))&gt;0</formula>
    </cfRule>
    <cfRule type="expression" dxfId="56" priority="79">
      <formula>K34=TRUE</formula>
    </cfRule>
  </conditionalFormatting>
  <conditionalFormatting sqref="G65:G66">
    <cfRule type="notContainsBlanks" dxfId="55" priority="76" stopIfTrue="1">
      <formula>LEN(TRIM(G65))&gt;0</formula>
    </cfRule>
    <cfRule type="expression" dxfId="54" priority="77">
      <formula>K65=TRUE</formula>
    </cfRule>
  </conditionalFormatting>
  <conditionalFormatting sqref="G73:G74">
    <cfRule type="notContainsBlanks" dxfId="53" priority="74" stopIfTrue="1">
      <formula>LEN(TRIM(G73))&gt;0</formula>
    </cfRule>
    <cfRule type="expression" dxfId="52" priority="75">
      <formula>K73=TRUE</formula>
    </cfRule>
  </conditionalFormatting>
  <conditionalFormatting sqref="G79 G81:G82">
    <cfRule type="notContainsBlanks" dxfId="51" priority="72" stopIfTrue="1">
      <formula>LEN(TRIM(G79))&gt;0</formula>
    </cfRule>
    <cfRule type="expression" dxfId="50" priority="73">
      <formula>K79=TRUE</formula>
    </cfRule>
  </conditionalFormatting>
  <conditionalFormatting sqref="G72">
    <cfRule type="notContainsBlanks" dxfId="49" priority="62" stopIfTrue="1">
      <formula>LEN(TRIM(G72))&gt;0</formula>
    </cfRule>
    <cfRule type="expression" dxfId="48" priority="63">
      <formula>K72=TRUE</formula>
    </cfRule>
  </conditionalFormatting>
  <conditionalFormatting sqref="G80">
    <cfRule type="notContainsBlanks" dxfId="47" priority="60" stopIfTrue="1">
      <formula>LEN(TRIM(G80))&gt;0</formula>
    </cfRule>
    <cfRule type="expression" dxfId="46" priority="61">
      <formula>K80=TRUE</formula>
    </cfRule>
  </conditionalFormatting>
  <conditionalFormatting sqref="D95">
    <cfRule type="expression" dxfId="45" priority="51" stopIfTrue="1">
      <formula>$E$95&lt;0</formula>
    </cfRule>
  </conditionalFormatting>
  <conditionalFormatting sqref="G24:G26">
    <cfRule type="notContainsBlanks" dxfId="44" priority="48" stopIfTrue="1">
      <formula>LEN(TRIM(G24))&gt;0</formula>
    </cfRule>
    <cfRule type="expression" dxfId="43" priority="49">
      <formula>K24=TRUE</formula>
    </cfRule>
  </conditionalFormatting>
  <conditionalFormatting sqref="F72:F74">
    <cfRule type="expression" dxfId="42" priority="38" stopIfTrue="1">
      <formula>F72&lt;0</formula>
    </cfRule>
    <cfRule type="expression" dxfId="41" priority="39" stopIfTrue="1">
      <formula>F72&gt;0</formula>
    </cfRule>
  </conditionalFormatting>
  <conditionalFormatting sqref="E95">
    <cfRule type="expression" dxfId="40" priority="30" stopIfTrue="1">
      <formula>$E$95&lt;0</formula>
    </cfRule>
  </conditionalFormatting>
  <conditionalFormatting sqref="F87:F96">
    <cfRule type="expression" dxfId="39" priority="25" stopIfTrue="1">
      <formula>F87&lt;0</formula>
    </cfRule>
    <cfRule type="expression" dxfId="38" priority="26" stopIfTrue="1">
      <formula>F87&gt;0</formula>
    </cfRule>
  </conditionalFormatting>
  <conditionalFormatting sqref="F10:F26">
    <cfRule type="expression" dxfId="37" priority="23" stopIfTrue="1">
      <formula>F10&lt;0</formula>
    </cfRule>
    <cfRule type="expression" dxfId="36" priority="24" stopIfTrue="1">
      <formula>F10&gt;0</formula>
    </cfRule>
  </conditionalFormatting>
  <conditionalFormatting sqref="F28">
    <cfRule type="expression" dxfId="35" priority="21" stopIfTrue="1">
      <formula>F28&lt;0</formula>
    </cfRule>
    <cfRule type="expression" dxfId="34" priority="22" stopIfTrue="1">
      <formula>F28&gt;0</formula>
    </cfRule>
  </conditionalFormatting>
  <conditionalFormatting sqref="F99">
    <cfRule type="expression" dxfId="33" priority="19" stopIfTrue="1">
      <formula>F99&lt;0</formula>
    </cfRule>
    <cfRule type="expression" dxfId="32" priority="20" stopIfTrue="1">
      <formula>F99&gt;0</formula>
    </cfRule>
  </conditionalFormatting>
  <conditionalFormatting sqref="F101">
    <cfRule type="expression" dxfId="31" priority="17" stopIfTrue="1">
      <formula>F101&lt;0</formula>
    </cfRule>
    <cfRule type="expression" dxfId="30" priority="18" stopIfTrue="1">
      <formula>F101&gt;0</formula>
    </cfRule>
  </conditionalFormatting>
  <conditionalFormatting sqref="F100">
    <cfRule type="expression" dxfId="29" priority="15" stopIfTrue="1">
      <formula>F100&lt;0</formula>
    </cfRule>
    <cfRule type="expression" dxfId="28" priority="16" stopIfTrue="1">
      <formula>F100&gt;0</formula>
    </cfRule>
  </conditionalFormatting>
  <conditionalFormatting sqref="F104:F105">
    <cfRule type="expression" dxfId="27" priority="13" stopIfTrue="1">
      <formula>F104&lt;0</formula>
    </cfRule>
    <cfRule type="expression" dxfId="26" priority="14" stopIfTrue="1">
      <formula>F104&gt;0</formula>
    </cfRule>
  </conditionalFormatting>
  <conditionalFormatting sqref="F108">
    <cfRule type="expression" dxfId="25" priority="9" stopIfTrue="1">
      <formula>F108&lt;0</formula>
    </cfRule>
    <cfRule type="expression" dxfId="24" priority="10" stopIfTrue="1">
      <formula>F108&gt;0</formula>
    </cfRule>
  </conditionalFormatting>
  <conditionalFormatting sqref="F29">
    <cfRule type="expression" dxfId="23" priority="7" stopIfTrue="1">
      <formula>F29&lt;0</formula>
    </cfRule>
    <cfRule type="expression" dxfId="22" priority="8" stopIfTrue="1">
      <formula>F29&gt;0</formula>
    </cfRule>
  </conditionalFormatting>
  <conditionalFormatting sqref="F34">
    <cfRule type="expression" dxfId="21" priority="5" stopIfTrue="1">
      <formula>F34&lt;0</formula>
    </cfRule>
    <cfRule type="expression" dxfId="20" priority="6" stopIfTrue="1">
      <formula>F34&gt;0</formula>
    </cfRule>
  </conditionalFormatting>
  <conditionalFormatting sqref="F50">
    <cfRule type="expression" dxfId="19" priority="3" stopIfTrue="1">
      <formula>F50&lt;0</formula>
    </cfRule>
    <cfRule type="expression" dxfId="18" priority="4" stopIfTrue="1">
      <formula>F50&gt;0</formula>
    </cfRule>
  </conditionalFormatting>
  <conditionalFormatting sqref="D108">
    <cfRule type="expression" dxfId="17" priority="2">
      <formula>$D$108&lt;0</formula>
    </cfRule>
  </conditionalFormatting>
  <conditionalFormatting sqref="E108">
    <cfRule type="expression" dxfId="16" priority="1">
      <formula>$E$108&lt;0</formula>
    </cfRule>
  </conditionalFormatting>
  <pageMargins left="0.31496062992125984" right="0.31496062992125984" top="0.35433070866141736" bottom="0.35433070866141736" header="0.31496062992125984" footer="0.31496062992125984"/>
  <pageSetup paperSize="9" scale="69" fitToHeight="2" orientation="landscape" r:id="rId1"/>
  <ignoredErrors>
    <ignoredError sqref="E27 E30:E33 E64 E67:E71 E75:E78 D85:E85 E97 F97 F83 F75:F78 F67 F64 F30:F33 F27 E83:E84 D107:F107 D103:E103 D86:E86 F86 D106:E106 F69:F71 F8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74142-7197-4C64-832C-2F84BCECABFB}">
  <sheetPr codeName="Sheet12">
    <tabColor theme="6" tint="0.59999389629810485"/>
    <pageSetUpPr fitToPage="1"/>
  </sheetPr>
  <dimension ref="A1:V2455"/>
  <sheetViews>
    <sheetView zoomScale="80" zoomScaleNormal="80" workbookViewId="0">
      <pane ySplit="7" topLeftCell="A8" activePane="bottomLeft" state="frozen"/>
      <selection activeCell="H78" sqref="H78"/>
      <selection pane="bottomLeft" activeCell="H16" sqref="H16"/>
    </sheetView>
  </sheetViews>
  <sheetFormatPr defaultColWidth="9.1796875" defaultRowHeight="13" x14ac:dyDescent="0.3"/>
  <cols>
    <col min="1" max="1" width="2" customWidth="1"/>
    <col min="2" max="2" width="5.1796875" customWidth="1"/>
    <col min="3" max="3" width="70.54296875" customWidth="1"/>
    <col min="4" max="4" width="15.26953125" customWidth="1"/>
    <col min="5" max="5" width="18.1796875" customWidth="1"/>
    <col min="6" max="6" width="10.7265625" customWidth="1"/>
    <col min="7" max="7" width="10.26953125" customWidth="1"/>
    <col min="8" max="8" width="10.7265625" customWidth="1"/>
    <col min="9" max="9" width="10.26953125" customWidth="1"/>
    <col min="10" max="12" width="9.7265625" customWidth="1"/>
    <col min="13" max="13" width="10.7265625" customWidth="1"/>
    <col min="14" max="14" width="9.7265625" customWidth="1"/>
    <col min="15" max="15" width="11.26953125" customWidth="1"/>
    <col min="16" max="16" width="9.7265625" customWidth="1"/>
    <col min="17" max="17" width="13.7265625" bestFit="1" customWidth="1"/>
    <col min="18" max="18" width="17" style="1" customWidth="1"/>
    <col min="19" max="19" width="3" customWidth="1"/>
    <col min="20" max="20" width="26.7265625" style="1" customWidth="1"/>
    <col min="21" max="21" width="1.81640625" style="31" customWidth="1"/>
    <col min="22" max="22" width="45.1796875" style="345" customWidth="1"/>
  </cols>
  <sheetData>
    <row r="1" spans="1:22" s="14" customFormat="1" ht="23" x14ac:dyDescent="0.5">
      <c r="A1" s="212" t="s">
        <v>598</v>
      </c>
      <c r="B1" s="213"/>
      <c r="C1" s="213"/>
      <c r="D1" s="456"/>
      <c r="E1" s="456"/>
      <c r="F1" s="456"/>
      <c r="G1" s="456"/>
      <c r="H1" s="456"/>
      <c r="I1" s="456"/>
      <c r="J1" s="456"/>
      <c r="K1" s="456"/>
      <c r="L1" s="456"/>
      <c r="M1" s="456"/>
      <c r="N1" s="456"/>
      <c r="O1" s="456"/>
      <c r="P1" s="456"/>
      <c r="Q1" s="456"/>
      <c r="R1" s="456"/>
      <c r="S1" s="45"/>
      <c r="T1" s="305"/>
      <c r="U1" s="31"/>
      <c r="V1" s="329"/>
    </row>
    <row r="2" spans="1:22" s="14" customFormat="1" ht="18" x14ac:dyDescent="0.4">
      <c r="A2" s="214"/>
      <c r="B2" s="214"/>
      <c r="C2" s="215"/>
      <c r="D2" s="215"/>
      <c r="E2" s="215"/>
      <c r="F2" s="215"/>
      <c r="G2" s="215"/>
      <c r="H2" s="216"/>
      <c r="I2" s="216"/>
      <c r="J2" s="216"/>
      <c r="K2" s="216"/>
      <c r="L2" s="216"/>
      <c r="M2" s="216"/>
      <c r="N2" s="216"/>
      <c r="O2" s="216"/>
      <c r="P2" s="216"/>
      <c r="Q2" s="216"/>
      <c r="R2" s="217"/>
      <c r="T2" s="217"/>
      <c r="U2" s="31"/>
      <c r="V2" s="330"/>
    </row>
    <row r="3" spans="1:22" s="14" customFormat="1" ht="18" customHeight="1" x14ac:dyDescent="0.4">
      <c r="A3" s="214"/>
      <c r="B3" s="214"/>
      <c r="C3" s="218" t="s">
        <v>506</v>
      </c>
      <c r="D3" s="457" t="s">
        <v>402</v>
      </c>
      <c r="E3" s="457"/>
      <c r="F3" s="457"/>
      <c r="G3" s="457"/>
      <c r="H3" s="218"/>
      <c r="I3" s="216"/>
      <c r="J3" s="219"/>
      <c r="K3" s="219" t="s">
        <v>507</v>
      </c>
      <c r="L3" s="220" t="s">
        <v>508</v>
      </c>
      <c r="M3" s="221"/>
      <c r="N3" s="221"/>
      <c r="O3" s="216"/>
      <c r="P3" s="216"/>
      <c r="Q3" s="216"/>
      <c r="R3" s="217"/>
      <c r="T3" s="217"/>
      <c r="U3" s="31"/>
      <c r="V3" s="330"/>
    </row>
    <row r="4" spans="1:22" s="14" customFormat="1" ht="18" customHeight="1" thickBot="1" x14ac:dyDescent="0.45">
      <c r="A4" s="214"/>
      <c r="B4" s="214"/>
      <c r="C4" s="218" t="s">
        <v>510</v>
      </c>
      <c r="D4" s="222" t="str">
        <f>IFERROR(VLOOKUP(D3,Data!B3:C72,2,0),"")</f>
        <v/>
      </c>
      <c r="E4" s="223"/>
      <c r="F4" s="216"/>
      <c r="G4" s="216"/>
      <c r="H4" s="216"/>
      <c r="I4" s="216"/>
      <c r="J4" s="216"/>
      <c r="K4" s="216"/>
      <c r="L4" s="216"/>
      <c r="M4" s="224"/>
      <c r="N4" s="224"/>
      <c r="O4" s="216"/>
      <c r="P4" s="216"/>
      <c r="Q4" s="216"/>
      <c r="R4" s="217"/>
      <c r="T4" s="217"/>
      <c r="U4" s="31"/>
      <c r="V4" s="330"/>
    </row>
    <row r="5" spans="1:22" s="9" customFormat="1" ht="18" customHeight="1" x14ac:dyDescent="0.35">
      <c r="A5" s="458"/>
      <c r="B5" s="459"/>
      <c r="C5" s="459"/>
      <c r="D5" s="459"/>
      <c r="E5" s="450" t="str">
        <f>IF('Revised Budget'!E9&lt;0,"REVISED BUDGET","ORIGINAL BUDGET")</f>
        <v>ORIGINAL BUDGET</v>
      </c>
      <c r="F5" s="225" t="s">
        <v>513</v>
      </c>
      <c r="G5" s="225" t="s">
        <v>514</v>
      </c>
      <c r="H5" s="225" t="s">
        <v>515</v>
      </c>
      <c r="I5" s="225" t="s">
        <v>516</v>
      </c>
      <c r="J5" s="225" t="s">
        <v>517</v>
      </c>
      <c r="K5" s="225" t="s">
        <v>518</v>
      </c>
      <c r="L5" s="225" t="s">
        <v>519</v>
      </c>
      <c r="M5" s="225" t="s">
        <v>520</v>
      </c>
      <c r="N5" s="225" t="s">
        <v>521</v>
      </c>
      <c r="O5" s="225" t="s">
        <v>522</v>
      </c>
      <c r="P5" s="225" t="s">
        <v>523</v>
      </c>
      <c r="Q5" s="225" t="s">
        <v>524</v>
      </c>
      <c r="R5" s="460" t="s">
        <v>599</v>
      </c>
      <c r="T5" s="452" t="str">
        <f>CONCATENATE("VARIANCE TO ",E5)</f>
        <v>VARIANCE TO ORIGINAL BUDGET</v>
      </c>
      <c r="U5" s="32"/>
      <c r="V5" s="454" t="s">
        <v>600</v>
      </c>
    </row>
    <row r="6" spans="1:22" s="14" customFormat="1" ht="18" customHeight="1" x14ac:dyDescent="0.25">
      <c r="A6" s="462"/>
      <c r="B6" s="463"/>
      <c r="C6" s="463"/>
      <c r="D6" s="463"/>
      <c r="E6" s="451"/>
      <c r="F6" s="216"/>
      <c r="G6" s="216"/>
      <c r="H6" s="216"/>
      <c r="I6" s="216"/>
      <c r="J6" s="216"/>
      <c r="K6" s="216"/>
      <c r="L6" s="216"/>
      <c r="M6" s="216"/>
      <c r="N6" s="216"/>
      <c r="O6" s="216"/>
      <c r="P6" s="216"/>
      <c r="Q6" s="216"/>
      <c r="R6" s="461"/>
      <c r="T6" s="453"/>
      <c r="U6" s="31"/>
      <c r="V6" s="455"/>
    </row>
    <row r="7" spans="1:22" s="14" customFormat="1" ht="21" customHeight="1" thickBot="1" x14ac:dyDescent="0.35">
      <c r="A7" s="464"/>
      <c r="B7" s="465"/>
      <c r="C7" s="465"/>
      <c r="D7" s="465"/>
      <c r="E7" s="226" t="s">
        <v>529</v>
      </c>
      <c r="F7" s="227" t="s">
        <v>529</v>
      </c>
      <c r="G7" s="227" t="s">
        <v>529</v>
      </c>
      <c r="H7" s="227" t="s">
        <v>529</v>
      </c>
      <c r="I7" s="227" t="s">
        <v>529</v>
      </c>
      <c r="J7" s="227" t="s">
        <v>529</v>
      </c>
      <c r="K7" s="227" t="s">
        <v>529</v>
      </c>
      <c r="L7" s="227" t="s">
        <v>529</v>
      </c>
      <c r="M7" s="227" t="s">
        <v>529</v>
      </c>
      <c r="N7" s="227" t="s">
        <v>529</v>
      </c>
      <c r="O7" s="227" t="s">
        <v>529</v>
      </c>
      <c r="P7" s="227" t="s">
        <v>529</v>
      </c>
      <c r="Q7" s="227" t="s">
        <v>529</v>
      </c>
      <c r="R7" s="228" t="s">
        <v>529</v>
      </c>
      <c r="T7" s="306" t="s">
        <v>601</v>
      </c>
      <c r="U7" s="31"/>
      <c r="V7" s="331"/>
    </row>
    <row r="8" spans="1:22" s="14" customFormat="1" ht="20" x14ac:dyDescent="0.3">
      <c r="A8" s="72"/>
      <c r="B8" s="73"/>
      <c r="C8" s="74" t="s">
        <v>531</v>
      </c>
      <c r="D8" s="75" t="s">
        <v>532</v>
      </c>
      <c r="E8" s="411"/>
      <c r="F8" s="411"/>
      <c r="G8" s="411"/>
      <c r="H8" s="411"/>
      <c r="I8" s="411"/>
      <c r="J8" s="411"/>
      <c r="K8" s="411"/>
      <c r="L8" s="411"/>
      <c r="M8" s="411"/>
      <c r="N8" s="411"/>
      <c r="O8" s="411"/>
      <c r="P8" s="411"/>
      <c r="Q8" s="411"/>
      <c r="R8" s="412"/>
      <c r="T8" s="307"/>
      <c r="U8" s="31"/>
      <c r="V8" s="332"/>
    </row>
    <row r="9" spans="1:22" s="14" customFormat="1" ht="14" x14ac:dyDescent="0.3">
      <c r="A9" s="76"/>
      <c r="B9" s="14" t="s">
        <v>19</v>
      </c>
      <c r="C9" s="7" t="s">
        <v>20</v>
      </c>
      <c r="D9" s="46">
        <v>4190105</v>
      </c>
      <c r="E9" s="299">
        <f>IF($E$5="REVISED BUDGET",'Variance Analysis'!E9,'Variance Analysis'!D9)</f>
        <v>0</v>
      </c>
      <c r="F9" s="395">
        <f>IF($E$5="REVISED BUDGET",'Revised Budget'!F9,'Original Budget'!F9)</f>
        <v>0</v>
      </c>
      <c r="G9" s="395">
        <f>IF($E$5="REVISED BUDGET",'Revised Budget'!G9,'Original Budget'!G9)</f>
        <v>0</v>
      </c>
      <c r="H9" s="395">
        <f>IF($E$5="REVISED BUDGET",'Revised Budget'!H9,'Original Budget'!H9)</f>
        <v>0</v>
      </c>
      <c r="I9" s="395">
        <f>IF($E$5="REVISED BUDGET",'Revised Budget'!I9,'Original Budget'!I9)</f>
        <v>0</v>
      </c>
      <c r="J9" s="395">
        <f>IF($E$5="REVISED BUDGET",'Revised Budget'!J9,'Original Budget'!J9)</f>
        <v>0</v>
      </c>
      <c r="K9" s="395">
        <f>IF($E$5="REVISED BUDGET",'Revised Budget'!K9,'Original Budget'!K9)</f>
        <v>0</v>
      </c>
      <c r="L9" s="395">
        <f>IF($E$5="REVISED BUDGET",'Revised Budget'!L9,'Original Budget'!L9)</f>
        <v>0</v>
      </c>
      <c r="M9" s="395">
        <f>IF($E$5="REVISED BUDGET",'Revised Budget'!M9,'Original Budget'!M9)</f>
        <v>0</v>
      </c>
      <c r="N9" s="395">
        <f>IF($E$5="REVISED BUDGET",'Revised Budget'!N9,'Original Budget'!N9)</f>
        <v>0</v>
      </c>
      <c r="O9" s="395">
        <f>IF($E$5="REVISED BUDGET",'Revised Budget'!O9,'Original Budget'!O9)</f>
        <v>0</v>
      </c>
      <c r="P9" s="395">
        <f>IF($E$5="REVISED BUDGET",'Revised Budget'!P9,'Original Budget'!P9)</f>
        <v>0</v>
      </c>
      <c r="Q9" s="395">
        <f>IF($E$5="REVISED BUDGET",'Revised Budget'!Q9,'Original Budget'!Q9)</f>
        <v>0</v>
      </c>
      <c r="R9" s="77">
        <f>SUM(F9:Q9)</f>
        <v>0</v>
      </c>
      <c r="T9" s="308">
        <f>R9-E9</f>
        <v>0</v>
      </c>
      <c r="U9" s="31"/>
      <c r="V9" s="333"/>
    </row>
    <row r="10" spans="1:22" s="14" customFormat="1" ht="14" x14ac:dyDescent="0.3">
      <c r="A10" s="76"/>
      <c r="B10" s="14" t="s">
        <v>21</v>
      </c>
      <c r="C10" s="7" t="s">
        <v>22</v>
      </c>
      <c r="D10" s="46">
        <v>4190110</v>
      </c>
      <c r="E10" s="300">
        <f>IF($E$5="REVISED BUDGET",'Variance Analysis'!E10,'Variance Analysis'!D10)</f>
        <v>0</v>
      </c>
      <c r="F10" s="395">
        <f>IF($E$5="REVISED BUDGET",'Revised Budget'!F10,'Original Budget'!F10)</f>
        <v>0</v>
      </c>
      <c r="G10" s="395">
        <f>IF($E$5="REVISED BUDGET",'Revised Budget'!G10,'Original Budget'!G10)</f>
        <v>0</v>
      </c>
      <c r="H10" s="395">
        <f>IF($E$5="REVISED BUDGET",'Revised Budget'!H10,'Original Budget'!H10)</f>
        <v>0</v>
      </c>
      <c r="I10" s="395">
        <f>IF($E$5="REVISED BUDGET",'Revised Budget'!I10,'Original Budget'!I10)</f>
        <v>0</v>
      </c>
      <c r="J10" s="395">
        <f>IF($E$5="REVISED BUDGET",'Revised Budget'!J10,'Original Budget'!J10)</f>
        <v>0</v>
      </c>
      <c r="K10" s="395">
        <f>IF($E$5="REVISED BUDGET",'Revised Budget'!K10,'Original Budget'!K10)</f>
        <v>0</v>
      </c>
      <c r="L10" s="395">
        <f>IF($E$5="REVISED BUDGET",'Revised Budget'!L10,'Original Budget'!L10)</f>
        <v>0</v>
      </c>
      <c r="M10" s="395">
        <f>IF($E$5="REVISED BUDGET",'Revised Budget'!M10,'Original Budget'!M10)</f>
        <v>0</v>
      </c>
      <c r="N10" s="395">
        <f>IF($E$5="REVISED BUDGET",'Revised Budget'!N10,'Original Budget'!N10)</f>
        <v>0</v>
      </c>
      <c r="O10" s="395">
        <f>IF($E$5="REVISED BUDGET",'Revised Budget'!O10,'Original Budget'!O10)</f>
        <v>0</v>
      </c>
      <c r="P10" s="395">
        <f>IF($E$5="REVISED BUDGET",'Revised Budget'!P10,'Original Budget'!P10)</f>
        <v>0</v>
      </c>
      <c r="Q10" s="395">
        <f>IF($E$5="REVISED BUDGET",'Revised Budget'!Q10,'Original Budget'!Q10)</f>
        <v>0</v>
      </c>
      <c r="R10" s="77">
        <f t="shared" ref="R10:R26" si="0">SUM(F10:Q10)</f>
        <v>0</v>
      </c>
      <c r="T10" s="308">
        <f t="shared" ref="T10:T26" si="1">R10-E10</f>
        <v>0</v>
      </c>
      <c r="U10" s="31"/>
      <c r="V10" s="333"/>
    </row>
    <row r="11" spans="1:22" s="14" customFormat="1" ht="14" x14ac:dyDescent="0.3">
      <c r="A11" s="76"/>
      <c r="B11" s="14" t="s">
        <v>23</v>
      </c>
      <c r="C11" s="7" t="s">
        <v>24</v>
      </c>
      <c r="D11" s="46">
        <v>4190120</v>
      </c>
      <c r="E11" s="300">
        <f>IF($E$5="REVISED BUDGET",'Variance Analysis'!E11,'Variance Analysis'!D11)</f>
        <v>0</v>
      </c>
      <c r="F11" s="395">
        <f>IF($E$5="REVISED BUDGET",'Revised Budget'!F11,'Original Budget'!F11)</f>
        <v>0</v>
      </c>
      <c r="G11" s="395">
        <f>IF($E$5="REVISED BUDGET",'Revised Budget'!G11,'Original Budget'!G11)</f>
        <v>0</v>
      </c>
      <c r="H11" s="395">
        <f>IF($E$5="REVISED BUDGET",'Revised Budget'!H11,'Original Budget'!H11)</f>
        <v>0</v>
      </c>
      <c r="I11" s="395">
        <f>IF($E$5="REVISED BUDGET",'Revised Budget'!I11,'Original Budget'!I11)</f>
        <v>0</v>
      </c>
      <c r="J11" s="395">
        <f>IF($E$5="REVISED BUDGET",'Revised Budget'!J11,'Original Budget'!J11)</f>
        <v>0</v>
      </c>
      <c r="K11" s="395">
        <f>IF($E$5="REVISED BUDGET",'Revised Budget'!K11,'Original Budget'!K11)</f>
        <v>0</v>
      </c>
      <c r="L11" s="395">
        <f>IF($E$5="REVISED BUDGET",'Revised Budget'!L11,'Original Budget'!L11)</f>
        <v>0</v>
      </c>
      <c r="M11" s="395">
        <f>IF($E$5="REVISED BUDGET",'Revised Budget'!M11,'Original Budget'!M11)</f>
        <v>0</v>
      </c>
      <c r="N11" s="395">
        <f>IF($E$5="REVISED BUDGET",'Revised Budget'!N11,'Original Budget'!N11)</f>
        <v>0</v>
      </c>
      <c r="O11" s="395">
        <f>IF($E$5="REVISED BUDGET",'Revised Budget'!O11,'Original Budget'!O11)</f>
        <v>0</v>
      </c>
      <c r="P11" s="395">
        <f>IF($E$5="REVISED BUDGET",'Revised Budget'!P11,'Original Budget'!P11)</f>
        <v>0</v>
      </c>
      <c r="Q11" s="395">
        <f>IF($E$5="REVISED BUDGET",'Revised Budget'!Q11,'Original Budget'!Q11)</f>
        <v>0</v>
      </c>
      <c r="R11" s="77">
        <f t="shared" si="0"/>
        <v>0</v>
      </c>
      <c r="T11" s="308">
        <f t="shared" si="1"/>
        <v>0</v>
      </c>
      <c r="U11" s="31"/>
      <c r="V11" s="333"/>
    </row>
    <row r="12" spans="1:22" s="14" customFormat="1" ht="14" x14ac:dyDescent="0.3">
      <c r="A12" s="76"/>
      <c r="B12" s="14" t="s">
        <v>25</v>
      </c>
      <c r="C12" s="7" t="s">
        <v>26</v>
      </c>
      <c r="D12" s="46">
        <v>4190140</v>
      </c>
      <c r="E12" s="300">
        <f>IF($E$5="REVISED BUDGET",'Variance Analysis'!E12,'Variance Analysis'!D12)</f>
        <v>0</v>
      </c>
      <c r="F12" s="395">
        <f>IF($E$5="REVISED BUDGET",'Revised Budget'!F12,'Original Budget'!F12)</f>
        <v>0</v>
      </c>
      <c r="G12" s="395">
        <f>IF($E$5="REVISED BUDGET",'Revised Budget'!G12,'Original Budget'!G12)</f>
        <v>0</v>
      </c>
      <c r="H12" s="395">
        <f>IF($E$5="REVISED BUDGET",'Revised Budget'!H12,'Original Budget'!H12)</f>
        <v>0</v>
      </c>
      <c r="I12" s="395">
        <f>IF($E$5="REVISED BUDGET",'Revised Budget'!I12,'Original Budget'!I12)</f>
        <v>0</v>
      </c>
      <c r="J12" s="395">
        <f>IF($E$5="REVISED BUDGET",'Revised Budget'!J12,'Original Budget'!J12)</f>
        <v>0</v>
      </c>
      <c r="K12" s="395">
        <f>IF($E$5="REVISED BUDGET",'Revised Budget'!K12,'Original Budget'!K12)</f>
        <v>0</v>
      </c>
      <c r="L12" s="395">
        <f>IF($E$5="REVISED BUDGET",'Revised Budget'!L12,'Original Budget'!L12)</f>
        <v>0</v>
      </c>
      <c r="M12" s="395">
        <f>IF($E$5="REVISED BUDGET",'Revised Budget'!M12,'Original Budget'!M12)</f>
        <v>0</v>
      </c>
      <c r="N12" s="395">
        <f>IF($E$5="REVISED BUDGET",'Revised Budget'!N12,'Original Budget'!N12)</f>
        <v>0</v>
      </c>
      <c r="O12" s="395">
        <f>IF($E$5="REVISED BUDGET",'Revised Budget'!O12,'Original Budget'!O12)</f>
        <v>0</v>
      </c>
      <c r="P12" s="395">
        <f>IF($E$5="REVISED BUDGET",'Revised Budget'!P12,'Original Budget'!P12)</f>
        <v>0</v>
      </c>
      <c r="Q12" s="395">
        <f>IF($E$5="REVISED BUDGET",'Revised Budget'!Q12,'Original Budget'!Q12)</f>
        <v>0</v>
      </c>
      <c r="R12" s="77">
        <f t="shared" si="0"/>
        <v>0</v>
      </c>
      <c r="T12" s="308">
        <f t="shared" si="1"/>
        <v>0</v>
      </c>
      <c r="U12" s="31"/>
      <c r="V12" s="333"/>
    </row>
    <row r="13" spans="1:22" s="14" customFormat="1" ht="14" x14ac:dyDescent="0.3">
      <c r="A13" s="76"/>
      <c r="B13" s="14" t="s">
        <v>27</v>
      </c>
      <c r="C13" s="7" t="s">
        <v>28</v>
      </c>
      <c r="D13" s="46">
        <v>4190160</v>
      </c>
      <c r="E13" s="300">
        <f>IF($E$5="REVISED BUDGET",'Variance Analysis'!E13,'Variance Analysis'!D13)</f>
        <v>0</v>
      </c>
      <c r="F13" s="395">
        <f>IF($E$5="REVISED BUDGET",'Revised Budget'!F13,'Original Budget'!F13)</f>
        <v>0</v>
      </c>
      <c r="G13" s="395">
        <f>IF($E$5="REVISED BUDGET",'Revised Budget'!G13,'Original Budget'!G13)</f>
        <v>0</v>
      </c>
      <c r="H13" s="395">
        <f>IF($E$5="REVISED BUDGET",'Revised Budget'!H13,'Original Budget'!H13)</f>
        <v>0</v>
      </c>
      <c r="I13" s="395">
        <f>IF($E$5="REVISED BUDGET",'Revised Budget'!I13,'Original Budget'!I13)</f>
        <v>0</v>
      </c>
      <c r="J13" s="395">
        <f>IF($E$5="REVISED BUDGET",'Revised Budget'!J13,'Original Budget'!J13)</f>
        <v>0</v>
      </c>
      <c r="K13" s="395">
        <f>IF($E$5="REVISED BUDGET",'Revised Budget'!K13,'Original Budget'!K13)</f>
        <v>0</v>
      </c>
      <c r="L13" s="395">
        <f>IF($E$5="REVISED BUDGET",'Revised Budget'!L13,'Original Budget'!L13)</f>
        <v>0</v>
      </c>
      <c r="M13" s="395">
        <f>IF($E$5="REVISED BUDGET",'Revised Budget'!M13,'Original Budget'!M13)</f>
        <v>0</v>
      </c>
      <c r="N13" s="395">
        <f>IF($E$5="REVISED BUDGET",'Revised Budget'!N13,'Original Budget'!N13)</f>
        <v>0</v>
      </c>
      <c r="O13" s="395">
        <f>IF($E$5="REVISED BUDGET",'Revised Budget'!O13,'Original Budget'!O13)</f>
        <v>0</v>
      </c>
      <c r="P13" s="395">
        <f>IF($E$5="REVISED BUDGET",'Revised Budget'!P13,'Original Budget'!P13)</f>
        <v>0</v>
      </c>
      <c r="Q13" s="395">
        <f>IF($E$5="REVISED BUDGET",'Revised Budget'!Q13,'Original Budget'!Q13)</f>
        <v>0</v>
      </c>
      <c r="R13" s="77">
        <f t="shared" si="0"/>
        <v>0</v>
      </c>
      <c r="T13" s="308">
        <f t="shared" si="1"/>
        <v>0</v>
      </c>
      <c r="U13" s="31"/>
      <c r="V13" s="333"/>
    </row>
    <row r="14" spans="1:22" s="14" customFormat="1" ht="14" x14ac:dyDescent="0.3">
      <c r="A14" s="76"/>
      <c r="B14" s="14" t="s">
        <v>29</v>
      </c>
      <c r="C14" s="7" t="s">
        <v>30</v>
      </c>
      <c r="D14" s="46">
        <v>4190390</v>
      </c>
      <c r="E14" s="300">
        <f>IF($E$5="REVISED BUDGET",'Variance Analysis'!E14,'Variance Analysis'!D14)</f>
        <v>0</v>
      </c>
      <c r="F14" s="395">
        <f>IF($E$5="REVISED BUDGET",'Revised Budget'!F14,'Original Budget'!F14)</f>
        <v>0</v>
      </c>
      <c r="G14" s="395">
        <f>IF($E$5="REVISED BUDGET",'Revised Budget'!G14,'Original Budget'!G14)</f>
        <v>0</v>
      </c>
      <c r="H14" s="395">
        <f>IF($E$5="REVISED BUDGET",'Revised Budget'!H14,'Original Budget'!H14)</f>
        <v>0</v>
      </c>
      <c r="I14" s="395">
        <f>IF($E$5="REVISED BUDGET",'Revised Budget'!I14,'Original Budget'!I14)</f>
        <v>0</v>
      </c>
      <c r="J14" s="395">
        <f>IF($E$5="REVISED BUDGET",'Revised Budget'!J14,'Original Budget'!J14)</f>
        <v>0</v>
      </c>
      <c r="K14" s="395">
        <f>IF($E$5="REVISED BUDGET",'Revised Budget'!K14,'Original Budget'!K14)</f>
        <v>0</v>
      </c>
      <c r="L14" s="395">
        <f>IF($E$5="REVISED BUDGET",'Revised Budget'!L14,'Original Budget'!L14)</f>
        <v>0</v>
      </c>
      <c r="M14" s="395">
        <f>IF($E$5="REVISED BUDGET",'Revised Budget'!M14,'Original Budget'!M14)</f>
        <v>0</v>
      </c>
      <c r="N14" s="395">
        <f>IF($E$5="REVISED BUDGET",'Revised Budget'!N14,'Original Budget'!N14)</f>
        <v>0</v>
      </c>
      <c r="O14" s="395">
        <f>IF($E$5="REVISED BUDGET",'Revised Budget'!O14,'Original Budget'!O14)</f>
        <v>0</v>
      </c>
      <c r="P14" s="395">
        <f>IF($E$5="REVISED BUDGET",'Revised Budget'!P14,'Original Budget'!P14)</f>
        <v>0</v>
      </c>
      <c r="Q14" s="395">
        <f>IF($E$5="REVISED BUDGET",'Revised Budget'!Q14,'Original Budget'!Q14)</f>
        <v>0</v>
      </c>
      <c r="R14" s="77">
        <f t="shared" si="0"/>
        <v>0</v>
      </c>
      <c r="T14" s="308">
        <f t="shared" si="1"/>
        <v>0</v>
      </c>
      <c r="U14" s="31"/>
      <c r="V14" s="333"/>
    </row>
    <row r="15" spans="1:22" s="14" customFormat="1" ht="14" x14ac:dyDescent="0.3">
      <c r="A15" s="76"/>
      <c r="B15" s="14" t="s">
        <v>31</v>
      </c>
      <c r="C15" s="7" t="s">
        <v>32</v>
      </c>
      <c r="D15" s="78">
        <v>4191900</v>
      </c>
      <c r="E15" s="300">
        <f>IF($E$5="REVISED BUDGET",'Variance Analysis'!E15,'Variance Analysis'!D15)</f>
        <v>0</v>
      </c>
      <c r="F15" s="395">
        <f>IF($E$5="REVISED BUDGET",'Revised Budget'!F15,'Original Budget'!F15)</f>
        <v>0</v>
      </c>
      <c r="G15" s="395">
        <f>IF($E$5="REVISED BUDGET",'Revised Budget'!G15,'Original Budget'!G15)</f>
        <v>0</v>
      </c>
      <c r="H15" s="395">
        <f>IF($E$5="REVISED BUDGET",'Revised Budget'!H15,'Original Budget'!H15)</f>
        <v>0</v>
      </c>
      <c r="I15" s="395">
        <f>IF($E$5="REVISED BUDGET",'Revised Budget'!I15,'Original Budget'!I15)</f>
        <v>0</v>
      </c>
      <c r="J15" s="395">
        <f>IF($E$5="REVISED BUDGET",'Revised Budget'!J15,'Original Budget'!J15)</f>
        <v>0</v>
      </c>
      <c r="K15" s="395">
        <f>IF($E$5="REVISED BUDGET",'Revised Budget'!K15,'Original Budget'!K15)</f>
        <v>0</v>
      </c>
      <c r="L15" s="395">
        <f>IF($E$5="REVISED BUDGET",'Revised Budget'!L15,'Original Budget'!L15)</f>
        <v>0</v>
      </c>
      <c r="M15" s="395">
        <f>IF($E$5="REVISED BUDGET",'Revised Budget'!M15,'Original Budget'!M15)</f>
        <v>0</v>
      </c>
      <c r="N15" s="395">
        <f>IF($E$5="REVISED BUDGET",'Revised Budget'!N15,'Original Budget'!N15)</f>
        <v>0</v>
      </c>
      <c r="O15" s="395">
        <f>IF($E$5="REVISED BUDGET",'Revised Budget'!O15,'Original Budget'!O15)</f>
        <v>0</v>
      </c>
      <c r="P15" s="395">
        <f>IF($E$5="REVISED BUDGET",'Revised Budget'!P15,'Original Budget'!P15)</f>
        <v>0</v>
      </c>
      <c r="Q15" s="395">
        <f>IF($E$5="REVISED BUDGET",'Revised Budget'!Q15,'Original Budget'!Q15)</f>
        <v>0</v>
      </c>
      <c r="R15" s="77">
        <f t="shared" si="0"/>
        <v>0</v>
      </c>
      <c r="T15" s="308">
        <f t="shared" si="1"/>
        <v>0</v>
      </c>
      <c r="U15" s="31"/>
      <c r="V15" s="333"/>
    </row>
    <row r="16" spans="1:22" s="14" customFormat="1" ht="14" x14ac:dyDescent="0.3">
      <c r="A16" s="76"/>
      <c r="B16" s="14" t="s">
        <v>33</v>
      </c>
      <c r="C16" s="7" t="s">
        <v>34</v>
      </c>
      <c r="D16" s="78">
        <v>4191100</v>
      </c>
      <c r="E16" s="300">
        <f>IF($E$5="REVISED BUDGET",'Variance Analysis'!E16,'Variance Analysis'!D16)</f>
        <v>0</v>
      </c>
      <c r="F16" s="395">
        <f>IF($E$5="REVISED BUDGET",'Revised Budget'!F16,'Original Budget'!F16)</f>
        <v>0</v>
      </c>
      <c r="G16" s="395">
        <f>IF($E$5="REVISED BUDGET",'Revised Budget'!G16,'Original Budget'!G16)</f>
        <v>0</v>
      </c>
      <c r="H16" s="395">
        <f>IF($E$5="REVISED BUDGET",'Revised Budget'!H16,'Original Budget'!H16)</f>
        <v>0</v>
      </c>
      <c r="I16" s="395">
        <f>IF($E$5="REVISED BUDGET",'Revised Budget'!I16,'Original Budget'!I16)</f>
        <v>0</v>
      </c>
      <c r="J16" s="395">
        <f>IF($E$5="REVISED BUDGET",'Revised Budget'!J16,'Original Budget'!J16)</f>
        <v>0</v>
      </c>
      <c r="K16" s="395">
        <f>IF($E$5="REVISED BUDGET",'Revised Budget'!K16,'Original Budget'!K16)</f>
        <v>0</v>
      </c>
      <c r="L16" s="395">
        <f>IF($E$5="REVISED BUDGET",'Revised Budget'!L16,'Original Budget'!L16)</f>
        <v>0</v>
      </c>
      <c r="M16" s="395">
        <f>IF($E$5="REVISED BUDGET",'Revised Budget'!M16,'Original Budget'!M16)</f>
        <v>0</v>
      </c>
      <c r="N16" s="395">
        <f>IF($E$5="REVISED BUDGET",'Revised Budget'!N16,'Original Budget'!N16)</f>
        <v>0</v>
      </c>
      <c r="O16" s="395">
        <f>IF($E$5="REVISED BUDGET",'Revised Budget'!O16,'Original Budget'!O16)</f>
        <v>0</v>
      </c>
      <c r="P16" s="395">
        <f>IF($E$5="REVISED BUDGET",'Revised Budget'!P16,'Original Budget'!P16)</f>
        <v>0</v>
      </c>
      <c r="Q16" s="395">
        <f>IF($E$5="REVISED BUDGET",'Revised Budget'!Q16,'Original Budget'!Q16)</f>
        <v>0</v>
      </c>
      <c r="R16" s="77">
        <f t="shared" si="0"/>
        <v>0</v>
      </c>
      <c r="T16" s="308">
        <f t="shared" si="1"/>
        <v>0</v>
      </c>
      <c r="U16" s="31"/>
      <c r="V16" s="333"/>
    </row>
    <row r="17" spans="1:22" s="14" customFormat="1" ht="14" x14ac:dyDescent="0.3">
      <c r="A17" s="76"/>
      <c r="B17" s="14" t="s">
        <v>35</v>
      </c>
      <c r="C17" s="7" t="s">
        <v>36</v>
      </c>
      <c r="D17" s="46">
        <v>4191110</v>
      </c>
      <c r="E17" s="300">
        <f>IF($E$5="REVISED BUDGET",'Variance Analysis'!E17,'Variance Analysis'!D17)</f>
        <v>0</v>
      </c>
      <c r="F17" s="395">
        <f>IF($E$5="REVISED BUDGET",'Revised Budget'!F17,'Original Budget'!F17)</f>
        <v>0</v>
      </c>
      <c r="G17" s="395">
        <f>IF($E$5="REVISED BUDGET",'Revised Budget'!G17,'Original Budget'!G17)</f>
        <v>0</v>
      </c>
      <c r="H17" s="395">
        <f>IF($E$5="REVISED BUDGET",'Revised Budget'!H17,'Original Budget'!H17)</f>
        <v>0</v>
      </c>
      <c r="I17" s="395">
        <f>IF($E$5="REVISED BUDGET",'Revised Budget'!I17,'Original Budget'!I17)</f>
        <v>0</v>
      </c>
      <c r="J17" s="395">
        <f>IF($E$5="REVISED BUDGET",'Revised Budget'!J17,'Original Budget'!J17)</f>
        <v>0</v>
      </c>
      <c r="K17" s="395">
        <f>IF($E$5="REVISED BUDGET",'Revised Budget'!K17,'Original Budget'!K17)</f>
        <v>0</v>
      </c>
      <c r="L17" s="395">
        <f>IF($E$5="REVISED BUDGET",'Revised Budget'!L17,'Original Budget'!L17)</f>
        <v>0</v>
      </c>
      <c r="M17" s="395">
        <f>IF($E$5="REVISED BUDGET",'Revised Budget'!M17,'Original Budget'!M17)</f>
        <v>0</v>
      </c>
      <c r="N17" s="395">
        <f>IF($E$5="REVISED BUDGET",'Revised Budget'!N17,'Original Budget'!N17)</f>
        <v>0</v>
      </c>
      <c r="O17" s="395">
        <f>IF($E$5="REVISED BUDGET",'Revised Budget'!O17,'Original Budget'!O17)</f>
        <v>0</v>
      </c>
      <c r="P17" s="395">
        <f>IF($E$5="REVISED BUDGET",'Revised Budget'!P17,'Original Budget'!P17)</f>
        <v>0</v>
      </c>
      <c r="Q17" s="395">
        <f>IF($E$5="REVISED BUDGET",'Revised Budget'!Q17,'Original Budget'!Q17)</f>
        <v>0</v>
      </c>
      <c r="R17" s="77">
        <f t="shared" si="0"/>
        <v>0</v>
      </c>
      <c r="T17" s="308">
        <f t="shared" si="1"/>
        <v>0</v>
      </c>
      <c r="U17" s="31"/>
      <c r="V17" s="333"/>
    </row>
    <row r="18" spans="1:22" s="14" customFormat="1" ht="14" x14ac:dyDescent="0.3">
      <c r="A18" s="76"/>
      <c r="B18" s="14" t="s">
        <v>37</v>
      </c>
      <c r="C18" s="7" t="s">
        <v>38</v>
      </c>
      <c r="D18" s="46">
        <v>4191600</v>
      </c>
      <c r="E18" s="300">
        <f>IF($E$5="REVISED BUDGET",'Variance Analysis'!E18,'Variance Analysis'!D18)</f>
        <v>0</v>
      </c>
      <c r="F18" s="395">
        <f>IF($E$5="REVISED BUDGET",'Revised Budget'!F18,'Original Budget'!F18)</f>
        <v>0</v>
      </c>
      <c r="G18" s="395">
        <f>IF($E$5="REVISED BUDGET",'Revised Budget'!G18,'Original Budget'!G18)</f>
        <v>0</v>
      </c>
      <c r="H18" s="395">
        <f>IF($E$5="REVISED BUDGET",'Revised Budget'!H18,'Original Budget'!H18)</f>
        <v>0</v>
      </c>
      <c r="I18" s="395">
        <f>IF($E$5="REVISED BUDGET",'Revised Budget'!I18,'Original Budget'!I18)</f>
        <v>0</v>
      </c>
      <c r="J18" s="395">
        <f>IF($E$5="REVISED BUDGET",'Revised Budget'!J18,'Original Budget'!J18)</f>
        <v>0</v>
      </c>
      <c r="K18" s="395">
        <f>IF($E$5="REVISED BUDGET",'Revised Budget'!K18,'Original Budget'!K18)</f>
        <v>0</v>
      </c>
      <c r="L18" s="395">
        <f>IF($E$5="REVISED BUDGET",'Revised Budget'!L18,'Original Budget'!L18)</f>
        <v>0</v>
      </c>
      <c r="M18" s="395">
        <f>IF($E$5="REVISED BUDGET",'Revised Budget'!M18,'Original Budget'!M18)</f>
        <v>0</v>
      </c>
      <c r="N18" s="395">
        <f>IF($E$5="REVISED BUDGET",'Revised Budget'!N18,'Original Budget'!N18)</f>
        <v>0</v>
      </c>
      <c r="O18" s="395">
        <f>IF($E$5="REVISED BUDGET",'Revised Budget'!O18,'Original Budget'!O18)</f>
        <v>0</v>
      </c>
      <c r="P18" s="395">
        <f>IF($E$5="REVISED BUDGET",'Revised Budget'!P18,'Original Budget'!P18)</f>
        <v>0</v>
      </c>
      <c r="Q18" s="395">
        <f>IF($E$5="REVISED BUDGET",'Revised Budget'!Q18,'Original Budget'!Q18)</f>
        <v>0</v>
      </c>
      <c r="R18" s="77">
        <f t="shared" si="0"/>
        <v>0</v>
      </c>
      <c r="T18" s="308">
        <f t="shared" si="1"/>
        <v>0</v>
      </c>
      <c r="U18" s="31"/>
      <c r="V18" s="333"/>
    </row>
    <row r="19" spans="1:22" s="14" customFormat="1" ht="14" x14ac:dyDescent="0.3">
      <c r="A19" s="76"/>
      <c r="B19" s="14" t="s">
        <v>39</v>
      </c>
      <c r="C19" s="7" t="s">
        <v>40</v>
      </c>
      <c r="D19" s="46">
        <v>4191610</v>
      </c>
      <c r="E19" s="300">
        <f>IF($E$5="REVISED BUDGET",'Variance Analysis'!E19,'Variance Analysis'!D19)</f>
        <v>0</v>
      </c>
      <c r="F19" s="395">
        <f>IF($E$5="REVISED BUDGET",'Revised Budget'!F19,'Original Budget'!F19)</f>
        <v>0</v>
      </c>
      <c r="G19" s="395">
        <f>IF($E$5="REVISED BUDGET",'Revised Budget'!G19,'Original Budget'!G19)</f>
        <v>0</v>
      </c>
      <c r="H19" s="395">
        <f>IF($E$5="REVISED BUDGET",'Revised Budget'!H19,'Original Budget'!H19)</f>
        <v>0</v>
      </c>
      <c r="I19" s="395">
        <f>IF($E$5="REVISED BUDGET",'Revised Budget'!I19,'Original Budget'!I19)</f>
        <v>0</v>
      </c>
      <c r="J19" s="395">
        <f>IF($E$5="REVISED BUDGET",'Revised Budget'!J19,'Original Budget'!J19)</f>
        <v>0</v>
      </c>
      <c r="K19" s="395">
        <f>IF($E$5="REVISED BUDGET",'Revised Budget'!K19,'Original Budget'!K19)</f>
        <v>0</v>
      </c>
      <c r="L19" s="395">
        <f>IF($E$5="REVISED BUDGET",'Revised Budget'!L19,'Original Budget'!L19)</f>
        <v>0</v>
      </c>
      <c r="M19" s="395">
        <f>IF($E$5="REVISED BUDGET",'Revised Budget'!M19,'Original Budget'!M19)</f>
        <v>0</v>
      </c>
      <c r="N19" s="395">
        <f>IF($E$5="REVISED BUDGET",'Revised Budget'!N19,'Original Budget'!N19)</f>
        <v>0</v>
      </c>
      <c r="O19" s="395">
        <f>IF($E$5="REVISED BUDGET",'Revised Budget'!O19,'Original Budget'!O19)</f>
        <v>0</v>
      </c>
      <c r="P19" s="395">
        <f>IF($E$5="REVISED BUDGET",'Revised Budget'!P19,'Original Budget'!P19)</f>
        <v>0</v>
      </c>
      <c r="Q19" s="395">
        <f>IF($E$5="REVISED BUDGET",'Revised Budget'!Q19,'Original Budget'!Q19)</f>
        <v>0</v>
      </c>
      <c r="R19" s="77">
        <f t="shared" si="0"/>
        <v>0</v>
      </c>
      <c r="T19" s="308">
        <f t="shared" si="1"/>
        <v>0</v>
      </c>
      <c r="U19" s="31"/>
      <c r="V19" s="333"/>
    </row>
    <row r="20" spans="1:22" s="14" customFormat="1" ht="14" x14ac:dyDescent="0.3">
      <c r="A20" s="76"/>
      <c r="B20" s="14" t="s">
        <v>41</v>
      </c>
      <c r="C20" s="7" t="s">
        <v>42</v>
      </c>
      <c r="D20" s="46">
        <v>4190410</v>
      </c>
      <c r="E20" s="300">
        <f>IF($E$5="REVISED BUDGET",'Variance Analysis'!E20,'Variance Analysis'!D20)</f>
        <v>0</v>
      </c>
      <c r="F20" s="395">
        <f>IF($E$5="REVISED BUDGET",'Revised Budget'!F20,'Original Budget'!F20)</f>
        <v>0</v>
      </c>
      <c r="G20" s="395">
        <f>IF($E$5="REVISED BUDGET",'Revised Budget'!G20,'Original Budget'!G20)</f>
        <v>0</v>
      </c>
      <c r="H20" s="395">
        <f>IF($E$5="REVISED BUDGET",'Revised Budget'!H20,'Original Budget'!H20)</f>
        <v>0</v>
      </c>
      <c r="I20" s="395">
        <f>IF($E$5="REVISED BUDGET",'Revised Budget'!I20,'Original Budget'!I20)</f>
        <v>0</v>
      </c>
      <c r="J20" s="395">
        <f>IF($E$5="REVISED BUDGET",'Revised Budget'!J20,'Original Budget'!J20)</f>
        <v>0</v>
      </c>
      <c r="K20" s="395">
        <f>IF($E$5="REVISED BUDGET",'Revised Budget'!K20,'Original Budget'!K20)</f>
        <v>0</v>
      </c>
      <c r="L20" s="395">
        <f>IF($E$5="REVISED BUDGET",'Revised Budget'!L20,'Original Budget'!L20)</f>
        <v>0</v>
      </c>
      <c r="M20" s="395">
        <f>IF($E$5="REVISED BUDGET",'Revised Budget'!M20,'Original Budget'!M20)</f>
        <v>0</v>
      </c>
      <c r="N20" s="395">
        <f>IF($E$5="REVISED BUDGET",'Revised Budget'!N20,'Original Budget'!N20)</f>
        <v>0</v>
      </c>
      <c r="O20" s="395">
        <f>IF($E$5="REVISED BUDGET",'Revised Budget'!O20,'Original Budget'!O20)</f>
        <v>0</v>
      </c>
      <c r="P20" s="395">
        <f>IF($E$5="REVISED BUDGET",'Revised Budget'!P20,'Original Budget'!P20)</f>
        <v>0</v>
      </c>
      <c r="Q20" s="395">
        <f>IF($E$5="REVISED BUDGET",'Revised Budget'!Q20,'Original Budget'!Q20)</f>
        <v>0</v>
      </c>
      <c r="R20" s="77">
        <f t="shared" si="0"/>
        <v>0</v>
      </c>
      <c r="T20" s="308">
        <f t="shared" si="1"/>
        <v>0</v>
      </c>
      <c r="U20" s="31"/>
      <c r="V20" s="333"/>
    </row>
    <row r="21" spans="1:22" s="14" customFormat="1" ht="14" x14ac:dyDescent="0.3">
      <c r="A21" s="76"/>
      <c r="B21" s="14" t="s">
        <v>43</v>
      </c>
      <c r="C21" s="7" t="s">
        <v>44</v>
      </c>
      <c r="D21" s="46">
        <v>4190420</v>
      </c>
      <c r="E21" s="300">
        <f>IF($E$5="REVISED BUDGET",'Variance Analysis'!E21,'Variance Analysis'!D21)</f>
        <v>0</v>
      </c>
      <c r="F21" s="395">
        <f>IF($E$5="REVISED BUDGET",'Revised Budget'!F21,'Original Budget'!F21)</f>
        <v>0</v>
      </c>
      <c r="G21" s="395">
        <f>IF($E$5="REVISED BUDGET",'Revised Budget'!G21,'Original Budget'!G21)</f>
        <v>0</v>
      </c>
      <c r="H21" s="395">
        <f>IF($E$5="REVISED BUDGET",'Revised Budget'!H21,'Original Budget'!H21)</f>
        <v>0</v>
      </c>
      <c r="I21" s="395">
        <f>IF($E$5="REVISED BUDGET",'Revised Budget'!I21,'Original Budget'!I21)</f>
        <v>0</v>
      </c>
      <c r="J21" s="395">
        <f>IF($E$5="REVISED BUDGET",'Revised Budget'!J21,'Original Budget'!J21)</f>
        <v>0</v>
      </c>
      <c r="K21" s="395">
        <f>IF($E$5="REVISED BUDGET",'Revised Budget'!K21,'Original Budget'!K21)</f>
        <v>0</v>
      </c>
      <c r="L21" s="395">
        <f>IF($E$5="REVISED BUDGET",'Revised Budget'!L21,'Original Budget'!L21)</f>
        <v>0</v>
      </c>
      <c r="M21" s="395">
        <f>IF($E$5="REVISED BUDGET",'Revised Budget'!M21,'Original Budget'!M21)</f>
        <v>0</v>
      </c>
      <c r="N21" s="395">
        <f>IF($E$5="REVISED BUDGET",'Revised Budget'!N21,'Original Budget'!N21)</f>
        <v>0</v>
      </c>
      <c r="O21" s="395">
        <f>IF($E$5="REVISED BUDGET",'Revised Budget'!O21,'Original Budget'!O21)</f>
        <v>0</v>
      </c>
      <c r="P21" s="395">
        <f>IF($E$5="REVISED BUDGET",'Revised Budget'!P21,'Original Budget'!P21)</f>
        <v>0</v>
      </c>
      <c r="Q21" s="395">
        <f>IF($E$5="REVISED BUDGET",'Revised Budget'!Q21,'Original Budget'!Q21)</f>
        <v>0</v>
      </c>
      <c r="R21" s="77">
        <f t="shared" si="0"/>
        <v>0</v>
      </c>
      <c r="T21" s="308">
        <f t="shared" si="1"/>
        <v>0</v>
      </c>
      <c r="U21" s="31"/>
      <c r="V21" s="333"/>
    </row>
    <row r="22" spans="1:22" s="14" customFormat="1" ht="14" x14ac:dyDescent="0.3">
      <c r="A22" s="76"/>
      <c r="B22" s="14" t="s">
        <v>45</v>
      </c>
      <c r="C22" s="7" t="s">
        <v>46</v>
      </c>
      <c r="D22" s="46">
        <v>4190200</v>
      </c>
      <c r="E22" s="300">
        <f>IF($E$5="REVISED BUDGET",'Variance Analysis'!E22,'Variance Analysis'!D22)</f>
        <v>0</v>
      </c>
      <c r="F22" s="395">
        <f>IF($E$5="REVISED BUDGET",'Revised Budget'!F22,'Original Budget'!F22)</f>
        <v>0</v>
      </c>
      <c r="G22" s="395">
        <f>IF($E$5="REVISED BUDGET",'Revised Budget'!G22,'Original Budget'!G22)</f>
        <v>0</v>
      </c>
      <c r="H22" s="395">
        <f>IF($E$5="REVISED BUDGET",'Revised Budget'!H22,'Original Budget'!H22)</f>
        <v>0</v>
      </c>
      <c r="I22" s="395">
        <f>IF($E$5="REVISED BUDGET",'Revised Budget'!I22,'Original Budget'!I22)</f>
        <v>0</v>
      </c>
      <c r="J22" s="395">
        <f>IF($E$5="REVISED BUDGET",'Revised Budget'!J22,'Original Budget'!J22)</f>
        <v>0</v>
      </c>
      <c r="K22" s="395">
        <f>IF($E$5="REVISED BUDGET",'Revised Budget'!K22,'Original Budget'!K22)</f>
        <v>0</v>
      </c>
      <c r="L22" s="395">
        <f>IF($E$5="REVISED BUDGET",'Revised Budget'!L22,'Original Budget'!L22)</f>
        <v>0</v>
      </c>
      <c r="M22" s="395">
        <f>IF($E$5="REVISED BUDGET",'Revised Budget'!M22,'Original Budget'!M22)</f>
        <v>0</v>
      </c>
      <c r="N22" s="395">
        <f>IF($E$5="REVISED BUDGET",'Revised Budget'!N22,'Original Budget'!N22)</f>
        <v>0</v>
      </c>
      <c r="O22" s="395">
        <f>IF($E$5="REVISED BUDGET",'Revised Budget'!O22,'Original Budget'!O22)</f>
        <v>0</v>
      </c>
      <c r="P22" s="395">
        <f>IF($E$5="REVISED BUDGET",'Revised Budget'!P22,'Original Budget'!P22)</f>
        <v>0</v>
      </c>
      <c r="Q22" s="395">
        <f>IF($E$5="REVISED BUDGET",'Revised Budget'!Q22,'Original Budget'!Q22)</f>
        <v>0</v>
      </c>
      <c r="R22" s="77">
        <f t="shared" si="0"/>
        <v>0</v>
      </c>
      <c r="T22" s="308">
        <f t="shared" si="1"/>
        <v>0</v>
      </c>
      <c r="U22" s="31"/>
      <c r="V22" s="333"/>
    </row>
    <row r="23" spans="1:22" s="14" customFormat="1" ht="14" x14ac:dyDescent="0.3">
      <c r="A23" s="76"/>
      <c r="B23" s="14" t="s">
        <v>47</v>
      </c>
      <c r="C23" s="7" t="s">
        <v>48</v>
      </c>
      <c r="D23" s="46">
        <v>4190386</v>
      </c>
      <c r="E23" s="300">
        <f>IF($E$5="REVISED BUDGET",'Variance Analysis'!E23,'Variance Analysis'!D23)</f>
        <v>0</v>
      </c>
      <c r="F23" s="395">
        <f>IF($E$5="REVISED BUDGET",'Revised Budget'!F23,'Original Budget'!F23)</f>
        <v>0</v>
      </c>
      <c r="G23" s="395">
        <f>IF($E$5="REVISED BUDGET",'Revised Budget'!G23,'Original Budget'!G23)</f>
        <v>0</v>
      </c>
      <c r="H23" s="395">
        <f>IF($E$5="REVISED BUDGET",'Revised Budget'!H23,'Original Budget'!H23)</f>
        <v>0</v>
      </c>
      <c r="I23" s="395">
        <f>IF($E$5="REVISED BUDGET",'Revised Budget'!I23,'Original Budget'!I23)</f>
        <v>0</v>
      </c>
      <c r="J23" s="395">
        <f>IF($E$5="REVISED BUDGET",'Revised Budget'!J23,'Original Budget'!J23)</f>
        <v>0</v>
      </c>
      <c r="K23" s="395">
        <f>IF($E$5="REVISED BUDGET",'Revised Budget'!K23,'Original Budget'!K23)</f>
        <v>0</v>
      </c>
      <c r="L23" s="395">
        <f>IF($E$5="REVISED BUDGET",'Revised Budget'!L23,'Original Budget'!L23)</f>
        <v>0</v>
      </c>
      <c r="M23" s="395">
        <f>IF($E$5="REVISED BUDGET",'Revised Budget'!M23,'Original Budget'!M23)</f>
        <v>0</v>
      </c>
      <c r="N23" s="395">
        <f>IF($E$5="REVISED BUDGET",'Revised Budget'!N23,'Original Budget'!N23)</f>
        <v>0</v>
      </c>
      <c r="O23" s="395">
        <f>IF($E$5="REVISED BUDGET",'Revised Budget'!O23,'Original Budget'!O23)</f>
        <v>0</v>
      </c>
      <c r="P23" s="395">
        <f>IF($E$5="REVISED BUDGET",'Revised Budget'!P23,'Original Budget'!P23)</f>
        <v>0</v>
      </c>
      <c r="Q23" s="395">
        <f>IF($E$5="REVISED BUDGET",'Revised Budget'!Q23,'Original Budget'!Q23)</f>
        <v>0</v>
      </c>
      <c r="R23" s="77">
        <f t="shared" si="0"/>
        <v>0</v>
      </c>
      <c r="T23" s="308">
        <f t="shared" si="1"/>
        <v>0</v>
      </c>
      <c r="U23" s="31"/>
      <c r="V23" s="333"/>
    </row>
    <row r="24" spans="1:22" s="14" customFormat="1" ht="14" x14ac:dyDescent="0.3">
      <c r="A24" s="76"/>
      <c r="B24" s="14" t="s">
        <v>49</v>
      </c>
      <c r="C24" s="7" t="s">
        <v>50</v>
      </c>
      <c r="D24" s="46">
        <v>4190387</v>
      </c>
      <c r="E24" s="300">
        <f>IF($E$5="REVISED BUDGET",'Variance Analysis'!E24,'Variance Analysis'!D24)</f>
        <v>0</v>
      </c>
      <c r="F24" s="395">
        <f>IF($E$5="REVISED BUDGET",'Revised Budget'!F24,'Original Budget'!F24)</f>
        <v>0</v>
      </c>
      <c r="G24" s="395">
        <f>IF($E$5="REVISED BUDGET",'Revised Budget'!G24,'Original Budget'!G24)</f>
        <v>0</v>
      </c>
      <c r="H24" s="395">
        <f>IF($E$5="REVISED BUDGET",'Revised Budget'!H24,'Original Budget'!H24)</f>
        <v>0</v>
      </c>
      <c r="I24" s="395">
        <f>IF($E$5="REVISED BUDGET",'Revised Budget'!I24,'Original Budget'!I24)</f>
        <v>0</v>
      </c>
      <c r="J24" s="395">
        <f>IF($E$5="REVISED BUDGET",'Revised Budget'!J24,'Original Budget'!J24)</f>
        <v>0</v>
      </c>
      <c r="K24" s="395">
        <f>IF($E$5="REVISED BUDGET",'Revised Budget'!K24,'Original Budget'!K24)</f>
        <v>0</v>
      </c>
      <c r="L24" s="395">
        <f>IF($E$5="REVISED BUDGET",'Revised Budget'!L24,'Original Budget'!L24)</f>
        <v>0</v>
      </c>
      <c r="M24" s="395">
        <f>IF($E$5="REVISED BUDGET",'Revised Budget'!M24,'Original Budget'!M24)</f>
        <v>0</v>
      </c>
      <c r="N24" s="395">
        <f>IF($E$5="REVISED BUDGET",'Revised Budget'!N24,'Original Budget'!N24)</f>
        <v>0</v>
      </c>
      <c r="O24" s="395">
        <f>IF($E$5="REVISED BUDGET",'Revised Budget'!O24,'Original Budget'!O24)</f>
        <v>0</v>
      </c>
      <c r="P24" s="395">
        <f>IF($E$5="REVISED BUDGET",'Revised Budget'!P24,'Original Budget'!P24)</f>
        <v>0</v>
      </c>
      <c r="Q24" s="395">
        <f>IF($E$5="REVISED BUDGET",'Revised Budget'!Q24,'Original Budget'!Q24)</f>
        <v>0</v>
      </c>
      <c r="R24" s="77">
        <f t="shared" si="0"/>
        <v>0</v>
      </c>
      <c r="T24" s="308">
        <f t="shared" si="1"/>
        <v>0</v>
      </c>
      <c r="U24" s="31"/>
      <c r="V24" s="333"/>
    </row>
    <row r="25" spans="1:22" s="14" customFormat="1" ht="14" x14ac:dyDescent="0.3">
      <c r="A25" s="76"/>
      <c r="B25" s="14" t="s">
        <v>51</v>
      </c>
      <c r="C25" s="7" t="s">
        <v>52</v>
      </c>
      <c r="D25" s="46">
        <v>4190388</v>
      </c>
      <c r="E25" s="300">
        <f>IF($E$5="REVISED BUDGET",'Variance Analysis'!E25,'Variance Analysis'!D25)</f>
        <v>0</v>
      </c>
      <c r="F25" s="395">
        <f>IF($E$5="REVISED BUDGET",'Revised Budget'!F25,'Original Budget'!F25)</f>
        <v>0</v>
      </c>
      <c r="G25" s="395">
        <f>IF($E$5="REVISED BUDGET",'Revised Budget'!G25,'Original Budget'!G25)</f>
        <v>0</v>
      </c>
      <c r="H25" s="395">
        <f>IF($E$5="REVISED BUDGET",'Revised Budget'!H25,'Original Budget'!H25)</f>
        <v>0</v>
      </c>
      <c r="I25" s="395">
        <f>IF($E$5="REVISED BUDGET",'Revised Budget'!I25,'Original Budget'!I25)</f>
        <v>0</v>
      </c>
      <c r="J25" s="395">
        <f>IF($E$5="REVISED BUDGET",'Revised Budget'!J25,'Original Budget'!J25)</f>
        <v>0</v>
      </c>
      <c r="K25" s="395">
        <f>IF($E$5="REVISED BUDGET",'Revised Budget'!K25,'Original Budget'!K25)</f>
        <v>0</v>
      </c>
      <c r="L25" s="395">
        <f>IF($E$5="REVISED BUDGET",'Revised Budget'!L25,'Original Budget'!L25)</f>
        <v>0</v>
      </c>
      <c r="M25" s="395">
        <f>IF($E$5="REVISED BUDGET",'Revised Budget'!M25,'Original Budget'!M25)</f>
        <v>0</v>
      </c>
      <c r="N25" s="395">
        <f>IF($E$5="REVISED BUDGET",'Revised Budget'!N25,'Original Budget'!N25)</f>
        <v>0</v>
      </c>
      <c r="O25" s="395">
        <f>IF($E$5="REVISED BUDGET",'Revised Budget'!O25,'Original Budget'!O25)</f>
        <v>0</v>
      </c>
      <c r="P25" s="395">
        <f>IF($E$5="REVISED BUDGET",'Revised Budget'!P25,'Original Budget'!P25)</f>
        <v>0</v>
      </c>
      <c r="Q25" s="395">
        <f>IF($E$5="REVISED BUDGET",'Revised Budget'!Q25,'Original Budget'!Q25)</f>
        <v>0</v>
      </c>
      <c r="R25" s="77">
        <f t="shared" si="0"/>
        <v>0</v>
      </c>
      <c r="T25" s="308">
        <f t="shared" si="1"/>
        <v>0</v>
      </c>
      <c r="U25" s="31"/>
      <c r="V25" s="333"/>
    </row>
    <row r="26" spans="1:22" s="14" customFormat="1" ht="14" x14ac:dyDescent="0.3">
      <c r="A26" s="76"/>
      <c r="B26" s="14" t="s">
        <v>53</v>
      </c>
      <c r="C26" s="7" t="s">
        <v>54</v>
      </c>
      <c r="D26" s="46">
        <v>4190380</v>
      </c>
      <c r="E26" s="300">
        <f>IF($E$5="REVISED BUDGET",'Variance Analysis'!E26,'Variance Analysis'!D26)</f>
        <v>0</v>
      </c>
      <c r="F26" s="395">
        <f>IF($E$5="REVISED BUDGET",'Revised Budget'!F26,'Original Budget'!F26)</f>
        <v>0</v>
      </c>
      <c r="G26" s="395">
        <f>IF($E$5="REVISED BUDGET",'Revised Budget'!G26,'Original Budget'!G26)</f>
        <v>0</v>
      </c>
      <c r="H26" s="395">
        <f>IF($E$5="REVISED BUDGET",'Revised Budget'!H26,'Original Budget'!H26)</f>
        <v>0</v>
      </c>
      <c r="I26" s="395">
        <f>IF($E$5="REVISED BUDGET",'Revised Budget'!I26,'Original Budget'!I26)</f>
        <v>0</v>
      </c>
      <c r="J26" s="395">
        <f>IF($E$5="REVISED BUDGET",'Revised Budget'!J26,'Original Budget'!J26)</f>
        <v>0</v>
      </c>
      <c r="K26" s="395">
        <f>IF($E$5="REVISED BUDGET",'Revised Budget'!K26,'Original Budget'!K26)</f>
        <v>0</v>
      </c>
      <c r="L26" s="395">
        <f>IF($E$5="REVISED BUDGET",'Revised Budget'!L26,'Original Budget'!L26)</f>
        <v>0</v>
      </c>
      <c r="M26" s="395">
        <f>IF($E$5="REVISED BUDGET",'Revised Budget'!M26,'Original Budget'!M26)</f>
        <v>0</v>
      </c>
      <c r="N26" s="395">
        <f>IF($E$5="REVISED BUDGET",'Revised Budget'!N26,'Original Budget'!N26)</f>
        <v>0</v>
      </c>
      <c r="O26" s="395">
        <f>IF($E$5="REVISED BUDGET",'Revised Budget'!O26,'Original Budget'!O26)</f>
        <v>0</v>
      </c>
      <c r="P26" s="395">
        <f>IF($E$5="REVISED BUDGET",'Revised Budget'!P26,'Original Budget'!P26)</f>
        <v>0</v>
      </c>
      <c r="Q26" s="395">
        <f>IF($E$5="REVISED BUDGET",'Revised Budget'!Q26,'Original Budget'!Q26)</f>
        <v>0</v>
      </c>
      <c r="R26" s="77">
        <f t="shared" si="0"/>
        <v>0</v>
      </c>
      <c r="T26" s="308">
        <f t="shared" si="1"/>
        <v>0</v>
      </c>
      <c r="U26" s="31"/>
      <c r="V26" s="333"/>
    </row>
    <row r="27" spans="1:22" s="14" customFormat="1" ht="3" customHeight="1" x14ac:dyDescent="0.35">
      <c r="A27" s="76"/>
      <c r="C27" s="7"/>
      <c r="D27" s="46"/>
      <c r="E27" s="56"/>
      <c r="F27" s="56"/>
      <c r="G27" s="56"/>
      <c r="H27" s="56"/>
      <c r="I27" s="56"/>
      <c r="J27" s="56"/>
      <c r="K27" s="56"/>
      <c r="L27" s="56"/>
      <c r="M27" s="56"/>
      <c r="N27" s="56"/>
      <c r="O27" s="56"/>
      <c r="P27" s="56"/>
      <c r="Q27" s="56"/>
      <c r="R27" s="79"/>
      <c r="T27" s="309"/>
      <c r="U27" s="31"/>
      <c r="V27" s="334"/>
    </row>
    <row r="28" spans="1:22" s="14" customFormat="1" ht="14" x14ac:dyDescent="0.3">
      <c r="A28" s="76"/>
      <c r="B28" s="14" t="s">
        <v>157</v>
      </c>
      <c r="C28" s="7" t="s">
        <v>158</v>
      </c>
      <c r="D28" s="46">
        <v>4190205</v>
      </c>
      <c r="E28" s="301">
        <f>IF($E$5="REVISED BUDGET",'Variance Analysis'!E28,'Variance Analysis'!D28)</f>
        <v>0</v>
      </c>
      <c r="F28" s="395">
        <f>IF($E$5="REVISED BUDGET",'Revised Budget'!F28,'Original Budget'!F28)</f>
        <v>0</v>
      </c>
      <c r="G28" s="395">
        <f>IF($E$5="REVISED BUDGET",'Revised Budget'!G28,'Original Budget'!G28)</f>
        <v>0</v>
      </c>
      <c r="H28" s="395">
        <f>IF($E$5="REVISED BUDGET",'Revised Budget'!H28,'Original Budget'!H28)</f>
        <v>0</v>
      </c>
      <c r="I28" s="395">
        <f>IF($E$5="REVISED BUDGET",'Revised Budget'!I28,'Original Budget'!I28)</f>
        <v>0</v>
      </c>
      <c r="J28" s="395">
        <f>IF($E$5="REVISED BUDGET",'Revised Budget'!J28,'Original Budget'!J28)</f>
        <v>0</v>
      </c>
      <c r="K28" s="395">
        <f>IF($E$5="REVISED BUDGET",'Revised Budget'!K28,'Original Budget'!K28)</f>
        <v>0</v>
      </c>
      <c r="L28" s="395">
        <f>IF($E$5="REVISED BUDGET",'Revised Budget'!L28,'Original Budget'!L28)</f>
        <v>0</v>
      </c>
      <c r="M28" s="395">
        <f>IF($E$5="REVISED BUDGET",'Revised Budget'!M28,'Original Budget'!M28)</f>
        <v>0</v>
      </c>
      <c r="N28" s="395">
        <f>IF($E$5="REVISED BUDGET",'Revised Budget'!N28,'Original Budget'!N28)</f>
        <v>0</v>
      </c>
      <c r="O28" s="395">
        <f>IF($E$5="REVISED BUDGET",'Revised Budget'!O28,'Original Budget'!O28)</f>
        <v>0</v>
      </c>
      <c r="P28" s="395">
        <f>IF($E$5="REVISED BUDGET",'Revised Budget'!P28,'Original Budget'!P28)</f>
        <v>0</v>
      </c>
      <c r="Q28" s="395">
        <f>IF($E$5="REVISED BUDGET",'Revised Budget'!Q28,'Original Budget'!Q28)</f>
        <v>0</v>
      </c>
      <c r="R28" s="77">
        <f t="shared" ref="R28:R29" si="2">SUM(F28:Q28)</f>
        <v>0</v>
      </c>
      <c r="T28" s="308">
        <f t="shared" ref="T28:T29" si="3">R28-E28</f>
        <v>0</v>
      </c>
      <c r="U28" s="31"/>
      <c r="V28" s="333"/>
    </row>
    <row r="29" spans="1:22" s="14" customFormat="1" ht="14.5" thickBot="1" x14ac:dyDescent="0.35">
      <c r="A29" s="76"/>
      <c r="B29" s="14" t="s">
        <v>55</v>
      </c>
      <c r="C29" s="7" t="s">
        <v>56</v>
      </c>
      <c r="D29" s="46">
        <v>4190210</v>
      </c>
      <c r="E29" s="61">
        <f>IF($E$5="REVISED BUDGET",'Variance Analysis'!E29,'Variance Analysis'!D29)</f>
        <v>0</v>
      </c>
      <c r="F29" s="395">
        <f>IF($E$5="REVISED BUDGET",'Revised Budget'!F29,'Original Budget'!F29)</f>
        <v>0</v>
      </c>
      <c r="G29" s="395">
        <f>IF($E$5="REVISED BUDGET",'Revised Budget'!G29,'Original Budget'!G29)</f>
        <v>0</v>
      </c>
      <c r="H29" s="395">
        <f>IF($E$5="REVISED BUDGET",'Revised Budget'!H29,'Original Budget'!H29)</f>
        <v>0</v>
      </c>
      <c r="I29" s="395">
        <f>IF($E$5="REVISED BUDGET",'Revised Budget'!I29,'Original Budget'!I29)</f>
        <v>0</v>
      </c>
      <c r="J29" s="395">
        <f>IF($E$5="REVISED BUDGET",'Revised Budget'!J29,'Original Budget'!J29)</f>
        <v>0</v>
      </c>
      <c r="K29" s="395">
        <f>IF($E$5="REVISED BUDGET",'Revised Budget'!K29,'Original Budget'!K29)</f>
        <v>0</v>
      </c>
      <c r="L29" s="395">
        <f>IF($E$5="REVISED BUDGET",'Revised Budget'!L29,'Original Budget'!L29)</f>
        <v>0</v>
      </c>
      <c r="M29" s="395">
        <f>IF($E$5="REVISED BUDGET",'Revised Budget'!M29,'Original Budget'!M29)</f>
        <v>0</v>
      </c>
      <c r="N29" s="395">
        <f>IF($E$5="REVISED BUDGET",'Revised Budget'!N29,'Original Budget'!N29)</f>
        <v>0</v>
      </c>
      <c r="O29" s="395">
        <f>IF($E$5="REVISED BUDGET",'Revised Budget'!O29,'Original Budget'!O29)</f>
        <v>0</v>
      </c>
      <c r="P29" s="395">
        <f>IF($E$5="REVISED BUDGET",'Revised Budget'!P29,'Original Budget'!P29)</f>
        <v>0</v>
      </c>
      <c r="Q29" s="395">
        <f>IF($E$5="REVISED BUDGET",'Revised Budget'!Q29,'Original Budget'!Q29)</f>
        <v>0</v>
      </c>
      <c r="R29" s="101">
        <f t="shared" si="2"/>
        <v>0</v>
      </c>
      <c r="T29" s="310">
        <f t="shared" si="3"/>
        <v>0</v>
      </c>
      <c r="U29" s="31"/>
      <c r="V29" s="335"/>
    </row>
    <row r="30" spans="1:22" s="14" customFormat="1" ht="3" customHeight="1" x14ac:dyDescent="0.3">
      <c r="A30" s="229"/>
      <c r="B30" s="230"/>
      <c r="C30" s="231"/>
      <c r="D30" s="232"/>
      <c r="E30" s="250"/>
      <c r="F30" s="233"/>
      <c r="G30" s="233"/>
      <c r="H30" s="233"/>
      <c r="I30" s="233"/>
      <c r="J30" s="233"/>
      <c r="K30" s="233"/>
      <c r="L30" s="233"/>
      <c r="M30" s="233"/>
      <c r="N30" s="233"/>
      <c r="O30" s="233"/>
      <c r="P30" s="233"/>
      <c r="Q30" s="233"/>
      <c r="R30" s="234"/>
      <c r="T30" s="311"/>
      <c r="U30" s="31"/>
      <c r="V30" s="336"/>
    </row>
    <row r="31" spans="1:22" s="14" customFormat="1" ht="16" thickBot="1" x14ac:dyDescent="0.4">
      <c r="A31" s="235"/>
      <c r="B31" s="236" t="s">
        <v>533</v>
      </c>
      <c r="C31" s="236"/>
      <c r="D31" s="237"/>
      <c r="E31" s="302">
        <f>ROUND(SUM(E9:E29),2)</f>
        <v>0</v>
      </c>
      <c r="F31" s="238">
        <f>SUM(F9:F29)</f>
        <v>0</v>
      </c>
      <c r="G31" s="238">
        <f t="shared" ref="G31:Q31" si="4">SUM(G9:G29)</f>
        <v>0</v>
      </c>
      <c r="H31" s="238">
        <f t="shared" si="4"/>
        <v>0</v>
      </c>
      <c r="I31" s="238">
        <f t="shared" si="4"/>
        <v>0</v>
      </c>
      <c r="J31" s="238">
        <f t="shared" si="4"/>
        <v>0</v>
      </c>
      <c r="K31" s="238">
        <f t="shared" si="4"/>
        <v>0</v>
      </c>
      <c r="L31" s="238">
        <f t="shared" si="4"/>
        <v>0</v>
      </c>
      <c r="M31" s="238">
        <f t="shared" si="4"/>
        <v>0</v>
      </c>
      <c r="N31" s="238">
        <f t="shared" si="4"/>
        <v>0</v>
      </c>
      <c r="O31" s="238">
        <f t="shared" si="4"/>
        <v>0</v>
      </c>
      <c r="P31" s="238">
        <f t="shared" si="4"/>
        <v>0</v>
      </c>
      <c r="Q31" s="238">
        <f t="shared" si="4"/>
        <v>0</v>
      </c>
      <c r="R31" s="239">
        <f>SUM(R9:R30)</f>
        <v>0</v>
      </c>
      <c r="T31" s="312">
        <f>SUM(T9:T30)</f>
        <v>0</v>
      </c>
      <c r="U31" s="31"/>
      <c r="V31" s="337"/>
    </row>
    <row r="32" spans="1:22" s="14" customFormat="1" ht="12" customHeight="1" x14ac:dyDescent="0.3">
      <c r="A32" s="72"/>
      <c r="B32" s="73"/>
      <c r="C32" s="102"/>
      <c r="D32" s="103"/>
      <c r="E32" s="112"/>
      <c r="F32" s="104"/>
      <c r="G32" s="104"/>
      <c r="H32" s="104"/>
      <c r="I32" s="104"/>
      <c r="J32" s="104"/>
      <c r="K32" s="104"/>
      <c r="L32" s="104"/>
      <c r="M32" s="104"/>
      <c r="N32" s="104"/>
      <c r="O32" s="104"/>
      <c r="P32" s="104"/>
      <c r="Q32" s="104"/>
      <c r="R32" s="105"/>
      <c r="T32" s="313"/>
      <c r="U32" s="31"/>
      <c r="V32" s="338"/>
    </row>
    <row r="33" spans="1:22" s="14" customFormat="1" ht="15.5" x14ac:dyDescent="0.35">
      <c r="A33" s="76"/>
      <c r="B33" s="56" t="s">
        <v>534</v>
      </c>
      <c r="C33" s="56"/>
      <c r="D33" s="46"/>
      <c r="E33" s="61"/>
      <c r="F33" s="48"/>
      <c r="G33" s="48"/>
      <c r="H33" s="48"/>
      <c r="I33" s="48"/>
      <c r="J33" s="48"/>
      <c r="K33" s="48"/>
      <c r="L33" s="48"/>
      <c r="M33" s="48"/>
      <c r="N33" s="48"/>
      <c r="O33" s="48"/>
      <c r="P33" s="48"/>
      <c r="Q33" s="48"/>
      <c r="R33" s="106"/>
      <c r="T33" s="314"/>
      <c r="U33" s="31"/>
      <c r="V33" s="339"/>
    </row>
    <row r="34" spans="1:22" s="14" customFormat="1" ht="14" x14ac:dyDescent="0.3">
      <c r="A34" s="76"/>
      <c r="B34" s="14" t="s">
        <v>57</v>
      </c>
      <c r="C34" s="7" t="s">
        <v>58</v>
      </c>
      <c r="D34" s="46">
        <v>6110000</v>
      </c>
      <c r="E34" s="301">
        <f>IF($E$5="REVISED BUDGET",'Variance Analysis'!E34,'Variance Analysis'!D34)</f>
        <v>0</v>
      </c>
      <c r="F34" s="395">
        <f>IF($E$5="REVISED BUDGET",'Revised Budget'!F34,'Original Budget'!F34)</f>
        <v>0</v>
      </c>
      <c r="G34" s="395">
        <f>IF($E$5="REVISED BUDGET",'Revised Budget'!G34,'Original Budget'!G34)</f>
        <v>0</v>
      </c>
      <c r="H34" s="395">
        <f>IF($E$5="REVISED BUDGET",'Revised Budget'!H34,'Original Budget'!H34)</f>
        <v>0</v>
      </c>
      <c r="I34" s="395">
        <f>IF($E$5="REVISED BUDGET",'Revised Budget'!I34,'Original Budget'!I34)</f>
        <v>0</v>
      </c>
      <c r="J34" s="395">
        <f>IF($E$5="REVISED BUDGET",'Revised Budget'!J34,'Original Budget'!J34)</f>
        <v>0</v>
      </c>
      <c r="K34" s="395">
        <f>IF($E$5="REVISED BUDGET",'Revised Budget'!K34,'Original Budget'!K34)</f>
        <v>0</v>
      </c>
      <c r="L34" s="395">
        <f>IF($E$5="REVISED BUDGET",'Revised Budget'!L34,'Original Budget'!L34)</f>
        <v>0</v>
      </c>
      <c r="M34" s="395">
        <f>IF($E$5="REVISED BUDGET",'Revised Budget'!M34,'Original Budget'!M34)</f>
        <v>0</v>
      </c>
      <c r="N34" s="395">
        <f>IF($E$5="REVISED BUDGET",'Revised Budget'!N34,'Original Budget'!N34)</f>
        <v>0</v>
      </c>
      <c r="O34" s="395">
        <f>IF($E$5="REVISED BUDGET",'Revised Budget'!O34,'Original Budget'!O34)</f>
        <v>0</v>
      </c>
      <c r="P34" s="395">
        <f>IF($E$5="REVISED BUDGET",'Revised Budget'!P34,'Original Budget'!P34)</f>
        <v>0</v>
      </c>
      <c r="Q34" s="395">
        <f>IF($E$5="REVISED BUDGET",'Revised Budget'!Q34,'Original Budget'!Q34)</f>
        <v>0</v>
      </c>
      <c r="R34" s="77">
        <f>SUM(F34:Q34)</f>
        <v>0</v>
      </c>
      <c r="T34" s="308">
        <f t="shared" ref="T34:T63" si="5">R34-E34</f>
        <v>0</v>
      </c>
      <c r="U34" s="31"/>
      <c r="V34" s="333"/>
    </row>
    <row r="35" spans="1:22" s="14" customFormat="1" ht="14" x14ac:dyDescent="0.3">
      <c r="A35" s="76"/>
      <c r="B35" s="14" t="s">
        <v>59</v>
      </c>
      <c r="C35" s="7" t="s">
        <v>60</v>
      </c>
      <c r="D35" s="46">
        <v>6110020</v>
      </c>
      <c r="E35" s="301">
        <f>IF($E$5="REVISED BUDGET",'Variance Analysis'!E35,'Variance Analysis'!D35)</f>
        <v>0</v>
      </c>
      <c r="F35" s="395">
        <f>IF($E$5="REVISED BUDGET",'Revised Budget'!F35,'Original Budget'!F35)</f>
        <v>0</v>
      </c>
      <c r="G35" s="395">
        <f>IF($E$5="REVISED BUDGET",'Revised Budget'!G35,'Original Budget'!G35)</f>
        <v>0</v>
      </c>
      <c r="H35" s="395">
        <f>IF($E$5="REVISED BUDGET",'Revised Budget'!H35,'Original Budget'!H35)</f>
        <v>0</v>
      </c>
      <c r="I35" s="395">
        <f>IF($E$5="REVISED BUDGET",'Revised Budget'!I35,'Original Budget'!I35)</f>
        <v>0</v>
      </c>
      <c r="J35" s="395">
        <f>IF($E$5="REVISED BUDGET",'Revised Budget'!J35,'Original Budget'!J35)</f>
        <v>0</v>
      </c>
      <c r="K35" s="395">
        <f>IF($E$5="REVISED BUDGET",'Revised Budget'!K35,'Original Budget'!K35)</f>
        <v>0</v>
      </c>
      <c r="L35" s="395">
        <f>IF($E$5="REVISED BUDGET",'Revised Budget'!L35,'Original Budget'!L35)</f>
        <v>0</v>
      </c>
      <c r="M35" s="395">
        <f>IF($E$5="REVISED BUDGET",'Revised Budget'!M35,'Original Budget'!M35)</f>
        <v>0</v>
      </c>
      <c r="N35" s="395">
        <f>IF($E$5="REVISED BUDGET",'Revised Budget'!N35,'Original Budget'!N35)</f>
        <v>0</v>
      </c>
      <c r="O35" s="395">
        <f>IF($E$5="REVISED BUDGET",'Revised Budget'!O35,'Original Budget'!O35)</f>
        <v>0</v>
      </c>
      <c r="P35" s="395">
        <f>IF($E$5="REVISED BUDGET",'Revised Budget'!P35,'Original Budget'!P35)</f>
        <v>0</v>
      </c>
      <c r="Q35" s="395">
        <f>IF($E$5="REVISED BUDGET",'Revised Budget'!Q35,'Original Budget'!Q35)</f>
        <v>0</v>
      </c>
      <c r="R35" s="77">
        <f t="shared" ref="R35:R63" si="6">SUM(F35:Q35)</f>
        <v>0</v>
      </c>
      <c r="T35" s="308">
        <f t="shared" si="5"/>
        <v>0</v>
      </c>
      <c r="U35" s="31"/>
      <c r="V35" s="333"/>
    </row>
    <row r="36" spans="1:22" s="14" customFormat="1" ht="14" x14ac:dyDescent="0.3">
      <c r="A36" s="76"/>
      <c r="B36" s="14" t="s">
        <v>61</v>
      </c>
      <c r="C36" s="7" t="s">
        <v>62</v>
      </c>
      <c r="D36" s="46">
        <v>6110600</v>
      </c>
      <c r="E36" s="301">
        <f>IF($E$5="REVISED BUDGET",'Variance Analysis'!E36,'Variance Analysis'!D36)</f>
        <v>0</v>
      </c>
      <c r="F36" s="395">
        <f>IF($E$5="REVISED BUDGET",'Revised Budget'!F36,'Original Budget'!F36)</f>
        <v>0</v>
      </c>
      <c r="G36" s="395">
        <f>IF($E$5="REVISED BUDGET",'Revised Budget'!G36,'Original Budget'!G36)</f>
        <v>0</v>
      </c>
      <c r="H36" s="395">
        <f>IF($E$5="REVISED BUDGET",'Revised Budget'!H36,'Original Budget'!H36)</f>
        <v>0</v>
      </c>
      <c r="I36" s="395">
        <f>IF($E$5="REVISED BUDGET",'Revised Budget'!I36,'Original Budget'!I36)</f>
        <v>0</v>
      </c>
      <c r="J36" s="395">
        <f>IF($E$5="REVISED BUDGET",'Revised Budget'!J36,'Original Budget'!J36)</f>
        <v>0</v>
      </c>
      <c r="K36" s="395">
        <f>IF($E$5="REVISED BUDGET",'Revised Budget'!K36,'Original Budget'!K36)</f>
        <v>0</v>
      </c>
      <c r="L36" s="395">
        <f>IF($E$5="REVISED BUDGET",'Revised Budget'!L36,'Original Budget'!L36)</f>
        <v>0</v>
      </c>
      <c r="M36" s="395">
        <f>IF($E$5="REVISED BUDGET",'Revised Budget'!M36,'Original Budget'!M36)</f>
        <v>0</v>
      </c>
      <c r="N36" s="395">
        <f>IF($E$5="REVISED BUDGET",'Revised Budget'!N36,'Original Budget'!N36)</f>
        <v>0</v>
      </c>
      <c r="O36" s="395">
        <f>IF($E$5="REVISED BUDGET",'Revised Budget'!O36,'Original Budget'!O36)</f>
        <v>0</v>
      </c>
      <c r="P36" s="395">
        <f>IF($E$5="REVISED BUDGET",'Revised Budget'!P36,'Original Budget'!P36)</f>
        <v>0</v>
      </c>
      <c r="Q36" s="395">
        <f>IF($E$5="REVISED BUDGET",'Revised Budget'!Q36,'Original Budget'!Q36)</f>
        <v>0</v>
      </c>
      <c r="R36" s="77">
        <f t="shared" si="6"/>
        <v>0</v>
      </c>
      <c r="T36" s="308">
        <f t="shared" si="5"/>
        <v>0</v>
      </c>
      <c r="U36" s="31"/>
      <c r="V36" s="333"/>
    </row>
    <row r="37" spans="1:22" s="14" customFormat="1" ht="14" x14ac:dyDescent="0.3">
      <c r="A37" s="76"/>
      <c r="B37" s="14" t="s">
        <v>63</v>
      </c>
      <c r="C37" s="7" t="s">
        <v>64</v>
      </c>
      <c r="D37" s="78">
        <v>6110720</v>
      </c>
      <c r="E37" s="301">
        <f>IF($E$5="REVISED BUDGET",'Variance Analysis'!E37,'Variance Analysis'!D37)</f>
        <v>0</v>
      </c>
      <c r="F37" s="395">
        <f>IF($E$5="REVISED BUDGET",'Revised Budget'!F37,'Original Budget'!F37)</f>
        <v>0</v>
      </c>
      <c r="G37" s="395">
        <f>IF($E$5="REVISED BUDGET",'Revised Budget'!G37,'Original Budget'!G37)</f>
        <v>0</v>
      </c>
      <c r="H37" s="395">
        <f>IF($E$5="REVISED BUDGET",'Revised Budget'!H37,'Original Budget'!H37)</f>
        <v>0</v>
      </c>
      <c r="I37" s="395">
        <f>IF($E$5="REVISED BUDGET",'Revised Budget'!I37,'Original Budget'!I37)</f>
        <v>0</v>
      </c>
      <c r="J37" s="395">
        <f>IF($E$5="REVISED BUDGET",'Revised Budget'!J37,'Original Budget'!J37)</f>
        <v>0</v>
      </c>
      <c r="K37" s="395">
        <f>IF($E$5="REVISED BUDGET",'Revised Budget'!K37,'Original Budget'!K37)</f>
        <v>0</v>
      </c>
      <c r="L37" s="395">
        <f>IF($E$5="REVISED BUDGET",'Revised Budget'!L37,'Original Budget'!L37)</f>
        <v>0</v>
      </c>
      <c r="M37" s="395">
        <f>IF($E$5="REVISED BUDGET",'Revised Budget'!M37,'Original Budget'!M37)</f>
        <v>0</v>
      </c>
      <c r="N37" s="395">
        <f>IF($E$5="REVISED BUDGET",'Revised Budget'!N37,'Original Budget'!N37)</f>
        <v>0</v>
      </c>
      <c r="O37" s="395">
        <f>IF($E$5="REVISED BUDGET",'Revised Budget'!O37,'Original Budget'!O37)</f>
        <v>0</v>
      </c>
      <c r="P37" s="395">
        <f>IF($E$5="REVISED BUDGET",'Revised Budget'!P37,'Original Budget'!P37)</f>
        <v>0</v>
      </c>
      <c r="Q37" s="395">
        <f>IF($E$5="REVISED BUDGET",'Revised Budget'!Q37,'Original Budget'!Q37)</f>
        <v>0</v>
      </c>
      <c r="R37" s="77">
        <f t="shared" si="6"/>
        <v>0</v>
      </c>
      <c r="T37" s="308">
        <f t="shared" si="5"/>
        <v>0</v>
      </c>
      <c r="U37" s="31"/>
      <c r="V37" s="333"/>
    </row>
    <row r="38" spans="1:22" s="14" customFormat="1" ht="14" x14ac:dyDescent="0.3">
      <c r="A38" s="76"/>
      <c r="B38" s="14" t="s">
        <v>65</v>
      </c>
      <c r="C38" s="7" t="s">
        <v>66</v>
      </c>
      <c r="D38" s="46">
        <v>6110860</v>
      </c>
      <c r="E38" s="301">
        <f>IF($E$5="REVISED BUDGET",'Variance Analysis'!E38,'Variance Analysis'!D38)</f>
        <v>0</v>
      </c>
      <c r="F38" s="395">
        <f>IF($E$5="REVISED BUDGET",'Revised Budget'!F38,'Original Budget'!F38)</f>
        <v>0</v>
      </c>
      <c r="G38" s="395">
        <f>IF($E$5="REVISED BUDGET",'Revised Budget'!G38,'Original Budget'!G38)</f>
        <v>0</v>
      </c>
      <c r="H38" s="395">
        <f>IF($E$5="REVISED BUDGET",'Revised Budget'!H38,'Original Budget'!H38)</f>
        <v>0</v>
      </c>
      <c r="I38" s="395">
        <f>IF($E$5="REVISED BUDGET",'Revised Budget'!I38,'Original Budget'!I38)</f>
        <v>0</v>
      </c>
      <c r="J38" s="395">
        <f>IF($E$5="REVISED BUDGET",'Revised Budget'!J38,'Original Budget'!J38)</f>
        <v>0</v>
      </c>
      <c r="K38" s="395">
        <f>IF($E$5="REVISED BUDGET",'Revised Budget'!K38,'Original Budget'!K38)</f>
        <v>0</v>
      </c>
      <c r="L38" s="395">
        <f>IF($E$5="REVISED BUDGET",'Revised Budget'!L38,'Original Budget'!L38)</f>
        <v>0</v>
      </c>
      <c r="M38" s="395">
        <f>IF($E$5="REVISED BUDGET",'Revised Budget'!M38,'Original Budget'!M38)</f>
        <v>0</v>
      </c>
      <c r="N38" s="395">
        <f>IF($E$5="REVISED BUDGET",'Revised Budget'!N38,'Original Budget'!N38)</f>
        <v>0</v>
      </c>
      <c r="O38" s="395">
        <f>IF($E$5="REVISED BUDGET",'Revised Budget'!O38,'Original Budget'!O38)</f>
        <v>0</v>
      </c>
      <c r="P38" s="395">
        <f>IF($E$5="REVISED BUDGET",'Revised Budget'!P38,'Original Budget'!P38)</f>
        <v>0</v>
      </c>
      <c r="Q38" s="395">
        <f>IF($E$5="REVISED BUDGET",'Revised Budget'!Q38,'Original Budget'!Q38)</f>
        <v>0</v>
      </c>
      <c r="R38" s="77">
        <f t="shared" si="6"/>
        <v>0</v>
      </c>
      <c r="T38" s="308">
        <f t="shared" si="5"/>
        <v>0</v>
      </c>
      <c r="U38" s="31"/>
      <c r="V38" s="333"/>
    </row>
    <row r="39" spans="1:22" s="14" customFormat="1" ht="14" x14ac:dyDescent="0.3">
      <c r="A39" s="76"/>
      <c r="B39" s="14" t="s">
        <v>67</v>
      </c>
      <c r="C39" s="7" t="s">
        <v>68</v>
      </c>
      <c r="D39" s="46">
        <v>6110800</v>
      </c>
      <c r="E39" s="301">
        <f>IF($E$5="REVISED BUDGET",'Variance Analysis'!E39,'Variance Analysis'!D39)</f>
        <v>0</v>
      </c>
      <c r="F39" s="395">
        <f>IF($E$5="REVISED BUDGET",'Revised Budget'!F39,'Original Budget'!F39)</f>
        <v>0</v>
      </c>
      <c r="G39" s="395">
        <f>IF($E$5="REVISED BUDGET",'Revised Budget'!G39,'Original Budget'!G39)</f>
        <v>0</v>
      </c>
      <c r="H39" s="395">
        <f>IF($E$5="REVISED BUDGET",'Revised Budget'!H39,'Original Budget'!H39)</f>
        <v>0</v>
      </c>
      <c r="I39" s="395">
        <f>IF($E$5="REVISED BUDGET",'Revised Budget'!I39,'Original Budget'!I39)</f>
        <v>0</v>
      </c>
      <c r="J39" s="395">
        <f>IF($E$5="REVISED BUDGET",'Revised Budget'!J39,'Original Budget'!J39)</f>
        <v>0</v>
      </c>
      <c r="K39" s="395">
        <f>IF($E$5="REVISED BUDGET",'Revised Budget'!K39,'Original Budget'!K39)</f>
        <v>0</v>
      </c>
      <c r="L39" s="395">
        <f>IF($E$5="REVISED BUDGET",'Revised Budget'!L39,'Original Budget'!L39)</f>
        <v>0</v>
      </c>
      <c r="M39" s="395">
        <f>IF($E$5="REVISED BUDGET",'Revised Budget'!M39,'Original Budget'!M39)</f>
        <v>0</v>
      </c>
      <c r="N39" s="395">
        <f>IF($E$5="REVISED BUDGET",'Revised Budget'!N39,'Original Budget'!N39)</f>
        <v>0</v>
      </c>
      <c r="O39" s="395">
        <f>IF($E$5="REVISED BUDGET",'Revised Budget'!O39,'Original Budget'!O39)</f>
        <v>0</v>
      </c>
      <c r="P39" s="395">
        <f>IF($E$5="REVISED BUDGET",'Revised Budget'!P39,'Original Budget'!P39)</f>
        <v>0</v>
      </c>
      <c r="Q39" s="395">
        <f>IF($E$5="REVISED BUDGET",'Revised Budget'!Q39,'Original Budget'!Q39)</f>
        <v>0</v>
      </c>
      <c r="R39" s="77">
        <f t="shared" si="6"/>
        <v>0</v>
      </c>
      <c r="T39" s="308">
        <f t="shared" si="5"/>
        <v>0</v>
      </c>
      <c r="U39" s="31"/>
      <c r="V39" s="333"/>
    </row>
    <row r="40" spans="1:22" s="14" customFormat="1" ht="14" x14ac:dyDescent="0.3">
      <c r="A40" s="76"/>
      <c r="B40" s="14" t="s">
        <v>69</v>
      </c>
      <c r="C40" s="7" t="s">
        <v>70</v>
      </c>
      <c r="D40" s="46">
        <v>6110640</v>
      </c>
      <c r="E40" s="301">
        <f>IF($E$5="REVISED BUDGET",'Variance Analysis'!E40,'Variance Analysis'!D40)</f>
        <v>0</v>
      </c>
      <c r="F40" s="395">
        <f>IF($E$5="REVISED BUDGET",'Revised Budget'!F40,'Original Budget'!F40)</f>
        <v>0</v>
      </c>
      <c r="G40" s="395">
        <f>IF($E$5="REVISED BUDGET",'Revised Budget'!G40,'Original Budget'!G40)</f>
        <v>0</v>
      </c>
      <c r="H40" s="395">
        <f>IF($E$5="REVISED BUDGET",'Revised Budget'!H40,'Original Budget'!H40)</f>
        <v>0</v>
      </c>
      <c r="I40" s="395">
        <f>IF($E$5="REVISED BUDGET",'Revised Budget'!I40,'Original Budget'!I40)</f>
        <v>0</v>
      </c>
      <c r="J40" s="395">
        <f>IF($E$5="REVISED BUDGET",'Revised Budget'!J40,'Original Budget'!J40)</f>
        <v>0</v>
      </c>
      <c r="K40" s="395">
        <f>IF($E$5="REVISED BUDGET",'Revised Budget'!K40,'Original Budget'!K40)</f>
        <v>0</v>
      </c>
      <c r="L40" s="395">
        <f>IF($E$5="REVISED BUDGET",'Revised Budget'!L40,'Original Budget'!L40)</f>
        <v>0</v>
      </c>
      <c r="M40" s="395">
        <f>IF($E$5="REVISED BUDGET",'Revised Budget'!M40,'Original Budget'!M40)</f>
        <v>0</v>
      </c>
      <c r="N40" s="395">
        <f>IF($E$5="REVISED BUDGET",'Revised Budget'!N40,'Original Budget'!N40)</f>
        <v>0</v>
      </c>
      <c r="O40" s="395">
        <f>IF($E$5="REVISED BUDGET",'Revised Budget'!O40,'Original Budget'!O40)</f>
        <v>0</v>
      </c>
      <c r="P40" s="395">
        <f>IF($E$5="REVISED BUDGET",'Revised Budget'!P40,'Original Budget'!P40)</f>
        <v>0</v>
      </c>
      <c r="Q40" s="395">
        <f>IF($E$5="REVISED BUDGET",'Revised Budget'!Q40,'Original Budget'!Q40)</f>
        <v>0</v>
      </c>
      <c r="R40" s="77">
        <f t="shared" si="6"/>
        <v>0</v>
      </c>
      <c r="T40" s="308">
        <f t="shared" si="5"/>
        <v>0</v>
      </c>
      <c r="U40" s="31"/>
      <c r="V40" s="333"/>
    </row>
    <row r="41" spans="1:22" s="14" customFormat="1" ht="14" x14ac:dyDescent="0.3">
      <c r="A41" s="76"/>
      <c r="B41" s="14" t="s">
        <v>71</v>
      </c>
      <c r="C41" s="7" t="s">
        <v>72</v>
      </c>
      <c r="D41" s="78">
        <v>6116300</v>
      </c>
      <c r="E41" s="301">
        <f>IF($E$5="REVISED BUDGET",'Variance Analysis'!E41,'Variance Analysis'!D41)</f>
        <v>0</v>
      </c>
      <c r="F41" s="395">
        <f>IF($E$5="REVISED BUDGET",'Revised Budget'!F41,'Original Budget'!F41)</f>
        <v>0</v>
      </c>
      <c r="G41" s="395">
        <f>IF($E$5="REVISED BUDGET",'Revised Budget'!G41,'Original Budget'!G41)</f>
        <v>0</v>
      </c>
      <c r="H41" s="395">
        <f>IF($E$5="REVISED BUDGET",'Revised Budget'!H41,'Original Budget'!H41)</f>
        <v>0</v>
      </c>
      <c r="I41" s="395">
        <f>IF($E$5="REVISED BUDGET",'Revised Budget'!I41,'Original Budget'!I41)</f>
        <v>0</v>
      </c>
      <c r="J41" s="395">
        <f>IF($E$5="REVISED BUDGET",'Revised Budget'!J41,'Original Budget'!J41)</f>
        <v>0</v>
      </c>
      <c r="K41" s="395">
        <f>IF($E$5="REVISED BUDGET",'Revised Budget'!K41,'Original Budget'!K41)</f>
        <v>0</v>
      </c>
      <c r="L41" s="395">
        <f>IF($E$5="REVISED BUDGET",'Revised Budget'!L41,'Original Budget'!L41)</f>
        <v>0</v>
      </c>
      <c r="M41" s="395">
        <f>IF($E$5="REVISED BUDGET",'Revised Budget'!M41,'Original Budget'!M41)</f>
        <v>0</v>
      </c>
      <c r="N41" s="395">
        <f>IF($E$5="REVISED BUDGET",'Revised Budget'!N41,'Original Budget'!N41)</f>
        <v>0</v>
      </c>
      <c r="O41" s="395">
        <f>IF($E$5="REVISED BUDGET",'Revised Budget'!O41,'Original Budget'!O41)</f>
        <v>0</v>
      </c>
      <c r="P41" s="395">
        <f>IF($E$5="REVISED BUDGET",'Revised Budget'!P41,'Original Budget'!P41)</f>
        <v>0</v>
      </c>
      <c r="Q41" s="395">
        <f>IF($E$5="REVISED BUDGET",'Revised Budget'!Q41,'Original Budget'!Q41)</f>
        <v>0</v>
      </c>
      <c r="R41" s="77">
        <f t="shared" si="6"/>
        <v>0</v>
      </c>
      <c r="T41" s="308">
        <f t="shared" si="5"/>
        <v>0</v>
      </c>
      <c r="U41" s="31"/>
      <c r="V41" s="333"/>
    </row>
    <row r="42" spans="1:22" s="14" customFormat="1" ht="14" x14ac:dyDescent="0.3">
      <c r="A42" s="76"/>
      <c r="B42" s="14" t="s">
        <v>73</v>
      </c>
      <c r="C42" s="7" t="s">
        <v>74</v>
      </c>
      <c r="D42" s="46">
        <v>6116200</v>
      </c>
      <c r="E42" s="301">
        <f>IF($E$5="REVISED BUDGET",'Variance Analysis'!E42,'Variance Analysis'!D42)</f>
        <v>0</v>
      </c>
      <c r="F42" s="395">
        <f>IF($E$5="REVISED BUDGET",'Revised Budget'!F42,'Original Budget'!F42)</f>
        <v>0</v>
      </c>
      <c r="G42" s="395">
        <f>IF($E$5="REVISED BUDGET",'Revised Budget'!G42,'Original Budget'!G42)</f>
        <v>0</v>
      </c>
      <c r="H42" s="395">
        <f>IF($E$5="REVISED BUDGET",'Revised Budget'!H42,'Original Budget'!H42)</f>
        <v>0</v>
      </c>
      <c r="I42" s="395">
        <f>IF($E$5="REVISED BUDGET",'Revised Budget'!I42,'Original Budget'!I42)</f>
        <v>0</v>
      </c>
      <c r="J42" s="395">
        <f>IF($E$5="REVISED BUDGET",'Revised Budget'!J42,'Original Budget'!J42)</f>
        <v>0</v>
      </c>
      <c r="K42" s="395">
        <f>IF($E$5="REVISED BUDGET",'Revised Budget'!K42,'Original Budget'!K42)</f>
        <v>0</v>
      </c>
      <c r="L42" s="395">
        <f>IF($E$5="REVISED BUDGET",'Revised Budget'!L42,'Original Budget'!L42)</f>
        <v>0</v>
      </c>
      <c r="M42" s="395">
        <f>IF($E$5="REVISED BUDGET",'Revised Budget'!M42,'Original Budget'!M42)</f>
        <v>0</v>
      </c>
      <c r="N42" s="395">
        <f>IF($E$5="REVISED BUDGET",'Revised Budget'!N42,'Original Budget'!N42)</f>
        <v>0</v>
      </c>
      <c r="O42" s="395">
        <f>IF($E$5="REVISED BUDGET",'Revised Budget'!O42,'Original Budget'!O42)</f>
        <v>0</v>
      </c>
      <c r="P42" s="395">
        <f>IF($E$5="REVISED BUDGET",'Revised Budget'!P42,'Original Budget'!P42)</f>
        <v>0</v>
      </c>
      <c r="Q42" s="395">
        <f>IF($E$5="REVISED BUDGET",'Revised Budget'!Q42,'Original Budget'!Q42)</f>
        <v>0</v>
      </c>
      <c r="R42" s="77">
        <f t="shared" si="6"/>
        <v>0</v>
      </c>
      <c r="T42" s="308">
        <f t="shared" si="5"/>
        <v>0</v>
      </c>
      <c r="U42" s="31"/>
      <c r="V42" s="333"/>
    </row>
    <row r="43" spans="1:22" s="14" customFormat="1" ht="14" x14ac:dyDescent="0.3">
      <c r="A43" s="76"/>
      <c r="B43" s="14" t="s">
        <v>75</v>
      </c>
      <c r="C43" s="7" t="s">
        <v>76</v>
      </c>
      <c r="D43" s="46">
        <v>6116610</v>
      </c>
      <c r="E43" s="301">
        <f>IF($E$5="REVISED BUDGET",'Variance Analysis'!E43,'Variance Analysis'!D43)</f>
        <v>0</v>
      </c>
      <c r="F43" s="395">
        <f>IF($E$5="REVISED BUDGET",'Revised Budget'!F43,'Original Budget'!F43)</f>
        <v>0</v>
      </c>
      <c r="G43" s="395">
        <f>IF($E$5="REVISED BUDGET",'Revised Budget'!G43,'Original Budget'!G43)</f>
        <v>0</v>
      </c>
      <c r="H43" s="395">
        <f>IF($E$5="REVISED BUDGET",'Revised Budget'!H43,'Original Budget'!H43)</f>
        <v>0</v>
      </c>
      <c r="I43" s="395">
        <f>IF($E$5="REVISED BUDGET",'Revised Budget'!I43,'Original Budget'!I43)</f>
        <v>0</v>
      </c>
      <c r="J43" s="395">
        <f>IF($E$5="REVISED BUDGET",'Revised Budget'!J43,'Original Budget'!J43)</f>
        <v>0</v>
      </c>
      <c r="K43" s="395">
        <f>IF($E$5="REVISED BUDGET",'Revised Budget'!K43,'Original Budget'!K43)</f>
        <v>0</v>
      </c>
      <c r="L43" s="395">
        <f>IF($E$5="REVISED BUDGET",'Revised Budget'!L43,'Original Budget'!L43)</f>
        <v>0</v>
      </c>
      <c r="M43" s="395">
        <f>IF($E$5="REVISED BUDGET",'Revised Budget'!M43,'Original Budget'!M43)</f>
        <v>0</v>
      </c>
      <c r="N43" s="395">
        <f>IF($E$5="REVISED BUDGET",'Revised Budget'!N43,'Original Budget'!N43)</f>
        <v>0</v>
      </c>
      <c r="O43" s="395">
        <f>IF($E$5="REVISED BUDGET",'Revised Budget'!O43,'Original Budget'!O43)</f>
        <v>0</v>
      </c>
      <c r="P43" s="395">
        <f>IF($E$5="REVISED BUDGET",'Revised Budget'!P43,'Original Budget'!P43)</f>
        <v>0</v>
      </c>
      <c r="Q43" s="395">
        <f>IF($E$5="REVISED BUDGET",'Revised Budget'!Q43,'Original Budget'!Q43)</f>
        <v>0</v>
      </c>
      <c r="R43" s="77">
        <f t="shared" si="6"/>
        <v>0</v>
      </c>
      <c r="T43" s="308">
        <f t="shared" si="5"/>
        <v>0</v>
      </c>
      <c r="U43" s="31"/>
      <c r="V43" s="333"/>
    </row>
    <row r="44" spans="1:22" s="14" customFormat="1" ht="14" x14ac:dyDescent="0.3">
      <c r="A44" s="76"/>
      <c r="B44" s="14" t="s">
        <v>77</v>
      </c>
      <c r="C44" s="7" t="s">
        <v>78</v>
      </c>
      <c r="D44" s="46">
        <v>6116600</v>
      </c>
      <c r="E44" s="301">
        <f>IF($E$5="REVISED BUDGET",'Variance Analysis'!E44,'Variance Analysis'!D44)</f>
        <v>0</v>
      </c>
      <c r="F44" s="395">
        <f>IF($E$5="REVISED BUDGET",'Revised Budget'!F44,'Original Budget'!F44)</f>
        <v>0</v>
      </c>
      <c r="G44" s="395">
        <f>IF($E$5="REVISED BUDGET",'Revised Budget'!G44,'Original Budget'!G44)</f>
        <v>0</v>
      </c>
      <c r="H44" s="395">
        <f>IF($E$5="REVISED BUDGET",'Revised Budget'!H44,'Original Budget'!H44)</f>
        <v>0</v>
      </c>
      <c r="I44" s="395">
        <f>IF($E$5="REVISED BUDGET",'Revised Budget'!I44,'Original Budget'!I44)</f>
        <v>0</v>
      </c>
      <c r="J44" s="395">
        <f>IF($E$5="REVISED BUDGET",'Revised Budget'!J44,'Original Budget'!J44)</f>
        <v>0</v>
      </c>
      <c r="K44" s="395">
        <f>IF($E$5="REVISED BUDGET",'Revised Budget'!K44,'Original Budget'!K44)</f>
        <v>0</v>
      </c>
      <c r="L44" s="395">
        <f>IF($E$5="REVISED BUDGET",'Revised Budget'!L44,'Original Budget'!L44)</f>
        <v>0</v>
      </c>
      <c r="M44" s="395">
        <f>IF($E$5="REVISED BUDGET",'Revised Budget'!M44,'Original Budget'!M44)</f>
        <v>0</v>
      </c>
      <c r="N44" s="395">
        <f>IF($E$5="REVISED BUDGET",'Revised Budget'!N44,'Original Budget'!N44)</f>
        <v>0</v>
      </c>
      <c r="O44" s="395">
        <f>IF($E$5="REVISED BUDGET",'Revised Budget'!O44,'Original Budget'!O44)</f>
        <v>0</v>
      </c>
      <c r="P44" s="395">
        <f>IF($E$5="REVISED BUDGET",'Revised Budget'!P44,'Original Budget'!P44)</f>
        <v>0</v>
      </c>
      <c r="Q44" s="395">
        <f>IF($E$5="REVISED BUDGET",'Revised Budget'!Q44,'Original Budget'!Q44)</f>
        <v>0</v>
      </c>
      <c r="R44" s="77">
        <f t="shared" si="6"/>
        <v>0</v>
      </c>
      <c r="T44" s="308">
        <f t="shared" si="5"/>
        <v>0</v>
      </c>
      <c r="U44" s="31"/>
      <c r="V44" s="333"/>
    </row>
    <row r="45" spans="1:22" s="14" customFormat="1" ht="14" x14ac:dyDescent="0.3">
      <c r="A45" s="76"/>
      <c r="B45" s="14" t="s">
        <v>79</v>
      </c>
      <c r="C45" s="7" t="s">
        <v>80</v>
      </c>
      <c r="D45" s="46">
        <v>6121000</v>
      </c>
      <c r="E45" s="301">
        <f>IF($E$5="REVISED BUDGET",'Variance Analysis'!E45,'Variance Analysis'!D45)</f>
        <v>0</v>
      </c>
      <c r="F45" s="395">
        <f>IF($E$5="REVISED BUDGET",'Revised Budget'!F45,'Original Budget'!F45)</f>
        <v>0</v>
      </c>
      <c r="G45" s="395">
        <f>IF($E$5="REVISED BUDGET",'Revised Budget'!G45,'Original Budget'!G45)</f>
        <v>0</v>
      </c>
      <c r="H45" s="395">
        <f>IF($E$5="REVISED BUDGET",'Revised Budget'!H45,'Original Budget'!H45)</f>
        <v>0</v>
      </c>
      <c r="I45" s="395">
        <f>IF($E$5="REVISED BUDGET",'Revised Budget'!I45,'Original Budget'!I45)</f>
        <v>0</v>
      </c>
      <c r="J45" s="395">
        <f>IF($E$5="REVISED BUDGET",'Revised Budget'!J45,'Original Budget'!J45)</f>
        <v>0</v>
      </c>
      <c r="K45" s="395">
        <f>IF($E$5="REVISED BUDGET",'Revised Budget'!K45,'Original Budget'!K45)</f>
        <v>0</v>
      </c>
      <c r="L45" s="395">
        <f>IF($E$5="REVISED BUDGET",'Revised Budget'!L45,'Original Budget'!L45)</f>
        <v>0</v>
      </c>
      <c r="M45" s="395">
        <f>IF($E$5="REVISED BUDGET",'Revised Budget'!M45,'Original Budget'!M45)</f>
        <v>0</v>
      </c>
      <c r="N45" s="395">
        <f>IF($E$5="REVISED BUDGET",'Revised Budget'!N45,'Original Budget'!N45)</f>
        <v>0</v>
      </c>
      <c r="O45" s="395">
        <f>IF($E$5="REVISED BUDGET",'Revised Budget'!O45,'Original Budget'!O45)</f>
        <v>0</v>
      </c>
      <c r="P45" s="395">
        <f>IF($E$5="REVISED BUDGET",'Revised Budget'!P45,'Original Budget'!P45)</f>
        <v>0</v>
      </c>
      <c r="Q45" s="395">
        <f>IF($E$5="REVISED BUDGET",'Revised Budget'!Q45,'Original Budget'!Q45)</f>
        <v>0</v>
      </c>
      <c r="R45" s="77">
        <f t="shared" si="6"/>
        <v>0</v>
      </c>
      <c r="T45" s="308">
        <f t="shared" si="5"/>
        <v>0</v>
      </c>
      <c r="U45" s="31"/>
      <c r="V45" s="333"/>
    </row>
    <row r="46" spans="1:22" s="14" customFormat="1" ht="14" x14ac:dyDescent="0.3">
      <c r="A46" s="76"/>
      <c r="B46" s="14" t="s">
        <v>81</v>
      </c>
      <c r="C46" s="7" t="s">
        <v>82</v>
      </c>
      <c r="D46" s="46">
        <v>6122310</v>
      </c>
      <c r="E46" s="301">
        <f>IF($E$5="REVISED BUDGET",'Variance Analysis'!E46,'Variance Analysis'!D46)</f>
        <v>0</v>
      </c>
      <c r="F46" s="395">
        <f>IF($E$5="REVISED BUDGET",'Revised Budget'!F46,'Original Budget'!F46)</f>
        <v>0</v>
      </c>
      <c r="G46" s="395">
        <f>IF($E$5="REVISED BUDGET",'Revised Budget'!G46,'Original Budget'!G46)</f>
        <v>0</v>
      </c>
      <c r="H46" s="395">
        <f>IF($E$5="REVISED BUDGET",'Revised Budget'!H46,'Original Budget'!H46)</f>
        <v>0</v>
      </c>
      <c r="I46" s="395">
        <f>IF($E$5="REVISED BUDGET",'Revised Budget'!I46,'Original Budget'!I46)</f>
        <v>0</v>
      </c>
      <c r="J46" s="395">
        <f>IF($E$5="REVISED BUDGET",'Revised Budget'!J46,'Original Budget'!J46)</f>
        <v>0</v>
      </c>
      <c r="K46" s="395">
        <f>IF($E$5="REVISED BUDGET",'Revised Budget'!K46,'Original Budget'!K46)</f>
        <v>0</v>
      </c>
      <c r="L46" s="395">
        <f>IF($E$5="REVISED BUDGET",'Revised Budget'!L46,'Original Budget'!L46)</f>
        <v>0</v>
      </c>
      <c r="M46" s="395">
        <f>IF($E$5="REVISED BUDGET",'Revised Budget'!M46,'Original Budget'!M46)</f>
        <v>0</v>
      </c>
      <c r="N46" s="395">
        <f>IF($E$5="REVISED BUDGET",'Revised Budget'!N46,'Original Budget'!N46)</f>
        <v>0</v>
      </c>
      <c r="O46" s="395">
        <f>IF($E$5="REVISED BUDGET",'Revised Budget'!O46,'Original Budget'!O46)</f>
        <v>0</v>
      </c>
      <c r="P46" s="395">
        <f>IF($E$5="REVISED BUDGET",'Revised Budget'!P46,'Original Budget'!P46)</f>
        <v>0</v>
      </c>
      <c r="Q46" s="395">
        <f>IF($E$5="REVISED BUDGET",'Revised Budget'!Q46,'Original Budget'!Q46)</f>
        <v>0</v>
      </c>
      <c r="R46" s="77">
        <f t="shared" si="6"/>
        <v>0</v>
      </c>
      <c r="T46" s="308">
        <f t="shared" si="5"/>
        <v>0</v>
      </c>
      <c r="U46" s="31"/>
      <c r="V46" s="333"/>
    </row>
    <row r="47" spans="1:22" s="14" customFormat="1" ht="14" x14ac:dyDescent="0.3">
      <c r="A47" s="76"/>
      <c r="B47" s="14" t="s">
        <v>83</v>
      </c>
      <c r="C47" s="7" t="s">
        <v>84</v>
      </c>
      <c r="D47" s="46">
        <v>6122110</v>
      </c>
      <c r="E47" s="301">
        <f>IF($E$5="REVISED BUDGET",'Variance Analysis'!E47,'Variance Analysis'!D47)</f>
        <v>0</v>
      </c>
      <c r="F47" s="395">
        <f>IF($E$5="REVISED BUDGET",'Revised Budget'!F47,'Original Budget'!F47)</f>
        <v>0</v>
      </c>
      <c r="G47" s="395">
        <f>IF($E$5="REVISED BUDGET",'Revised Budget'!G47,'Original Budget'!G47)</f>
        <v>0</v>
      </c>
      <c r="H47" s="395">
        <f>IF($E$5="REVISED BUDGET",'Revised Budget'!H47,'Original Budget'!H47)</f>
        <v>0</v>
      </c>
      <c r="I47" s="395">
        <f>IF($E$5="REVISED BUDGET",'Revised Budget'!I47,'Original Budget'!I47)</f>
        <v>0</v>
      </c>
      <c r="J47" s="395">
        <f>IF($E$5="REVISED BUDGET",'Revised Budget'!J47,'Original Budget'!J47)</f>
        <v>0</v>
      </c>
      <c r="K47" s="395">
        <f>IF($E$5="REVISED BUDGET",'Revised Budget'!K47,'Original Budget'!K47)</f>
        <v>0</v>
      </c>
      <c r="L47" s="395">
        <f>IF($E$5="REVISED BUDGET",'Revised Budget'!L47,'Original Budget'!L47)</f>
        <v>0</v>
      </c>
      <c r="M47" s="395">
        <f>IF($E$5="REVISED BUDGET",'Revised Budget'!M47,'Original Budget'!M47)</f>
        <v>0</v>
      </c>
      <c r="N47" s="395">
        <f>IF($E$5="REVISED BUDGET",'Revised Budget'!N47,'Original Budget'!N47)</f>
        <v>0</v>
      </c>
      <c r="O47" s="395">
        <f>IF($E$5="REVISED BUDGET",'Revised Budget'!O47,'Original Budget'!O47)</f>
        <v>0</v>
      </c>
      <c r="P47" s="395">
        <f>IF($E$5="REVISED BUDGET",'Revised Budget'!P47,'Original Budget'!P47)</f>
        <v>0</v>
      </c>
      <c r="Q47" s="395">
        <f>IF($E$5="REVISED BUDGET",'Revised Budget'!Q47,'Original Budget'!Q47)</f>
        <v>0</v>
      </c>
      <c r="R47" s="77">
        <f t="shared" si="6"/>
        <v>0</v>
      </c>
      <c r="T47" s="308">
        <f t="shared" si="5"/>
        <v>0</v>
      </c>
      <c r="U47" s="31"/>
      <c r="V47" s="333"/>
    </row>
    <row r="48" spans="1:22" s="14" customFormat="1" ht="14" x14ac:dyDescent="0.3">
      <c r="A48" s="76"/>
      <c r="B48" s="14" t="s">
        <v>85</v>
      </c>
      <c r="C48" s="7" t="s">
        <v>86</v>
      </c>
      <c r="D48" s="46">
        <v>6120800</v>
      </c>
      <c r="E48" s="301">
        <f>IF($E$5="REVISED BUDGET",'Variance Analysis'!E48,'Variance Analysis'!D48)</f>
        <v>0</v>
      </c>
      <c r="F48" s="395">
        <f>IF($E$5="REVISED BUDGET",'Revised Budget'!F48,'Original Budget'!F48)</f>
        <v>0</v>
      </c>
      <c r="G48" s="395">
        <f>IF($E$5="REVISED BUDGET",'Revised Budget'!G48,'Original Budget'!G48)</f>
        <v>0</v>
      </c>
      <c r="H48" s="395">
        <f>IF($E$5="REVISED BUDGET",'Revised Budget'!H48,'Original Budget'!H48)</f>
        <v>0</v>
      </c>
      <c r="I48" s="395">
        <f>IF($E$5="REVISED BUDGET",'Revised Budget'!I48,'Original Budget'!I48)</f>
        <v>0</v>
      </c>
      <c r="J48" s="395">
        <f>IF($E$5="REVISED BUDGET",'Revised Budget'!J48,'Original Budget'!J48)</f>
        <v>0</v>
      </c>
      <c r="K48" s="395">
        <f>IF($E$5="REVISED BUDGET",'Revised Budget'!K48,'Original Budget'!K48)</f>
        <v>0</v>
      </c>
      <c r="L48" s="395">
        <f>IF($E$5="REVISED BUDGET",'Revised Budget'!L48,'Original Budget'!L48)</f>
        <v>0</v>
      </c>
      <c r="M48" s="395">
        <f>IF($E$5="REVISED BUDGET",'Revised Budget'!M48,'Original Budget'!M48)</f>
        <v>0</v>
      </c>
      <c r="N48" s="395">
        <f>IF($E$5="REVISED BUDGET",'Revised Budget'!N48,'Original Budget'!N48)</f>
        <v>0</v>
      </c>
      <c r="O48" s="395">
        <f>IF($E$5="REVISED BUDGET",'Revised Budget'!O48,'Original Budget'!O48)</f>
        <v>0</v>
      </c>
      <c r="P48" s="395">
        <f>IF($E$5="REVISED BUDGET",'Revised Budget'!P48,'Original Budget'!P48)</f>
        <v>0</v>
      </c>
      <c r="Q48" s="395">
        <f>IF($E$5="REVISED BUDGET",'Revised Budget'!Q48,'Original Budget'!Q48)</f>
        <v>0</v>
      </c>
      <c r="R48" s="77">
        <f t="shared" si="6"/>
        <v>0</v>
      </c>
      <c r="T48" s="308">
        <f t="shared" si="5"/>
        <v>0</v>
      </c>
      <c r="U48" s="31"/>
      <c r="V48" s="333"/>
    </row>
    <row r="49" spans="1:22" s="14" customFormat="1" ht="14" x14ac:dyDescent="0.3">
      <c r="A49" s="76"/>
      <c r="B49" s="14" t="s">
        <v>87</v>
      </c>
      <c r="C49" s="7" t="s">
        <v>88</v>
      </c>
      <c r="D49" s="46">
        <v>6120220</v>
      </c>
      <c r="E49" s="301">
        <f>IF($E$5="REVISED BUDGET",'Variance Analysis'!E49,'Variance Analysis'!D49)</f>
        <v>0</v>
      </c>
      <c r="F49" s="395">
        <f>IF($E$5="REVISED BUDGET",'Revised Budget'!F49,'Original Budget'!F49)</f>
        <v>0</v>
      </c>
      <c r="G49" s="395">
        <f>IF($E$5="REVISED BUDGET",'Revised Budget'!G49,'Original Budget'!G49)</f>
        <v>0</v>
      </c>
      <c r="H49" s="395">
        <f>IF($E$5="REVISED BUDGET",'Revised Budget'!H49,'Original Budget'!H49)</f>
        <v>0</v>
      </c>
      <c r="I49" s="395">
        <f>IF($E$5="REVISED BUDGET",'Revised Budget'!I49,'Original Budget'!I49)</f>
        <v>0</v>
      </c>
      <c r="J49" s="395">
        <f>IF($E$5="REVISED BUDGET",'Revised Budget'!J49,'Original Budget'!J49)</f>
        <v>0</v>
      </c>
      <c r="K49" s="395">
        <f>IF($E$5="REVISED BUDGET",'Revised Budget'!K49,'Original Budget'!K49)</f>
        <v>0</v>
      </c>
      <c r="L49" s="395">
        <f>IF($E$5="REVISED BUDGET",'Revised Budget'!L49,'Original Budget'!L49)</f>
        <v>0</v>
      </c>
      <c r="M49" s="395">
        <f>IF($E$5="REVISED BUDGET",'Revised Budget'!M49,'Original Budget'!M49)</f>
        <v>0</v>
      </c>
      <c r="N49" s="395">
        <f>IF($E$5="REVISED BUDGET",'Revised Budget'!N49,'Original Budget'!N49)</f>
        <v>0</v>
      </c>
      <c r="O49" s="395">
        <f>IF($E$5="REVISED BUDGET",'Revised Budget'!O49,'Original Budget'!O49)</f>
        <v>0</v>
      </c>
      <c r="P49" s="395">
        <f>IF($E$5="REVISED BUDGET",'Revised Budget'!P49,'Original Budget'!P49)</f>
        <v>0</v>
      </c>
      <c r="Q49" s="395">
        <f>IF($E$5="REVISED BUDGET",'Revised Budget'!Q49,'Original Budget'!Q49)</f>
        <v>0</v>
      </c>
      <c r="R49" s="77">
        <f t="shared" si="6"/>
        <v>0</v>
      </c>
      <c r="T49" s="308">
        <f t="shared" si="5"/>
        <v>0</v>
      </c>
      <c r="U49" s="31"/>
      <c r="V49" s="333"/>
    </row>
    <row r="50" spans="1:22" s="14" customFormat="1" ht="14" x14ac:dyDescent="0.3">
      <c r="A50" s="76"/>
      <c r="B50" s="14" t="s">
        <v>89</v>
      </c>
      <c r="C50" s="7" t="s">
        <v>90</v>
      </c>
      <c r="D50" s="46">
        <v>6120600</v>
      </c>
      <c r="E50" s="301">
        <f>IF($E$5="REVISED BUDGET",'Variance Analysis'!E50,'Variance Analysis'!D50)</f>
        <v>0</v>
      </c>
      <c r="F50" s="395">
        <f>IF($E$5="REVISED BUDGET",'Revised Budget'!F50,'Original Budget'!F50)</f>
        <v>0</v>
      </c>
      <c r="G50" s="395">
        <f>IF($E$5="REVISED BUDGET",'Revised Budget'!G50,'Original Budget'!G50)</f>
        <v>0</v>
      </c>
      <c r="H50" s="395">
        <f>IF($E$5="REVISED BUDGET",'Revised Budget'!H50,'Original Budget'!H50)</f>
        <v>0</v>
      </c>
      <c r="I50" s="395">
        <f>IF($E$5="REVISED BUDGET",'Revised Budget'!I50,'Original Budget'!I50)</f>
        <v>0</v>
      </c>
      <c r="J50" s="395">
        <f>IF($E$5="REVISED BUDGET",'Revised Budget'!J50,'Original Budget'!J50)</f>
        <v>0</v>
      </c>
      <c r="K50" s="395">
        <f>IF($E$5="REVISED BUDGET",'Revised Budget'!K50,'Original Budget'!K50)</f>
        <v>0</v>
      </c>
      <c r="L50" s="395">
        <f>IF($E$5="REVISED BUDGET",'Revised Budget'!L50,'Original Budget'!L50)</f>
        <v>0</v>
      </c>
      <c r="M50" s="395">
        <f>IF($E$5="REVISED BUDGET",'Revised Budget'!M50,'Original Budget'!M50)</f>
        <v>0</v>
      </c>
      <c r="N50" s="395">
        <f>IF($E$5="REVISED BUDGET",'Revised Budget'!N50,'Original Budget'!N50)</f>
        <v>0</v>
      </c>
      <c r="O50" s="395">
        <f>IF($E$5="REVISED BUDGET",'Revised Budget'!O50,'Original Budget'!O50)</f>
        <v>0</v>
      </c>
      <c r="P50" s="395">
        <f>IF($E$5="REVISED BUDGET",'Revised Budget'!P50,'Original Budget'!P50)</f>
        <v>0</v>
      </c>
      <c r="Q50" s="395">
        <f>IF($E$5="REVISED BUDGET",'Revised Budget'!Q50,'Original Budget'!Q50)</f>
        <v>0</v>
      </c>
      <c r="R50" s="77">
        <f t="shared" si="6"/>
        <v>0</v>
      </c>
      <c r="T50" s="308">
        <f t="shared" si="5"/>
        <v>0</v>
      </c>
      <c r="U50" s="31"/>
      <c r="V50" s="333"/>
    </row>
    <row r="51" spans="1:22" s="14" customFormat="1" ht="14" x14ac:dyDescent="0.3">
      <c r="A51" s="76"/>
      <c r="B51" s="14" t="s">
        <v>91</v>
      </c>
      <c r="C51" s="7" t="s">
        <v>92</v>
      </c>
      <c r="D51" s="46">
        <v>6120400</v>
      </c>
      <c r="E51" s="301">
        <f>IF($E$5="REVISED BUDGET",'Variance Analysis'!E51,'Variance Analysis'!D51)</f>
        <v>0</v>
      </c>
      <c r="F51" s="395">
        <f>IF($E$5="REVISED BUDGET",'Revised Budget'!F51,'Original Budget'!F51)</f>
        <v>0</v>
      </c>
      <c r="G51" s="395">
        <f>IF($E$5="REVISED BUDGET",'Revised Budget'!G51,'Original Budget'!G51)</f>
        <v>0</v>
      </c>
      <c r="H51" s="395">
        <f>IF($E$5="REVISED BUDGET",'Revised Budget'!H51,'Original Budget'!H51)</f>
        <v>0</v>
      </c>
      <c r="I51" s="395">
        <f>IF($E$5="REVISED BUDGET",'Revised Budget'!I51,'Original Budget'!I51)</f>
        <v>0</v>
      </c>
      <c r="J51" s="395">
        <f>IF($E$5="REVISED BUDGET",'Revised Budget'!J51,'Original Budget'!J51)</f>
        <v>0</v>
      </c>
      <c r="K51" s="395">
        <f>IF($E$5="REVISED BUDGET",'Revised Budget'!K51,'Original Budget'!K51)</f>
        <v>0</v>
      </c>
      <c r="L51" s="395">
        <f>IF($E$5="REVISED BUDGET",'Revised Budget'!L51,'Original Budget'!L51)</f>
        <v>0</v>
      </c>
      <c r="M51" s="395">
        <f>IF($E$5="REVISED BUDGET",'Revised Budget'!M51,'Original Budget'!M51)</f>
        <v>0</v>
      </c>
      <c r="N51" s="395">
        <f>IF($E$5="REVISED BUDGET",'Revised Budget'!N51,'Original Budget'!N51)</f>
        <v>0</v>
      </c>
      <c r="O51" s="395">
        <f>IF($E$5="REVISED BUDGET",'Revised Budget'!O51,'Original Budget'!O51)</f>
        <v>0</v>
      </c>
      <c r="P51" s="395">
        <f>IF($E$5="REVISED BUDGET",'Revised Budget'!P51,'Original Budget'!P51)</f>
        <v>0</v>
      </c>
      <c r="Q51" s="395">
        <f>IF($E$5="REVISED BUDGET",'Revised Budget'!Q51,'Original Budget'!Q51)</f>
        <v>0</v>
      </c>
      <c r="R51" s="77">
        <f t="shared" si="6"/>
        <v>0</v>
      </c>
      <c r="T51" s="308">
        <f t="shared" si="5"/>
        <v>0</v>
      </c>
      <c r="U51" s="31"/>
      <c r="V51" s="333"/>
    </row>
    <row r="52" spans="1:22" s="14" customFormat="1" ht="14" x14ac:dyDescent="0.3">
      <c r="A52" s="76"/>
      <c r="B52" s="14" t="s">
        <v>93</v>
      </c>
      <c r="C52" s="7" t="s">
        <v>94</v>
      </c>
      <c r="D52" s="46">
        <v>6140130</v>
      </c>
      <c r="E52" s="301">
        <f>IF($E$5="REVISED BUDGET",'Variance Analysis'!E52,'Variance Analysis'!D52)</f>
        <v>0</v>
      </c>
      <c r="F52" s="395">
        <f>IF($E$5="REVISED BUDGET",'Revised Budget'!F52,'Original Budget'!F52)</f>
        <v>0</v>
      </c>
      <c r="G52" s="395">
        <f>IF($E$5="REVISED BUDGET",'Revised Budget'!G52,'Original Budget'!G52)</f>
        <v>0</v>
      </c>
      <c r="H52" s="395">
        <f>IF($E$5="REVISED BUDGET",'Revised Budget'!H52,'Original Budget'!H52)</f>
        <v>0</v>
      </c>
      <c r="I52" s="395">
        <f>IF($E$5="REVISED BUDGET",'Revised Budget'!I52,'Original Budget'!I52)</f>
        <v>0</v>
      </c>
      <c r="J52" s="395">
        <f>IF($E$5="REVISED BUDGET",'Revised Budget'!J52,'Original Budget'!J52)</f>
        <v>0</v>
      </c>
      <c r="K52" s="395">
        <f>IF($E$5="REVISED BUDGET",'Revised Budget'!K52,'Original Budget'!K52)</f>
        <v>0</v>
      </c>
      <c r="L52" s="395">
        <f>IF($E$5="REVISED BUDGET",'Revised Budget'!L52,'Original Budget'!L52)</f>
        <v>0</v>
      </c>
      <c r="M52" s="395">
        <f>IF($E$5="REVISED BUDGET",'Revised Budget'!M52,'Original Budget'!M52)</f>
        <v>0</v>
      </c>
      <c r="N52" s="395">
        <f>IF($E$5="REVISED BUDGET",'Revised Budget'!N52,'Original Budget'!N52)</f>
        <v>0</v>
      </c>
      <c r="O52" s="395">
        <f>IF($E$5="REVISED BUDGET",'Revised Budget'!O52,'Original Budget'!O52)</f>
        <v>0</v>
      </c>
      <c r="P52" s="395">
        <f>IF($E$5="REVISED BUDGET",'Revised Budget'!P52,'Original Budget'!P52)</f>
        <v>0</v>
      </c>
      <c r="Q52" s="395">
        <f>IF($E$5="REVISED BUDGET",'Revised Budget'!Q52,'Original Budget'!Q52)</f>
        <v>0</v>
      </c>
      <c r="R52" s="77">
        <f t="shared" si="6"/>
        <v>0</v>
      </c>
      <c r="T52" s="308">
        <f t="shared" si="5"/>
        <v>0</v>
      </c>
      <c r="U52" s="31"/>
      <c r="V52" s="333"/>
    </row>
    <row r="53" spans="1:22" s="14" customFormat="1" ht="14" x14ac:dyDescent="0.3">
      <c r="A53" s="76"/>
      <c r="B53" s="14" t="s">
        <v>95</v>
      </c>
      <c r="C53" s="7" t="s">
        <v>96</v>
      </c>
      <c r="D53" s="46">
        <v>6142430</v>
      </c>
      <c r="E53" s="301">
        <f>IF($E$5="REVISED BUDGET",'Variance Analysis'!E53,'Variance Analysis'!D53)</f>
        <v>0</v>
      </c>
      <c r="F53" s="395">
        <f>IF($E$5="REVISED BUDGET",'Revised Budget'!F53,'Original Budget'!F53)</f>
        <v>0</v>
      </c>
      <c r="G53" s="395">
        <f>IF($E$5="REVISED BUDGET",'Revised Budget'!G53,'Original Budget'!G53)</f>
        <v>0</v>
      </c>
      <c r="H53" s="395">
        <f>IF($E$5="REVISED BUDGET",'Revised Budget'!H53,'Original Budget'!H53)</f>
        <v>0</v>
      </c>
      <c r="I53" s="395">
        <f>IF($E$5="REVISED BUDGET",'Revised Budget'!I53,'Original Budget'!I53)</f>
        <v>0</v>
      </c>
      <c r="J53" s="395">
        <f>IF($E$5="REVISED BUDGET",'Revised Budget'!J53,'Original Budget'!J53)</f>
        <v>0</v>
      </c>
      <c r="K53" s="395">
        <f>IF($E$5="REVISED BUDGET",'Revised Budget'!K53,'Original Budget'!K53)</f>
        <v>0</v>
      </c>
      <c r="L53" s="395">
        <f>IF($E$5="REVISED BUDGET",'Revised Budget'!L53,'Original Budget'!L53)</f>
        <v>0</v>
      </c>
      <c r="M53" s="395">
        <f>IF($E$5="REVISED BUDGET",'Revised Budget'!M53,'Original Budget'!M53)</f>
        <v>0</v>
      </c>
      <c r="N53" s="395">
        <f>IF($E$5="REVISED BUDGET",'Revised Budget'!N53,'Original Budget'!N53)</f>
        <v>0</v>
      </c>
      <c r="O53" s="395">
        <f>IF($E$5="REVISED BUDGET",'Revised Budget'!O53,'Original Budget'!O53)</f>
        <v>0</v>
      </c>
      <c r="P53" s="395">
        <f>IF($E$5="REVISED BUDGET",'Revised Budget'!P53,'Original Budget'!P53)</f>
        <v>0</v>
      </c>
      <c r="Q53" s="395">
        <f>IF($E$5="REVISED BUDGET",'Revised Budget'!Q53,'Original Budget'!Q53)</f>
        <v>0</v>
      </c>
      <c r="R53" s="77">
        <f t="shared" si="6"/>
        <v>0</v>
      </c>
      <c r="T53" s="308">
        <f t="shared" si="5"/>
        <v>0</v>
      </c>
      <c r="U53" s="31"/>
      <c r="V53" s="333"/>
    </row>
    <row r="54" spans="1:22" s="14" customFormat="1" ht="14" x14ac:dyDescent="0.3">
      <c r="A54" s="76"/>
      <c r="B54" s="14" t="s">
        <v>97</v>
      </c>
      <c r="C54" s="7" t="s">
        <v>98</v>
      </c>
      <c r="D54" s="46">
        <v>6146100</v>
      </c>
      <c r="E54" s="301">
        <f>IF($E$5="REVISED BUDGET",'Variance Analysis'!E54,'Variance Analysis'!D54)</f>
        <v>0</v>
      </c>
      <c r="F54" s="395">
        <f>IF($E$5="REVISED BUDGET",'Revised Budget'!F54,'Original Budget'!F54)</f>
        <v>0</v>
      </c>
      <c r="G54" s="395">
        <f>IF($E$5="REVISED BUDGET",'Revised Budget'!G54,'Original Budget'!G54)</f>
        <v>0</v>
      </c>
      <c r="H54" s="395">
        <f>IF($E$5="REVISED BUDGET",'Revised Budget'!H54,'Original Budget'!H54)</f>
        <v>0</v>
      </c>
      <c r="I54" s="395">
        <f>IF($E$5="REVISED BUDGET",'Revised Budget'!I54,'Original Budget'!I54)</f>
        <v>0</v>
      </c>
      <c r="J54" s="395">
        <f>IF($E$5="REVISED BUDGET",'Revised Budget'!J54,'Original Budget'!J54)</f>
        <v>0</v>
      </c>
      <c r="K54" s="395">
        <f>IF($E$5="REVISED BUDGET",'Revised Budget'!K54,'Original Budget'!K54)</f>
        <v>0</v>
      </c>
      <c r="L54" s="395">
        <f>IF($E$5="REVISED BUDGET",'Revised Budget'!L54,'Original Budget'!L54)</f>
        <v>0</v>
      </c>
      <c r="M54" s="395">
        <f>IF($E$5="REVISED BUDGET",'Revised Budget'!M54,'Original Budget'!M54)</f>
        <v>0</v>
      </c>
      <c r="N54" s="395">
        <f>IF($E$5="REVISED BUDGET",'Revised Budget'!N54,'Original Budget'!N54)</f>
        <v>0</v>
      </c>
      <c r="O54" s="395">
        <f>IF($E$5="REVISED BUDGET",'Revised Budget'!O54,'Original Budget'!O54)</f>
        <v>0</v>
      </c>
      <c r="P54" s="395">
        <f>IF($E$5="REVISED BUDGET",'Revised Budget'!P54,'Original Budget'!P54)</f>
        <v>0</v>
      </c>
      <c r="Q54" s="395">
        <f>IF($E$5="REVISED BUDGET",'Revised Budget'!Q54,'Original Budget'!Q54)</f>
        <v>0</v>
      </c>
      <c r="R54" s="77">
        <f t="shared" si="6"/>
        <v>0</v>
      </c>
      <c r="T54" s="308">
        <f t="shared" si="5"/>
        <v>0</v>
      </c>
      <c r="U54" s="31"/>
      <c r="V54" s="333"/>
    </row>
    <row r="55" spans="1:22" s="14" customFormat="1" ht="14" x14ac:dyDescent="0.3">
      <c r="A55" s="76"/>
      <c r="B55" s="14" t="s">
        <v>99</v>
      </c>
      <c r="C55" s="7" t="s">
        <v>100</v>
      </c>
      <c r="D55" s="46">
        <v>6140000</v>
      </c>
      <c r="E55" s="301">
        <f>IF($E$5="REVISED BUDGET",'Variance Analysis'!E55,'Variance Analysis'!D55)</f>
        <v>0</v>
      </c>
      <c r="F55" s="395">
        <f>IF($E$5="REVISED BUDGET",'Revised Budget'!F55,'Original Budget'!F55)</f>
        <v>0</v>
      </c>
      <c r="G55" s="395">
        <f>IF($E$5="REVISED BUDGET",'Revised Budget'!G55,'Original Budget'!G55)</f>
        <v>0</v>
      </c>
      <c r="H55" s="395">
        <f>IF($E$5="REVISED BUDGET",'Revised Budget'!H55,'Original Budget'!H55)</f>
        <v>0</v>
      </c>
      <c r="I55" s="395">
        <f>IF($E$5="REVISED BUDGET",'Revised Budget'!I55,'Original Budget'!I55)</f>
        <v>0</v>
      </c>
      <c r="J55" s="395">
        <f>IF($E$5="REVISED BUDGET",'Revised Budget'!J55,'Original Budget'!J55)</f>
        <v>0</v>
      </c>
      <c r="K55" s="395">
        <f>IF($E$5="REVISED BUDGET",'Revised Budget'!K55,'Original Budget'!K55)</f>
        <v>0</v>
      </c>
      <c r="L55" s="395">
        <f>IF($E$5="REVISED BUDGET",'Revised Budget'!L55,'Original Budget'!L55)</f>
        <v>0</v>
      </c>
      <c r="M55" s="395">
        <f>IF($E$5="REVISED BUDGET",'Revised Budget'!M55,'Original Budget'!M55)</f>
        <v>0</v>
      </c>
      <c r="N55" s="395">
        <f>IF($E$5="REVISED BUDGET",'Revised Budget'!N55,'Original Budget'!N55)</f>
        <v>0</v>
      </c>
      <c r="O55" s="395">
        <f>IF($E$5="REVISED BUDGET",'Revised Budget'!O55,'Original Budget'!O55)</f>
        <v>0</v>
      </c>
      <c r="P55" s="395">
        <f>IF($E$5="REVISED BUDGET",'Revised Budget'!P55,'Original Budget'!P55)</f>
        <v>0</v>
      </c>
      <c r="Q55" s="395">
        <f>IF($E$5="REVISED BUDGET",'Revised Budget'!Q55,'Original Budget'!Q55)</f>
        <v>0</v>
      </c>
      <c r="R55" s="77">
        <f t="shared" si="6"/>
        <v>0</v>
      </c>
      <c r="T55" s="308">
        <f t="shared" si="5"/>
        <v>0</v>
      </c>
      <c r="U55" s="31"/>
      <c r="V55" s="333"/>
    </row>
    <row r="56" spans="1:22" s="14" customFormat="1" ht="14" x14ac:dyDescent="0.3">
      <c r="A56" s="76"/>
      <c r="B56" s="14" t="s">
        <v>101</v>
      </c>
      <c r="C56" s="7" t="s">
        <v>102</v>
      </c>
      <c r="D56" s="46">
        <v>6121600</v>
      </c>
      <c r="E56" s="301">
        <f>IF($E$5="REVISED BUDGET",'Variance Analysis'!E56,'Variance Analysis'!D56)</f>
        <v>0</v>
      </c>
      <c r="F56" s="395">
        <f>IF($E$5="REVISED BUDGET",'Revised Budget'!F56,'Original Budget'!F56)</f>
        <v>0</v>
      </c>
      <c r="G56" s="395">
        <f>IF($E$5="REVISED BUDGET",'Revised Budget'!G56,'Original Budget'!G56)</f>
        <v>0</v>
      </c>
      <c r="H56" s="395">
        <f>IF($E$5="REVISED BUDGET",'Revised Budget'!H56,'Original Budget'!H56)</f>
        <v>0</v>
      </c>
      <c r="I56" s="395">
        <f>IF($E$5="REVISED BUDGET",'Revised Budget'!I56,'Original Budget'!I56)</f>
        <v>0</v>
      </c>
      <c r="J56" s="395">
        <f>IF($E$5="REVISED BUDGET",'Revised Budget'!J56,'Original Budget'!J56)</f>
        <v>0</v>
      </c>
      <c r="K56" s="395">
        <f>IF($E$5="REVISED BUDGET",'Revised Budget'!K56,'Original Budget'!K56)</f>
        <v>0</v>
      </c>
      <c r="L56" s="395">
        <f>IF($E$5="REVISED BUDGET",'Revised Budget'!L56,'Original Budget'!L56)</f>
        <v>0</v>
      </c>
      <c r="M56" s="395">
        <f>IF($E$5="REVISED BUDGET",'Revised Budget'!M56,'Original Budget'!M56)</f>
        <v>0</v>
      </c>
      <c r="N56" s="395">
        <f>IF($E$5="REVISED BUDGET",'Revised Budget'!N56,'Original Budget'!N56)</f>
        <v>0</v>
      </c>
      <c r="O56" s="395">
        <f>IF($E$5="REVISED BUDGET",'Revised Budget'!O56,'Original Budget'!O56)</f>
        <v>0</v>
      </c>
      <c r="P56" s="395">
        <f>IF($E$5="REVISED BUDGET",'Revised Budget'!P56,'Original Budget'!P56)</f>
        <v>0</v>
      </c>
      <c r="Q56" s="395">
        <f>IF($E$5="REVISED BUDGET",'Revised Budget'!Q56,'Original Budget'!Q56)</f>
        <v>0</v>
      </c>
      <c r="R56" s="77">
        <f t="shared" si="6"/>
        <v>0</v>
      </c>
      <c r="T56" s="308">
        <f t="shared" si="5"/>
        <v>0</v>
      </c>
      <c r="U56" s="31"/>
      <c r="V56" s="333"/>
    </row>
    <row r="57" spans="1:22" s="14" customFormat="1" ht="14" x14ac:dyDescent="0.3">
      <c r="A57" s="76"/>
      <c r="B57" s="14" t="s">
        <v>103</v>
      </c>
      <c r="C57" s="7" t="s">
        <v>104</v>
      </c>
      <c r="D57" s="78">
        <v>6151110</v>
      </c>
      <c r="E57" s="301">
        <f>IF($E$5="REVISED BUDGET",'Variance Analysis'!E57,'Variance Analysis'!D57)</f>
        <v>0</v>
      </c>
      <c r="F57" s="395">
        <f>IF($E$5="REVISED BUDGET",'Revised Budget'!F57,'Original Budget'!F57)</f>
        <v>0</v>
      </c>
      <c r="G57" s="395">
        <f>IF($E$5="REVISED BUDGET",'Revised Budget'!G57,'Original Budget'!G57)</f>
        <v>0</v>
      </c>
      <c r="H57" s="395">
        <f>IF($E$5="REVISED BUDGET",'Revised Budget'!H57,'Original Budget'!H57)</f>
        <v>0</v>
      </c>
      <c r="I57" s="395">
        <f>IF($E$5="REVISED BUDGET",'Revised Budget'!I57,'Original Budget'!I57)</f>
        <v>0</v>
      </c>
      <c r="J57" s="395">
        <f>IF($E$5="REVISED BUDGET",'Revised Budget'!J57,'Original Budget'!J57)</f>
        <v>0</v>
      </c>
      <c r="K57" s="395">
        <f>IF($E$5="REVISED BUDGET",'Revised Budget'!K57,'Original Budget'!K57)</f>
        <v>0</v>
      </c>
      <c r="L57" s="395">
        <f>IF($E$5="REVISED BUDGET",'Revised Budget'!L57,'Original Budget'!L57)</f>
        <v>0</v>
      </c>
      <c r="M57" s="395">
        <f>IF($E$5="REVISED BUDGET",'Revised Budget'!M57,'Original Budget'!M57)</f>
        <v>0</v>
      </c>
      <c r="N57" s="395">
        <f>IF($E$5="REVISED BUDGET",'Revised Budget'!N57,'Original Budget'!N57)</f>
        <v>0</v>
      </c>
      <c r="O57" s="395">
        <f>IF($E$5="REVISED BUDGET",'Revised Budget'!O57,'Original Budget'!O57)</f>
        <v>0</v>
      </c>
      <c r="P57" s="395">
        <f>IF($E$5="REVISED BUDGET",'Revised Budget'!P57,'Original Budget'!P57)</f>
        <v>0</v>
      </c>
      <c r="Q57" s="395">
        <f>IF($E$5="REVISED BUDGET",'Revised Budget'!Q57,'Original Budget'!Q57)</f>
        <v>0</v>
      </c>
      <c r="R57" s="77">
        <f t="shared" si="6"/>
        <v>0</v>
      </c>
      <c r="T57" s="308">
        <f t="shared" si="5"/>
        <v>0</v>
      </c>
      <c r="U57" s="31"/>
      <c r="V57" s="333"/>
    </row>
    <row r="58" spans="1:22" s="14" customFormat="1" ht="14" x14ac:dyDescent="0.3">
      <c r="A58" s="76"/>
      <c r="B58" s="14" t="s">
        <v>105</v>
      </c>
      <c r="C58" s="7" t="s">
        <v>106</v>
      </c>
      <c r="D58" s="46">
        <v>6140200</v>
      </c>
      <c r="E58" s="301">
        <f>IF($E$5="REVISED BUDGET",'Variance Analysis'!E58,'Variance Analysis'!D58)</f>
        <v>0</v>
      </c>
      <c r="F58" s="395">
        <f>IF($E$5="REVISED BUDGET",'Revised Budget'!F58,'Original Budget'!F58)</f>
        <v>0</v>
      </c>
      <c r="G58" s="395">
        <f>IF($E$5="REVISED BUDGET",'Revised Budget'!G58,'Original Budget'!G58)</f>
        <v>0</v>
      </c>
      <c r="H58" s="395">
        <f>IF($E$5="REVISED BUDGET",'Revised Budget'!H58,'Original Budget'!H58)</f>
        <v>0</v>
      </c>
      <c r="I58" s="395">
        <f>IF($E$5="REVISED BUDGET",'Revised Budget'!I58,'Original Budget'!I58)</f>
        <v>0</v>
      </c>
      <c r="J58" s="395">
        <f>IF($E$5="REVISED BUDGET",'Revised Budget'!J58,'Original Budget'!J58)</f>
        <v>0</v>
      </c>
      <c r="K58" s="395">
        <f>IF($E$5="REVISED BUDGET",'Revised Budget'!K58,'Original Budget'!K58)</f>
        <v>0</v>
      </c>
      <c r="L58" s="395">
        <f>IF($E$5="REVISED BUDGET",'Revised Budget'!L58,'Original Budget'!L58)</f>
        <v>0</v>
      </c>
      <c r="M58" s="395">
        <f>IF($E$5="REVISED BUDGET",'Revised Budget'!M58,'Original Budget'!M58)</f>
        <v>0</v>
      </c>
      <c r="N58" s="395">
        <f>IF($E$5="REVISED BUDGET",'Revised Budget'!N58,'Original Budget'!N58)</f>
        <v>0</v>
      </c>
      <c r="O58" s="395">
        <f>IF($E$5="REVISED BUDGET",'Revised Budget'!O58,'Original Budget'!O58)</f>
        <v>0</v>
      </c>
      <c r="P58" s="395">
        <f>IF($E$5="REVISED BUDGET",'Revised Budget'!P58,'Original Budget'!P58)</f>
        <v>0</v>
      </c>
      <c r="Q58" s="395">
        <f>IF($E$5="REVISED BUDGET",'Revised Budget'!Q58,'Original Budget'!Q58)</f>
        <v>0</v>
      </c>
      <c r="R58" s="77">
        <f t="shared" si="6"/>
        <v>0</v>
      </c>
      <c r="T58" s="308">
        <f t="shared" si="5"/>
        <v>0</v>
      </c>
      <c r="U58" s="31"/>
      <c r="V58" s="333"/>
    </row>
    <row r="59" spans="1:22" s="14" customFormat="1" ht="14" x14ac:dyDescent="0.3">
      <c r="A59" s="76"/>
      <c r="B59" s="14" t="s">
        <v>107</v>
      </c>
      <c r="C59" s="7" t="s">
        <v>108</v>
      </c>
      <c r="D59" s="46">
        <v>6111000</v>
      </c>
      <c r="E59" s="301">
        <f>IF($E$5="REVISED BUDGET",'Variance Analysis'!E59,'Variance Analysis'!D59)</f>
        <v>0</v>
      </c>
      <c r="F59" s="395">
        <f>IF($E$5="REVISED BUDGET",'Revised Budget'!F59,'Original Budget'!F59)</f>
        <v>0</v>
      </c>
      <c r="G59" s="395">
        <f>IF($E$5="REVISED BUDGET",'Revised Budget'!G59,'Original Budget'!G59)</f>
        <v>0</v>
      </c>
      <c r="H59" s="395">
        <f>IF($E$5="REVISED BUDGET",'Revised Budget'!H59,'Original Budget'!H59)</f>
        <v>0</v>
      </c>
      <c r="I59" s="395">
        <f>IF($E$5="REVISED BUDGET",'Revised Budget'!I59,'Original Budget'!I59)</f>
        <v>0</v>
      </c>
      <c r="J59" s="395">
        <f>IF($E$5="REVISED BUDGET",'Revised Budget'!J59,'Original Budget'!J59)</f>
        <v>0</v>
      </c>
      <c r="K59" s="395">
        <f>IF($E$5="REVISED BUDGET",'Revised Budget'!K59,'Original Budget'!K59)</f>
        <v>0</v>
      </c>
      <c r="L59" s="395">
        <f>IF($E$5="REVISED BUDGET",'Revised Budget'!L59,'Original Budget'!L59)</f>
        <v>0</v>
      </c>
      <c r="M59" s="395">
        <f>IF($E$5="REVISED BUDGET",'Revised Budget'!M59,'Original Budget'!M59)</f>
        <v>0</v>
      </c>
      <c r="N59" s="395">
        <f>IF($E$5="REVISED BUDGET",'Revised Budget'!N59,'Original Budget'!N59)</f>
        <v>0</v>
      </c>
      <c r="O59" s="395">
        <f>IF($E$5="REVISED BUDGET",'Revised Budget'!O59,'Original Budget'!O59)</f>
        <v>0</v>
      </c>
      <c r="P59" s="395">
        <f>IF($E$5="REVISED BUDGET",'Revised Budget'!P59,'Original Budget'!P59)</f>
        <v>0</v>
      </c>
      <c r="Q59" s="395">
        <f>IF($E$5="REVISED BUDGET",'Revised Budget'!Q59,'Original Budget'!Q59)</f>
        <v>0</v>
      </c>
      <c r="R59" s="77">
        <f t="shared" si="6"/>
        <v>0</v>
      </c>
      <c r="T59" s="308">
        <f t="shared" si="5"/>
        <v>0</v>
      </c>
      <c r="U59" s="31"/>
      <c r="V59" s="333"/>
    </row>
    <row r="60" spans="1:22" s="14" customFormat="1" ht="14" x14ac:dyDescent="0.3">
      <c r="A60" s="76"/>
      <c r="B60" s="14" t="s">
        <v>109</v>
      </c>
      <c r="C60" s="7" t="s">
        <v>110</v>
      </c>
      <c r="D60" s="46">
        <v>6170100</v>
      </c>
      <c r="E60" s="301">
        <f>IF($E$5="REVISED BUDGET",'Variance Analysis'!E60,'Variance Analysis'!D60)</f>
        <v>0</v>
      </c>
      <c r="F60" s="395">
        <f>IF($E$5="REVISED BUDGET",'Revised Budget'!F60,'Original Budget'!F60)</f>
        <v>0</v>
      </c>
      <c r="G60" s="395">
        <f>IF($E$5="REVISED BUDGET",'Revised Budget'!G60,'Original Budget'!G60)</f>
        <v>0</v>
      </c>
      <c r="H60" s="395">
        <f>IF($E$5="REVISED BUDGET",'Revised Budget'!H60,'Original Budget'!H60)</f>
        <v>0</v>
      </c>
      <c r="I60" s="395">
        <f>IF($E$5="REVISED BUDGET",'Revised Budget'!I60,'Original Budget'!I60)</f>
        <v>0</v>
      </c>
      <c r="J60" s="395">
        <f>IF($E$5="REVISED BUDGET",'Revised Budget'!J60,'Original Budget'!J60)</f>
        <v>0</v>
      </c>
      <c r="K60" s="395">
        <f>IF($E$5="REVISED BUDGET",'Revised Budget'!K60,'Original Budget'!K60)</f>
        <v>0</v>
      </c>
      <c r="L60" s="395">
        <f>IF($E$5="REVISED BUDGET",'Revised Budget'!L60,'Original Budget'!L60)</f>
        <v>0</v>
      </c>
      <c r="M60" s="395">
        <f>IF($E$5="REVISED BUDGET",'Revised Budget'!M60,'Original Budget'!M60)</f>
        <v>0</v>
      </c>
      <c r="N60" s="395">
        <f>IF($E$5="REVISED BUDGET",'Revised Budget'!N60,'Original Budget'!N60)</f>
        <v>0</v>
      </c>
      <c r="O60" s="395">
        <f>IF($E$5="REVISED BUDGET",'Revised Budget'!O60,'Original Budget'!O60)</f>
        <v>0</v>
      </c>
      <c r="P60" s="395">
        <f>IF($E$5="REVISED BUDGET",'Revised Budget'!P60,'Original Budget'!P60)</f>
        <v>0</v>
      </c>
      <c r="Q60" s="395">
        <f>IF($E$5="REVISED BUDGET",'Revised Budget'!Q60,'Original Budget'!Q60)</f>
        <v>0</v>
      </c>
      <c r="R60" s="77">
        <f t="shared" si="6"/>
        <v>0</v>
      </c>
      <c r="T60" s="308">
        <f t="shared" si="5"/>
        <v>0</v>
      </c>
      <c r="U60" s="31"/>
      <c r="V60" s="333"/>
    </row>
    <row r="61" spans="1:22" s="14" customFormat="1" ht="14" x14ac:dyDescent="0.3">
      <c r="A61" s="76"/>
      <c r="B61" s="14" t="s">
        <v>111</v>
      </c>
      <c r="C61" s="7" t="s">
        <v>112</v>
      </c>
      <c r="D61" s="46">
        <v>6170110</v>
      </c>
      <c r="E61" s="301">
        <f>IF($E$5="REVISED BUDGET",'Variance Analysis'!E61,'Variance Analysis'!D61)</f>
        <v>0</v>
      </c>
      <c r="F61" s="395">
        <f>IF($E$5="REVISED BUDGET",'Revised Budget'!F61,'Original Budget'!F61)</f>
        <v>0</v>
      </c>
      <c r="G61" s="395">
        <f>IF($E$5="REVISED BUDGET",'Revised Budget'!G61,'Original Budget'!G61)</f>
        <v>0</v>
      </c>
      <c r="H61" s="395">
        <f>IF($E$5="REVISED BUDGET",'Revised Budget'!H61,'Original Budget'!H61)</f>
        <v>0</v>
      </c>
      <c r="I61" s="395">
        <f>IF($E$5="REVISED BUDGET",'Revised Budget'!I61,'Original Budget'!I61)</f>
        <v>0</v>
      </c>
      <c r="J61" s="395">
        <f>IF($E$5="REVISED BUDGET",'Revised Budget'!J61,'Original Budget'!J61)</f>
        <v>0</v>
      </c>
      <c r="K61" s="395">
        <f>IF($E$5="REVISED BUDGET",'Revised Budget'!K61,'Original Budget'!K61)</f>
        <v>0</v>
      </c>
      <c r="L61" s="395">
        <f>IF($E$5="REVISED BUDGET",'Revised Budget'!L61,'Original Budget'!L61)</f>
        <v>0</v>
      </c>
      <c r="M61" s="395">
        <f>IF($E$5="REVISED BUDGET",'Revised Budget'!M61,'Original Budget'!M61)</f>
        <v>0</v>
      </c>
      <c r="N61" s="395">
        <f>IF($E$5="REVISED BUDGET",'Revised Budget'!N61,'Original Budget'!N61)</f>
        <v>0</v>
      </c>
      <c r="O61" s="395">
        <f>IF($E$5="REVISED BUDGET",'Revised Budget'!O61,'Original Budget'!O61)</f>
        <v>0</v>
      </c>
      <c r="P61" s="395">
        <f>IF($E$5="REVISED BUDGET",'Revised Budget'!P61,'Original Budget'!P61)</f>
        <v>0</v>
      </c>
      <c r="Q61" s="395">
        <f>IF($E$5="REVISED BUDGET",'Revised Budget'!Q61,'Original Budget'!Q61)</f>
        <v>0</v>
      </c>
      <c r="R61" s="77">
        <f t="shared" si="6"/>
        <v>0</v>
      </c>
      <c r="T61" s="308">
        <f t="shared" si="5"/>
        <v>0</v>
      </c>
      <c r="U61" s="31"/>
      <c r="V61" s="333"/>
    </row>
    <row r="62" spans="1:22" s="14" customFormat="1" ht="14" x14ac:dyDescent="0.3">
      <c r="A62" s="76"/>
      <c r="B62" s="14" t="s">
        <v>113</v>
      </c>
      <c r="C62" s="7" t="s">
        <v>114</v>
      </c>
      <c r="D62" s="46">
        <v>6181400</v>
      </c>
      <c r="E62" s="301">
        <f>IF($E$5="REVISED BUDGET",'Variance Analysis'!E62,'Variance Analysis'!D62)</f>
        <v>0</v>
      </c>
      <c r="F62" s="395">
        <f>IF($E$5="REVISED BUDGET",'Revised Budget'!F62,'Original Budget'!F62)</f>
        <v>0</v>
      </c>
      <c r="G62" s="395">
        <f>IF($E$5="REVISED BUDGET",'Revised Budget'!G62,'Original Budget'!G62)</f>
        <v>0</v>
      </c>
      <c r="H62" s="395">
        <f>IF($E$5="REVISED BUDGET",'Revised Budget'!H62,'Original Budget'!H62)</f>
        <v>0</v>
      </c>
      <c r="I62" s="395">
        <f>IF($E$5="REVISED BUDGET",'Revised Budget'!I62,'Original Budget'!I62)</f>
        <v>0</v>
      </c>
      <c r="J62" s="395">
        <f>IF($E$5="REVISED BUDGET",'Revised Budget'!J62,'Original Budget'!J62)</f>
        <v>0</v>
      </c>
      <c r="K62" s="395">
        <f>IF($E$5="REVISED BUDGET",'Revised Budget'!K62,'Original Budget'!K62)</f>
        <v>0</v>
      </c>
      <c r="L62" s="395">
        <f>IF($E$5="REVISED BUDGET",'Revised Budget'!L62,'Original Budget'!L62)</f>
        <v>0</v>
      </c>
      <c r="M62" s="395">
        <f>IF($E$5="REVISED BUDGET",'Revised Budget'!M62,'Original Budget'!M62)</f>
        <v>0</v>
      </c>
      <c r="N62" s="395">
        <f>IF($E$5="REVISED BUDGET",'Revised Budget'!N62,'Original Budget'!N62)</f>
        <v>0</v>
      </c>
      <c r="O62" s="395">
        <f>IF($E$5="REVISED BUDGET",'Revised Budget'!O62,'Original Budget'!O62)</f>
        <v>0</v>
      </c>
      <c r="P62" s="395">
        <f>IF($E$5="REVISED BUDGET",'Revised Budget'!P62,'Original Budget'!P62)</f>
        <v>0</v>
      </c>
      <c r="Q62" s="395">
        <f>IF($E$5="REVISED BUDGET",'Revised Budget'!Q62,'Original Budget'!Q62)</f>
        <v>0</v>
      </c>
      <c r="R62" s="77">
        <f t="shared" si="6"/>
        <v>0</v>
      </c>
      <c r="T62" s="308">
        <f t="shared" si="5"/>
        <v>0</v>
      </c>
      <c r="U62" s="31"/>
      <c r="V62" s="333"/>
    </row>
    <row r="63" spans="1:22" s="14" customFormat="1" ht="14" x14ac:dyDescent="0.3">
      <c r="A63" s="76"/>
      <c r="B63" s="25" t="s">
        <v>115</v>
      </c>
      <c r="C63" s="107" t="s">
        <v>535</v>
      </c>
      <c r="D63" s="46">
        <v>6181500</v>
      </c>
      <c r="E63" s="301">
        <f>IF($E$5="REVISED BUDGET",'Variance Analysis'!E63,'Variance Analysis'!D63)</f>
        <v>0</v>
      </c>
      <c r="F63" s="395">
        <f>IF($E$5="REVISED BUDGET",'Revised Budget'!F63,'Original Budget'!F63)</f>
        <v>0</v>
      </c>
      <c r="G63" s="395">
        <f>IF($E$5="REVISED BUDGET",'Revised Budget'!G63,'Original Budget'!G63)</f>
        <v>0</v>
      </c>
      <c r="H63" s="395">
        <f>IF($E$5="REVISED BUDGET",'Revised Budget'!H63,'Original Budget'!H63)</f>
        <v>0</v>
      </c>
      <c r="I63" s="395">
        <f>IF($E$5="REVISED BUDGET",'Revised Budget'!I63,'Original Budget'!I63)</f>
        <v>0</v>
      </c>
      <c r="J63" s="395">
        <f>IF($E$5="REVISED BUDGET",'Revised Budget'!J63,'Original Budget'!J63)</f>
        <v>0</v>
      </c>
      <c r="K63" s="395">
        <f>IF($E$5="REVISED BUDGET",'Revised Budget'!K63,'Original Budget'!K63)</f>
        <v>0</v>
      </c>
      <c r="L63" s="395">
        <f>IF($E$5="REVISED BUDGET",'Revised Budget'!L63,'Original Budget'!L63)</f>
        <v>0</v>
      </c>
      <c r="M63" s="395">
        <f>IF($E$5="REVISED BUDGET",'Revised Budget'!M63,'Original Budget'!M63)</f>
        <v>0</v>
      </c>
      <c r="N63" s="395">
        <f>IF($E$5="REVISED BUDGET",'Revised Budget'!N63,'Original Budget'!N63)</f>
        <v>0</v>
      </c>
      <c r="O63" s="395">
        <f>IF($E$5="REVISED BUDGET",'Revised Budget'!O63,'Original Budget'!O63)</f>
        <v>0</v>
      </c>
      <c r="P63" s="395">
        <f>IF($E$5="REVISED BUDGET",'Revised Budget'!P63,'Original Budget'!P63)</f>
        <v>0</v>
      </c>
      <c r="Q63" s="395">
        <f>IF($E$5="REVISED BUDGET",'Revised Budget'!Q63,'Original Budget'!Q63)</f>
        <v>0</v>
      </c>
      <c r="R63" s="77">
        <f t="shared" si="6"/>
        <v>0</v>
      </c>
      <c r="S63" s="25"/>
      <c r="T63" s="308">
        <f t="shared" si="5"/>
        <v>0</v>
      </c>
      <c r="U63" s="31"/>
      <c r="V63" s="333"/>
    </row>
    <row r="64" spans="1:22" s="14" customFormat="1" ht="3" customHeight="1" x14ac:dyDescent="0.3">
      <c r="A64" s="76"/>
      <c r="B64" s="25"/>
      <c r="C64" s="107"/>
      <c r="D64" s="46"/>
      <c r="E64" s="301"/>
      <c r="F64" s="60"/>
      <c r="G64" s="60"/>
      <c r="H64" s="60"/>
      <c r="I64" s="60"/>
      <c r="J64" s="60"/>
      <c r="K64" s="60"/>
      <c r="L64" s="60"/>
      <c r="M64" s="60"/>
      <c r="N64" s="60"/>
      <c r="O64" s="60"/>
      <c r="P64" s="60"/>
      <c r="Q64" s="60"/>
      <c r="R64" s="80"/>
      <c r="S64" s="25"/>
      <c r="T64" s="315"/>
      <c r="U64" s="31"/>
      <c r="V64" s="340"/>
    </row>
    <row r="65" spans="1:22" s="14" customFormat="1" ht="14" x14ac:dyDescent="0.3">
      <c r="A65" s="76"/>
      <c r="B65" s="14" t="s">
        <v>117</v>
      </c>
      <c r="C65" s="107" t="s">
        <v>118</v>
      </c>
      <c r="D65" s="46">
        <v>6110610</v>
      </c>
      <c r="E65" s="301">
        <f>IF($E$5="REVISED BUDGET",'Variance Analysis'!E65,'Variance Analysis'!D65)</f>
        <v>0</v>
      </c>
      <c r="F65" s="395">
        <f>IF($E$5="REVISED BUDGET",'Revised Budget'!F65,'Original Budget'!F65)</f>
        <v>0</v>
      </c>
      <c r="G65" s="395">
        <f>IF($E$5="REVISED BUDGET",'Revised Budget'!G65,'Original Budget'!G65)</f>
        <v>0</v>
      </c>
      <c r="H65" s="395">
        <f>IF($E$5="REVISED BUDGET",'Revised Budget'!H65,'Original Budget'!H65)</f>
        <v>0</v>
      </c>
      <c r="I65" s="395">
        <f>IF($E$5="REVISED BUDGET",'Revised Budget'!I65,'Original Budget'!I65)</f>
        <v>0</v>
      </c>
      <c r="J65" s="395">
        <f>IF($E$5="REVISED BUDGET",'Revised Budget'!J65,'Original Budget'!J65)</f>
        <v>0</v>
      </c>
      <c r="K65" s="395">
        <f>IF($E$5="REVISED BUDGET",'Revised Budget'!K65,'Original Budget'!K65)</f>
        <v>0</v>
      </c>
      <c r="L65" s="395">
        <f>IF($E$5="REVISED BUDGET",'Revised Budget'!L65,'Original Budget'!L65)</f>
        <v>0</v>
      </c>
      <c r="M65" s="395">
        <f>IF($E$5="REVISED BUDGET",'Revised Budget'!M65,'Original Budget'!M65)</f>
        <v>0</v>
      </c>
      <c r="N65" s="395">
        <f>IF($E$5="REVISED BUDGET",'Revised Budget'!N65,'Original Budget'!N65)</f>
        <v>0</v>
      </c>
      <c r="O65" s="395">
        <f>IF($E$5="REVISED BUDGET",'Revised Budget'!O65,'Original Budget'!O65)</f>
        <v>0</v>
      </c>
      <c r="P65" s="395">
        <f>IF($E$5="REVISED BUDGET",'Revised Budget'!P65,'Original Budget'!P65)</f>
        <v>0</v>
      </c>
      <c r="Q65" s="395">
        <f>IF($E$5="REVISED BUDGET",'Revised Budget'!Q65,'Original Budget'!Q65)</f>
        <v>0</v>
      </c>
      <c r="R65" s="77">
        <f t="shared" ref="R65:R66" si="7">SUM(F65:Q65)</f>
        <v>0</v>
      </c>
      <c r="S65" s="25"/>
      <c r="T65" s="308">
        <f t="shared" ref="T65:T66" si="8">R65-E65</f>
        <v>0</v>
      </c>
      <c r="U65" s="31"/>
      <c r="V65" s="333"/>
    </row>
    <row r="66" spans="1:22" s="14" customFormat="1" ht="14.5" thickBot="1" x14ac:dyDescent="0.35">
      <c r="A66" s="76"/>
      <c r="B66" s="25" t="s">
        <v>119</v>
      </c>
      <c r="C66" s="107" t="s">
        <v>120</v>
      </c>
      <c r="D66" s="46">
        <v>6122340</v>
      </c>
      <c r="E66" s="61">
        <f>IF($E$5="REVISED BUDGET",'Variance Analysis'!E66,'Variance Analysis'!D66)</f>
        <v>0</v>
      </c>
      <c r="F66" s="395">
        <f>IF($E$5="REVISED BUDGET",'Revised Budget'!F66,'Original Budget'!F66)</f>
        <v>0</v>
      </c>
      <c r="G66" s="395">
        <f>IF($E$5="REVISED BUDGET",'Revised Budget'!G66,'Original Budget'!G66)</f>
        <v>0</v>
      </c>
      <c r="H66" s="395">
        <f>IF($E$5="REVISED BUDGET",'Revised Budget'!H66,'Original Budget'!H66)</f>
        <v>0</v>
      </c>
      <c r="I66" s="395">
        <f>IF($E$5="REVISED BUDGET",'Revised Budget'!I66,'Original Budget'!I66)</f>
        <v>0</v>
      </c>
      <c r="J66" s="395">
        <f>IF($E$5="REVISED BUDGET",'Revised Budget'!J66,'Original Budget'!J66)</f>
        <v>0</v>
      </c>
      <c r="K66" s="395">
        <f>IF($E$5="REVISED BUDGET",'Revised Budget'!K66,'Original Budget'!K66)</f>
        <v>0</v>
      </c>
      <c r="L66" s="395">
        <f>IF($E$5="REVISED BUDGET",'Revised Budget'!L66,'Original Budget'!L66)</f>
        <v>0</v>
      </c>
      <c r="M66" s="395">
        <f>IF($E$5="REVISED BUDGET",'Revised Budget'!M66,'Original Budget'!M66)</f>
        <v>0</v>
      </c>
      <c r="N66" s="395">
        <f>IF($E$5="REVISED BUDGET",'Revised Budget'!N66,'Original Budget'!N66)</f>
        <v>0</v>
      </c>
      <c r="O66" s="395">
        <f>IF($E$5="REVISED BUDGET",'Revised Budget'!O66,'Original Budget'!O66)</f>
        <v>0</v>
      </c>
      <c r="P66" s="395">
        <f>IF($E$5="REVISED BUDGET",'Revised Budget'!P66,'Original Budget'!P66)</f>
        <v>0</v>
      </c>
      <c r="Q66" s="395">
        <f>IF($E$5="REVISED BUDGET",'Revised Budget'!Q66,'Original Budget'!Q66)</f>
        <v>0</v>
      </c>
      <c r="R66" s="101">
        <f t="shared" si="7"/>
        <v>0</v>
      </c>
      <c r="S66" s="25"/>
      <c r="T66" s="310">
        <f t="shared" si="8"/>
        <v>0</v>
      </c>
      <c r="U66" s="31"/>
      <c r="V66" s="335"/>
    </row>
    <row r="67" spans="1:22" s="14" customFormat="1" ht="3" customHeight="1" x14ac:dyDescent="0.3">
      <c r="A67" s="229"/>
      <c r="B67" s="230"/>
      <c r="C67" s="231"/>
      <c r="D67" s="232"/>
      <c r="E67" s="250"/>
      <c r="F67" s="247"/>
      <c r="G67" s="247"/>
      <c r="H67" s="247"/>
      <c r="I67" s="247"/>
      <c r="J67" s="247"/>
      <c r="K67" s="247"/>
      <c r="L67" s="247"/>
      <c r="M67" s="247"/>
      <c r="N67" s="247"/>
      <c r="O67" s="247"/>
      <c r="P67" s="247"/>
      <c r="Q67" s="247"/>
      <c r="R67" s="248"/>
      <c r="T67" s="316"/>
      <c r="U67" s="31"/>
      <c r="V67" s="341"/>
    </row>
    <row r="68" spans="1:22" s="14" customFormat="1" ht="16" thickBot="1" x14ac:dyDescent="0.4">
      <c r="A68" s="235"/>
      <c r="B68" s="236" t="s">
        <v>536</v>
      </c>
      <c r="C68" s="236"/>
      <c r="D68" s="237"/>
      <c r="E68" s="302">
        <f>ROUND(SUM(E34:E67),2)</f>
        <v>0</v>
      </c>
      <c r="F68" s="246">
        <f>SUM(F34:F67)</f>
        <v>0</v>
      </c>
      <c r="G68" s="246">
        <f t="shared" ref="G68:R68" si="9">SUM(G34:G67)</f>
        <v>0</v>
      </c>
      <c r="H68" s="246">
        <f t="shared" si="9"/>
        <v>0</v>
      </c>
      <c r="I68" s="246">
        <f t="shared" si="9"/>
        <v>0</v>
      </c>
      <c r="J68" s="246">
        <f t="shared" si="9"/>
        <v>0</v>
      </c>
      <c r="K68" s="246">
        <f t="shared" si="9"/>
        <v>0</v>
      </c>
      <c r="L68" s="246">
        <f t="shared" si="9"/>
        <v>0</v>
      </c>
      <c r="M68" s="246">
        <f t="shared" si="9"/>
        <v>0</v>
      </c>
      <c r="N68" s="246">
        <f t="shared" si="9"/>
        <v>0</v>
      </c>
      <c r="O68" s="246">
        <f t="shared" si="9"/>
        <v>0</v>
      </c>
      <c r="P68" s="246">
        <f t="shared" si="9"/>
        <v>0</v>
      </c>
      <c r="Q68" s="246">
        <f t="shared" si="9"/>
        <v>0</v>
      </c>
      <c r="R68" s="239">
        <f t="shared" si="9"/>
        <v>0</v>
      </c>
      <c r="T68" s="312">
        <f t="shared" ref="T68" si="10">SUM(T34:T67)</f>
        <v>0</v>
      </c>
      <c r="U68" s="31"/>
      <c r="V68" s="337"/>
    </row>
    <row r="69" spans="1:22" s="14" customFormat="1" ht="12" customHeight="1" thickBot="1" x14ac:dyDescent="0.35">
      <c r="C69" s="7"/>
      <c r="D69" s="46"/>
      <c r="E69" s="61"/>
      <c r="F69" s="48"/>
      <c r="G69" s="48"/>
      <c r="H69" s="48"/>
      <c r="I69" s="48"/>
      <c r="J69" s="48"/>
      <c r="K69" s="48"/>
      <c r="L69" s="48"/>
      <c r="M69" s="48"/>
      <c r="N69" s="48"/>
      <c r="O69" s="48"/>
      <c r="P69" s="48"/>
      <c r="Q69" s="48"/>
      <c r="R69" s="5"/>
      <c r="T69" s="5"/>
      <c r="U69" s="31"/>
      <c r="V69" s="342"/>
    </row>
    <row r="70" spans="1:22" s="14" customFormat="1" ht="12" hidden="1" customHeight="1" thickBot="1" x14ac:dyDescent="0.35">
      <c r="C70" s="7"/>
      <c r="D70" s="46"/>
      <c r="E70" s="61"/>
      <c r="F70" s="48"/>
      <c r="G70" s="48"/>
      <c r="H70" s="48"/>
      <c r="I70" s="48"/>
      <c r="J70" s="48"/>
      <c r="K70" s="48"/>
      <c r="L70" s="48"/>
      <c r="M70" s="48"/>
      <c r="N70" s="48"/>
      <c r="O70" s="48"/>
      <c r="P70" s="48"/>
      <c r="Q70" s="48"/>
      <c r="R70" s="5"/>
      <c r="T70" s="5"/>
      <c r="U70" s="31"/>
      <c r="V70" s="342"/>
    </row>
    <row r="71" spans="1:22" s="14" customFormat="1" ht="18.649999999999999" customHeight="1" x14ac:dyDescent="0.35">
      <c r="A71" s="72"/>
      <c r="B71" s="109" t="s">
        <v>537</v>
      </c>
      <c r="C71" s="109"/>
      <c r="D71" s="103"/>
      <c r="E71" s="112"/>
      <c r="F71" s="104"/>
      <c r="G71" s="104"/>
      <c r="H71" s="104"/>
      <c r="I71" s="104"/>
      <c r="J71" s="104"/>
      <c r="K71" s="104"/>
      <c r="L71" s="104"/>
      <c r="M71" s="104"/>
      <c r="N71" s="104"/>
      <c r="O71" s="104"/>
      <c r="P71" s="104"/>
      <c r="Q71" s="104"/>
      <c r="R71" s="105"/>
      <c r="T71" s="313"/>
      <c r="U71" s="31"/>
      <c r="V71" s="338"/>
    </row>
    <row r="72" spans="1:22" s="14" customFormat="1" ht="14" x14ac:dyDescent="0.3">
      <c r="A72" s="76"/>
      <c r="B72" s="14" t="s">
        <v>121</v>
      </c>
      <c r="C72" s="110" t="s">
        <v>122</v>
      </c>
      <c r="D72" s="46">
        <v>4190170</v>
      </c>
      <c r="E72" s="303">
        <f>IF($E$5="REVISED BUDGET",'Variance Analysis'!E72,'Variance Analysis'!D72)</f>
        <v>0</v>
      </c>
      <c r="F72" s="395">
        <f>IF($E$5="REVISED BUDGET",'Revised Budget'!F72,'Original Budget'!F72)</f>
        <v>0</v>
      </c>
      <c r="G72" s="395">
        <f>IF($E$5="REVISED BUDGET",'Revised Budget'!G72,'Original Budget'!G72)</f>
        <v>0</v>
      </c>
      <c r="H72" s="395">
        <f>IF($E$5="REVISED BUDGET",'Revised Budget'!H72,'Original Budget'!H72)</f>
        <v>0</v>
      </c>
      <c r="I72" s="395">
        <f>IF($E$5="REVISED BUDGET",'Revised Budget'!I72,'Original Budget'!I72)</f>
        <v>0</v>
      </c>
      <c r="J72" s="395">
        <f>IF($E$5="REVISED BUDGET",'Revised Budget'!J72,'Original Budget'!J72)</f>
        <v>0</v>
      </c>
      <c r="K72" s="395">
        <f>IF($E$5="REVISED BUDGET",'Revised Budget'!K72,'Original Budget'!K72)</f>
        <v>0</v>
      </c>
      <c r="L72" s="395">
        <f>IF($E$5="REVISED BUDGET",'Revised Budget'!L72,'Original Budget'!L72)</f>
        <v>0</v>
      </c>
      <c r="M72" s="395">
        <f>IF($E$5="REVISED BUDGET",'Revised Budget'!M72,'Original Budget'!M72)</f>
        <v>0</v>
      </c>
      <c r="N72" s="395">
        <f>IF($E$5="REVISED BUDGET",'Revised Budget'!N72,'Original Budget'!N72)</f>
        <v>0</v>
      </c>
      <c r="O72" s="395">
        <f>IF($E$5="REVISED BUDGET",'Revised Budget'!O72,'Original Budget'!O72)</f>
        <v>0</v>
      </c>
      <c r="P72" s="395">
        <f>IF($E$5="REVISED BUDGET",'Revised Budget'!P72,'Original Budget'!P72)</f>
        <v>0</v>
      </c>
      <c r="Q72" s="395">
        <f>IF($E$5="REVISED BUDGET",'Revised Budget'!Q72,'Original Budget'!Q72)</f>
        <v>0</v>
      </c>
      <c r="R72" s="77">
        <f t="shared" ref="R72:R74" si="11">SUM(F72:Q72)</f>
        <v>0</v>
      </c>
      <c r="T72" s="308">
        <f t="shared" ref="T72:T74" si="12">R72-E72</f>
        <v>0</v>
      </c>
      <c r="U72" s="31"/>
      <c r="V72" s="333"/>
    </row>
    <row r="73" spans="1:22" s="14" customFormat="1" ht="14" x14ac:dyDescent="0.3">
      <c r="A73" s="76"/>
      <c r="B73" s="14" t="s">
        <v>123</v>
      </c>
      <c r="C73" s="110" t="s">
        <v>124</v>
      </c>
      <c r="D73" s="46">
        <v>4190430</v>
      </c>
      <c r="E73" s="301">
        <f>IF($E$5="REVISED BUDGET",'Variance Analysis'!E73,'Variance Analysis'!D73)</f>
        <v>0</v>
      </c>
      <c r="F73" s="395">
        <f>IF($E$5="REVISED BUDGET",'Revised Budget'!F73,'Original Budget'!F73)</f>
        <v>0</v>
      </c>
      <c r="G73" s="395">
        <f>IF($E$5="REVISED BUDGET",'Revised Budget'!G73,'Original Budget'!G73)</f>
        <v>0</v>
      </c>
      <c r="H73" s="395">
        <f>IF($E$5="REVISED BUDGET",'Revised Budget'!H73,'Original Budget'!H73)</f>
        <v>0</v>
      </c>
      <c r="I73" s="395">
        <f>IF($E$5="REVISED BUDGET",'Revised Budget'!I73,'Original Budget'!I73)</f>
        <v>0</v>
      </c>
      <c r="J73" s="395">
        <f>IF($E$5="REVISED BUDGET",'Revised Budget'!J73,'Original Budget'!J73)</f>
        <v>0</v>
      </c>
      <c r="K73" s="395">
        <f>IF($E$5="REVISED BUDGET",'Revised Budget'!K73,'Original Budget'!K73)</f>
        <v>0</v>
      </c>
      <c r="L73" s="395">
        <f>IF($E$5="REVISED BUDGET",'Revised Budget'!L73,'Original Budget'!L73)</f>
        <v>0</v>
      </c>
      <c r="M73" s="395">
        <f>IF($E$5="REVISED BUDGET",'Revised Budget'!M73,'Original Budget'!M73)</f>
        <v>0</v>
      </c>
      <c r="N73" s="395">
        <f>IF($E$5="REVISED BUDGET",'Revised Budget'!N73,'Original Budget'!N73)</f>
        <v>0</v>
      </c>
      <c r="O73" s="395">
        <f>IF($E$5="REVISED BUDGET",'Revised Budget'!O73,'Original Budget'!O73)</f>
        <v>0</v>
      </c>
      <c r="P73" s="395">
        <f>IF($E$5="REVISED BUDGET",'Revised Budget'!P73,'Original Budget'!P73)</f>
        <v>0</v>
      </c>
      <c r="Q73" s="395">
        <f>IF($E$5="REVISED BUDGET",'Revised Budget'!Q73,'Original Budget'!Q73)</f>
        <v>0</v>
      </c>
      <c r="R73" s="77">
        <f t="shared" si="11"/>
        <v>0</v>
      </c>
      <c r="T73" s="308">
        <f t="shared" si="12"/>
        <v>0</v>
      </c>
      <c r="U73" s="31"/>
      <c r="V73" s="333"/>
    </row>
    <row r="74" spans="1:22" s="14" customFormat="1" ht="14.5" thickBot="1" x14ac:dyDescent="0.35">
      <c r="A74" s="76"/>
      <c r="B74" s="14" t="s">
        <v>125</v>
      </c>
      <c r="C74" s="107" t="s">
        <v>538</v>
      </c>
      <c r="D74" s="46">
        <v>6181510</v>
      </c>
      <c r="E74" s="61">
        <f>-E63</f>
        <v>0</v>
      </c>
      <c r="F74" s="395">
        <f>IF($E$5="REVISED BUDGET",'Revised Budget'!F74,'Original Budget'!F74)</f>
        <v>0</v>
      </c>
      <c r="G74" s="395">
        <f>IF($E$5="REVISED BUDGET",'Revised Budget'!G74,'Original Budget'!G74)</f>
        <v>0</v>
      </c>
      <c r="H74" s="395">
        <f>IF($E$5="REVISED BUDGET",'Revised Budget'!H74,'Original Budget'!H74)</f>
        <v>0</v>
      </c>
      <c r="I74" s="395">
        <f>IF($E$5="REVISED BUDGET",'Revised Budget'!I74,'Original Budget'!I74)</f>
        <v>0</v>
      </c>
      <c r="J74" s="395">
        <f>IF($E$5="REVISED BUDGET",'Revised Budget'!J74,'Original Budget'!J74)</f>
        <v>0</v>
      </c>
      <c r="K74" s="395">
        <f>IF($E$5="REVISED BUDGET",'Revised Budget'!K74,'Original Budget'!K74)</f>
        <v>0</v>
      </c>
      <c r="L74" s="395">
        <f>IF($E$5="REVISED BUDGET",'Revised Budget'!L74,'Original Budget'!L74)</f>
        <v>0</v>
      </c>
      <c r="M74" s="395">
        <f>IF($E$5="REVISED BUDGET",'Revised Budget'!M74,'Original Budget'!M74)</f>
        <v>0</v>
      </c>
      <c r="N74" s="395">
        <f>IF($E$5="REVISED BUDGET",'Revised Budget'!N74,'Original Budget'!N74)</f>
        <v>0</v>
      </c>
      <c r="O74" s="395">
        <f>IF($E$5="REVISED BUDGET",'Revised Budget'!O74,'Original Budget'!O74)</f>
        <v>0</v>
      </c>
      <c r="P74" s="395">
        <f>IF($E$5="REVISED BUDGET",'Revised Budget'!P74,'Original Budget'!P74)</f>
        <v>0</v>
      </c>
      <c r="Q74" s="395">
        <f>IF($E$5="REVISED BUDGET",'Revised Budget'!Q74,'Original Budget'!Q74)</f>
        <v>0</v>
      </c>
      <c r="R74" s="101">
        <f t="shared" si="11"/>
        <v>0</v>
      </c>
      <c r="T74" s="308">
        <f t="shared" si="12"/>
        <v>0</v>
      </c>
      <c r="U74" s="31"/>
      <c r="V74" s="335"/>
    </row>
    <row r="75" spans="1:22" s="14" customFormat="1" ht="3" customHeight="1" x14ac:dyDescent="0.3">
      <c r="A75" s="229"/>
      <c r="B75" s="230"/>
      <c r="C75" s="231"/>
      <c r="D75" s="232"/>
      <c r="E75" s="250"/>
      <c r="F75" s="247"/>
      <c r="G75" s="247"/>
      <c r="H75" s="247"/>
      <c r="I75" s="247"/>
      <c r="J75" s="247"/>
      <c r="K75" s="247"/>
      <c r="L75" s="247"/>
      <c r="M75" s="247"/>
      <c r="N75" s="247"/>
      <c r="O75" s="247"/>
      <c r="P75" s="247"/>
      <c r="Q75" s="247"/>
      <c r="R75" s="248"/>
      <c r="T75" s="316"/>
      <c r="U75" s="31"/>
      <c r="V75" s="341"/>
    </row>
    <row r="76" spans="1:22" s="14" customFormat="1" ht="16" thickBot="1" x14ac:dyDescent="0.4">
      <c r="A76" s="235"/>
      <c r="B76" s="236" t="s">
        <v>539</v>
      </c>
      <c r="C76" s="236"/>
      <c r="D76" s="237"/>
      <c r="E76" s="302">
        <f>ROUND(SUM(E72:E74),2)</f>
        <v>0</v>
      </c>
      <c r="F76" s="246">
        <f>SUM(F72:F74)</f>
        <v>0</v>
      </c>
      <c r="G76" s="246">
        <f t="shared" ref="G76:R76" si="13">SUM(G72:G74)</f>
        <v>0</v>
      </c>
      <c r="H76" s="246">
        <f t="shared" si="13"/>
        <v>0</v>
      </c>
      <c r="I76" s="246">
        <f t="shared" si="13"/>
        <v>0</v>
      </c>
      <c r="J76" s="246">
        <f t="shared" si="13"/>
        <v>0</v>
      </c>
      <c r="K76" s="246">
        <f t="shared" si="13"/>
        <v>0</v>
      </c>
      <c r="L76" s="246">
        <f t="shared" si="13"/>
        <v>0</v>
      </c>
      <c r="M76" s="246">
        <f t="shared" si="13"/>
        <v>0</v>
      </c>
      <c r="N76" s="246">
        <f t="shared" si="13"/>
        <v>0</v>
      </c>
      <c r="O76" s="246">
        <f t="shared" si="13"/>
        <v>0</v>
      </c>
      <c r="P76" s="246">
        <f t="shared" si="13"/>
        <v>0</v>
      </c>
      <c r="Q76" s="246">
        <f t="shared" si="13"/>
        <v>0</v>
      </c>
      <c r="R76" s="239">
        <f t="shared" si="13"/>
        <v>0</v>
      </c>
      <c r="T76" s="312">
        <f t="shared" ref="T76" si="14">SUM(T72:T74)</f>
        <v>0</v>
      </c>
      <c r="U76" s="31"/>
      <c r="V76" s="337"/>
    </row>
    <row r="77" spans="1:22" s="14" customFormat="1" ht="12" customHeight="1" thickBot="1" x14ac:dyDescent="0.4">
      <c r="B77" s="56"/>
      <c r="C77" s="7"/>
      <c r="D77" s="46"/>
      <c r="E77" s="61"/>
      <c r="F77" s="58"/>
      <c r="G77" s="58"/>
      <c r="H77" s="58"/>
      <c r="I77" s="58"/>
      <c r="J77" s="58"/>
      <c r="K77" s="58"/>
      <c r="L77" s="58"/>
      <c r="M77" s="58"/>
      <c r="N77" s="58"/>
      <c r="O77" s="58"/>
      <c r="P77" s="58"/>
      <c r="Q77" s="58"/>
      <c r="R77" s="58"/>
      <c r="T77" s="58"/>
      <c r="U77" s="31"/>
      <c r="V77" s="343"/>
    </row>
    <row r="78" spans="1:22" s="14" customFormat="1" ht="15.5" x14ac:dyDescent="0.35">
      <c r="A78" s="72"/>
      <c r="B78" s="109" t="s">
        <v>540</v>
      </c>
      <c r="C78" s="109"/>
      <c r="D78" s="103"/>
      <c r="E78" s="112"/>
      <c r="F78" s="104"/>
      <c r="G78" s="104"/>
      <c r="H78" s="104"/>
      <c r="I78" s="104"/>
      <c r="J78" s="104"/>
      <c r="K78" s="104"/>
      <c r="L78" s="104"/>
      <c r="M78" s="104"/>
      <c r="N78" s="104"/>
      <c r="O78" s="104"/>
      <c r="P78" s="104"/>
      <c r="Q78" s="104"/>
      <c r="R78" s="108"/>
      <c r="T78" s="317"/>
      <c r="U78" s="31"/>
      <c r="V78" s="344"/>
    </row>
    <row r="79" spans="1:22" s="14" customFormat="1" ht="14" x14ac:dyDescent="0.3">
      <c r="A79" s="76"/>
      <c r="B79" s="14" t="s">
        <v>147</v>
      </c>
      <c r="C79" s="7" t="s">
        <v>148</v>
      </c>
      <c r="D79" s="46">
        <v>6180210</v>
      </c>
      <c r="E79" s="299">
        <f>IF($E$5="REVISED BUDGET",'Variance Analysis'!E79,'Variance Analysis'!D79)</f>
        <v>0</v>
      </c>
      <c r="F79" s="395">
        <f>IF($E$5="REVISED BUDGET",'Revised Budget'!F79,'Original Budget'!F79)</f>
        <v>0</v>
      </c>
      <c r="G79" s="395">
        <f>IF($E$5="REVISED BUDGET",'Revised Budget'!G79,'Original Budget'!G79)</f>
        <v>0</v>
      </c>
      <c r="H79" s="395">
        <f>IF($E$5="REVISED BUDGET",'Revised Budget'!H79,'Original Budget'!H79)</f>
        <v>0</v>
      </c>
      <c r="I79" s="395">
        <f>IF($E$5="REVISED BUDGET",'Revised Budget'!I79,'Original Budget'!I79)</f>
        <v>0</v>
      </c>
      <c r="J79" s="395">
        <f>IF($E$5="REVISED BUDGET",'Revised Budget'!J79,'Original Budget'!J79)</f>
        <v>0</v>
      </c>
      <c r="K79" s="395">
        <f>IF($E$5="REVISED BUDGET",'Revised Budget'!K79,'Original Budget'!K79)</f>
        <v>0</v>
      </c>
      <c r="L79" s="395">
        <f>IF($E$5="REVISED BUDGET",'Revised Budget'!L79,'Original Budget'!L79)</f>
        <v>0</v>
      </c>
      <c r="M79" s="395">
        <f>IF($E$5="REVISED BUDGET",'Revised Budget'!M79,'Original Budget'!M79)</f>
        <v>0</v>
      </c>
      <c r="N79" s="395">
        <f>IF($E$5="REVISED BUDGET",'Revised Budget'!N79,'Original Budget'!N79)</f>
        <v>0</v>
      </c>
      <c r="O79" s="395">
        <f>IF($E$5="REVISED BUDGET",'Revised Budget'!O79,'Original Budget'!O79)</f>
        <v>0</v>
      </c>
      <c r="P79" s="395">
        <f>IF($E$5="REVISED BUDGET",'Revised Budget'!P79,'Original Budget'!P79)</f>
        <v>0</v>
      </c>
      <c r="Q79" s="395">
        <f>IF($E$5="REVISED BUDGET",'Revised Budget'!Q79,'Original Budget'!Q79)</f>
        <v>0</v>
      </c>
      <c r="R79" s="77">
        <f t="shared" ref="R79:R82" si="15">SUM(F79:Q79)</f>
        <v>0</v>
      </c>
      <c r="T79" s="308">
        <f t="shared" ref="T79:T82" si="16">R79-E79</f>
        <v>0</v>
      </c>
      <c r="U79" s="31"/>
      <c r="V79" s="333"/>
    </row>
    <row r="80" spans="1:22" s="14" customFormat="1" ht="14" x14ac:dyDescent="0.3">
      <c r="A80" s="76"/>
      <c r="B80" s="14" t="s">
        <v>127</v>
      </c>
      <c r="C80" s="7" t="s">
        <v>128</v>
      </c>
      <c r="D80" s="46">
        <v>6180200</v>
      </c>
      <c r="E80" s="300">
        <f>IF($E$5="REVISED BUDGET",'Variance Analysis'!E80,'Variance Analysis'!D80)</f>
        <v>0</v>
      </c>
      <c r="F80" s="395">
        <f>IF($E$5="REVISED BUDGET",'Revised Budget'!F80,'Original Budget'!F80)</f>
        <v>0</v>
      </c>
      <c r="G80" s="395">
        <f>IF($E$5="REVISED BUDGET",'Revised Budget'!G80,'Original Budget'!G80)</f>
        <v>0</v>
      </c>
      <c r="H80" s="395">
        <f>IF($E$5="REVISED BUDGET",'Revised Budget'!H80,'Original Budget'!H80)</f>
        <v>0</v>
      </c>
      <c r="I80" s="395">
        <f>IF($E$5="REVISED BUDGET",'Revised Budget'!I80,'Original Budget'!I80)</f>
        <v>0</v>
      </c>
      <c r="J80" s="395">
        <f>IF($E$5="REVISED BUDGET",'Revised Budget'!J80,'Original Budget'!J80)</f>
        <v>0</v>
      </c>
      <c r="K80" s="395">
        <f>IF($E$5="REVISED BUDGET",'Revised Budget'!K80,'Original Budget'!K80)</f>
        <v>0</v>
      </c>
      <c r="L80" s="395">
        <f>IF($E$5="REVISED BUDGET",'Revised Budget'!L80,'Original Budget'!L80)</f>
        <v>0</v>
      </c>
      <c r="M80" s="395">
        <f>IF($E$5="REVISED BUDGET",'Revised Budget'!M80,'Original Budget'!M80)</f>
        <v>0</v>
      </c>
      <c r="N80" s="395">
        <f>IF($E$5="REVISED BUDGET",'Revised Budget'!N80,'Original Budget'!N80)</f>
        <v>0</v>
      </c>
      <c r="O80" s="395">
        <f>IF($E$5="REVISED BUDGET",'Revised Budget'!O80,'Original Budget'!O80)</f>
        <v>0</v>
      </c>
      <c r="P80" s="395">
        <f>IF($E$5="REVISED BUDGET",'Revised Budget'!P80,'Original Budget'!P80)</f>
        <v>0</v>
      </c>
      <c r="Q80" s="395">
        <f>IF($E$5="REVISED BUDGET",'Revised Budget'!Q80,'Original Budget'!Q80)</f>
        <v>0</v>
      </c>
      <c r="R80" s="77">
        <f t="shared" si="15"/>
        <v>0</v>
      </c>
      <c r="T80" s="308">
        <f t="shared" si="16"/>
        <v>0</v>
      </c>
      <c r="U80" s="31"/>
      <c r="V80" s="333"/>
    </row>
    <row r="81" spans="1:22" s="14" customFormat="1" ht="14" x14ac:dyDescent="0.3">
      <c r="A81" s="76"/>
      <c r="B81" s="14" t="s">
        <v>130</v>
      </c>
      <c r="C81" s="7" t="s">
        <v>131</v>
      </c>
      <c r="D81" s="78">
        <v>6180230</v>
      </c>
      <c r="E81" s="300">
        <f>IF($E$5="REVISED BUDGET",'Variance Analysis'!E81,'Variance Analysis'!D81)</f>
        <v>0</v>
      </c>
      <c r="F81" s="395">
        <f>IF($E$5="REVISED BUDGET",'Revised Budget'!F81,'Original Budget'!F81)</f>
        <v>0</v>
      </c>
      <c r="G81" s="395">
        <f>IF($E$5="REVISED BUDGET",'Revised Budget'!G81,'Original Budget'!G81)</f>
        <v>0</v>
      </c>
      <c r="H81" s="395">
        <f>IF($E$5="REVISED BUDGET",'Revised Budget'!H81,'Original Budget'!H81)</f>
        <v>0</v>
      </c>
      <c r="I81" s="395">
        <f>IF($E$5="REVISED BUDGET",'Revised Budget'!I81,'Original Budget'!I81)</f>
        <v>0</v>
      </c>
      <c r="J81" s="395">
        <f>IF($E$5="REVISED BUDGET",'Revised Budget'!J81,'Original Budget'!J81)</f>
        <v>0</v>
      </c>
      <c r="K81" s="395">
        <f>IF($E$5="REVISED BUDGET",'Revised Budget'!K81,'Original Budget'!K81)</f>
        <v>0</v>
      </c>
      <c r="L81" s="395">
        <f>IF($E$5="REVISED BUDGET",'Revised Budget'!L81,'Original Budget'!L81)</f>
        <v>0</v>
      </c>
      <c r="M81" s="395">
        <f>IF($E$5="REVISED BUDGET",'Revised Budget'!M81,'Original Budget'!M81)</f>
        <v>0</v>
      </c>
      <c r="N81" s="395">
        <f>IF($E$5="REVISED BUDGET",'Revised Budget'!N81,'Original Budget'!N81)</f>
        <v>0</v>
      </c>
      <c r="O81" s="395">
        <f>IF($E$5="REVISED BUDGET",'Revised Budget'!O81,'Original Budget'!O81)</f>
        <v>0</v>
      </c>
      <c r="P81" s="395">
        <f>IF($E$5="REVISED BUDGET",'Revised Budget'!P81,'Original Budget'!P81)</f>
        <v>0</v>
      </c>
      <c r="Q81" s="395">
        <f>IF($E$5="REVISED BUDGET",'Revised Budget'!Q81,'Original Budget'!Q81)</f>
        <v>0</v>
      </c>
      <c r="R81" s="77">
        <f t="shared" si="15"/>
        <v>0</v>
      </c>
      <c r="T81" s="308">
        <f t="shared" si="16"/>
        <v>0</v>
      </c>
      <c r="U81" s="31"/>
      <c r="V81" s="333"/>
    </row>
    <row r="82" spans="1:22" s="14" customFormat="1" ht="14.5" thickBot="1" x14ac:dyDescent="0.35">
      <c r="A82" s="76"/>
      <c r="B82" s="14" t="s">
        <v>136</v>
      </c>
      <c r="C82" s="7" t="s">
        <v>137</v>
      </c>
      <c r="D82" s="46">
        <v>6180260</v>
      </c>
      <c r="E82" s="304">
        <f>IF($E$5="REVISED BUDGET",'Variance Analysis'!E82,'Variance Analysis'!D82)</f>
        <v>0</v>
      </c>
      <c r="F82" s="395">
        <f>IF($E$5="REVISED BUDGET",'Revised Budget'!F82,'Original Budget'!F82)</f>
        <v>0</v>
      </c>
      <c r="G82" s="395">
        <f>IF($E$5="REVISED BUDGET",'Revised Budget'!G82,'Original Budget'!G82)</f>
        <v>0</v>
      </c>
      <c r="H82" s="395">
        <f>IF($E$5="REVISED BUDGET",'Revised Budget'!H82,'Original Budget'!H82)</f>
        <v>0</v>
      </c>
      <c r="I82" s="395">
        <f>IF($E$5="REVISED BUDGET",'Revised Budget'!I82,'Original Budget'!I82)</f>
        <v>0</v>
      </c>
      <c r="J82" s="395">
        <f>IF($E$5="REVISED BUDGET",'Revised Budget'!J82,'Original Budget'!J82)</f>
        <v>0</v>
      </c>
      <c r="K82" s="395">
        <f>IF($E$5="REVISED BUDGET",'Revised Budget'!K82,'Original Budget'!K82)</f>
        <v>0</v>
      </c>
      <c r="L82" s="395">
        <f>IF($E$5="REVISED BUDGET",'Revised Budget'!L82,'Original Budget'!L82)</f>
        <v>0</v>
      </c>
      <c r="M82" s="395">
        <f>IF($E$5="REVISED BUDGET",'Revised Budget'!M82,'Original Budget'!M82)</f>
        <v>0</v>
      </c>
      <c r="N82" s="395">
        <f>IF($E$5="REVISED BUDGET",'Revised Budget'!N82,'Original Budget'!N82)</f>
        <v>0</v>
      </c>
      <c r="O82" s="395">
        <f>IF($E$5="REVISED BUDGET",'Revised Budget'!O82,'Original Budget'!O82)</f>
        <v>0</v>
      </c>
      <c r="P82" s="395">
        <f>IF($E$5="REVISED BUDGET",'Revised Budget'!P82,'Original Budget'!P82)</f>
        <v>0</v>
      </c>
      <c r="Q82" s="395">
        <f>IF($E$5="REVISED BUDGET",'Revised Budget'!Q82,'Original Budget'!Q82)</f>
        <v>0</v>
      </c>
      <c r="R82" s="101">
        <f t="shared" si="15"/>
        <v>0</v>
      </c>
      <c r="T82" s="308">
        <f t="shared" si="16"/>
        <v>0</v>
      </c>
      <c r="U82" s="31"/>
      <c r="V82" s="335"/>
    </row>
    <row r="83" spans="1:22" s="14" customFormat="1" ht="3" customHeight="1" x14ac:dyDescent="0.3">
      <c r="A83" s="229"/>
      <c r="B83" s="230"/>
      <c r="C83" s="231"/>
      <c r="D83" s="232"/>
      <c r="E83" s="250"/>
      <c r="F83" s="247"/>
      <c r="G83" s="247"/>
      <c r="H83" s="247"/>
      <c r="I83" s="247"/>
      <c r="J83" s="247"/>
      <c r="K83" s="247"/>
      <c r="L83" s="247"/>
      <c r="M83" s="247"/>
      <c r="N83" s="247"/>
      <c r="O83" s="247"/>
      <c r="P83" s="247"/>
      <c r="Q83" s="247"/>
      <c r="R83" s="248"/>
      <c r="T83" s="316"/>
      <c r="U83" s="31"/>
      <c r="V83" s="341"/>
    </row>
    <row r="84" spans="1:22" s="14" customFormat="1" ht="16" thickBot="1" x14ac:dyDescent="0.4">
      <c r="A84" s="235"/>
      <c r="B84" s="236" t="s">
        <v>541</v>
      </c>
      <c r="C84" s="236"/>
      <c r="D84" s="237"/>
      <c r="E84" s="302">
        <f>ROUND(SUM(E79:E82),2)</f>
        <v>0</v>
      </c>
      <c r="F84" s="246">
        <f>SUM(F79:F82)</f>
        <v>0</v>
      </c>
      <c r="G84" s="246">
        <f t="shared" ref="G84:R84" si="17">SUM(G79:G82)</f>
        <v>0</v>
      </c>
      <c r="H84" s="246">
        <f t="shared" si="17"/>
        <v>0</v>
      </c>
      <c r="I84" s="246">
        <f t="shared" si="17"/>
        <v>0</v>
      </c>
      <c r="J84" s="246">
        <f t="shared" si="17"/>
        <v>0</v>
      </c>
      <c r="K84" s="246">
        <f t="shared" si="17"/>
        <v>0</v>
      </c>
      <c r="L84" s="246">
        <f t="shared" si="17"/>
        <v>0</v>
      </c>
      <c r="M84" s="246">
        <f t="shared" si="17"/>
        <v>0</v>
      </c>
      <c r="N84" s="246">
        <f t="shared" si="17"/>
        <v>0</v>
      </c>
      <c r="O84" s="246">
        <f t="shared" si="17"/>
        <v>0</v>
      </c>
      <c r="P84" s="246">
        <f t="shared" si="17"/>
        <v>0</v>
      </c>
      <c r="Q84" s="246">
        <f t="shared" si="17"/>
        <v>0</v>
      </c>
      <c r="R84" s="239">
        <f t="shared" si="17"/>
        <v>0</v>
      </c>
      <c r="T84" s="312">
        <f>SUM(T79:T82)</f>
        <v>0</v>
      </c>
      <c r="U84" s="31"/>
      <c r="V84" s="337"/>
    </row>
    <row r="85" spans="1:22" s="14" customFormat="1" ht="12" customHeight="1" thickBot="1" x14ac:dyDescent="0.4">
      <c r="B85" s="56"/>
      <c r="C85" s="7"/>
      <c r="D85" s="46"/>
      <c r="E85" s="61"/>
      <c r="F85" s="35"/>
      <c r="G85" s="35"/>
      <c r="H85" s="35"/>
      <c r="I85" s="35"/>
      <c r="J85" s="35"/>
      <c r="K85" s="35"/>
      <c r="L85" s="35"/>
      <c r="M85" s="35"/>
      <c r="N85" s="35"/>
      <c r="O85" s="35"/>
      <c r="P85" s="35"/>
      <c r="Q85" s="35"/>
      <c r="R85" s="1"/>
      <c r="T85" s="1"/>
      <c r="U85" s="31"/>
      <c r="V85" s="345"/>
    </row>
    <row r="86" spans="1:22" s="14" customFormat="1" ht="16" thickBot="1" x14ac:dyDescent="0.4">
      <c r="A86" s="148"/>
      <c r="B86" s="149" t="s">
        <v>582</v>
      </c>
      <c r="C86" s="149"/>
      <c r="D86" s="150"/>
      <c r="E86" s="151"/>
      <c r="F86" s="152"/>
      <c r="G86" s="152"/>
      <c r="H86" s="152"/>
      <c r="I86" s="152"/>
      <c r="J86" s="152"/>
      <c r="K86" s="152"/>
      <c r="L86" s="152"/>
      <c r="M86" s="152"/>
      <c r="N86" s="152"/>
      <c r="O86" s="152"/>
      <c r="P86" s="152"/>
      <c r="Q86" s="152"/>
      <c r="R86" s="153"/>
      <c r="T86" s="318"/>
      <c r="U86" s="31"/>
      <c r="V86" s="346"/>
    </row>
    <row r="87" spans="1:22" s="14" customFormat="1" ht="14" x14ac:dyDescent="0.3">
      <c r="A87" s="72"/>
      <c r="B87" s="73" t="s">
        <v>212</v>
      </c>
      <c r="C87" s="102" t="s">
        <v>543</v>
      </c>
      <c r="D87" s="103"/>
      <c r="E87" s="112">
        <f>IFERROR(SUM('Original Budget'!E87),"")</f>
        <v>0</v>
      </c>
      <c r="F87" s="112"/>
      <c r="G87" s="112"/>
      <c r="H87" s="112"/>
      <c r="I87" s="112"/>
      <c r="J87" s="112"/>
      <c r="K87" s="112"/>
      <c r="L87" s="112"/>
      <c r="M87" s="112"/>
      <c r="N87" s="112"/>
      <c r="O87" s="112"/>
      <c r="P87" s="112"/>
      <c r="Q87" s="112"/>
      <c r="R87" s="240">
        <f>E87</f>
        <v>0</v>
      </c>
      <c r="T87" s="319"/>
      <c r="U87" s="31"/>
      <c r="V87" s="344"/>
    </row>
    <row r="88" spans="1:22" s="14" customFormat="1" ht="14" x14ac:dyDescent="0.3">
      <c r="A88" s="76"/>
      <c r="B88" s="14" t="s">
        <v>213</v>
      </c>
      <c r="C88" s="7" t="s">
        <v>544</v>
      </c>
      <c r="D88" s="46"/>
      <c r="E88" s="61">
        <f>IFERROR(SUM('Original Budget'!E88),"")</f>
        <v>0</v>
      </c>
      <c r="F88" s="61"/>
      <c r="G88" s="61"/>
      <c r="H88" s="61"/>
      <c r="I88" s="61"/>
      <c r="J88" s="61"/>
      <c r="K88" s="61"/>
      <c r="L88" s="61"/>
      <c r="M88" s="61"/>
      <c r="N88" s="61"/>
      <c r="O88" s="61"/>
      <c r="P88" s="61"/>
      <c r="Q88" s="61"/>
      <c r="R88" s="241">
        <f>E88</f>
        <v>0</v>
      </c>
      <c r="T88" s="320"/>
      <c r="U88" s="31"/>
      <c r="V88" s="334"/>
    </row>
    <row r="89" spans="1:22" s="14" customFormat="1" ht="14" x14ac:dyDescent="0.3">
      <c r="A89" s="141"/>
      <c r="B89" s="142" t="s">
        <v>216</v>
      </c>
      <c r="C89" s="143" t="s">
        <v>545</v>
      </c>
      <c r="D89" s="144"/>
      <c r="E89" s="145">
        <f>IFERROR(SUM('Original Budget'!E89),"")</f>
        <v>0</v>
      </c>
      <c r="F89" s="145"/>
      <c r="G89" s="145"/>
      <c r="H89" s="145"/>
      <c r="I89" s="145"/>
      <c r="J89" s="145"/>
      <c r="K89" s="145"/>
      <c r="L89" s="145"/>
      <c r="M89" s="145"/>
      <c r="N89" s="145"/>
      <c r="O89" s="145"/>
      <c r="P89" s="145"/>
      <c r="Q89" s="145"/>
      <c r="R89" s="242">
        <f>E89</f>
        <v>0</v>
      </c>
      <c r="T89" s="321"/>
      <c r="U89" s="31"/>
      <c r="V89" s="347"/>
    </row>
    <row r="90" spans="1:22" s="1" customFormat="1" ht="14.5" thickBot="1" x14ac:dyDescent="0.35">
      <c r="A90" s="121"/>
      <c r="B90" s="113" t="s">
        <v>546</v>
      </c>
      <c r="C90" s="122"/>
      <c r="D90" s="81"/>
      <c r="E90" s="123">
        <f>SUM(E87:E89)</f>
        <v>0</v>
      </c>
      <c r="F90" s="123"/>
      <c r="G90" s="123"/>
      <c r="H90" s="123"/>
      <c r="I90" s="123"/>
      <c r="J90" s="123"/>
      <c r="K90" s="123"/>
      <c r="L90" s="123"/>
      <c r="M90" s="123"/>
      <c r="N90" s="123"/>
      <c r="O90" s="123"/>
      <c r="P90" s="123"/>
      <c r="Q90" s="123"/>
      <c r="R90" s="243">
        <f>SUM(R87:R89)</f>
        <v>0</v>
      </c>
      <c r="T90" s="322"/>
      <c r="U90" s="31"/>
      <c r="V90" s="348"/>
    </row>
    <row r="91" spans="1:22" s="14" customFormat="1" ht="3" customHeight="1" thickBot="1" x14ac:dyDescent="0.35">
      <c r="A91" s="76"/>
      <c r="B91" s="1"/>
      <c r="C91" s="7"/>
      <c r="D91" s="46"/>
      <c r="E91" s="61"/>
      <c r="F91" s="61"/>
      <c r="G91" s="61"/>
      <c r="H91" s="61"/>
      <c r="I91" s="61"/>
      <c r="J91" s="61"/>
      <c r="K91" s="61"/>
      <c r="L91" s="61"/>
      <c r="M91" s="61"/>
      <c r="N91" s="61"/>
      <c r="O91" s="61"/>
      <c r="P91" s="61"/>
      <c r="Q91" s="61"/>
      <c r="R91" s="241"/>
      <c r="T91" s="323"/>
      <c r="U91" s="31"/>
      <c r="V91" s="349"/>
    </row>
    <row r="92" spans="1:22" s="14" customFormat="1" ht="14" x14ac:dyDescent="0.3">
      <c r="A92" s="72"/>
      <c r="B92" s="115" t="s">
        <v>214</v>
      </c>
      <c r="C92" s="102" t="s">
        <v>547</v>
      </c>
      <c r="D92" s="103"/>
      <c r="E92" s="112">
        <f>IFERROR(SUM('Original Budget'!E92),"")</f>
        <v>0</v>
      </c>
      <c r="F92" s="112"/>
      <c r="G92" s="112"/>
      <c r="H92" s="112"/>
      <c r="I92" s="112"/>
      <c r="J92" s="112"/>
      <c r="K92" s="112"/>
      <c r="L92" s="112"/>
      <c r="M92" s="112"/>
      <c r="N92" s="112"/>
      <c r="O92" s="112"/>
      <c r="P92" s="112"/>
      <c r="Q92" s="112"/>
      <c r="R92" s="240">
        <f>E92</f>
        <v>0</v>
      </c>
      <c r="T92" s="319"/>
      <c r="U92" s="31"/>
      <c r="V92" s="344"/>
    </row>
    <row r="93" spans="1:22" s="14" customFormat="1" ht="14" x14ac:dyDescent="0.3">
      <c r="A93" s="141"/>
      <c r="B93" s="147" t="s">
        <v>215</v>
      </c>
      <c r="C93" s="143" t="s">
        <v>548</v>
      </c>
      <c r="D93" s="144"/>
      <c r="E93" s="145">
        <f>IFERROR(SUM('Original Budget'!E93),"")</f>
        <v>0</v>
      </c>
      <c r="F93" s="145"/>
      <c r="G93" s="145"/>
      <c r="H93" s="145"/>
      <c r="I93" s="145"/>
      <c r="J93" s="145"/>
      <c r="K93" s="145"/>
      <c r="L93" s="145"/>
      <c r="M93" s="145"/>
      <c r="N93" s="145"/>
      <c r="O93" s="145"/>
      <c r="P93" s="145"/>
      <c r="Q93" s="145"/>
      <c r="R93" s="242">
        <f>E93</f>
        <v>0</v>
      </c>
      <c r="T93" s="321"/>
      <c r="U93" s="31"/>
      <c r="V93" s="347"/>
    </row>
    <row r="94" spans="1:22" s="1" customFormat="1" ht="14.5" thickBot="1" x14ac:dyDescent="0.35">
      <c r="A94" s="121"/>
      <c r="B94" s="113" t="s">
        <v>549</v>
      </c>
      <c r="C94" s="122"/>
      <c r="D94" s="81"/>
      <c r="E94" s="123">
        <f>SUM(E92:E93)</f>
        <v>0</v>
      </c>
      <c r="F94" s="123"/>
      <c r="G94" s="123"/>
      <c r="H94" s="123"/>
      <c r="I94" s="123"/>
      <c r="J94" s="123"/>
      <c r="K94" s="123"/>
      <c r="L94" s="123"/>
      <c r="M94" s="123"/>
      <c r="N94" s="123"/>
      <c r="O94" s="123"/>
      <c r="P94" s="123"/>
      <c r="Q94" s="123"/>
      <c r="R94" s="243">
        <f>SUM(R92:R93)</f>
        <v>0</v>
      </c>
      <c r="T94" s="322"/>
      <c r="U94" s="31"/>
      <c r="V94" s="348"/>
    </row>
    <row r="95" spans="1:22" s="14" customFormat="1" ht="3" customHeight="1" x14ac:dyDescent="0.3">
      <c r="A95" s="116"/>
      <c r="B95" s="140"/>
      <c r="C95" s="134"/>
      <c r="D95" s="118"/>
      <c r="E95" s="119"/>
      <c r="F95" s="119"/>
      <c r="G95" s="119"/>
      <c r="H95" s="119"/>
      <c r="I95" s="119"/>
      <c r="J95" s="119"/>
      <c r="K95" s="119"/>
      <c r="L95" s="119"/>
      <c r="M95" s="119"/>
      <c r="N95" s="119"/>
      <c r="O95" s="119"/>
      <c r="P95" s="119"/>
      <c r="Q95" s="119"/>
      <c r="R95" s="244"/>
      <c r="T95" s="324"/>
      <c r="U95" s="31"/>
      <c r="V95" s="350"/>
    </row>
    <row r="96" spans="1:22" s="1" customFormat="1" ht="14.5" thickBot="1" x14ac:dyDescent="0.35">
      <c r="A96" s="154"/>
      <c r="B96" s="155" t="s">
        <v>550</v>
      </c>
      <c r="C96" s="156"/>
      <c r="D96" s="157"/>
      <c r="E96" s="158">
        <f>E90+E94</f>
        <v>0</v>
      </c>
      <c r="F96" s="158"/>
      <c r="G96" s="158"/>
      <c r="H96" s="158"/>
      <c r="I96" s="158"/>
      <c r="J96" s="158"/>
      <c r="K96" s="158"/>
      <c r="L96" s="158"/>
      <c r="M96" s="158"/>
      <c r="N96" s="158"/>
      <c r="O96" s="158"/>
      <c r="P96" s="158"/>
      <c r="Q96" s="158"/>
      <c r="R96" s="245">
        <f>R90+R94</f>
        <v>0</v>
      </c>
      <c r="T96" s="325"/>
      <c r="U96" s="31"/>
      <c r="V96" s="351"/>
    </row>
    <row r="97" spans="1:22" s="14" customFormat="1" ht="14.5" thickBot="1" x14ac:dyDescent="0.35">
      <c r="B97" s="1"/>
      <c r="C97" s="7"/>
      <c r="D97" s="46"/>
      <c r="E97" s="61"/>
      <c r="F97" s="61"/>
      <c r="G97" s="61"/>
      <c r="H97" s="61"/>
      <c r="I97" s="61"/>
      <c r="J97" s="61"/>
      <c r="K97" s="61"/>
      <c r="L97" s="61"/>
      <c r="M97" s="61"/>
      <c r="N97" s="61"/>
      <c r="O97" s="61"/>
      <c r="P97" s="61"/>
      <c r="Q97" s="61"/>
      <c r="R97" s="44"/>
      <c r="T97" s="326"/>
      <c r="U97" s="31"/>
      <c r="V97" s="345"/>
    </row>
    <row r="98" spans="1:22" s="14" customFormat="1" ht="16" thickBot="1" x14ac:dyDescent="0.4">
      <c r="A98" s="229"/>
      <c r="B98" s="249" t="s">
        <v>551</v>
      </c>
      <c r="C98" s="249"/>
      <c r="D98" s="232"/>
      <c r="E98" s="250"/>
      <c r="F98" s="250"/>
      <c r="G98" s="250"/>
      <c r="H98" s="250"/>
      <c r="I98" s="250"/>
      <c r="J98" s="250"/>
      <c r="K98" s="250"/>
      <c r="L98" s="250"/>
      <c r="M98" s="250"/>
      <c r="N98" s="250"/>
      <c r="O98" s="250"/>
      <c r="P98" s="250"/>
      <c r="Q98" s="250"/>
      <c r="R98" s="251"/>
      <c r="T98" s="327"/>
      <c r="U98" s="31"/>
      <c r="V98" s="341"/>
    </row>
    <row r="99" spans="1:22" s="14" customFormat="1" ht="14" x14ac:dyDescent="0.3">
      <c r="A99" s="72"/>
      <c r="B99" s="73" t="s">
        <v>212</v>
      </c>
      <c r="C99" s="102" t="s">
        <v>543</v>
      </c>
      <c r="D99" s="103"/>
      <c r="E99" s="112"/>
      <c r="F99" s="112"/>
      <c r="G99" s="112"/>
      <c r="H99" s="112"/>
      <c r="I99" s="112"/>
      <c r="J99" s="112"/>
      <c r="K99" s="112"/>
      <c r="L99" s="112"/>
      <c r="M99" s="112"/>
      <c r="N99" s="112"/>
      <c r="O99" s="112"/>
      <c r="P99" s="112"/>
      <c r="Q99" s="112"/>
      <c r="R99" s="240"/>
      <c r="T99" s="319"/>
      <c r="U99" s="31"/>
      <c r="V99" s="344"/>
    </row>
    <row r="100" spans="1:22" s="14" customFormat="1" ht="14" x14ac:dyDescent="0.3">
      <c r="A100" s="76"/>
      <c r="B100" s="14" t="s">
        <v>213</v>
      </c>
      <c r="C100" s="7" t="str">
        <f>IF(E100&lt;0,"Uncommitted Revenue - THIS IS A DEFICIT BALANCE","Uncommitted Revenue")</f>
        <v>Uncommitted Revenue</v>
      </c>
      <c r="D100" s="46"/>
      <c r="E100" s="61">
        <f>-SUM(E90)-SUM(E31+E68)-E101</f>
        <v>0</v>
      </c>
      <c r="F100" s="61"/>
      <c r="G100" s="61"/>
      <c r="H100" s="61"/>
      <c r="I100" s="61"/>
      <c r="J100" s="61"/>
      <c r="K100" s="61"/>
      <c r="L100" s="61"/>
      <c r="M100" s="61"/>
      <c r="N100" s="61"/>
      <c r="O100" s="61"/>
      <c r="P100" s="61"/>
      <c r="Q100" s="61"/>
      <c r="R100" s="241">
        <f>-SUM(R90)-SUM(R31+R68)-R101</f>
        <v>0</v>
      </c>
      <c r="T100" s="320"/>
      <c r="U100" s="31"/>
      <c r="V100" s="334"/>
    </row>
    <row r="101" spans="1:22" s="14" customFormat="1" ht="14" x14ac:dyDescent="0.3">
      <c r="A101" s="141"/>
      <c r="B101" s="142" t="s">
        <v>216</v>
      </c>
      <c r="C101" s="143" t="s">
        <v>545</v>
      </c>
      <c r="D101" s="144"/>
      <c r="E101" s="145">
        <f>-SUM(E89+E28+E29+E65+E66)</f>
        <v>0</v>
      </c>
      <c r="F101" s="145"/>
      <c r="G101" s="145"/>
      <c r="H101" s="145"/>
      <c r="I101" s="145"/>
      <c r="J101" s="145"/>
      <c r="K101" s="145"/>
      <c r="L101" s="145"/>
      <c r="M101" s="145"/>
      <c r="N101" s="145"/>
      <c r="O101" s="145"/>
      <c r="P101" s="145"/>
      <c r="Q101" s="145"/>
      <c r="R101" s="242">
        <f>-SUM(R89+R28+R29+R65+R66)</f>
        <v>0</v>
      </c>
      <c r="T101" s="321"/>
      <c r="U101" s="31"/>
      <c r="V101" s="347"/>
    </row>
    <row r="102" spans="1:22" s="1" customFormat="1" ht="14.5" thickBot="1" x14ac:dyDescent="0.35">
      <c r="A102" s="121"/>
      <c r="B102" s="113" t="s">
        <v>546</v>
      </c>
      <c r="C102" s="122"/>
      <c r="D102" s="81"/>
      <c r="E102" s="123">
        <f>SUM(E100:E101)</f>
        <v>0</v>
      </c>
      <c r="F102" s="123"/>
      <c r="G102" s="123"/>
      <c r="H102" s="123"/>
      <c r="I102" s="123"/>
      <c r="J102" s="123"/>
      <c r="K102" s="123"/>
      <c r="L102" s="123"/>
      <c r="M102" s="123"/>
      <c r="N102" s="123"/>
      <c r="O102" s="123"/>
      <c r="P102" s="123"/>
      <c r="Q102" s="123"/>
      <c r="R102" s="243">
        <f>SUM(R100:R101)</f>
        <v>0</v>
      </c>
      <c r="T102" s="322"/>
      <c r="U102" s="31"/>
      <c r="V102" s="348"/>
    </row>
    <row r="103" spans="1:22" s="14" customFormat="1" ht="3" customHeight="1" thickBot="1" x14ac:dyDescent="0.35">
      <c r="A103" s="76"/>
      <c r="B103" s="1"/>
      <c r="C103" s="7"/>
      <c r="D103" s="46"/>
      <c r="E103" s="61"/>
      <c r="F103" s="61"/>
      <c r="G103" s="61"/>
      <c r="H103" s="61"/>
      <c r="I103" s="61"/>
      <c r="J103" s="61"/>
      <c r="K103" s="61"/>
      <c r="L103" s="61"/>
      <c r="M103" s="61"/>
      <c r="N103" s="61"/>
      <c r="O103" s="61"/>
      <c r="P103" s="61"/>
      <c r="Q103" s="61"/>
      <c r="R103" s="241"/>
      <c r="T103" s="323"/>
      <c r="U103" s="31"/>
      <c r="V103" s="349"/>
    </row>
    <row r="104" spans="1:22" s="14" customFormat="1" ht="14" x14ac:dyDescent="0.3">
      <c r="A104" s="72"/>
      <c r="B104" s="115" t="s">
        <v>214</v>
      </c>
      <c r="C104" s="102" t="str">
        <f>IF(E104&gt;-0.1,"Devolved Formula Capital","Devolved Formula Capital - THIS CANNOT BE A DEFICIT FIGURE")</f>
        <v>Devolved Formula Capital</v>
      </c>
      <c r="D104" s="103"/>
      <c r="E104" s="112">
        <f>IF(-SUM(E92+E72)&lt;E84,0,-SUM(E92+E72+E84))</f>
        <v>0</v>
      </c>
      <c r="F104" s="112"/>
      <c r="G104" s="112"/>
      <c r="H104" s="112"/>
      <c r="I104" s="112"/>
      <c r="J104" s="112"/>
      <c r="K104" s="112"/>
      <c r="L104" s="112"/>
      <c r="M104" s="112"/>
      <c r="N104" s="112"/>
      <c r="O104" s="112"/>
      <c r="P104" s="112"/>
      <c r="Q104" s="112"/>
      <c r="R104" s="240">
        <f>IF(-SUM(R92+R72)&lt;R84,0,-SUM(R92+R72+R84))</f>
        <v>0</v>
      </c>
      <c r="T104" s="319"/>
      <c r="U104" s="31"/>
      <c r="V104" s="344"/>
    </row>
    <row r="105" spans="1:22" s="14" customFormat="1" ht="14" x14ac:dyDescent="0.3">
      <c r="A105" s="141"/>
      <c r="B105" s="147" t="s">
        <v>215</v>
      </c>
      <c r="C105" s="143" t="str">
        <f>IF(E105&lt;0,"Other Capital - THIS CANNOT BE A DEFICIT - PLEASE CORRECT","Other Capital")</f>
        <v>Other Capital</v>
      </c>
      <c r="D105" s="144"/>
      <c r="E105" s="145">
        <f>-SUM(E94+E76+E84+E104)</f>
        <v>0</v>
      </c>
      <c r="F105" s="145"/>
      <c r="G105" s="145"/>
      <c r="H105" s="145"/>
      <c r="I105" s="145"/>
      <c r="J105" s="145"/>
      <c r="K105" s="145"/>
      <c r="L105" s="145"/>
      <c r="M105" s="145"/>
      <c r="N105" s="145"/>
      <c r="O105" s="145"/>
      <c r="P105" s="145"/>
      <c r="Q105" s="145"/>
      <c r="R105" s="242">
        <f>-SUM(R94+R76+R84+R104)</f>
        <v>0</v>
      </c>
      <c r="T105" s="321"/>
      <c r="U105" s="31"/>
      <c r="V105" s="347"/>
    </row>
    <row r="106" spans="1:22" s="1" customFormat="1" ht="14.5" thickBot="1" x14ac:dyDescent="0.35">
      <c r="A106" s="121"/>
      <c r="B106" s="113" t="s">
        <v>549</v>
      </c>
      <c r="C106" s="122"/>
      <c r="D106" s="81"/>
      <c r="E106" s="123">
        <f>SUM(E104:E105)</f>
        <v>0</v>
      </c>
      <c r="F106" s="123"/>
      <c r="G106" s="123"/>
      <c r="H106" s="123"/>
      <c r="I106" s="123"/>
      <c r="J106" s="123"/>
      <c r="K106" s="123"/>
      <c r="L106" s="123"/>
      <c r="M106" s="123"/>
      <c r="N106" s="123"/>
      <c r="O106" s="123"/>
      <c r="P106" s="123"/>
      <c r="Q106" s="123"/>
      <c r="R106" s="243">
        <f>SUM(R104:R105)</f>
        <v>0</v>
      </c>
      <c r="T106" s="322"/>
      <c r="U106" s="31"/>
      <c r="V106" s="348"/>
    </row>
    <row r="107" spans="1:22" s="14" customFormat="1" ht="3" customHeight="1" x14ac:dyDescent="0.3">
      <c r="A107" s="229"/>
      <c r="B107" s="252"/>
      <c r="C107" s="231"/>
      <c r="D107" s="232"/>
      <c r="E107" s="250"/>
      <c r="F107" s="250"/>
      <c r="G107" s="250"/>
      <c r="H107" s="250"/>
      <c r="I107" s="250"/>
      <c r="J107" s="250"/>
      <c r="K107" s="250"/>
      <c r="L107" s="250"/>
      <c r="M107" s="250"/>
      <c r="N107" s="250"/>
      <c r="O107" s="250"/>
      <c r="P107" s="250"/>
      <c r="Q107" s="250"/>
      <c r="R107" s="251"/>
      <c r="T107" s="327"/>
      <c r="U107" s="31"/>
      <c r="V107" s="341"/>
    </row>
    <row r="108" spans="1:22" s="124" customFormat="1" ht="25.9" customHeight="1" thickBot="1" x14ac:dyDescent="0.3">
      <c r="A108" s="253"/>
      <c r="B108" s="254" t="str">
        <f>IF(E108&lt;0,"DEFICIT BALANCE CARRIED FORWARD","SURPLUS BALANCE CARRIED FORWARD")</f>
        <v>SURPLUS BALANCE CARRIED FORWARD</v>
      </c>
      <c r="C108" s="255"/>
      <c r="D108" s="256"/>
      <c r="E108" s="257">
        <f>E102+E106</f>
        <v>0</v>
      </c>
      <c r="F108" s="257"/>
      <c r="G108" s="257"/>
      <c r="H108" s="257"/>
      <c r="I108" s="257"/>
      <c r="J108" s="257"/>
      <c r="K108" s="257"/>
      <c r="L108" s="257"/>
      <c r="M108" s="257"/>
      <c r="N108" s="257"/>
      <c r="O108" s="257"/>
      <c r="P108" s="257"/>
      <c r="Q108" s="257"/>
      <c r="R108" s="258">
        <f>R102+R106</f>
        <v>0</v>
      </c>
      <c r="T108" s="328"/>
      <c r="U108" s="31"/>
      <c r="V108" s="352"/>
    </row>
    <row r="109" spans="1:22" s="14" customFormat="1" ht="14" x14ac:dyDescent="0.3">
      <c r="B109" s="1"/>
      <c r="C109" s="7"/>
      <c r="D109" s="46"/>
      <c r="E109" s="61"/>
      <c r="F109" s="35"/>
      <c r="G109" s="35"/>
      <c r="H109" s="35"/>
      <c r="I109" s="35"/>
      <c r="J109" s="35"/>
      <c r="K109" s="35"/>
      <c r="L109" s="35"/>
      <c r="M109" s="35"/>
      <c r="N109" s="35"/>
      <c r="O109" s="35"/>
      <c r="P109" s="35"/>
      <c r="Q109" s="35"/>
      <c r="R109" s="1"/>
      <c r="T109" s="1"/>
      <c r="U109" s="31"/>
      <c r="V109" s="345"/>
    </row>
    <row r="110" spans="1:22" s="14" customFormat="1" ht="12" customHeight="1" x14ac:dyDescent="0.4">
      <c r="B110" s="63"/>
      <c r="C110" s="7"/>
      <c r="D110" s="7"/>
      <c r="E110" s="34"/>
      <c r="F110" s="35"/>
      <c r="G110" s="35"/>
      <c r="H110" s="35"/>
      <c r="I110" s="35"/>
      <c r="J110" s="35"/>
      <c r="K110" s="35"/>
      <c r="L110" s="35"/>
      <c r="M110" s="35"/>
      <c r="N110" s="35"/>
      <c r="O110" s="35"/>
      <c r="P110" s="35"/>
      <c r="Q110" s="35"/>
      <c r="R110" s="1"/>
      <c r="T110" s="1"/>
      <c r="U110" s="31"/>
      <c r="V110" s="345"/>
    </row>
    <row r="111" spans="1:22" s="14" customFormat="1" ht="12" customHeight="1" x14ac:dyDescent="0.3">
      <c r="R111" s="1"/>
      <c r="T111" s="1"/>
      <c r="U111" s="31"/>
      <c r="V111" s="345"/>
    </row>
    <row r="112" spans="1:22" s="14" customFormat="1" ht="12" customHeight="1" x14ac:dyDescent="0.3">
      <c r="R112" s="1"/>
      <c r="T112" s="1"/>
      <c r="U112" s="31"/>
      <c r="V112" s="345"/>
    </row>
    <row r="113" spans="18:22" s="14" customFormat="1" ht="12" customHeight="1" x14ac:dyDescent="0.3">
      <c r="R113" s="1"/>
      <c r="T113" s="1"/>
      <c r="U113" s="31"/>
      <c r="V113" s="345"/>
    </row>
    <row r="114" spans="18:22" s="14" customFormat="1" ht="12" customHeight="1" x14ac:dyDescent="0.3">
      <c r="R114" s="1"/>
      <c r="T114" s="1"/>
      <c r="U114" s="31"/>
      <c r="V114" s="345"/>
    </row>
    <row r="115" spans="18:22" s="14" customFormat="1" ht="12" customHeight="1" x14ac:dyDescent="0.3">
      <c r="R115" s="1"/>
      <c r="T115" s="1"/>
      <c r="U115" s="31"/>
      <c r="V115" s="345"/>
    </row>
    <row r="116" spans="18:22" s="14" customFormat="1" ht="12" customHeight="1" x14ac:dyDescent="0.3">
      <c r="R116" s="1"/>
      <c r="T116" s="1"/>
      <c r="U116" s="31"/>
      <c r="V116" s="345"/>
    </row>
    <row r="117" spans="18:22" s="14" customFormat="1" ht="12" customHeight="1" x14ac:dyDescent="0.3">
      <c r="R117" s="1"/>
      <c r="T117" s="1"/>
      <c r="U117" s="31"/>
      <c r="V117" s="345"/>
    </row>
    <row r="118" spans="18:22" s="14" customFormat="1" ht="12" customHeight="1" x14ac:dyDescent="0.3">
      <c r="R118" s="1"/>
      <c r="T118" s="1"/>
      <c r="U118" s="31"/>
      <c r="V118" s="345"/>
    </row>
    <row r="119" spans="18:22" s="14" customFormat="1" ht="12" customHeight="1" x14ac:dyDescent="0.3">
      <c r="R119" s="1"/>
      <c r="T119" s="1"/>
      <c r="U119" s="31"/>
      <c r="V119" s="345"/>
    </row>
    <row r="120" spans="18:22" s="14" customFormat="1" ht="12" customHeight="1" x14ac:dyDescent="0.3">
      <c r="R120" s="1"/>
      <c r="T120" s="1"/>
      <c r="U120" s="31"/>
      <c r="V120" s="345"/>
    </row>
    <row r="121" spans="18:22" s="14" customFormat="1" ht="12" customHeight="1" x14ac:dyDescent="0.3">
      <c r="R121" s="1"/>
      <c r="T121" s="1"/>
      <c r="U121" s="31"/>
      <c r="V121" s="345"/>
    </row>
    <row r="122" spans="18:22" s="14" customFormat="1" ht="12" customHeight="1" x14ac:dyDescent="0.3">
      <c r="R122" s="1"/>
      <c r="T122" s="1"/>
      <c r="U122" s="31"/>
      <c r="V122" s="345"/>
    </row>
    <row r="123" spans="18:22" s="14" customFormat="1" ht="12" customHeight="1" x14ac:dyDescent="0.3">
      <c r="R123" s="1"/>
      <c r="T123" s="1"/>
      <c r="U123" s="31"/>
      <c r="V123" s="345"/>
    </row>
    <row r="124" spans="18:22" s="14" customFormat="1" ht="12" customHeight="1" x14ac:dyDescent="0.3">
      <c r="R124" s="1"/>
      <c r="T124" s="1"/>
      <c r="U124" s="31"/>
      <c r="V124" s="345"/>
    </row>
    <row r="125" spans="18:22" s="14" customFormat="1" ht="12" customHeight="1" x14ac:dyDescent="0.3">
      <c r="R125" s="1"/>
      <c r="T125" s="1"/>
      <c r="U125" s="31"/>
      <c r="V125" s="345"/>
    </row>
    <row r="126" spans="18:22" s="14" customFormat="1" ht="12" customHeight="1" x14ac:dyDescent="0.3">
      <c r="R126" s="1"/>
      <c r="T126" s="1"/>
      <c r="U126" s="31"/>
      <c r="V126" s="345"/>
    </row>
    <row r="127" spans="18:22" ht="12" customHeight="1" x14ac:dyDescent="0.3"/>
    <row r="128" spans="18:22" ht="12" customHeight="1" x14ac:dyDescent="0.3"/>
    <row r="129" ht="12" customHeight="1" x14ac:dyDescent="0.3"/>
    <row r="130" ht="12" customHeight="1" x14ac:dyDescent="0.3"/>
    <row r="131" ht="12" customHeight="1" x14ac:dyDescent="0.3"/>
    <row r="132" ht="12" customHeight="1" x14ac:dyDescent="0.3"/>
    <row r="133" ht="12" customHeight="1" x14ac:dyDescent="0.3"/>
    <row r="134" ht="12" customHeight="1" x14ac:dyDescent="0.3"/>
    <row r="135" ht="12" customHeight="1" x14ac:dyDescent="0.3"/>
    <row r="136" ht="12" customHeight="1" x14ac:dyDescent="0.3"/>
    <row r="137" ht="12" customHeight="1" x14ac:dyDescent="0.3"/>
    <row r="138" ht="12" customHeight="1" x14ac:dyDescent="0.3"/>
    <row r="139" ht="12" customHeight="1" x14ac:dyDescent="0.3"/>
    <row r="140" ht="12" customHeight="1" x14ac:dyDescent="0.3"/>
    <row r="141" ht="12" customHeight="1" x14ac:dyDescent="0.3"/>
    <row r="142" ht="12" customHeight="1" x14ac:dyDescent="0.3"/>
    <row r="143" ht="12" customHeight="1" x14ac:dyDescent="0.3"/>
    <row r="144" ht="12" customHeight="1" x14ac:dyDescent="0.3"/>
    <row r="145" ht="12" customHeight="1" x14ac:dyDescent="0.3"/>
    <row r="146" ht="12" customHeight="1" x14ac:dyDescent="0.3"/>
    <row r="147" ht="12" customHeight="1" x14ac:dyDescent="0.3"/>
    <row r="148" ht="12" customHeight="1" x14ac:dyDescent="0.3"/>
    <row r="149" ht="12" customHeight="1" x14ac:dyDescent="0.3"/>
    <row r="150" ht="12" customHeight="1" x14ac:dyDescent="0.3"/>
    <row r="151" ht="12" customHeight="1" x14ac:dyDescent="0.3"/>
    <row r="152" ht="12" customHeight="1" x14ac:dyDescent="0.3"/>
    <row r="153" ht="12" customHeight="1" x14ac:dyDescent="0.3"/>
    <row r="154" ht="12" customHeight="1" x14ac:dyDescent="0.3"/>
    <row r="155" ht="12" customHeight="1" x14ac:dyDescent="0.3"/>
    <row r="156" ht="12" customHeight="1" x14ac:dyDescent="0.3"/>
    <row r="157" ht="12" customHeight="1" x14ac:dyDescent="0.3"/>
    <row r="158" ht="12" customHeight="1" x14ac:dyDescent="0.3"/>
    <row r="159" ht="12" customHeight="1" x14ac:dyDescent="0.3"/>
    <row r="160" ht="12" customHeight="1" x14ac:dyDescent="0.3"/>
    <row r="161" ht="12" customHeight="1" x14ac:dyDescent="0.3"/>
    <row r="162" ht="12" customHeight="1" x14ac:dyDescent="0.3"/>
    <row r="163" ht="12" customHeight="1" x14ac:dyDescent="0.3"/>
    <row r="164" ht="12" customHeight="1" x14ac:dyDescent="0.3"/>
    <row r="165" ht="12" customHeight="1" x14ac:dyDescent="0.3"/>
    <row r="166" ht="12" customHeight="1" x14ac:dyDescent="0.3"/>
    <row r="167" ht="12" customHeight="1" x14ac:dyDescent="0.3"/>
    <row r="168" ht="12" customHeight="1" x14ac:dyDescent="0.3"/>
    <row r="169" ht="12" customHeight="1" x14ac:dyDescent="0.3"/>
    <row r="170" ht="12" customHeight="1" x14ac:dyDescent="0.3"/>
    <row r="171" ht="12" customHeight="1" x14ac:dyDescent="0.3"/>
    <row r="172" ht="12" customHeight="1" x14ac:dyDescent="0.3"/>
    <row r="173" ht="12" customHeight="1" x14ac:dyDescent="0.3"/>
    <row r="174" ht="12" customHeight="1" x14ac:dyDescent="0.3"/>
    <row r="175" ht="12" customHeight="1" x14ac:dyDescent="0.3"/>
    <row r="176" ht="12" customHeight="1" x14ac:dyDescent="0.3"/>
    <row r="177" ht="12" customHeight="1" x14ac:dyDescent="0.3"/>
    <row r="178" ht="12" customHeight="1" x14ac:dyDescent="0.3"/>
    <row r="179" ht="12" customHeight="1" x14ac:dyDescent="0.3"/>
    <row r="180" ht="12" customHeight="1" x14ac:dyDescent="0.3"/>
    <row r="181" ht="12" customHeight="1" x14ac:dyDescent="0.3"/>
    <row r="182" ht="12" customHeight="1" x14ac:dyDescent="0.3"/>
    <row r="183" ht="12" customHeight="1" x14ac:dyDescent="0.3"/>
    <row r="184" ht="12" customHeight="1" x14ac:dyDescent="0.3"/>
    <row r="185" ht="12" customHeight="1" x14ac:dyDescent="0.3"/>
    <row r="186" ht="12" customHeight="1" x14ac:dyDescent="0.3"/>
    <row r="187" ht="12" customHeight="1" x14ac:dyDescent="0.3"/>
    <row r="188" ht="12" customHeight="1" x14ac:dyDescent="0.3"/>
    <row r="189" ht="12" customHeight="1" x14ac:dyDescent="0.3"/>
    <row r="190" ht="12" customHeight="1" x14ac:dyDescent="0.3"/>
    <row r="191" ht="12" customHeight="1" x14ac:dyDescent="0.3"/>
    <row r="192" ht="12" customHeight="1" x14ac:dyDescent="0.3"/>
    <row r="193" ht="12" customHeight="1" x14ac:dyDescent="0.3"/>
    <row r="194" ht="12" customHeight="1" x14ac:dyDescent="0.3"/>
    <row r="195" ht="12" customHeight="1" x14ac:dyDescent="0.3"/>
    <row r="196" ht="12" customHeight="1" x14ac:dyDescent="0.3"/>
    <row r="197" ht="12" customHeight="1" x14ac:dyDescent="0.3"/>
    <row r="198" ht="12" customHeight="1" x14ac:dyDescent="0.3"/>
    <row r="199" ht="12" customHeight="1" x14ac:dyDescent="0.3"/>
    <row r="200" ht="12" customHeight="1" x14ac:dyDescent="0.3"/>
    <row r="201" ht="12" customHeight="1" x14ac:dyDescent="0.3"/>
    <row r="202" ht="12" customHeight="1" x14ac:dyDescent="0.3"/>
    <row r="203" ht="12" customHeight="1" x14ac:dyDescent="0.3"/>
    <row r="204" ht="12" customHeight="1" x14ac:dyDescent="0.3"/>
    <row r="205" ht="12" customHeight="1" x14ac:dyDescent="0.3"/>
    <row r="206" ht="12" customHeight="1" x14ac:dyDescent="0.3"/>
    <row r="207" ht="12" customHeight="1" x14ac:dyDescent="0.3"/>
    <row r="208" ht="12" customHeight="1" x14ac:dyDescent="0.3"/>
    <row r="209" ht="12" customHeight="1" x14ac:dyDescent="0.3"/>
    <row r="210" ht="12" customHeight="1" x14ac:dyDescent="0.3"/>
    <row r="211" ht="12" customHeight="1" x14ac:dyDescent="0.3"/>
    <row r="212" ht="12" customHeight="1" x14ac:dyDescent="0.3"/>
    <row r="213" ht="12" customHeight="1" x14ac:dyDescent="0.3"/>
    <row r="214" ht="12" customHeight="1" x14ac:dyDescent="0.3"/>
    <row r="215" ht="12" customHeight="1" x14ac:dyDescent="0.3"/>
    <row r="216" ht="12" customHeight="1" x14ac:dyDescent="0.3"/>
    <row r="217" ht="12" customHeight="1" x14ac:dyDescent="0.3"/>
    <row r="218" ht="12" customHeight="1" x14ac:dyDescent="0.3"/>
    <row r="219" ht="12" customHeight="1" x14ac:dyDescent="0.3"/>
    <row r="220" ht="12" customHeight="1" x14ac:dyDescent="0.3"/>
    <row r="221" ht="12" customHeight="1" x14ac:dyDescent="0.3"/>
    <row r="222" ht="12" customHeight="1" x14ac:dyDescent="0.3"/>
    <row r="223" ht="12" customHeight="1" x14ac:dyDescent="0.3"/>
    <row r="224" ht="12" customHeight="1" x14ac:dyDescent="0.3"/>
    <row r="225" ht="12" customHeight="1" x14ac:dyDescent="0.3"/>
    <row r="226" ht="12" customHeight="1" x14ac:dyDescent="0.3"/>
    <row r="227" ht="12" customHeight="1" x14ac:dyDescent="0.3"/>
    <row r="228" ht="12" customHeight="1" x14ac:dyDescent="0.3"/>
    <row r="229" ht="12" customHeight="1" x14ac:dyDescent="0.3"/>
    <row r="230" ht="12" customHeight="1" x14ac:dyDescent="0.3"/>
    <row r="231" ht="12" customHeight="1" x14ac:dyDescent="0.3"/>
    <row r="232" ht="12" customHeight="1" x14ac:dyDescent="0.3"/>
    <row r="233" ht="12" customHeight="1" x14ac:dyDescent="0.3"/>
    <row r="234" ht="12" customHeight="1" x14ac:dyDescent="0.3"/>
    <row r="235" ht="12" customHeight="1" x14ac:dyDescent="0.3"/>
    <row r="236" ht="12" customHeight="1" x14ac:dyDescent="0.3"/>
    <row r="237" ht="12" customHeight="1" x14ac:dyDescent="0.3"/>
    <row r="238" ht="12" customHeight="1" x14ac:dyDescent="0.3"/>
    <row r="239" ht="12" customHeight="1" x14ac:dyDescent="0.3"/>
    <row r="240" ht="12" customHeight="1" x14ac:dyDescent="0.3"/>
    <row r="241" ht="12" customHeight="1" x14ac:dyDescent="0.3"/>
    <row r="242" ht="12" customHeight="1" x14ac:dyDescent="0.3"/>
    <row r="243" ht="12" customHeight="1" x14ac:dyDescent="0.3"/>
    <row r="244" ht="12" customHeight="1" x14ac:dyDescent="0.3"/>
    <row r="245" ht="12" customHeight="1" x14ac:dyDescent="0.3"/>
    <row r="246" ht="12" customHeight="1" x14ac:dyDescent="0.3"/>
    <row r="247" ht="12" customHeight="1" x14ac:dyDescent="0.3"/>
    <row r="248" ht="12" customHeight="1" x14ac:dyDescent="0.3"/>
    <row r="249" ht="12" customHeight="1" x14ac:dyDescent="0.3"/>
    <row r="250" ht="12" customHeight="1" x14ac:dyDescent="0.3"/>
    <row r="251" ht="12" customHeight="1" x14ac:dyDescent="0.3"/>
    <row r="252" ht="12" customHeight="1" x14ac:dyDescent="0.3"/>
    <row r="253" ht="12" customHeight="1" x14ac:dyDescent="0.3"/>
    <row r="254" ht="12" customHeight="1" x14ac:dyDescent="0.3"/>
    <row r="255" ht="12" customHeight="1" x14ac:dyDescent="0.3"/>
    <row r="256" ht="12" customHeight="1" x14ac:dyDescent="0.3"/>
    <row r="257" ht="12" customHeight="1" x14ac:dyDescent="0.3"/>
    <row r="258" ht="12" customHeight="1" x14ac:dyDescent="0.3"/>
    <row r="259" ht="12" customHeight="1" x14ac:dyDescent="0.3"/>
    <row r="260" ht="12" customHeight="1" x14ac:dyDescent="0.3"/>
    <row r="261" ht="12" customHeight="1" x14ac:dyDescent="0.3"/>
    <row r="262" ht="12" customHeight="1" x14ac:dyDescent="0.3"/>
    <row r="263" ht="12" customHeight="1" x14ac:dyDescent="0.3"/>
    <row r="264" ht="12" customHeight="1" x14ac:dyDescent="0.3"/>
    <row r="265" ht="12" customHeight="1" x14ac:dyDescent="0.3"/>
    <row r="266" ht="12" customHeight="1" x14ac:dyDescent="0.3"/>
    <row r="267" ht="12" customHeight="1" x14ac:dyDescent="0.3"/>
    <row r="268" ht="12" customHeight="1" x14ac:dyDescent="0.3"/>
    <row r="269" ht="12" customHeight="1" x14ac:dyDescent="0.3"/>
    <row r="270" ht="12" customHeight="1" x14ac:dyDescent="0.3"/>
    <row r="271" ht="12" customHeight="1" x14ac:dyDescent="0.3"/>
    <row r="272" ht="12" customHeight="1" x14ac:dyDescent="0.3"/>
    <row r="273" ht="12" customHeight="1" x14ac:dyDescent="0.3"/>
    <row r="274" ht="12" customHeight="1" x14ac:dyDescent="0.3"/>
    <row r="275" ht="12" customHeight="1" x14ac:dyDescent="0.3"/>
    <row r="276" ht="12" customHeight="1" x14ac:dyDescent="0.3"/>
    <row r="277" ht="12" customHeight="1" x14ac:dyDescent="0.3"/>
    <row r="278" ht="12" customHeight="1" x14ac:dyDescent="0.3"/>
    <row r="279" ht="12" customHeight="1" x14ac:dyDescent="0.3"/>
    <row r="280" ht="12" customHeight="1" x14ac:dyDescent="0.3"/>
    <row r="281" ht="12" customHeight="1" x14ac:dyDescent="0.3"/>
    <row r="282" ht="12" customHeight="1" x14ac:dyDescent="0.3"/>
    <row r="283" ht="12" customHeight="1" x14ac:dyDescent="0.3"/>
    <row r="284" ht="12" customHeight="1" x14ac:dyDescent="0.3"/>
    <row r="285" ht="12" customHeight="1" x14ac:dyDescent="0.3"/>
    <row r="286" ht="12" customHeight="1" x14ac:dyDescent="0.3"/>
    <row r="287" ht="12" customHeight="1" x14ac:dyDescent="0.3"/>
    <row r="288" ht="12" customHeight="1" x14ac:dyDescent="0.3"/>
    <row r="289" ht="12" customHeight="1" x14ac:dyDescent="0.3"/>
    <row r="290" ht="12" customHeight="1" x14ac:dyDescent="0.3"/>
    <row r="291" ht="12" customHeight="1" x14ac:dyDescent="0.3"/>
    <row r="292" ht="12" customHeight="1" x14ac:dyDescent="0.3"/>
    <row r="293" ht="12" customHeight="1" x14ac:dyDescent="0.3"/>
    <row r="294" ht="12" customHeight="1" x14ac:dyDescent="0.3"/>
    <row r="295" ht="12" customHeight="1" x14ac:dyDescent="0.3"/>
    <row r="296" ht="12" customHeight="1" x14ac:dyDescent="0.3"/>
    <row r="297" ht="12" customHeight="1" x14ac:dyDescent="0.3"/>
    <row r="298" ht="12" customHeight="1" x14ac:dyDescent="0.3"/>
    <row r="299" ht="12" customHeight="1" x14ac:dyDescent="0.3"/>
    <row r="300" ht="12" customHeight="1" x14ac:dyDescent="0.3"/>
    <row r="301" ht="12" customHeight="1" x14ac:dyDescent="0.3"/>
    <row r="302" ht="12" customHeight="1" x14ac:dyDescent="0.3"/>
    <row r="303" ht="12" customHeight="1" x14ac:dyDescent="0.3"/>
    <row r="304" ht="12" customHeight="1" x14ac:dyDescent="0.3"/>
    <row r="305" ht="12" customHeight="1" x14ac:dyDescent="0.3"/>
    <row r="306" ht="12" customHeight="1" x14ac:dyDescent="0.3"/>
    <row r="307" ht="12" customHeight="1" x14ac:dyDescent="0.3"/>
    <row r="308" ht="12" customHeight="1" x14ac:dyDescent="0.3"/>
    <row r="309" ht="12" customHeight="1" x14ac:dyDescent="0.3"/>
    <row r="310" ht="12" customHeight="1" x14ac:dyDescent="0.3"/>
    <row r="311" ht="12" customHeight="1" x14ac:dyDescent="0.3"/>
    <row r="312" ht="12" customHeight="1" x14ac:dyDescent="0.3"/>
    <row r="313" ht="12" customHeight="1" x14ac:dyDescent="0.3"/>
    <row r="314" ht="12" customHeight="1" x14ac:dyDescent="0.3"/>
    <row r="315" ht="12" customHeight="1" x14ac:dyDescent="0.3"/>
    <row r="316" ht="12" customHeight="1" x14ac:dyDescent="0.3"/>
    <row r="317" ht="12" customHeight="1" x14ac:dyDescent="0.3"/>
    <row r="318" ht="12" customHeight="1" x14ac:dyDescent="0.3"/>
    <row r="319" ht="12" customHeight="1" x14ac:dyDescent="0.3"/>
    <row r="320" ht="12" customHeight="1" x14ac:dyDescent="0.3"/>
    <row r="321" ht="12" customHeight="1" x14ac:dyDescent="0.3"/>
    <row r="322" ht="12" customHeight="1" x14ac:dyDescent="0.3"/>
    <row r="323" ht="12" customHeight="1" x14ac:dyDescent="0.3"/>
    <row r="324" ht="12" customHeight="1" x14ac:dyDescent="0.3"/>
    <row r="325" ht="12" customHeight="1" x14ac:dyDescent="0.3"/>
    <row r="326" ht="12" customHeight="1" x14ac:dyDescent="0.3"/>
    <row r="327" ht="12" customHeight="1" x14ac:dyDescent="0.3"/>
    <row r="328" ht="12" customHeight="1" x14ac:dyDescent="0.3"/>
    <row r="329" ht="12" customHeight="1" x14ac:dyDescent="0.3"/>
    <row r="330" ht="12" customHeight="1" x14ac:dyDescent="0.3"/>
    <row r="331" ht="12" customHeight="1" x14ac:dyDescent="0.3"/>
    <row r="332" ht="12" customHeight="1" x14ac:dyDescent="0.3"/>
    <row r="333" ht="12" customHeight="1" x14ac:dyDescent="0.3"/>
    <row r="334" ht="12" customHeight="1" x14ac:dyDescent="0.3"/>
    <row r="335" ht="12" customHeight="1" x14ac:dyDescent="0.3"/>
    <row r="336" ht="12" customHeight="1" x14ac:dyDescent="0.3"/>
    <row r="337" ht="12" customHeight="1" x14ac:dyDescent="0.3"/>
    <row r="338" ht="12" customHeight="1" x14ac:dyDescent="0.3"/>
    <row r="339" ht="12" customHeight="1" x14ac:dyDescent="0.3"/>
    <row r="340" ht="12" customHeight="1" x14ac:dyDescent="0.3"/>
    <row r="341" ht="12" customHeight="1" x14ac:dyDescent="0.3"/>
    <row r="342" ht="12" customHeight="1" x14ac:dyDescent="0.3"/>
    <row r="343" ht="12" customHeight="1" x14ac:dyDescent="0.3"/>
    <row r="344" ht="12" customHeight="1" x14ac:dyDescent="0.3"/>
    <row r="345" ht="12" customHeight="1" x14ac:dyDescent="0.3"/>
    <row r="346" ht="12" customHeight="1" x14ac:dyDescent="0.3"/>
    <row r="347" ht="12" customHeight="1" x14ac:dyDescent="0.3"/>
    <row r="348" ht="12" customHeight="1" x14ac:dyDescent="0.3"/>
    <row r="349" ht="12" customHeight="1" x14ac:dyDescent="0.3"/>
    <row r="350" ht="12" customHeight="1" x14ac:dyDescent="0.3"/>
    <row r="351" ht="12" customHeight="1" x14ac:dyDescent="0.3"/>
    <row r="352" ht="12" customHeight="1" x14ac:dyDescent="0.3"/>
    <row r="353" ht="12" customHeight="1" x14ac:dyDescent="0.3"/>
    <row r="354" ht="12" customHeight="1" x14ac:dyDescent="0.3"/>
    <row r="355" ht="12" customHeight="1" x14ac:dyDescent="0.3"/>
    <row r="356" ht="12" customHeight="1" x14ac:dyDescent="0.3"/>
    <row r="357" ht="12" customHeight="1" x14ac:dyDescent="0.3"/>
    <row r="358" ht="12" customHeight="1" x14ac:dyDescent="0.3"/>
    <row r="359" ht="12" customHeight="1" x14ac:dyDescent="0.3"/>
    <row r="360" ht="12" customHeight="1" x14ac:dyDescent="0.3"/>
    <row r="361" ht="12" customHeight="1" x14ac:dyDescent="0.3"/>
    <row r="362" ht="12" customHeight="1" x14ac:dyDescent="0.3"/>
    <row r="363" ht="12" customHeight="1" x14ac:dyDescent="0.3"/>
    <row r="364" ht="12" customHeight="1" x14ac:dyDescent="0.3"/>
    <row r="365" ht="12" customHeight="1" x14ac:dyDescent="0.3"/>
    <row r="366" ht="12" customHeight="1" x14ac:dyDescent="0.3"/>
    <row r="367" ht="12" customHeight="1" x14ac:dyDescent="0.3"/>
    <row r="368" ht="12" customHeight="1" x14ac:dyDescent="0.3"/>
    <row r="369" ht="12" customHeight="1" x14ac:dyDescent="0.3"/>
    <row r="370" ht="12" customHeight="1" x14ac:dyDescent="0.3"/>
    <row r="371" ht="12" customHeight="1" x14ac:dyDescent="0.3"/>
    <row r="372" ht="12" customHeight="1" x14ac:dyDescent="0.3"/>
    <row r="373" ht="12" customHeight="1" x14ac:dyDescent="0.3"/>
    <row r="374" ht="12" customHeight="1" x14ac:dyDescent="0.3"/>
    <row r="375" ht="12" customHeight="1" x14ac:dyDescent="0.3"/>
    <row r="376" ht="12" customHeight="1" x14ac:dyDescent="0.3"/>
    <row r="377" ht="12" customHeight="1" x14ac:dyDescent="0.3"/>
    <row r="378" ht="12" customHeight="1" x14ac:dyDescent="0.3"/>
    <row r="379" ht="12" customHeight="1" x14ac:dyDescent="0.3"/>
    <row r="380" ht="12" customHeight="1" x14ac:dyDescent="0.3"/>
    <row r="381" ht="12" customHeight="1" x14ac:dyDescent="0.3"/>
    <row r="382" ht="12" customHeight="1" x14ac:dyDescent="0.3"/>
    <row r="383" ht="12" customHeight="1" x14ac:dyDescent="0.3"/>
    <row r="384" ht="12" customHeight="1" x14ac:dyDescent="0.3"/>
    <row r="385" ht="12" customHeight="1" x14ac:dyDescent="0.3"/>
    <row r="386" ht="12" customHeight="1" x14ac:dyDescent="0.3"/>
    <row r="387" ht="12" customHeight="1" x14ac:dyDescent="0.3"/>
    <row r="388" ht="12" customHeight="1" x14ac:dyDescent="0.3"/>
    <row r="389" ht="12" customHeight="1" x14ac:dyDescent="0.3"/>
    <row r="390" ht="12" customHeight="1" x14ac:dyDescent="0.3"/>
    <row r="391" ht="12" customHeight="1" x14ac:dyDescent="0.3"/>
    <row r="392" ht="12" customHeight="1" x14ac:dyDescent="0.3"/>
    <row r="393" ht="12" customHeight="1" x14ac:dyDescent="0.3"/>
    <row r="394" ht="12" customHeight="1" x14ac:dyDescent="0.3"/>
    <row r="395" ht="12" customHeight="1" x14ac:dyDescent="0.3"/>
    <row r="396" ht="12" customHeight="1" x14ac:dyDescent="0.3"/>
    <row r="397" ht="12" customHeight="1" x14ac:dyDescent="0.3"/>
    <row r="398" ht="12" customHeight="1" x14ac:dyDescent="0.3"/>
    <row r="399" ht="12" customHeight="1" x14ac:dyDescent="0.3"/>
    <row r="400" ht="12" customHeight="1" x14ac:dyDescent="0.3"/>
    <row r="401" ht="12" customHeight="1" x14ac:dyDescent="0.3"/>
    <row r="402" ht="12" customHeight="1" x14ac:dyDescent="0.3"/>
    <row r="403" ht="12" customHeight="1" x14ac:dyDescent="0.3"/>
    <row r="404" ht="12" customHeight="1" x14ac:dyDescent="0.3"/>
    <row r="405" ht="12" customHeight="1" x14ac:dyDescent="0.3"/>
    <row r="406" ht="12" customHeight="1" x14ac:dyDescent="0.3"/>
    <row r="407" ht="12" customHeight="1" x14ac:dyDescent="0.3"/>
    <row r="408" ht="12" customHeight="1" x14ac:dyDescent="0.3"/>
    <row r="409" ht="12" customHeight="1" x14ac:dyDescent="0.3"/>
    <row r="410" ht="12" customHeight="1" x14ac:dyDescent="0.3"/>
    <row r="411" ht="12" customHeight="1" x14ac:dyDescent="0.3"/>
    <row r="412" ht="12" customHeight="1" x14ac:dyDescent="0.3"/>
    <row r="413" ht="12" customHeight="1" x14ac:dyDescent="0.3"/>
    <row r="414" ht="12" customHeight="1" x14ac:dyDescent="0.3"/>
    <row r="415" ht="12" customHeight="1" x14ac:dyDescent="0.3"/>
    <row r="416" ht="12" customHeight="1" x14ac:dyDescent="0.3"/>
    <row r="417" ht="12" customHeight="1" x14ac:dyDescent="0.3"/>
    <row r="418" ht="12" customHeight="1" x14ac:dyDescent="0.3"/>
    <row r="419" ht="12" customHeight="1" x14ac:dyDescent="0.3"/>
    <row r="420" ht="12" customHeight="1" x14ac:dyDescent="0.3"/>
    <row r="421" ht="12" customHeight="1" x14ac:dyDescent="0.3"/>
    <row r="422" ht="12" customHeight="1" x14ac:dyDescent="0.3"/>
    <row r="423" ht="12" customHeight="1" x14ac:dyDescent="0.3"/>
    <row r="424" ht="12" customHeight="1" x14ac:dyDescent="0.3"/>
    <row r="425" ht="12" customHeight="1" x14ac:dyDescent="0.3"/>
    <row r="426" ht="12" customHeight="1" x14ac:dyDescent="0.3"/>
    <row r="427" ht="12" customHeight="1" x14ac:dyDescent="0.3"/>
    <row r="428" ht="12" customHeight="1" x14ac:dyDescent="0.3"/>
    <row r="429" ht="12" customHeight="1" x14ac:dyDescent="0.3"/>
    <row r="430" ht="12" customHeight="1" x14ac:dyDescent="0.3"/>
    <row r="431" ht="12" customHeight="1" x14ac:dyDescent="0.3"/>
    <row r="432" ht="12" customHeight="1" x14ac:dyDescent="0.3"/>
    <row r="433" ht="12" customHeight="1" x14ac:dyDescent="0.3"/>
    <row r="434" ht="12" customHeight="1" x14ac:dyDescent="0.3"/>
    <row r="435" ht="12" customHeight="1" x14ac:dyDescent="0.3"/>
    <row r="436" ht="12" customHeight="1" x14ac:dyDescent="0.3"/>
    <row r="437" ht="12" customHeight="1" x14ac:dyDescent="0.3"/>
    <row r="438" ht="12" customHeight="1" x14ac:dyDescent="0.3"/>
    <row r="439" ht="12" customHeight="1" x14ac:dyDescent="0.3"/>
    <row r="440" ht="12" customHeight="1" x14ac:dyDescent="0.3"/>
    <row r="441" ht="12" customHeight="1" x14ac:dyDescent="0.3"/>
    <row r="442" ht="12" customHeight="1" x14ac:dyDescent="0.3"/>
    <row r="443" ht="12" customHeight="1" x14ac:dyDescent="0.3"/>
    <row r="444" ht="12" customHeight="1" x14ac:dyDescent="0.3"/>
    <row r="445" ht="12" customHeight="1" x14ac:dyDescent="0.3"/>
    <row r="446" ht="12" customHeight="1" x14ac:dyDescent="0.3"/>
    <row r="447" ht="12" customHeight="1" x14ac:dyDescent="0.3"/>
    <row r="448" ht="12" customHeight="1" x14ac:dyDescent="0.3"/>
    <row r="449" ht="12" customHeight="1" x14ac:dyDescent="0.3"/>
    <row r="450" ht="12" customHeight="1" x14ac:dyDescent="0.3"/>
    <row r="451" ht="12" customHeight="1" x14ac:dyDescent="0.3"/>
    <row r="452" ht="12" customHeight="1" x14ac:dyDescent="0.3"/>
    <row r="453" ht="12" customHeight="1" x14ac:dyDescent="0.3"/>
    <row r="454" ht="12" customHeight="1" x14ac:dyDescent="0.3"/>
    <row r="455" ht="12" customHeight="1" x14ac:dyDescent="0.3"/>
    <row r="456" ht="12" customHeight="1" x14ac:dyDescent="0.3"/>
    <row r="457" ht="12" customHeight="1" x14ac:dyDescent="0.3"/>
    <row r="458" ht="12" customHeight="1" x14ac:dyDescent="0.3"/>
    <row r="459" ht="12" customHeight="1" x14ac:dyDescent="0.3"/>
    <row r="460" ht="12" customHeight="1" x14ac:dyDescent="0.3"/>
    <row r="461" ht="12" customHeight="1" x14ac:dyDescent="0.3"/>
    <row r="462" ht="12" customHeight="1" x14ac:dyDescent="0.3"/>
    <row r="463" ht="12" customHeight="1" x14ac:dyDescent="0.3"/>
    <row r="464" ht="12" customHeight="1" x14ac:dyDescent="0.3"/>
    <row r="465" ht="12" customHeight="1" x14ac:dyDescent="0.3"/>
    <row r="466" ht="12" customHeight="1" x14ac:dyDescent="0.3"/>
    <row r="467" ht="12" customHeight="1" x14ac:dyDescent="0.3"/>
    <row r="468" ht="12" customHeight="1" x14ac:dyDescent="0.3"/>
    <row r="469" ht="12" customHeight="1" x14ac:dyDescent="0.3"/>
    <row r="470" ht="12" customHeight="1" x14ac:dyDescent="0.3"/>
    <row r="471" ht="12" customHeight="1" x14ac:dyDescent="0.3"/>
    <row r="472" ht="12" customHeight="1" x14ac:dyDescent="0.3"/>
    <row r="473" ht="12" customHeight="1" x14ac:dyDescent="0.3"/>
    <row r="474" ht="12" customHeight="1" x14ac:dyDescent="0.3"/>
    <row r="475" ht="12" customHeight="1" x14ac:dyDescent="0.3"/>
    <row r="476" ht="12" customHeight="1" x14ac:dyDescent="0.3"/>
    <row r="477" ht="12" customHeight="1" x14ac:dyDescent="0.3"/>
    <row r="478" ht="12" customHeight="1" x14ac:dyDescent="0.3"/>
    <row r="479" ht="12" customHeight="1" x14ac:dyDescent="0.3"/>
    <row r="480" ht="12" customHeight="1" x14ac:dyDescent="0.3"/>
    <row r="481" ht="12" customHeight="1" x14ac:dyDescent="0.3"/>
    <row r="482" ht="12" customHeight="1" x14ac:dyDescent="0.3"/>
    <row r="483" ht="12" customHeight="1" x14ac:dyDescent="0.3"/>
    <row r="484" ht="12" customHeight="1" x14ac:dyDescent="0.3"/>
    <row r="485" ht="12" customHeight="1" x14ac:dyDescent="0.3"/>
    <row r="486" ht="12" customHeight="1" x14ac:dyDescent="0.3"/>
    <row r="487" ht="12" customHeight="1" x14ac:dyDescent="0.3"/>
    <row r="488" ht="12" customHeight="1" x14ac:dyDescent="0.3"/>
    <row r="489" ht="12" customHeight="1" x14ac:dyDescent="0.3"/>
    <row r="490" ht="12" customHeight="1" x14ac:dyDescent="0.3"/>
    <row r="491" ht="12" customHeight="1" x14ac:dyDescent="0.3"/>
    <row r="492" ht="12" customHeight="1" x14ac:dyDescent="0.3"/>
    <row r="493" ht="12" customHeight="1" x14ac:dyDescent="0.3"/>
    <row r="494" ht="12" customHeight="1" x14ac:dyDescent="0.3"/>
    <row r="495" ht="12" customHeight="1" x14ac:dyDescent="0.3"/>
    <row r="496" ht="12" customHeight="1" x14ac:dyDescent="0.3"/>
    <row r="497" ht="12" customHeight="1" x14ac:dyDescent="0.3"/>
    <row r="498" ht="12" customHeight="1" x14ac:dyDescent="0.3"/>
    <row r="499" ht="12" customHeight="1" x14ac:dyDescent="0.3"/>
    <row r="500" ht="12" customHeight="1" x14ac:dyDescent="0.3"/>
    <row r="501" ht="12" customHeight="1" x14ac:dyDescent="0.3"/>
    <row r="502" ht="12" customHeight="1" x14ac:dyDescent="0.3"/>
    <row r="503" ht="12" customHeight="1" x14ac:dyDescent="0.3"/>
    <row r="504" ht="12" customHeight="1" x14ac:dyDescent="0.3"/>
    <row r="505" ht="12" customHeight="1" x14ac:dyDescent="0.3"/>
    <row r="506" ht="12" customHeight="1" x14ac:dyDescent="0.3"/>
    <row r="507" ht="12" customHeight="1" x14ac:dyDescent="0.3"/>
    <row r="508" ht="12" customHeight="1" x14ac:dyDescent="0.3"/>
    <row r="509" ht="12" customHeight="1" x14ac:dyDescent="0.3"/>
    <row r="510" ht="12" customHeight="1" x14ac:dyDescent="0.3"/>
    <row r="511" ht="12" customHeight="1" x14ac:dyDescent="0.3"/>
    <row r="512" ht="12" customHeight="1" x14ac:dyDescent="0.3"/>
    <row r="513" ht="12" customHeight="1" x14ac:dyDescent="0.3"/>
    <row r="514" ht="12" customHeight="1" x14ac:dyDescent="0.3"/>
    <row r="515" ht="12" customHeight="1" x14ac:dyDescent="0.3"/>
    <row r="516" ht="12" customHeight="1" x14ac:dyDescent="0.3"/>
    <row r="517" ht="12" customHeight="1" x14ac:dyDescent="0.3"/>
    <row r="518" ht="12" customHeight="1" x14ac:dyDescent="0.3"/>
    <row r="519" ht="12" customHeight="1" x14ac:dyDescent="0.3"/>
    <row r="520" ht="12" customHeight="1" x14ac:dyDescent="0.3"/>
    <row r="521" ht="12" customHeight="1" x14ac:dyDescent="0.3"/>
    <row r="522" ht="12" customHeight="1" x14ac:dyDescent="0.3"/>
    <row r="523" ht="12" customHeight="1" x14ac:dyDescent="0.3"/>
    <row r="524" ht="12" customHeight="1" x14ac:dyDescent="0.3"/>
    <row r="525" ht="12" customHeight="1" x14ac:dyDescent="0.3"/>
    <row r="526" ht="12" customHeight="1" x14ac:dyDescent="0.3"/>
    <row r="527" ht="12" customHeight="1" x14ac:dyDescent="0.3"/>
    <row r="528" ht="12" customHeight="1" x14ac:dyDescent="0.3"/>
    <row r="529" ht="12" customHeight="1" x14ac:dyDescent="0.3"/>
    <row r="530" ht="12" customHeight="1" x14ac:dyDescent="0.3"/>
    <row r="531" ht="12" customHeight="1" x14ac:dyDescent="0.3"/>
    <row r="532" ht="12" customHeight="1" x14ac:dyDescent="0.3"/>
    <row r="533" ht="12" customHeight="1" x14ac:dyDescent="0.3"/>
    <row r="534" ht="12" customHeight="1" x14ac:dyDescent="0.3"/>
    <row r="535" ht="12" customHeight="1" x14ac:dyDescent="0.3"/>
    <row r="536" ht="12" customHeight="1" x14ac:dyDescent="0.3"/>
    <row r="537" ht="12" customHeight="1" x14ac:dyDescent="0.3"/>
    <row r="538" ht="12" customHeight="1" x14ac:dyDescent="0.3"/>
    <row r="539" ht="12" customHeight="1" x14ac:dyDescent="0.3"/>
    <row r="540" ht="12" customHeight="1" x14ac:dyDescent="0.3"/>
    <row r="541" ht="12" customHeight="1" x14ac:dyDescent="0.3"/>
    <row r="542" ht="12" customHeight="1" x14ac:dyDescent="0.3"/>
    <row r="543" ht="12" customHeight="1" x14ac:dyDescent="0.3"/>
    <row r="544" ht="12" customHeight="1" x14ac:dyDescent="0.3"/>
    <row r="545" ht="12" customHeight="1" x14ac:dyDescent="0.3"/>
    <row r="546" ht="12" customHeight="1" x14ac:dyDescent="0.3"/>
    <row r="547" ht="12" customHeight="1" x14ac:dyDescent="0.3"/>
    <row r="548" ht="12" customHeight="1" x14ac:dyDescent="0.3"/>
    <row r="549" ht="12" customHeight="1" x14ac:dyDescent="0.3"/>
    <row r="550" ht="12" customHeight="1" x14ac:dyDescent="0.3"/>
    <row r="551" ht="12" customHeight="1" x14ac:dyDescent="0.3"/>
    <row r="552" ht="12" customHeight="1" x14ac:dyDescent="0.3"/>
    <row r="553" ht="12" customHeight="1" x14ac:dyDescent="0.3"/>
    <row r="554" ht="12" customHeight="1" x14ac:dyDescent="0.3"/>
    <row r="555" ht="12" customHeight="1" x14ac:dyDescent="0.3"/>
    <row r="556" ht="12" customHeight="1" x14ac:dyDescent="0.3"/>
    <row r="557" ht="12" customHeight="1" x14ac:dyDescent="0.3"/>
    <row r="558" ht="12" customHeight="1" x14ac:dyDescent="0.3"/>
    <row r="559" ht="12" customHeight="1" x14ac:dyDescent="0.3"/>
    <row r="560" ht="12" customHeight="1" x14ac:dyDescent="0.3"/>
    <row r="561" ht="12" customHeight="1" x14ac:dyDescent="0.3"/>
    <row r="562" ht="12" customHeight="1" x14ac:dyDescent="0.3"/>
    <row r="563" ht="12" customHeight="1" x14ac:dyDescent="0.3"/>
    <row r="564" ht="12" customHeight="1" x14ac:dyDescent="0.3"/>
    <row r="565" ht="12" customHeight="1" x14ac:dyDescent="0.3"/>
    <row r="566" ht="12" customHeight="1" x14ac:dyDescent="0.3"/>
    <row r="567" ht="12" customHeight="1" x14ac:dyDescent="0.3"/>
    <row r="568" ht="12" customHeight="1" x14ac:dyDescent="0.3"/>
    <row r="569" ht="12" customHeight="1" x14ac:dyDescent="0.3"/>
    <row r="570" ht="12" customHeight="1" x14ac:dyDescent="0.3"/>
    <row r="571" ht="12" customHeight="1" x14ac:dyDescent="0.3"/>
    <row r="572" ht="12" customHeight="1" x14ac:dyDescent="0.3"/>
    <row r="573" ht="12" customHeight="1" x14ac:dyDescent="0.3"/>
    <row r="574" ht="12" customHeight="1" x14ac:dyDescent="0.3"/>
    <row r="575" ht="12" customHeight="1" x14ac:dyDescent="0.3"/>
    <row r="576" ht="12" customHeight="1" x14ac:dyDescent="0.3"/>
    <row r="577" ht="12" customHeight="1" x14ac:dyDescent="0.3"/>
    <row r="578" ht="12" customHeight="1" x14ac:dyDescent="0.3"/>
    <row r="579" ht="12" customHeight="1" x14ac:dyDescent="0.3"/>
    <row r="580" ht="12" customHeight="1" x14ac:dyDescent="0.3"/>
    <row r="581" ht="12" customHeight="1" x14ac:dyDescent="0.3"/>
    <row r="582" ht="12" customHeight="1" x14ac:dyDescent="0.3"/>
    <row r="583" ht="12" customHeight="1" x14ac:dyDescent="0.3"/>
    <row r="584" ht="12" customHeight="1" x14ac:dyDescent="0.3"/>
    <row r="585" ht="12" customHeight="1" x14ac:dyDescent="0.3"/>
    <row r="586" ht="12" customHeight="1" x14ac:dyDescent="0.3"/>
    <row r="587" ht="12" customHeight="1" x14ac:dyDescent="0.3"/>
    <row r="588" ht="12" customHeight="1" x14ac:dyDescent="0.3"/>
    <row r="589" ht="12" customHeight="1" x14ac:dyDescent="0.3"/>
    <row r="590" ht="12" customHeight="1" x14ac:dyDescent="0.3"/>
    <row r="591" ht="12" customHeight="1" x14ac:dyDescent="0.3"/>
    <row r="592" ht="12" customHeight="1" x14ac:dyDescent="0.3"/>
    <row r="593" ht="12" customHeight="1" x14ac:dyDescent="0.3"/>
    <row r="594" ht="12" customHeight="1" x14ac:dyDescent="0.3"/>
    <row r="595" ht="12" customHeight="1" x14ac:dyDescent="0.3"/>
    <row r="596" ht="12" customHeight="1" x14ac:dyDescent="0.3"/>
    <row r="597" ht="12" customHeight="1" x14ac:dyDescent="0.3"/>
    <row r="598" ht="12" customHeight="1" x14ac:dyDescent="0.3"/>
    <row r="599" ht="12" customHeight="1" x14ac:dyDescent="0.3"/>
    <row r="600" ht="12" customHeight="1" x14ac:dyDescent="0.3"/>
    <row r="601" ht="12" customHeight="1" x14ac:dyDescent="0.3"/>
    <row r="602" ht="12" customHeight="1" x14ac:dyDescent="0.3"/>
    <row r="603" ht="12" customHeight="1" x14ac:dyDescent="0.3"/>
    <row r="604" ht="12" customHeight="1" x14ac:dyDescent="0.3"/>
    <row r="605" ht="12" customHeight="1" x14ac:dyDescent="0.3"/>
    <row r="606" ht="12" customHeight="1" x14ac:dyDescent="0.3"/>
    <row r="607" ht="12" customHeight="1" x14ac:dyDescent="0.3"/>
    <row r="608" ht="12" customHeight="1" x14ac:dyDescent="0.3"/>
    <row r="609" ht="12" customHeight="1" x14ac:dyDescent="0.3"/>
    <row r="610" ht="12" customHeight="1" x14ac:dyDescent="0.3"/>
    <row r="611" ht="12" customHeight="1" x14ac:dyDescent="0.3"/>
    <row r="612" ht="12" customHeight="1" x14ac:dyDescent="0.3"/>
    <row r="613" ht="12" customHeight="1" x14ac:dyDescent="0.3"/>
    <row r="614" ht="12" customHeight="1" x14ac:dyDescent="0.3"/>
    <row r="615" ht="12" customHeight="1" x14ac:dyDescent="0.3"/>
    <row r="616" ht="12" customHeight="1" x14ac:dyDescent="0.3"/>
    <row r="617" ht="12" customHeight="1" x14ac:dyDescent="0.3"/>
    <row r="618" ht="12" customHeight="1" x14ac:dyDescent="0.3"/>
    <row r="619" ht="12" customHeight="1" x14ac:dyDescent="0.3"/>
    <row r="620" ht="12" customHeight="1" x14ac:dyDescent="0.3"/>
    <row r="621" ht="12" customHeight="1" x14ac:dyDescent="0.3"/>
    <row r="622" ht="12" customHeight="1" x14ac:dyDescent="0.3"/>
    <row r="623" ht="12" customHeight="1" x14ac:dyDescent="0.3"/>
    <row r="624" ht="12" customHeight="1" x14ac:dyDescent="0.3"/>
    <row r="625" ht="12" customHeight="1" x14ac:dyDescent="0.3"/>
    <row r="626" ht="12" customHeight="1" x14ac:dyDescent="0.3"/>
    <row r="627" ht="12" customHeight="1" x14ac:dyDescent="0.3"/>
    <row r="628" ht="12" customHeight="1" x14ac:dyDescent="0.3"/>
    <row r="629" ht="12" customHeight="1" x14ac:dyDescent="0.3"/>
    <row r="630" ht="12" customHeight="1" x14ac:dyDescent="0.3"/>
    <row r="631" ht="12" customHeight="1" x14ac:dyDescent="0.3"/>
    <row r="632" ht="12" customHeight="1" x14ac:dyDescent="0.3"/>
    <row r="633" ht="12" customHeight="1" x14ac:dyDescent="0.3"/>
    <row r="634" ht="12" customHeight="1" x14ac:dyDescent="0.3"/>
    <row r="635" ht="12" customHeight="1" x14ac:dyDescent="0.3"/>
    <row r="636" ht="12" customHeight="1" x14ac:dyDescent="0.3"/>
    <row r="637" ht="12" customHeight="1" x14ac:dyDescent="0.3"/>
    <row r="638" ht="12" customHeight="1" x14ac:dyDescent="0.3"/>
    <row r="639" ht="12" customHeight="1" x14ac:dyDescent="0.3"/>
    <row r="640" ht="12" customHeight="1" x14ac:dyDescent="0.3"/>
    <row r="641" ht="12" customHeight="1" x14ac:dyDescent="0.3"/>
    <row r="642" ht="12" customHeight="1" x14ac:dyDescent="0.3"/>
    <row r="643" ht="12" customHeight="1" x14ac:dyDescent="0.3"/>
    <row r="644" ht="12" customHeight="1" x14ac:dyDescent="0.3"/>
    <row r="645" ht="12" customHeight="1" x14ac:dyDescent="0.3"/>
    <row r="646" ht="12" customHeight="1" x14ac:dyDescent="0.3"/>
    <row r="647" ht="12" customHeight="1" x14ac:dyDescent="0.3"/>
    <row r="648" ht="12" customHeight="1" x14ac:dyDescent="0.3"/>
    <row r="649" ht="12" customHeight="1" x14ac:dyDescent="0.3"/>
    <row r="650" ht="12" customHeight="1" x14ac:dyDescent="0.3"/>
    <row r="651" ht="12" customHeight="1" x14ac:dyDescent="0.3"/>
    <row r="652" ht="12" customHeight="1" x14ac:dyDescent="0.3"/>
    <row r="653" ht="12" customHeight="1" x14ac:dyDescent="0.3"/>
    <row r="654" ht="12" customHeight="1" x14ac:dyDescent="0.3"/>
    <row r="655" ht="12" customHeight="1" x14ac:dyDescent="0.3"/>
    <row r="656" ht="12" customHeight="1" x14ac:dyDescent="0.3"/>
    <row r="657" ht="12" customHeight="1" x14ac:dyDescent="0.3"/>
    <row r="658" ht="12" customHeight="1" x14ac:dyDescent="0.3"/>
    <row r="659" ht="12" customHeight="1" x14ac:dyDescent="0.3"/>
    <row r="660" ht="12" customHeight="1" x14ac:dyDescent="0.3"/>
    <row r="661" ht="12" customHeight="1" x14ac:dyDescent="0.3"/>
    <row r="662" ht="12" customHeight="1" x14ac:dyDescent="0.3"/>
    <row r="663" ht="12" customHeight="1" x14ac:dyDescent="0.3"/>
    <row r="664" ht="12" customHeight="1" x14ac:dyDescent="0.3"/>
    <row r="665" ht="12" customHeight="1" x14ac:dyDescent="0.3"/>
    <row r="666" ht="12" customHeight="1" x14ac:dyDescent="0.3"/>
    <row r="667" ht="12" customHeight="1" x14ac:dyDescent="0.3"/>
    <row r="668" ht="12" customHeight="1" x14ac:dyDescent="0.3"/>
    <row r="669" ht="12" customHeight="1" x14ac:dyDescent="0.3"/>
    <row r="670" ht="12" customHeight="1" x14ac:dyDescent="0.3"/>
    <row r="671" ht="12" customHeight="1" x14ac:dyDescent="0.3"/>
    <row r="672" ht="12" customHeight="1" x14ac:dyDescent="0.3"/>
    <row r="673" ht="12" customHeight="1" x14ac:dyDescent="0.3"/>
    <row r="674" ht="12" customHeight="1" x14ac:dyDescent="0.3"/>
    <row r="675" ht="12" customHeight="1" x14ac:dyDescent="0.3"/>
    <row r="676" ht="12" customHeight="1" x14ac:dyDescent="0.3"/>
    <row r="677" ht="12" customHeight="1" x14ac:dyDescent="0.3"/>
    <row r="678" ht="12" customHeight="1" x14ac:dyDescent="0.3"/>
    <row r="679" ht="12" customHeight="1" x14ac:dyDescent="0.3"/>
    <row r="680" ht="12" customHeight="1" x14ac:dyDescent="0.3"/>
    <row r="681" ht="12" customHeight="1" x14ac:dyDescent="0.3"/>
    <row r="682" ht="12" customHeight="1" x14ac:dyDescent="0.3"/>
    <row r="683" ht="12" customHeight="1" x14ac:dyDescent="0.3"/>
    <row r="684" ht="12" customHeight="1" x14ac:dyDescent="0.3"/>
    <row r="685" ht="12" customHeight="1" x14ac:dyDescent="0.3"/>
    <row r="686" ht="12" customHeight="1" x14ac:dyDescent="0.3"/>
    <row r="687" ht="12" customHeight="1" x14ac:dyDescent="0.3"/>
    <row r="688" ht="12" customHeight="1" x14ac:dyDescent="0.3"/>
    <row r="689" ht="12" customHeight="1" x14ac:dyDescent="0.3"/>
    <row r="690" ht="12" customHeight="1" x14ac:dyDescent="0.3"/>
    <row r="691" ht="12" customHeight="1" x14ac:dyDescent="0.3"/>
    <row r="692" ht="12" customHeight="1" x14ac:dyDescent="0.3"/>
    <row r="693" ht="12" customHeight="1" x14ac:dyDescent="0.3"/>
    <row r="694" ht="12" customHeight="1" x14ac:dyDescent="0.3"/>
    <row r="695" ht="12" customHeight="1" x14ac:dyDescent="0.3"/>
    <row r="696" ht="12" customHeight="1" x14ac:dyDescent="0.3"/>
    <row r="697" ht="12" customHeight="1" x14ac:dyDescent="0.3"/>
    <row r="698" ht="12" customHeight="1" x14ac:dyDescent="0.3"/>
    <row r="699" ht="12" customHeight="1" x14ac:dyDescent="0.3"/>
    <row r="700" ht="12" customHeight="1" x14ac:dyDescent="0.3"/>
    <row r="701" ht="12" customHeight="1" x14ac:dyDescent="0.3"/>
    <row r="702" ht="12" customHeight="1" x14ac:dyDescent="0.3"/>
    <row r="703" ht="12" customHeight="1" x14ac:dyDescent="0.3"/>
    <row r="704" ht="12" customHeight="1" x14ac:dyDescent="0.3"/>
    <row r="705" ht="12" customHeight="1" x14ac:dyDescent="0.3"/>
    <row r="706" ht="12" customHeight="1" x14ac:dyDescent="0.3"/>
    <row r="707" ht="12" customHeight="1" x14ac:dyDescent="0.3"/>
    <row r="708" ht="12" customHeight="1" x14ac:dyDescent="0.3"/>
    <row r="709" ht="12" customHeight="1" x14ac:dyDescent="0.3"/>
    <row r="710" ht="12" customHeight="1" x14ac:dyDescent="0.3"/>
    <row r="711" ht="12" customHeight="1" x14ac:dyDescent="0.3"/>
    <row r="712" ht="12" customHeight="1" x14ac:dyDescent="0.3"/>
    <row r="713" ht="12" customHeight="1" x14ac:dyDescent="0.3"/>
    <row r="714" ht="12" customHeight="1" x14ac:dyDescent="0.3"/>
    <row r="715" ht="12" customHeight="1" x14ac:dyDescent="0.3"/>
    <row r="716" ht="12" customHeight="1" x14ac:dyDescent="0.3"/>
    <row r="717" ht="12" customHeight="1" x14ac:dyDescent="0.3"/>
    <row r="718" ht="12" customHeight="1" x14ac:dyDescent="0.3"/>
    <row r="719" ht="12" customHeight="1" x14ac:dyDescent="0.3"/>
    <row r="720" ht="12" customHeight="1" x14ac:dyDescent="0.3"/>
    <row r="721" ht="12" customHeight="1" x14ac:dyDescent="0.3"/>
    <row r="722" ht="12" customHeight="1" x14ac:dyDescent="0.3"/>
    <row r="723" ht="12" customHeight="1" x14ac:dyDescent="0.3"/>
    <row r="724" ht="12" customHeight="1" x14ac:dyDescent="0.3"/>
    <row r="725" ht="12" customHeight="1" x14ac:dyDescent="0.3"/>
    <row r="726" ht="12" customHeight="1" x14ac:dyDescent="0.3"/>
    <row r="727" ht="12" customHeight="1" x14ac:dyDescent="0.3"/>
    <row r="728" ht="12" customHeight="1" x14ac:dyDescent="0.3"/>
    <row r="729" ht="12" customHeight="1" x14ac:dyDescent="0.3"/>
    <row r="730" ht="12" customHeight="1" x14ac:dyDescent="0.3"/>
    <row r="731" ht="12" customHeight="1" x14ac:dyDescent="0.3"/>
    <row r="732" ht="12" customHeight="1" x14ac:dyDescent="0.3"/>
    <row r="733" ht="12" customHeight="1" x14ac:dyDescent="0.3"/>
    <row r="734" ht="12" customHeight="1" x14ac:dyDescent="0.3"/>
    <row r="735" ht="12" customHeight="1" x14ac:dyDescent="0.3"/>
    <row r="736" ht="12" customHeight="1" x14ac:dyDescent="0.3"/>
    <row r="737" ht="12" customHeight="1" x14ac:dyDescent="0.3"/>
    <row r="738" ht="12" customHeight="1" x14ac:dyDescent="0.3"/>
    <row r="739" ht="12" customHeight="1" x14ac:dyDescent="0.3"/>
    <row r="740" ht="12" customHeight="1" x14ac:dyDescent="0.3"/>
    <row r="741" ht="12" customHeight="1" x14ac:dyDescent="0.3"/>
    <row r="742" ht="12" customHeight="1" x14ac:dyDescent="0.3"/>
    <row r="743" ht="12" customHeight="1" x14ac:dyDescent="0.3"/>
    <row r="744" ht="12" customHeight="1" x14ac:dyDescent="0.3"/>
    <row r="745" ht="12" customHeight="1" x14ac:dyDescent="0.3"/>
    <row r="746" ht="12" customHeight="1" x14ac:dyDescent="0.3"/>
    <row r="747" ht="12" customHeight="1" x14ac:dyDescent="0.3"/>
    <row r="748" ht="12" customHeight="1" x14ac:dyDescent="0.3"/>
    <row r="749" ht="12" customHeight="1" x14ac:dyDescent="0.3"/>
    <row r="750" ht="12" customHeight="1" x14ac:dyDescent="0.3"/>
    <row r="751" ht="12" customHeight="1" x14ac:dyDescent="0.3"/>
    <row r="752" ht="12" customHeight="1" x14ac:dyDescent="0.3"/>
    <row r="753" ht="12" customHeight="1" x14ac:dyDescent="0.3"/>
    <row r="754" ht="12" customHeight="1" x14ac:dyDescent="0.3"/>
    <row r="755" ht="12" customHeight="1" x14ac:dyDescent="0.3"/>
    <row r="756" ht="12" customHeight="1" x14ac:dyDescent="0.3"/>
    <row r="757" ht="12" customHeight="1" x14ac:dyDescent="0.3"/>
    <row r="758" ht="12" customHeight="1" x14ac:dyDescent="0.3"/>
    <row r="759" ht="12" customHeight="1" x14ac:dyDescent="0.3"/>
    <row r="760" ht="12" customHeight="1" x14ac:dyDescent="0.3"/>
    <row r="761" ht="12" customHeight="1" x14ac:dyDescent="0.3"/>
    <row r="762" ht="12" customHeight="1" x14ac:dyDescent="0.3"/>
    <row r="763" ht="12" customHeight="1" x14ac:dyDescent="0.3"/>
    <row r="764" ht="12" customHeight="1" x14ac:dyDescent="0.3"/>
    <row r="765" ht="12" customHeight="1" x14ac:dyDescent="0.3"/>
    <row r="766" ht="12" customHeight="1" x14ac:dyDescent="0.3"/>
    <row r="767" ht="12" customHeight="1" x14ac:dyDescent="0.3"/>
    <row r="768" ht="12" customHeight="1" x14ac:dyDescent="0.3"/>
    <row r="769" ht="12" customHeight="1" x14ac:dyDescent="0.3"/>
    <row r="770" ht="12" customHeight="1" x14ac:dyDescent="0.3"/>
    <row r="771" ht="12" customHeight="1" x14ac:dyDescent="0.3"/>
    <row r="772" ht="12" customHeight="1" x14ac:dyDescent="0.3"/>
    <row r="773" ht="12" customHeight="1" x14ac:dyDescent="0.3"/>
    <row r="774" ht="12" customHeight="1" x14ac:dyDescent="0.3"/>
    <row r="775" ht="12" customHeight="1" x14ac:dyDescent="0.3"/>
    <row r="776" ht="12" customHeight="1" x14ac:dyDescent="0.3"/>
    <row r="777" ht="12" customHeight="1" x14ac:dyDescent="0.3"/>
    <row r="778" ht="12" customHeight="1" x14ac:dyDescent="0.3"/>
    <row r="779" ht="12" customHeight="1" x14ac:dyDescent="0.3"/>
    <row r="780" ht="12" customHeight="1" x14ac:dyDescent="0.3"/>
    <row r="781" ht="12" customHeight="1" x14ac:dyDescent="0.3"/>
    <row r="782" ht="12" customHeight="1" x14ac:dyDescent="0.3"/>
    <row r="783" ht="12" customHeight="1" x14ac:dyDescent="0.3"/>
    <row r="784" ht="12" customHeight="1" x14ac:dyDescent="0.3"/>
    <row r="785" ht="12" customHeight="1" x14ac:dyDescent="0.3"/>
    <row r="786" ht="12" customHeight="1" x14ac:dyDescent="0.3"/>
    <row r="787" ht="12" customHeight="1" x14ac:dyDescent="0.3"/>
    <row r="788" ht="12" customHeight="1" x14ac:dyDescent="0.3"/>
    <row r="789" ht="12" customHeight="1" x14ac:dyDescent="0.3"/>
    <row r="790" ht="12" customHeight="1" x14ac:dyDescent="0.3"/>
    <row r="791" ht="12" customHeight="1" x14ac:dyDescent="0.3"/>
    <row r="792" ht="12" customHeight="1" x14ac:dyDescent="0.3"/>
    <row r="793" ht="12" customHeight="1" x14ac:dyDescent="0.3"/>
    <row r="794" ht="12" customHeight="1" x14ac:dyDescent="0.3"/>
    <row r="795" ht="12" customHeight="1" x14ac:dyDescent="0.3"/>
    <row r="796" ht="12" customHeight="1" x14ac:dyDescent="0.3"/>
    <row r="797" ht="12" customHeight="1" x14ac:dyDescent="0.3"/>
    <row r="798" ht="12" customHeight="1" x14ac:dyDescent="0.3"/>
    <row r="799" ht="12" customHeight="1" x14ac:dyDescent="0.3"/>
    <row r="800" ht="12" customHeight="1" x14ac:dyDescent="0.3"/>
    <row r="801" ht="12" customHeight="1" x14ac:dyDescent="0.3"/>
    <row r="802" ht="12" customHeight="1" x14ac:dyDescent="0.3"/>
    <row r="803" ht="12" customHeight="1" x14ac:dyDescent="0.3"/>
    <row r="804" ht="12" customHeight="1" x14ac:dyDescent="0.3"/>
    <row r="805" ht="12" customHeight="1" x14ac:dyDescent="0.3"/>
    <row r="806" ht="12" customHeight="1" x14ac:dyDescent="0.3"/>
    <row r="807" ht="12" customHeight="1" x14ac:dyDescent="0.3"/>
    <row r="808" ht="12" customHeight="1" x14ac:dyDescent="0.3"/>
    <row r="809" ht="12" customHeight="1" x14ac:dyDescent="0.3"/>
    <row r="810" ht="12" customHeight="1" x14ac:dyDescent="0.3"/>
    <row r="811" ht="12" customHeight="1" x14ac:dyDescent="0.3"/>
    <row r="812" ht="12" customHeight="1" x14ac:dyDescent="0.3"/>
    <row r="813" ht="12" customHeight="1" x14ac:dyDescent="0.3"/>
    <row r="814" ht="12" customHeight="1" x14ac:dyDescent="0.3"/>
    <row r="815" ht="12" customHeight="1" x14ac:dyDescent="0.3"/>
    <row r="816" ht="12" customHeight="1" x14ac:dyDescent="0.3"/>
    <row r="817" ht="12" customHeight="1" x14ac:dyDescent="0.3"/>
    <row r="818" ht="12" customHeight="1" x14ac:dyDescent="0.3"/>
    <row r="819" ht="12" customHeight="1" x14ac:dyDescent="0.3"/>
    <row r="820" ht="12" customHeight="1" x14ac:dyDescent="0.3"/>
    <row r="821" ht="12" customHeight="1" x14ac:dyDescent="0.3"/>
    <row r="822" ht="12" customHeight="1" x14ac:dyDescent="0.3"/>
    <row r="823" ht="12" customHeight="1" x14ac:dyDescent="0.3"/>
    <row r="824" ht="12" customHeight="1" x14ac:dyDescent="0.3"/>
    <row r="825" ht="12" customHeight="1" x14ac:dyDescent="0.3"/>
    <row r="826" ht="12" customHeight="1" x14ac:dyDescent="0.3"/>
    <row r="827" ht="12" customHeight="1" x14ac:dyDescent="0.3"/>
    <row r="828" ht="12" customHeight="1" x14ac:dyDescent="0.3"/>
    <row r="829" ht="12" customHeight="1" x14ac:dyDescent="0.3"/>
    <row r="830" ht="12" customHeight="1" x14ac:dyDescent="0.3"/>
    <row r="831" ht="12" customHeight="1" x14ac:dyDescent="0.3"/>
    <row r="832" ht="12" customHeight="1" x14ac:dyDescent="0.3"/>
    <row r="833" ht="12" customHeight="1" x14ac:dyDescent="0.3"/>
    <row r="834" ht="12" customHeight="1" x14ac:dyDescent="0.3"/>
    <row r="835" ht="12" customHeight="1" x14ac:dyDescent="0.3"/>
    <row r="836" ht="12" customHeight="1" x14ac:dyDescent="0.3"/>
    <row r="837" ht="12" customHeight="1" x14ac:dyDescent="0.3"/>
    <row r="838" ht="12" customHeight="1" x14ac:dyDescent="0.3"/>
    <row r="839" ht="12" customHeight="1" x14ac:dyDescent="0.3"/>
    <row r="840" ht="12" customHeight="1" x14ac:dyDescent="0.3"/>
    <row r="841" ht="12" customHeight="1" x14ac:dyDescent="0.3"/>
    <row r="842" ht="12" customHeight="1" x14ac:dyDescent="0.3"/>
    <row r="843" ht="12" customHeight="1" x14ac:dyDescent="0.3"/>
    <row r="844" ht="12" customHeight="1" x14ac:dyDescent="0.3"/>
    <row r="845" ht="12" customHeight="1" x14ac:dyDescent="0.3"/>
    <row r="846" ht="12" customHeight="1" x14ac:dyDescent="0.3"/>
    <row r="847" ht="12" customHeight="1" x14ac:dyDescent="0.3"/>
    <row r="848" ht="12" customHeight="1" x14ac:dyDescent="0.3"/>
    <row r="849" ht="12" customHeight="1" x14ac:dyDescent="0.3"/>
    <row r="850" ht="12" customHeight="1" x14ac:dyDescent="0.3"/>
    <row r="851" ht="12" customHeight="1" x14ac:dyDescent="0.3"/>
    <row r="852" ht="12" customHeight="1" x14ac:dyDescent="0.3"/>
    <row r="853" ht="12" customHeight="1" x14ac:dyDescent="0.3"/>
    <row r="854" ht="12" customHeight="1" x14ac:dyDescent="0.3"/>
    <row r="855" ht="12" customHeight="1" x14ac:dyDescent="0.3"/>
    <row r="856" ht="12" customHeight="1" x14ac:dyDescent="0.3"/>
    <row r="857" ht="12" customHeight="1" x14ac:dyDescent="0.3"/>
    <row r="858" ht="12" customHeight="1" x14ac:dyDescent="0.3"/>
    <row r="859" ht="12" customHeight="1" x14ac:dyDescent="0.3"/>
    <row r="860" ht="12" customHeight="1" x14ac:dyDescent="0.3"/>
    <row r="861" ht="12" customHeight="1" x14ac:dyDescent="0.3"/>
    <row r="862" ht="12" customHeight="1" x14ac:dyDescent="0.3"/>
    <row r="863" ht="12" customHeight="1" x14ac:dyDescent="0.3"/>
    <row r="864" ht="12" customHeight="1" x14ac:dyDescent="0.3"/>
    <row r="865" ht="12" customHeight="1" x14ac:dyDescent="0.3"/>
    <row r="866" ht="12" customHeight="1" x14ac:dyDescent="0.3"/>
    <row r="867" ht="12" customHeight="1" x14ac:dyDescent="0.3"/>
    <row r="868" ht="12" customHeight="1" x14ac:dyDescent="0.3"/>
    <row r="869" ht="12" customHeight="1" x14ac:dyDescent="0.3"/>
    <row r="870" ht="12" customHeight="1" x14ac:dyDescent="0.3"/>
    <row r="871" ht="12" customHeight="1" x14ac:dyDescent="0.3"/>
    <row r="872" ht="12" customHeight="1" x14ac:dyDescent="0.3"/>
    <row r="873" ht="12" customHeight="1" x14ac:dyDescent="0.3"/>
    <row r="874" ht="12" customHeight="1" x14ac:dyDescent="0.3"/>
    <row r="875" ht="12" customHeight="1" x14ac:dyDescent="0.3"/>
    <row r="876" ht="12" customHeight="1" x14ac:dyDescent="0.3"/>
    <row r="877" ht="12" customHeight="1" x14ac:dyDescent="0.3"/>
    <row r="878" ht="12" customHeight="1" x14ac:dyDescent="0.3"/>
    <row r="879" ht="12" customHeight="1" x14ac:dyDescent="0.3"/>
    <row r="880" ht="12" customHeight="1" x14ac:dyDescent="0.3"/>
    <row r="881" ht="12" customHeight="1" x14ac:dyDescent="0.3"/>
    <row r="882" ht="12" customHeight="1" x14ac:dyDescent="0.3"/>
    <row r="883" ht="12" customHeight="1" x14ac:dyDescent="0.3"/>
    <row r="884" ht="12" customHeight="1" x14ac:dyDescent="0.3"/>
    <row r="885" ht="12" customHeight="1" x14ac:dyDescent="0.3"/>
    <row r="886" ht="12" customHeight="1" x14ac:dyDescent="0.3"/>
    <row r="887" ht="12" customHeight="1" x14ac:dyDescent="0.3"/>
    <row r="888" ht="12" customHeight="1" x14ac:dyDescent="0.3"/>
    <row r="889" ht="12" customHeight="1" x14ac:dyDescent="0.3"/>
    <row r="890" ht="12" customHeight="1" x14ac:dyDescent="0.3"/>
    <row r="891" ht="12" customHeight="1" x14ac:dyDescent="0.3"/>
    <row r="892" ht="12" customHeight="1" x14ac:dyDescent="0.3"/>
    <row r="893" ht="12" customHeight="1" x14ac:dyDescent="0.3"/>
    <row r="894" ht="12" customHeight="1" x14ac:dyDescent="0.3"/>
    <row r="895" ht="12" customHeight="1" x14ac:dyDescent="0.3"/>
    <row r="896" ht="12" customHeight="1" x14ac:dyDescent="0.3"/>
    <row r="897" ht="12" customHeight="1" x14ac:dyDescent="0.3"/>
    <row r="898" ht="12" customHeight="1" x14ac:dyDescent="0.3"/>
    <row r="899" ht="12" customHeight="1" x14ac:dyDescent="0.3"/>
    <row r="900" ht="12" customHeight="1" x14ac:dyDescent="0.3"/>
    <row r="901" ht="12" customHeight="1" x14ac:dyDescent="0.3"/>
    <row r="902" ht="12" customHeight="1" x14ac:dyDescent="0.3"/>
    <row r="903" ht="12" customHeight="1" x14ac:dyDescent="0.3"/>
    <row r="904" ht="12" customHeight="1" x14ac:dyDescent="0.3"/>
    <row r="905" ht="12" customHeight="1" x14ac:dyDescent="0.3"/>
    <row r="906" ht="12" customHeight="1" x14ac:dyDescent="0.3"/>
    <row r="907" ht="12" customHeight="1" x14ac:dyDescent="0.3"/>
    <row r="908" ht="12" customHeight="1" x14ac:dyDescent="0.3"/>
    <row r="909" ht="12" customHeight="1" x14ac:dyDescent="0.3"/>
    <row r="910" ht="12" customHeight="1" x14ac:dyDescent="0.3"/>
    <row r="911" ht="12" customHeight="1" x14ac:dyDescent="0.3"/>
    <row r="912" ht="12" customHeight="1" x14ac:dyDescent="0.3"/>
    <row r="913" ht="12" customHeight="1" x14ac:dyDescent="0.3"/>
    <row r="914" ht="12" customHeight="1" x14ac:dyDescent="0.3"/>
    <row r="915" ht="12" customHeight="1" x14ac:dyDescent="0.3"/>
    <row r="916" ht="12" customHeight="1" x14ac:dyDescent="0.3"/>
    <row r="917" ht="12" customHeight="1" x14ac:dyDescent="0.3"/>
    <row r="918" ht="12" customHeight="1" x14ac:dyDescent="0.3"/>
    <row r="919" ht="12" customHeight="1" x14ac:dyDescent="0.3"/>
    <row r="920" ht="12" customHeight="1" x14ac:dyDescent="0.3"/>
    <row r="921" ht="12" customHeight="1" x14ac:dyDescent="0.3"/>
    <row r="922" ht="12" customHeight="1" x14ac:dyDescent="0.3"/>
    <row r="923" ht="12" customHeight="1" x14ac:dyDescent="0.3"/>
    <row r="924" ht="12" customHeight="1" x14ac:dyDescent="0.3"/>
    <row r="925" ht="12" customHeight="1" x14ac:dyDescent="0.3"/>
    <row r="926" ht="12" customHeight="1" x14ac:dyDescent="0.3"/>
    <row r="927" ht="12" customHeight="1" x14ac:dyDescent="0.3"/>
    <row r="928" ht="12" customHeight="1" x14ac:dyDescent="0.3"/>
    <row r="929" ht="12" customHeight="1" x14ac:dyDescent="0.3"/>
    <row r="930" ht="12" customHeight="1" x14ac:dyDescent="0.3"/>
    <row r="931" ht="12" customHeight="1" x14ac:dyDescent="0.3"/>
    <row r="932" ht="12" customHeight="1" x14ac:dyDescent="0.3"/>
    <row r="933" ht="12" customHeight="1" x14ac:dyDescent="0.3"/>
    <row r="934" ht="12" customHeight="1" x14ac:dyDescent="0.3"/>
    <row r="935" ht="12" customHeight="1" x14ac:dyDescent="0.3"/>
    <row r="936" ht="12" customHeight="1" x14ac:dyDescent="0.3"/>
    <row r="937" ht="12" customHeight="1" x14ac:dyDescent="0.3"/>
    <row r="938" ht="12" customHeight="1" x14ac:dyDescent="0.3"/>
    <row r="939" ht="12" customHeight="1" x14ac:dyDescent="0.3"/>
    <row r="940" ht="12" customHeight="1" x14ac:dyDescent="0.3"/>
    <row r="941" ht="12" customHeight="1" x14ac:dyDescent="0.3"/>
    <row r="942" ht="12" customHeight="1" x14ac:dyDescent="0.3"/>
    <row r="943" ht="12" customHeight="1" x14ac:dyDescent="0.3"/>
    <row r="944" ht="12" customHeight="1" x14ac:dyDescent="0.3"/>
    <row r="945" ht="12" customHeight="1" x14ac:dyDescent="0.3"/>
    <row r="946" ht="12" customHeight="1" x14ac:dyDescent="0.3"/>
    <row r="947" ht="12" customHeight="1" x14ac:dyDescent="0.3"/>
    <row r="948" ht="12" customHeight="1" x14ac:dyDescent="0.3"/>
    <row r="949" ht="12" customHeight="1" x14ac:dyDescent="0.3"/>
    <row r="950" ht="12" customHeight="1" x14ac:dyDescent="0.3"/>
    <row r="951" ht="12" customHeight="1" x14ac:dyDescent="0.3"/>
    <row r="952" ht="12" customHeight="1" x14ac:dyDescent="0.3"/>
    <row r="953" ht="12" customHeight="1" x14ac:dyDescent="0.3"/>
    <row r="954" ht="12" customHeight="1" x14ac:dyDescent="0.3"/>
    <row r="955" ht="12" customHeight="1" x14ac:dyDescent="0.3"/>
    <row r="956" ht="12" customHeight="1" x14ac:dyDescent="0.3"/>
    <row r="957" ht="12" customHeight="1" x14ac:dyDescent="0.3"/>
    <row r="958" ht="12" customHeight="1" x14ac:dyDescent="0.3"/>
    <row r="959" ht="12" customHeight="1" x14ac:dyDescent="0.3"/>
    <row r="960" ht="12" customHeight="1" x14ac:dyDescent="0.3"/>
    <row r="961" ht="12" customHeight="1" x14ac:dyDescent="0.3"/>
    <row r="962" ht="12" customHeight="1" x14ac:dyDescent="0.3"/>
    <row r="963" ht="12" customHeight="1" x14ac:dyDescent="0.3"/>
    <row r="964" ht="12" customHeight="1" x14ac:dyDescent="0.3"/>
    <row r="965" ht="12" customHeight="1" x14ac:dyDescent="0.3"/>
    <row r="966" ht="12" customHeight="1" x14ac:dyDescent="0.3"/>
    <row r="967" ht="12" customHeight="1" x14ac:dyDescent="0.3"/>
    <row r="968" ht="12" customHeight="1" x14ac:dyDescent="0.3"/>
    <row r="969" ht="12" customHeight="1" x14ac:dyDescent="0.3"/>
    <row r="970" ht="12" customHeight="1" x14ac:dyDescent="0.3"/>
    <row r="971" ht="12" customHeight="1" x14ac:dyDescent="0.3"/>
    <row r="972" ht="12" customHeight="1" x14ac:dyDescent="0.3"/>
    <row r="973" ht="12" customHeight="1" x14ac:dyDescent="0.3"/>
    <row r="974" ht="12" customHeight="1" x14ac:dyDescent="0.3"/>
    <row r="975" ht="12" customHeight="1" x14ac:dyDescent="0.3"/>
    <row r="976" ht="12" customHeight="1" x14ac:dyDescent="0.3"/>
    <row r="977" ht="12" customHeight="1" x14ac:dyDescent="0.3"/>
    <row r="978" ht="12" customHeight="1" x14ac:dyDescent="0.3"/>
    <row r="979" ht="12" customHeight="1" x14ac:dyDescent="0.3"/>
    <row r="980" ht="12" customHeight="1" x14ac:dyDescent="0.3"/>
    <row r="981" ht="12" customHeight="1" x14ac:dyDescent="0.3"/>
    <row r="982" ht="12" customHeight="1" x14ac:dyDescent="0.3"/>
    <row r="983" ht="12" customHeight="1" x14ac:dyDescent="0.3"/>
    <row r="984" ht="12" customHeight="1" x14ac:dyDescent="0.3"/>
    <row r="985" ht="12" customHeight="1" x14ac:dyDescent="0.3"/>
    <row r="986" ht="12" customHeight="1" x14ac:dyDescent="0.3"/>
    <row r="987" ht="12" customHeight="1" x14ac:dyDescent="0.3"/>
    <row r="988" ht="12" customHeight="1" x14ac:dyDescent="0.3"/>
    <row r="989" ht="12" customHeight="1" x14ac:dyDescent="0.3"/>
    <row r="990" ht="12" customHeight="1" x14ac:dyDescent="0.3"/>
    <row r="991" ht="12" customHeight="1" x14ac:dyDescent="0.3"/>
    <row r="992" ht="12" customHeight="1" x14ac:dyDescent="0.3"/>
    <row r="993" ht="12" customHeight="1" x14ac:dyDescent="0.3"/>
    <row r="994" ht="12" customHeight="1" x14ac:dyDescent="0.3"/>
    <row r="995" ht="12" customHeight="1" x14ac:dyDescent="0.3"/>
    <row r="996" ht="12" customHeight="1" x14ac:dyDescent="0.3"/>
    <row r="997" ht="12" customHeight="1" x14ac:dyDescent="0.3"/>
    <row r="998" ht="12" customHeight="1" x14ac:dyDescent="0.3"/>
    <row r="999" ht="12" customHeight="1" x14ac:dyDescent="0.3"/>
    <row r="1000" ht="12" customHeight="1" x14ac:dyDescent="0.3"/>
    <row r="1001" ht="12" customHeight="1" x14ac:dyDescent="0.3"/>
    <row r="1002" ht="12" customHeight="1" x14ac:dyDescent="0.3"/>
    <row r="1003" ht="12" customHeight="1" x14ac:dyDescent="0.3"/>
    <row r="1004" ht="12" customHeight="1" x14ac:dyDescent="0.3"/>
    <row r="1005" ht="12" customHeight="1" x14ac:dyDescent="0.3"/>
    <row r="1006" ht="12" customHeight="1" x14ac:dyDescent="0.3"/>
    <row r="1007" ht="12" customHeight="1" x14ac:dyDescent="0.3"/>
    <row r="1008" ht="12" customHeight="1" x14ac:dyDescent="0.3"/>
    <row r="1009" ht="12" customHeight="1" x14ac:dyDescent="0.3"/>
    <row r="1010" ht="12" customHeight="1" x14ac:dyDescent="0.3"/>
    <row r="1011" ht="12" customHeight="1" x14ac:dyDescent="0.3"/>
    <row r="1012" ht="12" customHeight="1" x14ac:dyDescent="0.3"/>
    <row r="1013" ht="12" customHeight="1" x14ac:dyDescent="0.3"/>
    <row r="1014" ht="12" customHeight="1" x14ac:dyDescent="0.3"/>
    <row r="1015" ht="12" customHeight="1" x14ac:dyDescent="0.3"/>
    <row r="1016" ht="12" customHeight="1" x14ac:dyDescent="0.3"/>
    <row r="1017" ht="12" customHeight="1" x14ac:dyDescent="0.3"/>
    <row r="1018" ht="12" customHeight="1" x14ac:dyDescent="0.3"/>
    <row r="1019" ht="12" customHeight="1" x14ac:dyDescent="0.3"/>
    <row r="1020" ht="12" customHeight="1" x14ac:dyDescent="0.3"/>
    <row r="1021" ht="12" customHeight="1" x14ac:dyDescent="0.3"/>
    <row r="1022" ht="12" customHeight="1" x14ac:dyDescent="0.3"/>
    <row r="1023" ht="12" customHeight="1" x14ac:dyDescent="0.3"/>
    <row r="1024" ht="12" customHeight="1" x14ac:dyDescent="0.3"/>
    <row r="1025" ht="12" customHeight="1" x14ac:dyDescent="0.3"/>
    <row r="1026" ht="12" customHeight="1" x14ac:dyDescent="0.3"/>
    <row r="1027" ht="12" customHeight="1" x14ac:dyDescent="0.3"/>
    <row r="1028" ht="12" customHeight="1" x14ac:dyDescent="0.3"/>
    <row r="1029" ht="12" customHeight="1" x14ac:dyDescent="0.3"/>
    <row r="1030" ht="12" customHeight="1" x14ac:dyDescent="0.3"/>
    <row r="1031" ht="12" customHeight="1" x14ac:dyDescent="0.3"/>
    <row r="1032" ht="12" customHeight="1" x14ac:dyDescent="0.3"/>
    <row r="1033" ht="12" customHeight="1" x14ac:dyDescent="0.3"/>
    <row r="1034" ht="12" customHeight="1" x14ac:dyDescent="0.3"/>
    <row r="1035" ht="12" customHeight="1" x14ac:dyDescent="0.3"/>
    <row r="1036" ht="12" customHeight="1" x14ac:dyDescent="0.3"/>
    <row r="1037" ht="12" customHeight="1" x14ac:dyDescent="0.3"/>
    <row r="1038" ht="12" customHeight="1" x14ac:dyDescent="0.3"/>
    <row r="1039" ht="12" customHeight="1" x14ac:dyDescent="0.3"/>
    <row r="1040" ht="12" customHeight="1" x14ac:dyDescent="0.3"/>
    <row r="1041" ht="12" customHeight="1" x14ac:dyDescent="0.3"/>
    <row r="1042" ht="12" customHeight="1" x14ac:dyDescent="0.3"/>
    <row r="1043" ht="12" customHeight="1" x14ac:dyDescent="0.3"/>
    <row r="1044" ht="12" customHeight="1" x14ac:dyDescent="0.3"/>
    <row r="1045" ht="12" customHeight="1" x14ac:dyDescent="0.3"/>
    <row r="1046" ht="12" customHeight="1" x14ac:dyDescent="0.3"/>
    <row r="1047" ht="12" customHeight="1" x14ac:dyDescent="0.3"/>
    <row r="1048" ht="12" customHeight="1" x14ac:dyDescent="0.3"/>
    <row r="1049" ht="12" customHeight="1" x14ac:dyDescent="0.3"/>
    <row r="1050" ht="12" customHeight="1" x14ac:dyDescent="0.3"/>
    <row r="1051" ht="12" customHeight="1" x14ac:dyDescent="0.3"/>
    <row r="1052" ht="12" customHeight="1" x14ac:dyDescent="0.3"/>
    <row r="1053" ht="12" customHeight="1" x14ac:dyDescent="0.3"/>
    <row r="1054" ht="12" customHeight="1" x14ac:dyDescent="0.3"/>
    <row r="1055" ht="12" customHeight="1" x14ac:dyDescent="0.3"/>
    <row r="1056" ht="12" customHeight="1" x14ac:dyDescent="0.3"/>
    <row r="1057" ht="12" customHeight="1" x14ac:dyDescent="0.3"/>
    <row r="1058" ht="12" customHeight="1" x14ac:dyDescent="0.3"/>
    <row r="1059" ht="12" customHeight="1" x14ac:dyDescent="0.3"/>
    <row r="1060" ht="12" customHeight="1" x14ac:dyDescent="0.3"/>
    <row r="1061" ht="12" customHeight="1" x14ac:dyDescent="0.3"/>
    <row r="1062" ht="12" customHeight="1" x14ac:dyDescent="0.3"/>
    <row r="1063" ht="12" customHeight="1" x14ac:dyDescent="0.3"/>
    <row r="1064" ht="12" customHeight="1" x14ac:dyDescent="0.3"/>
    <row r="1065" ht="12" customHeight="1" x14ac:dyDescent="0.3"/>
    <row r="1066" ht="12" customHeight="1" x14ac:dyDescent="0.3"/>
    <row r="1067" ht="12" customHeight="1" x14ac:dyDescent="0.3"/>
    <row r="1068" ht="12" customHeight="1" x14ac:dyDescent="0.3"/>
    <row r="1069" ht="12" customHeight="1" x14ac:dyDescent="0.3"/>
    <row r="1070" ht="12" customHeight="1" x14ac:dyDescent="0.3"/>
    <row r="1071" ht="12" customHeight="1" x14ac:dyDescent="0.3"/>
    <row r="1072" ht="12" customHeight="1" x14ac:dyDescent="0.3"/>
    <row r="1073" ht="12" customHeight="1" x14ac:dyDescent="0.3"/>
    <row r="1074" ht="12" customHeight="1" x14ac:dyDescent="0.3"/>
    <row r="1075" ht="12" customHeight="1" x14ac:dyDescent="0.3"/>
    <row r="1076" ht="12" customHeight="1" x14ac:dyDescent="0.3"/>
    <row r="1077" ht="12" customHeight="1" x14ac:dyDescent="0.3"/>
    <row r="1078" ht="12" customHeight="1" x14ac:dyDescent="0.3"/>
    <row r="1079" ht="12" customHeight="1" x14ac:dyDescent="0.3"/>
    <row r="1080" ht="12" customHeight="1" x14ac:dyDescent="0.3"/>
    <row r="1081" ht="12" customHeight="1" x14ac:dyDescent="0.3"/>
    <row r="1082" ht="12" customHeight="1" x14ac:dyDescent="0.3"/>
    <row r="1083" ht="12" customHeight="1" x14ac:dyDescent="0.3"/>
    <row r="1084" ht="12" customHeight="1" x14ac:dyDescent="0.3"/>
    <row r="1085" ht="12" customHeight="1" x14ac:dyDescent="0.3"/>
    <row r="1086" ht="12" customHeight="1" x14ac:dyDescent="0.3"/>
    <row r="1087" ht="12" customHeight="1" x14ac:dyDescent="0.3"/>
    <row r="1088" ht="12" customHeight="1" x14ac:dyDescent="0.3"/>
    <row r="1089" ht="12" customHeight="1" x14ac:dyDescent="0.3"/>
    <row r="1090" ht="12" customHeight="1" x14ac:dyDescent="0.3"/>
    <row r="1091" ht="12" customHeight="1" x14ac:dyDescent="0.3"/>
    <row r="1092" ht="12" customHeight="1" x14ac:dyDescent="0.3"/>
    <row r="1093" ht="12" customHeight="1" x14ac:dyDescent="0.3"/>
    <row r="1094" ht="12" customHeight="1" x14ac:dyDescent="0.3"/>
    <row r="1095" ht="12" customHeight="1" x14ac:dyDescent="0.3"/>
    <row r="1096" ht="12" customHeight="1" x14ac:dyDescent="0.3"/>
    <row r="1097" ht="12" customHeight="1" x14ac:dyDescent="0.3"/>
    <row r="1098" ht="12" customHeight="1" x14ac:dyDescent="0.3"/>
    <row r="1099" ht="12" customHeight="1" x14ac:dyDescent="0.3"/>
    <row r="1100" ht="12" customHeight="1" x14ac:dyDescent="0.3"/>
    <row r="1101" ht="12" customHeight="1" x14ac:dyDescent="0.3"/>
    <row r="1102" ht="12" customHeight="1" x14ac:dyDescent="0.3"/>
    <row r="1103" ht="12" customHeight="1" x14ac:dyDescent="0.3"/>
    <row r="1104" ht="12" customHeight="1" x14ac:dyDescent="0.3"/>
    <row r="1105" ht="12" customHeight="1" x14ac:dyDescent="0.3"/>
    <row r="1106" ht="12" customHeight="1" x14ac:dyDescent="0.3"/>
    <row r="1107" ht="12" customHeight="1" x14ac:dyDescent="0.3"/>
    <row r="1108" ht="12" customHeight="1" x14ac:dyDescent="0.3"/>
    <row r="1109" ht="12" customHeight="1" x14ac:dyDescent="0.3"/>
    <row r="1110" ht="12" customHeight="1" x14ac:dyDescent="0.3"/>
    <row r="1111" ht="12" customHeight="1" x14ac:dyDescent="0.3"/>
    <row r="1112" ht="12" customHeight="1" x14ac:dyDescent="0.3"/>
    <row r="1113" ht="12" customHeight="1" x14ac:dyDescent="0.3"/>
    <row r="1114" ht="12" customHeight="1" x14ac:dyDescent="0.3"/>
    <row r="1115" ht="12" customHeight="1" x14ac:dyDescent="0.3"/>
    <row r="1116" ht="12" customHeight="1" x14ac:dyDescent="0.3"/>
    <row r="1117" ht="12" customHeight="1" x14ac:dyDescent="0.3"/>
    <row r="1118" ht="12" customHeight="1" x14ac:dyDescent="0.3"/>
    <row r="1119" ht="12" customHeight="1" x14ac:dyDescent="0.3"/>
    <row r="1120" ht="12" customHeight="1" x14ac:dyDescent="0.3"/>
    <row r="1121" ht="12" customHeight="1" x14ac:dyDescent="0.3"/>
    <row r="1122" ht="12" customHeight="1" x14ac:dyDescent="0.3"/>
    <row r="1123" ht="12" customHeight="1" x14ac:dyDescent="0.3"/>
    <row r="1124" ht="12" customHeight="1" x14ac:dyDescent="0.3"/>
    <row r="1125" ht="12" customHeight="1" x14ac:dyDescent="0.3"/>
    <row r="1126" ht="12" customHeight="1" x14ac:dyDescent="0.3"/>
    <row r="1127" ht="12" customHeight="1" x14ac:dyDescent="0.3"/>
    <row r="1128" ht="12" customHeight="1" x14ac:dyDescent="0.3"/>
    <row r="1129" ht="12" customHeight="1" x14ac:dyDescent="0.3"/>
    <row r="1130" ht="12" customHeight="1" x14ac:dyDescent="0.3"/>
    <row r="1131" ht="12" customHeight="1" x14ac:dyDescent="0.3"/>
    <row r="1132" ht="12" customHeight="1" x14ac:dyDescent="0.3"/>
    <row r="1133" ht="12" customHeight="1" x14ac:dyDescent="0.3"/>
    <row r="1134" ht="12" customHeight="1" x14ac:dyDescent="0.3"/>
    <row r="1135" ht="12" customHeight="1" x14ac:dyDescent="0.3"/>
    <row r="1136" ht="12" customHeight="1" x14ac:dyDescent="0.3"/>
    <row r="1137" ht="12" customHeight="1" x14ac:dyDescent="0.3"/>
    <row r="1138" ht="12" customHeight="1" x14ac:dyDescent="0.3"/>
    <row r="1139" ht="12" customHeight="1" x14ac:dyDescent="0.3"/>
    <row r="1140" ht="12" customHeight="1" x14ac:dyDescent="0.3"/>
    <row r="1141" ht="12" customHeight="1" x14ac:dyDescent="0.3"/>
    <row r="1142" ht="12" customHeight="1" x14ac:dyDescent="0.3"/>
    <row r="1143" ht="12" customHeight="1" x14ac:dyDescent="0.3"/>
    <row r="1144" ht="12" customHeight="1" x14ac:dyDescent="0.3"/>
    <row r="1145" ht="12" customHeight="1" x14ac:dyDescent="0.3"/>
    <row r="1146" ht="12" customHeight="1" x14ac:dyDescent="0.3"/>
    <row r="1147" ht="12" customHeight="1" x14ac:dyDescent="0.3"/>
    <row r="1148" ht="12" customHeight="1" x14ac:dyDescent="0.3"/>
    <row r="1149" ht="12" customHeight="1" x14ac:dyDescent="0.3"/>
    <row r="1150" ht="12" customHeight="1" x14ac:dyDescent="0.3"/>
    <row r="1151" ht="12" customHeight="1" x14ac:dyDescent="0.3"/>
    <row r="1152" ht="12" customHeight="1" x14ac:dyDescent="0.3"/>
    <row r="1153" ht="12" customHeight="1" x14ac:dyDescent="0.3"/>
    <row r="1154" ht="12" customHeight="1" x14ac:dyDescent="0.3"/>
    <row r="1155" ht="12" customHeight="1" x14ac:dyDescent="0.3"/>
    <row r="1156" ht="12" customHeight="1" x14ac:dyDescent="0.3"/>
    <row r="1157" ht="12" customHeight="1" x14ac:dyDescent="0.3"/>
    <row r="1158" ht="12" customHeight="1" x14ac:dyDescent="0.3"/>
    <row r="1159" ht="12" customHeight="1" x14ac:dyDescent="0.3"/>
    <row r="1160" ht="12" customHeight="1" x14ac:dyDescent="0.3"/>
    <row r="1161" ht="12" customHeight="1" x14ac:dyDescent="0.3"/>
    <row r="1162" ht="12" customHeight="1" x14ac:dyDescent="0.3"/>
    <row r="1163" ht="12" customHeight="1" x14ac:dyDescent="0.3"/>
    <row r="1164" ht="12" customHeight="1" x14ac:dyDescent="0.3"/>
    <row r="1165" ht="12" customHeight="1" x14ac:dyDescent="0.3"/>
    <row r="1166" ht="12" customHeight="1" x14ac:dyDescent="0.3"/>
    <row r="1167" ht="12" customHeight="1" x14ac:dyDescent="0.3"/>
    <row r="1168" ht="12" customHeight="1" x14ac:dyDescent="0.3"/>
    <row r="1169" ht="12" customHeight="1" x14ac:dyDescent="0.3"/>
    <row r="1170" ht="12" customHeight="1" x14ac:dyDescent="0.3"/>
    <row r="1171" ht="12" customHeight="1" x14ac:dyDescent="0.3"/>
    <row r="1172" ht="12" customHeight="1" x14ac:dyDescent="0.3"/>
    <row r="1173" ht="12" customHeight="1" x14ac:dyDescent="0.3"/>
    <row r="1174" ht="12" customHeight="1" x14ac:dyDescent="0.3"/>
    <row r="1175" ht="12" customHeight="1" x14ac:dyDescent="0.3"/>
    <row r="1176" ht="12" customHeight="1" x14ac:dyDescent="0.3"/>
    <row r="1177" ht="12" customHeight="1" x14ac:dyDescent="0.3"/>
    <row r="1178" ht="12" customHeight="1" x14ac:dyDescent="0.3"/>
    <row r="1179" ht="12" customHeight="1" x14ac:dyDescent="0.3"/>
    <row r="1180" ht="12" customHeight="1" x14ac:dyDescent="0.3"/>
    <row r="1181" ht="12" customHeight="1" x14ac:dyDescent="0.3"/>
    <row r="1182" ht="12" customHeight="1" x14ac:dyDescent="0.3"/>
    <row r="1183" ht="12" customHeight="1" x14ac:dyDescent="0.3"/>
    <row r="1184" ht="12" customHeight="1" x14ac:dyDescent="0.3"/>
    <row r="1185" ht="12" customHeight="1" x14ac:dyDescent="0.3"/>
    <row r="1186" ht="12" customHeight="1" x14ac:dyDescent="0.3"/>
    <row r="1187" ht="12" customHeight="1" x14ac:dyDescent="0.3"/>
    <row r="1188" ht="12" customHeight="1" x14ac:dyDescent="0.3"/>
    <row r="1189" ht="12" customHeight="1" x14ac:dyDescent="0.3"/>
    <row r="1190" ht="12" customHeight="1" x14ac:dyDescent="0.3"/>
    <row r="1191" ht="12" customHeight="1" x14ac:dyDescent="0.3"/>
    <row r="1192" ht="12" customHeight="1" x14ac:dyDescent="0.3"/>
    <row r="1193" ht="12" customHeight="1" x14ac:dyDescent="0.3"/>
    <row r="1194" ht="12" customHeight="1" x14ac:dyDescent="0.3"/>
    <row r="1195" ht="12" customHeight="1" x14ac:dyDescent="0.3"/>
    <row r="1196" ht="12" customHeight="1" x14ac:dyDescent="0.3"/>
    <row r="1197" ht="12" customHeight="1" x14ac:dyDescent="0.3"/>
    <row r="1198" ht="12" customHeight="1" x14ac:dyDescent="0.3"/>
    <row r="1199" ht="12" customHeight="1" x14ac:dyDescent="0.3"/>
    <row r="1200" ht="12" customHeight="1" x14ac:dyDescent="0.3"/>
    <row r="1201" ht="12" customHeight="1" x14ac:dyDescent="0.3"/>
    <row r="1202" ht="12" customHeight="1" x14ac:dyDescent="0.3"/>
    <row r="1203" ht="12" customHeight="1" x14ac:dyDescent="0.3"/>
    <row r="1204" ht="12" customHeight="1" x14ac:dyDescent="0.3"/>
    <row r="1205" ht="12" customHeight="1" x14ac:dyDescent="0.3"/>
    <row r="1206" ht="12" customHeight="1" x14ac:dyDescent="0.3"/>
    <row r="1207" ht="12" customHeight="1" x14ac:dyDescent="0.3"/>
    <row r="1208" ht="12" customHeight="1" x14ac:dyDescent="0.3"/>
    <row r="1209" ht="12" customHeight="1" x14ac:dyDescent="0.3"/>
    <row r="1210" ht="12" customHeight="1" x14ac:dyDescent="0.3"/>
    <row r="1211" ht="12" customHeight="1" x14ac:dyDescent="0.3"/>
    <row r="1212" ht="12" customHeight="1" x14ac:dyDescent="0.3"/>
    <row r="1213" ht="12" customHeight="1" x14ac:dyDescent="0.3"/>
    <row r="1214" ht="12" customHeight="1" x14ac:dyDescent="0.3"/>
    <row r="1215" ht="12" customHeight="1" x14ac:dyDescent="0.3"/>
    <row r="1216" ht="12" customHeight="1" x14ac:dyDescent="0.3"/>
    <row r="1217" ht="12" customHeight="1" x14ac:dyDescent="0.3"/>
    <row r="1218" ht="12" customHeight="1" x14ac:dyDescent="0.3"/>
    <row r="1219" ht="12" customHeight="1" x14ac:dyDescent="0.3"/>
    <row r="1220" ht="12" customHeight="1" x14ac:dyDescent="0.3"/>
    <row r="1221" ht="12" customHeight="1" x14ac:dyDescent="0.3"/>
    <row r="1222" ht="12" customHeight="1" x14ac:dyDescent="0.3"/>
    <row r="1223" ht="12" customHeight="1" x14ac:dyDescent="0.3"/>
    <row r="1224" ht="12" customHeight="1" x14ac:dyDescent="0.3"/>
    <row r="1225" ht="12" customHeight="1" x14ac:dyDescent="0.3"/>
    <row r="1226" ht="12" customHeight="1" x14ac:dyDescent="0.3"/>
    <row r="1227" ht="12" customHeight="1" x14ac:dyDescent="0.3"/>
    <row r="1228" ht="12" customHeight="1" x14ac:dyDescent="0.3"/>
    <row r="1229" ht="12" customHeight="1" x14ac:dyDescent="0.3"/>
    <row r="1230" ht="12" customHeight="1" x14ac:dyDescent="0.3"/>
    <row r="1231" ht="12" customHeight="1" x14ac:dyDescent="0.3"/>
    <row r="1232" ht="12" customHeight="1" x14ac:dyDescent="0.3"/>
    <row r="1233" ht="12" customHeight="1" x14ac:dyDescent="0.3"/>
    <row r="1234" ht="12" customHeight="1" x14ac:dyDescent="0.3"/>
    <row r="1235" ht="12" customHeight="1" x14ac:dyDescent="0.3"/>
    <row r="1236" ht="12" customHeight="1" x14ac:dyDescent="0.3"/>
    <row r="1237" ht="12" customHeight="1" x14ac:dyDescent="0.3"/>
    <row r="1238" ht="12" customHeight="1" x14ac:dyDescent="0.3"/>
    <row r="1239" ht="12" customHeight="1" x14ac:dyDescent="0.3"/>
    <row r="1240" ht="12" customHeight="1" x14ac:dyDescent="0.3"/>
    <row r="1241" ht="12" customHeight="1" x14ac:dyDescent="0.3"/>
    <row r="1242" ht="12" customHeight="1" x14ac:dyDescent="0.3"/>
    <row r="1243" ht="12" customHeight="1" x14ac:dyDescent="0.3"/>
    <row r="1244" ht="12" customHeight="1" x14ac:dyDescent="0.3"/>
    <row r="1245" ht="12" customHeight="1" x14ac:dyDescent="0.3"/>
    <row r="1246" ht="12" customHeight="1" x14ac:dyDescent="0.3"/>
    <row r="1247" ht="12" customHeight="1" x14ac:dyDescent="0.3"/>
    <row r="1248" ht="12" customHeight="1" x14ac:dyDescent="0.3"/>
    <row r="1249" ht="12" customHeight="1" x14ac:dyDescent="0.3"/>
    <row r="1250" ht="12" customHeight="1" x14ac:dyDescent="0.3"/>
    <row r="1251" ht="12" customHeight="1" x14ac:dyDescent="0.3"/>
    <row r="1252" ht="12" customHeight="1" x14ac:dyDescent="0.3"/>
    <row r="1253" ht="12" customHeight="1" x14ac:dyDescent="0.3"/>
    <row r="1254" ht="12" customHeight="1" x14ac:dyDescent="0.3"/>
    <row r="1255" ht="12" customHeight="1" x14ac:dyDescent="0.3"/>
    <row r="1256" ht="12" customHeight="1" x14ac:dyDescent="0.3"/>
    <row r="1257" ht="12" customHeight="1" x14ac:dyDescent="0.3"/>
    <row r="1258" ht="12" customHeight="1" x14ac:dyDescent="0.3"/>
    <row r="1259" ht="12" customHeight="1" x14ac:dyDescent="0.3"/>
    <row r="1260" ht="12" customHeight="1" x14ac:dyDescent="0.3"/>
    <row r="1261" ht="12" customHeight="1" x14ac:dyDescent="0.3"/>
    <row r="1262" ht="12" customHeight="1" x14ac:dyDescent="0.3"/>
    <row r="1263" ht="12" customHeight="1" x14ac:dyDescent="0.3"/>
    <row r="1264" ht="12" customHeight="1" x14ac:dyDescent="0.3"/>
    <row r="1265" ht="12" customHeight="1" x14ac:dyDescent="0.3"/>
    <row r="1266" ht="12" customHeight="1" x14ac:dyDescent="0.3"/>
    <row r="1267" ht="12" customHeight="1" x14ac:dyDescent="0.3"/>
    <row r="1268" ht="12" customHeight="1" x14ac:dyDescent="0.3"/>
    <row r="1269" ht="12" customHeight="1" x14ac:dyDescent="0.3"/>
    <row r="1270" ht="12" customHeight="1" x14ac:dyDescent="0.3"/>
    <row r="1271" ht="12" customHeight="1" x14ac:dyDescent="0.3"/>
    <row r="1272" ht="12" customHeight="1" x14ac:dyDescent="0.3"/>
    <row r="1273" ht="12" customHeight="1" x14ac:dyDescent="0.3"/>
    <row r="1274" ht="12" customHeight="1" x14ac:dyDescent="0.3"/>
    <row r="1275" ht="12" customHeight="1" x14ac:dyDescent="0.3"/>
    <row r="1276" ht="12" customHeight="1" x14ac:dyDescent="0.3"/>
    <row r="1277" ht="12" customHeight="1" x14ac:dyDescent="0.3"/>
    <row r="1278" ht="12" customHeight="1" x14ac:dyDescent="0.3"/>
    <row r="1279" ht="12" customHeight="1" x14ac:dyDescent="0.3"/>
    <row r="1280" ht="12" customHeight="1" x14ac:dyDescent="0.3"/>
    <row r="1281" ht="12" customHeight="1" x14ac:dyDescent="0.3"/>
    <row r="1282" ht="12" customHeight="1" x14ac:dyDescent="0.3"/>
    <row r="1283" ht="12" customHeight="1" x14ac:dyDescent="0.3"/>
    <row r="1284" ht="12" customHeight="1" x14ac:dyDescent="0.3"/>
    <row r="1285" ht="12" customHeight="1" x14ac:dyDescent="0.3"/>
    <row r="1286" ht="12" customHeight="1" x14ac:dyDescent="0.3"/>
    <row r="1287" ht="12" customHeight="1" x14ac:dyDescent="0.3"/>
    <row r="1288" ht="12" customHeight="1" x14ac:dyDescent="0.3"/>
    <row r="1289" ht="12" customHeight="1" x14ac:dyDescent="0.3"/>
    <row r="1290" ht="12" customHeight="1" x14ac:dyDescent="0.3"/>
    <row r="1291" ht="12" customHeight="1" x14ac:dyDescent="0.3"/>
    <row r="1292" ht="12" customHeight="1" x14ac:dyDescent="0.3"/>
    <row r="1293" ht="12" customHeight="1" x14ac:dyDescent="0.3"/>
    <row r="1294" ht="12" customHeight="1" x14ac:dyDescent="0.3"/>
    <row r="1295" ht="12" customHeight="1" x14ac:dyDescent="0.3"/>
    <row r="1296" ht="12" customHeight="1" x14ac:dyDescent="0.3"/>
    <row r="1297" ht="12" customHeight="1" x14ac:dyDescent="0.3"/>
    <row r="1298" ht="12" customHeight="1" x14ac:dyDescent="0.3"/>
    <row r="1299" ht="12" customHeight="1" x14ac:dyDescent="0.3"/>
    <row r="1300" ht="12" customHeight="1" x14ac:dyDescent="0.3"/>
    <row r="1301" ht="12" customHeight="1" x14ac:dyDescent="0.3"/>
    <row r="1302" ht="12" customHeight="1" x14ac:dyDescent="0.3"/>
    <row r="1303" ht="12" customHeight="1" x14ac:dyDescent="0.3"/>
    <row r="1304" ht="12" customHeight="1" x14ac:dyDescent="0.3"/>
    <row r="1305" ht="12" customHeight="1" x14ac:dyDescent="0.3"/>
    <row r="1306" ht="12" customHeight="1" x14ac:dyDescent="0.3"/>
    <row r="1307" ht="12" customHeight="1" x14ac:dyDescent="0.3"/>
    <row r="1308" ht="12" customHeight="1" x14ac:dyDescent="0.3"/>
    <row r="1309" ht="12" customHeight="1" x14ac:dyDescent="0.3"/>
    <row r="1310" ht="12" customHeight="1" x14ac:dyDescent="0.3"/>
    <row r="1311" ht="12" customHeight="1" x14ac:dyDescent="0.3"/>
    <row r="1312" ht="12" customHeight="1" x14ac:dyDescent="0.3"/>
    <row r="1313" ht="12" customHeight="1" x14ac:dyDescent="0.3"/>
    <row r="1314" ht="12" customHeight="1" x14ac:dyDescent="0.3"/>
    <row r="1315" ht="12" customHeight="1" x14ac:dyDescent="0.3"/>
    <row r="1316" ht="12" customHeight="1" x14ac:dyDescent="0.3"/>
    <row r="1317" ht="12" customHeight="1" x14ac:dyDescent="0.3"/>
    <row r="1318" ht="12" customHeight="1" x14ac:dyDescent="0.3"/>
    <row r="1319" ht="12" customHeight="1" x14ac:dyDescent="0.3"/>
    <row r="1320" ht="12" customHeight="1" x14ac:dyDescent="0.3"/>
    <row r="1321" ht="12" customHeight="1" x14ac:dyDescent="0.3"/>
    <row r="1322" ht="12" customHeight="1" x14ac:dyDescent="0.3"/>
    <row r="1323" ht="12" customHeight="1" x14ac:dyDescent="0.3"/>
    <row r="1324" ht="12" customHeight="1" x14ac:dyDescent="0.3"/>
    <row r="1325" ht="12" customHeight="1" x14ac:dyDescent="0.3"/>
    <row r="1326" ht="12" customHeight="1" x14ac:dyDescent="0.3"/>
    <row r="1327" ht="12" customHeight="1" x14ac:dyDescent="0.3"/>
    <row r="1328" ht="12" customHeight="1" x14ac:dyDescent="0.3"/>
    <row r="1329" ht="12" customHeight="1" x14ac:dyDescent="0.3"/>
    <row r="1330" ht="12" customHeight="1" x14ac:dyDescent="0.3"/>
    <row r="1331" ht="12" customHeight="1" x14ac:dyDescent="0.3"/>
    <row r="1332" ht="12" customHeight="1" x14ac:dyDescent="0.3"/>
    <row r="1333" ht="12" customHeight="1" x14ac:dyDescent="0.3"/>
    <row r="1334" ht="12" customHeight="1" x14ac:dyDescent="0.3"/>
    <row r="1335" ht="12" customHeight="1" x14ac:dyDescent="0.3"/>
    <row r="1336" ht="12" customHeight="1" x14ac:dyDescent="0.3"/>
    <row r="1337" ht="12" customHeight="1" x14ac:dyDescent="0.3"/>
    <row r="1338" ht="12" customHeight="1" x14ac:dyDescent="0.3"/>
    <row r="1339" ht="12" customHeight="1" x14ac:dyDescent="0.3"/>
    <row r="1340" ht="12" customHeight="1" x14ac:dyDescent="0.3"/>
    <row r="1341" ht="12" customHeight="1" x14ac:dyDescent="0.3"/>
    <row r="1342" ht="12" customHeight="1" x14ac:dyDescent="0.3"/>
    <row r="1343" ht="12" customHeight="1" x14ac:dyDescent="0.3"/>
    <row r="1344" ht="12" customHeight="1" x14ac:dyDescent="0.3"/>
    <row r="1345" ht="12" customHeight="1" x14ac:dyDescent="0.3"/>
    <row r="1346" ht="12" customHeight="1" x14ac:dyDescent="0.3"/>
    <row r="1347" ht="12" customHeight="1" x14ac:dyDescent="0.3"/>
    <row r="1348" ht="12" customHeight="1" x14ac:dyDescent="0.3"/>
    <row r="1349" ht="12" customHeight="1" x14ac:dyDescent="0.3"/>
    <row r="1350" ht="12" customHeight="1" x14ac:dyDescent="0.3"/>
    <row r="1351" ht="12" customHeight="1" x14ac:dyDescent="0.3"/>
    <row r="1352" ht="12" customHeight="1" x14ac:dyDescent="0.3"/>
    <row r="1353" ht="12" customHeight="1" x14ac:dyDescent="0.3"/>
    <row r="1354" ht="12" customHeight="1" x14ac:dyDescent="0.3"/>
    <row r="1355" ht="12" customHeight="1" x14ac:dyDescent="0.3"/>
    <row r="1356" ht="12" customHeight="1" x14ac:dyDescent="0.3"/>
    <row r="1357" ht="12" customHeight="1" x14ac:dyDescent="0.3"/>
    <row r="1358" ht="12" customHeight="1" x14ac:dyDescent="0.3"/>
    <row r="1359" ht="12" customHeight="1" x14ac:dyDescent="0.3"/>
    <row r="1360" ht="12" customHeight="1" x14ac:dyDescent="0.3"/>
    <row r="1361" ht="12" customHeight="1" x14ac:dyDescent="0.3"/>
    <row r="1362" ht="12" customHeight="1" x14ac:dyDescent="0.3"/>
    <row r="1363" ht="12" customHeight="1" x14ac:dyDescent="0.3"/>
    <row r="1364" ht="12" customHeight="1" x14ac:dyDescent="0.3"/>
    <row r="1365" ht="12" customHeight="1" x14ac:dyDescent="0.3"/>
    <row r="1366" ht="12" customHeight="1" x14ac:dyDescent="0.3"/>
    <row r="1367" ht="12" customHeight="1" x14ac:dyDescent="0.3"/>
    <row r="1368" ht="12" customHeight="1" x14ac:dyDescent="0.3"/>
    <row r="1369" ht="12" customHeight="1" x14ac:dyDescent="0.3"/>
    <row r="1370" ht="12" customHeight="1" x14ac:dyDescent="0.3"/>
    <row r="1371" ht="12" customHeight="1" x14ac:dyDescent="0.3"/>
    <row r="1372" ht="12" customHeight="1" x14ac:dyDescent="0.3"/>
    <row r="1373" ht="12" customHeight="1" x14ac:dyDescent="0.3"/>
    <row r="1374" ht="12" customHeight="1" x14ac:dyDescent="0.3"/>
    <row r="1375" ht="12" customHeight="1" x14ac:dyDescent="0.3"/>
    <row r="1376" ht="12" customHeight="1" x14ac:dyDescent="0.3"/>
    <row r="1377" ht="12" customHeight="1" x14ac:dyDescent="0.3"/>
    <row r="1378" ht="12" customHeight="1" x14ac:dyDescent="0.3"/>
    <row r="1379" ht="12" customHeight="1" x14ac:dyDescent="0.3"/>
    <row r="1380" ht="12" customHeight="1" x14ac:dyDescent="0.3"/>
    <row r="1381" ht="12" customHeight="1" x14ac:dyDescent="0.3"/>
    <row r="1382" ht="12" customHeight="1" x14ac:dyDescent="0.3"/>
    <row r="1383" ht="12" customHeight="1" x14ac:dyDescent="0.3"/>
    <row r="1384" ht="12" customHeight="1" x14ac:dyDescent="0.3"/>
    <row r="1385" ht="12" customHeight="1" x14ac:dyDescent="0.3"/>
    <row r="1386" ht="12" customHeight="1" x14ac:dyDescent="0.3"/>
    <row r="1387" ht="12" customHeight="1" x14ac:dyDescent="0.3"/>
    <row r="1388" ht="12" customHeight="1" x14ac:dyDescent="0.3"/>
    <row r="1389" ht="12" customHeight="1" x14ac:dyDescent="0.3"/>
    <row r="1390" ht="12" customHeight="1" x14ac:dyDescent="0.3"/>
    <row r="1391" ht="12" customHeight="1" x14ac:dyDescent="0.3"/>
    <row r="1392" ht="12" customHeight="1" x14ac:dyDescent="0.3"/>
    <row r="1393" ht="12" customHeight="1" x14ac:dyDescent="0.3"/>
    <row r="1394" ht="12" customHeight="1" x14ac:dyDescent="0.3"/>
    <row r="1395" ht="12" customHeight="1" x14ac:dyDescent="0.3"/>
    <row r="1396" ht="12" customHeight="1" x14ac:dyDescent="0.3"/>
    <row r="1397" ht="12" customHeight="1" x14ac:dyDescent="0.3"/>
    <row r="1398" ht="12" customHeight="1" x14ac:dyDescent="0.3"/>
    <row r="1399" ht="12" customHeight="1" x14ac:dyDescent="0.3"/>
    <row r="1400" ht="12" customHeight="1" x14ac:dyDescent="0.3"/>
    <row r="1401" ht="12" customHeight="1" x14ac:dyDescent="0.3"/>
    <row r="1402" ht="12" customHeight="1" x14ac:dyDescent="0.3"/>
    <row r="1403" ht="12" customHeight="1" x14ac:dyDescent="0.3"/>
    <row r="1404" ht="12" customHeight="1" x14ac:dyDescent="0.3"/>
    <row r="1405" ht="12" customHeight="1" x14ac:dyDescent="0.3"/>
    <row r="1406" ht="12" customHeight="1" x14ac:dyDescent="0.3"/>
    <row r="1407" ht="12" customHeight="1" x14ac:dyDescent="0.3"/>
    <row r="1408" ht="12" customHeight="1" x14ac:dyDescent="0.3"/>
    <row r="1409" ht="12" customHeight="1" x14ac:dyDescent="0.3"/>
    <row r="1410" ht="12" customHeight="1" x14ac:dyDescent="0.3"/>
    <row r="1411" ht="12" customHeight="1" x14ac:dyDescent="0.3"/>
    <row r="1412" ht="12" customHeight="1" x14ac:dyDescent="0.3"/>
    <row r="1413" ht="12" customHeight="1" x14ac:dyDescent="0.3"/>
    <row r="1414" ht="12" customHeight="1" x14ac:dyDescent="0.3"/>
    <row r="1415" ht="12" customHeight="1" x14ac:dyDescent="0.3"/>
    <row r="1416" ht="12" customHeight="1" x14ac:dyDescent="0.3"/>
    <row r="1417" ht="12" customHeight="1" x14ac:dyDescent="0.3"/>
    <row r="1418" ht="12" customHeight="1" x14ac:dyDescent="0.3"/>
    <row r="1419" ht="12" customHeight="1" x14ac:dyDescent="0.3"/>
    <row r="1420" ht="12" customHeight="1" x14ac:dyDescent="0.3"/>
    <row r="1421" ht="12" customHeight="1" x14ac:dyDescent="0.3"/>
    <row r="1422" ht="12" customHeight="1" x14ac:dyDescent="0.3"/>
    <row r="1423" ht="12" customHeight="1" x14ac:dyDescent="0.3"/>
    <row r="1424" ht="12" customHeight="1" x14ac:dyDescent="0.3"/>
    <row r="1425" ht="12" customHeight="1" x14ac:dyDescent="0.3"/>
    <row r="1426" ht="12" customHeight="1" x14ac:dyDescent="0.3"/>
    <row r="1427" ht="12" customHeight="1" x14ac:dyDescent="0.3"/>
    <row r="1428" ht="12" customHeight="1" x14ac:dyDescent="0.3"/>
    <row r="1429" ht="12" customHeight="1" x14ac:dyDescent="0.3"/>
    <row r="1430" ht="12" customHeight="1" x14ac:dyDescent="0.3"/>
    <row r="1431" ht="12" customHeight="1" x14ac:dyDescent="0.3"/>
    <row r="1432" ht="12" customHeight="1" x14ac:dyDescent="0.3"/>
    <row r="1433" ht="12" customHeight="1" x14ac:dyDescent="0.3"/>
    <row r="1434" ht="12" customHeight="1" x14ac:dyDescent="0.3"/>
    <row r="1435" ht="12" customHeight="1" x14ac:dyDescent="0.3"/>
    <row r="1436" ht="12" customHeight="1" x14ac:dyDescent="0.3"/>
    <row r="1437" ht="12" customHeight="1" x14ac:dyDescent="0.3"/>
    <row r="1438" ht="12" customHeight="1" x14ac:dyDescent="0.3"/>
    <row r="1439" ht="12" customHeight="1" x14ac:dyDescent="0.3"/>
    <row r="1440" ht="12" customHeight="1" x14ac:dyDescent="0.3"/>
    <row r="1441" ht="12" customHeight="1" x14ac:dyDescent="0.3"/>
    <row r="1442" ht="12" customHeight="1" x14ac:dyDescent="0.3"/>
    <row r="1443" ht="12" customHeight="1" x14ac:dyDescent="0.3"/>
    <row r="1444" ht="12" customHeight="1" x14ac:dyDescent="0.3"/>
    <row r="1445" ht="12" customHeight="1" x14ac:dyDescent="0.3"/>
    <row r="1446" ht="12" customHeight="1" x14ac:dyDescent="0.3"/>
    <row r="1447" ht="12" customHeight="1" x14ac:dyDescent="0.3"/>
    <row r="1448" ht="12" customHeight="1" x14ac:dyDescent="0.3"/>
    <row r="1449" ht="12" customHeight="1" x14ac:dyDescent="0.3"/>
    <row r="1450" ht="12" customHeight="1" x14ac:dyDescent="0.3"/>
    <row r="1451" ht="12" customHeight="1" x14ac:dyDescent="0.3"/>
    <row r="1452" ht="12" customHeight="1" x14ac:dyDescent="0.3"/>
    <row r="1453" ht="12" customHeight="1" x14ac:dyDescent="0.3"/>
    <row r="1454" ht="12" customHeight="1" x14ac:dyDescent="0.3"/>
    <row r="1455" ht="12" customHeight="1" x14ac:dyDescent="0.3"/>
    <row r="1456" ht="12" customHeight="1" x14ac:dyDescent="0.3"/>
    <row r="1457" ht="12" customHeight="1" x14ac:dyDescent="0.3"/>
    <row r="1458" ht="12" customHeight="1" x14ac:dyDescent="0.3"/>
    <row r="1459" ht="12" customHeight="1" x14ac:dyDescent="0.3"/>
    <row r="1460" ht="12" customHeight="1" x14ac:dyDescent="0.3"/>
    <row r="1461" ht="12" customHeight="1" x14ac:dyDescent="0.3"/>
    <row r="1462" ht="12" customHeight="1" x14ac:dyDescent="0.3"/>
    <row r="1463" ht="12" customHeight="1" x14ac:dyDescent="0.3"/>
    <row r="1464" ht="12" customHeight="1" x14ac:dyDescent="0.3"/>
    <row r="1465" ht="12" customHeight="1" x14ac:dyDescent="0.3"/>
    <row r="1466" ht="12" customHeight="1" x14ac:dyDescent="0.3"/>
    <row r="1467" ht="12" customHeight="1" x14ac:dyDescent="0.3"/>
    <row r="1468" ht="12" customHeight="1" x14ac:dyDescent="0.3"/>
    <row r="1469" ht="12" customHeight="1" x14ac:dyDescent="0.3"/>
    <row r="1470" ht="12" customHeight="1" x14ac:dyDescent="0.3"/>
    <row r="1471" ht="12" customHeight="1" x14ac:dyDescent="0.3"/>
    <row r="1472" ht="12" customHeight="1" x14ac:dyDescent="0.3"/>
    <row r="1473" ht="12" customHeight="1" x14ac:dyDescent="0.3"/>
    <row r="1474" ht="12" customHeight="1" x14ac:dyDescent="0.3"/>
    <row r="1475" ht="12" customHeight="1" x14ac:dyDescent="0.3"/>
    <row r="1476" ht="12" customHeight="1" x14ac:dyDescent="0.3"/>
    <row r="1477" ht="12" customHeight="1" x14ac:dyDescent="0.3"/>
    <row r="1478" ht="12" customHeight="1" x14ac:dyDescent="0.3"/>
    <row r="1479" ht="12" customHeight="1" x14ac:dyDescent="0.3"/>
    <row r="1480" ht="12" customHeight="1" x14ac:dyDescent="0.3"/>
    <row r="1481" ht="12" customHeight="1" x14ac:dyDescent="0.3"/>
    <row r="1482" ht="12" customHeight="1" x14ac:dyDescent="0.3"/>
    <row r="1483" ht="12" customHeight="1" x14ac:dyDescent="0.3"/>
    <row r="1484" ht="12" customHeight="1" x14ac:dyDescent="0.3"/>
    <row r="1485" ht="12" customHeight="1" x14ac:dyDescent="0.3"/>
    <row r="1486" ht="12" customHeight="1" x14ac:dyDescent="0.3"/>
    <row r="1487" ht="12" customHeight="1" x14ac:dyDescent="0.3"/>
    <row r="1488" ht="12" customHeight="1" x14ac:dyDescent="0.3"/>
    <row r="1489" ht="12" customHeight="1" x14ac:dyDescent="0.3"/>
    <row r="1490" ht="12" customHeight="1" x14ac:dyDescent="0.3"/>
    <row r="1491" ht="12" customHeight="1" x14ac:dyDescent="0.3"/>
    <row r="1492" ht="12" customHeight="1" x14ac:dyDescent="0.3"/>
    <row r="1493" ht="12" customHeight="1" x14ac:dyDescent="0.3"/>
    <row r="1494" ht="12" customHeight="1" x14ac:dyDescent="0.3"/>
    <row r="1495" ht="12" customHeight="1" x14ac:dyDescent="0.3"/>
    <row r="1496" ht="12" customHeight="1" x14ac:dyDescent="0.3"/>
    <row r="1497" ht="12" customHeight="1" x14ac:dyDescent="0.3"/>
    <row r="1498" ht="12" customHeight="1" x14ac:dyDescent="0.3"/>
    <row r="1499" ht="12" customHeight="1" x14ac:dyDescent="0.3"/>
    <row r="1500" ht="12" customHeight="1" x14ac:dyDescent="0.3"/>
    <row r="1501" ht="12" customHeight="1" x14ac:dyDescent="0.3"/>
    <row r="1502" ht="12" customHeight="1" x14ac:dyDescent="0.3"/>
    <row r="1503" ht="12" customHeight="1" x14ac:dyDescent="0.3"/>
    <row r="1504" ht="12" customHeight="1" x14ac:dyDescent="0.3"/>
    <row r="1505" ht="12" customHeight="1" x14ac:dyDescent="0.3"/>
    <row r="1506" ht="12" customHeight="1" x14ac:dyDescent="0.3"/>
    <row r="1507" ht="12" customHeight="1" x14ac:dyDescent="0.3"/>
    <row r="1508" ht="12" customHeight="1" x14ac:dyDescent="0.3"/>
    <row r="1509" ht="12" customHeight="1" x14ac:dyDescent="0.3"/>
    <row r="1510" ht="12" customHeight="1" x14ac:dyDescent="0.3"/>
    <row r="1511" ht="12" customHeight="1" x14ac:dyDescent="0.3"/>
    <row r="1512" ht="12" customHeight="1" x14ac:dyDescent="0.3"/>
    <row r="1513" ht="12" customHeight="1" x14ac:dyDescent="0.3"/>
    <row r="1514" ht="12" customHeight="1" x14ac:dyDescent="0.3"/>
    <row r="1515" ht="12" customHeight="1" x14ac:dyDescent="0.3"/>
    <row r="1516" ht="12" customHeight="1" x14ac:dyDescent="0.3"/>
    <row r="1517" ht="12" customHeight="1" x14ac:dyDescent="0.3"/>
    <row r="1518" ht="12" customHeight="1" x14ac:dyDescent="0.3"/>
    <row r="1519" ht="12" customHeight="1" x14ac:dyDescent="0.3"/>
    <row r="1520" ht="12" customHeight="1" x14ac:dyDescent="0.3"/>
    <row r="1521" ht="12" customHeight="1" x14ac:dyDescent="0.3"/>
    <row r="1522" ht="12" customHeight="1" x14ac:dyDescent="0.3"/>
    <row r="1523" ht="12" customHeight="1" x14ac:dyDescent="0.3"/>
    <row r="1524" ht="12" customHeight="1" x14ac:dyDescent="0.3"/>
    <row r="1525" ht="12" customHeight="1" x14ac:dyDescent="0.3"/>
    <row r="1526" ht="12" customHeight="1" x14ac:dyDescent="0.3"/>
    <row r="1527" ht="12" customHeight="1" x14ac:dyDescent="0.3"/>
    <row r="1528" ht="12" customHeight="1" x14ac:dyDescent="0.3"/>
    <row r="1529" ht="12" customHeight="1" x14ac:dyDescent="0.3"/>
    <row r="1530" ht="12" customHeight="1" x14ac:dyDescent="0.3"/>
    <row r="1531" ht="12" customHeight="1" x14ac:dyDescent="0.3"/>
    <row r="1532" ht="12" customHeight="1" x14ac:dyDescent="0.3"/>
    <row r="1533" ht="12" customHeight="1" x14ac:dyDescent="0.3"/>
    <row r="1534" ht="12" customHeight="1" x14ac:dyDescent="0.3"/>
    <row r="1535" ht="12" customHeight="1" x14ac:dyDescent="0.3"/>
    <row r="1536" ht="12" customHeight="1" x14ac:dyDescent="0.3"/>
    <row r="1537" ht="12" customHeight="1" x14ac:dyDescent="0.3"/>
    <row r="1538" ht="12" customHeight="1" x14ac:dyDescent="0.3"/>
    <row r="1539" ht="12" customHeight="1" x14ac:dyDescent="0.3"/>
    <row r="1540" ht="12" customHeight="1" x14ac:dyDescent="0.3"/>
    <row r="1541" ht="12" customHeight="1" x14ac:dyDescent="0.3"/>
    <row r="1542" ht="12" customHeight="1" x14ac:dyDescent="0.3"/>
    <row r="1543" ht="12" customHeight="1" x14ac:dyDescent="0.3"/>
    <row r="1544" ht="12" customHeight="1" x14ac:dyDescent="0.3"/>
    <row r="1545" ht="12" customHeight="1" x14ac:dyDescent="0.3"/>
    <row r="1546" ht="12" customHeight="1" x14ac:dyDescent="0.3"/>
    <row r="1547" ht="12" customHeight="1" x14ac:dyDescent="0.3"/>
    <row r="1548" ht="12" customHeight="1" x14ac:dyDescent="0.3"/>
    <row r="1549" ht="12" customHeight="1" x14ac:dyDescent="0.3"/>
    <row r="1550" ht="12" customHeight="1" x14ac:dyDescent="0.3"/>
    <row r="1551" ht="12" customHeight="1" x14ac:dyDescent="0.3"/>
    <row r="1552" ht="12" customHeight="1" x14ac:dyDescent="0.3"/>
    <row r="1553" ht="12" customHeight="1" x14ac:dyDescent="0.3"/>
    <row r="1554" ht="12" customHeight="1" x14ac:dyDescent="0.3"/>
    <row r="1555" ht="12" customHeight="1" x14ac:dyDescent="0.3"/>
    <row r="1556" ht="12" customHeight="1" x14ac:dyDescent="0.3"/>
    <row r="1557" ht="12" customHeight="1" x14ac:dyDescent="0.3"/>
    <row r="1558" ht="12" customHeight="1" x14ac:dyDescent="0.3"/>
    <row r="1559" ht="12" customHeight="1" x14ac:dyDescent="0.3"/>
    <row r="1560" ht="12" customHeight="1" x14ac:dyDescent="0.3"/>
    <row r="1561" ht="12" customHeight="1" x14ac:dyDescent="0.3"/>
    <row r="1562" ht="12" customHeight="1" x14ac:dyDescent="0.3"/>
    <row r="1563" ht="12" customHeight="1" x14ac:dyDescent="0.3"/>
    <row r="1564" ht="12" customHeight="1" x14ac:dyDescent="0.3"/>
    <row r="1565" ht="12" customHeight="1" x14ac:dyDescent="0.3"/>
    <row r="1566" ht="12" customHeight="1" x14ac:dyDescent="0.3"/>
    <row r="1567" ht="12" customHeight="1" x14ac:dyDescent="0.3"/>
    <row r="1568" ht="12" customHeight="1" x14ac:dyDescent="0.3"/>
    <row r="1569" ht="12" customHeight="1" x14ac:dyDescent="0.3"/>
    <row r="1570" ht="12" customHeight="1" x14ac:dyDescent="0.3"/>
    <row r="1571" ht="12" customHeight="1" x14ac:dyDescent="0.3"/>
    <row r="1572" ht="12" customHeight="1" x14ac:dyDescent="0.3"/>
    <row r="1573" ht="12" customHeight="1" x14ac:dyDescent="0.3"/>
    <row r="1574" ht="12" customHeight="1" x14ac:dyDescent="0.3"/>
    <row r="1575" ht="12" customHeight="1" x14ac:dyDescent="0.3"/>
    <row r="1576" ht="12" customHeight="1" x14ac:dyDescent="0.3"/>
    <row r="1577" ht="12" customHeight="1" x14ac:dyDescent="0.3"/>
    <row r="1578" ht="12" customHeight="1" x14ac:dyDescent="0.3"/>
    <row r="1579" ht="12" customHeight="1" x14ac:dyDescent="0.3"/>
    <row r="1580" ht="12" customHeight="1" x14ac:dyDescent="0.3"/>
    <row r="1581" ht="12" customHeight="1" x14ac:dyDescent="0.3"/>
    <row r="1582" ht="12" customHeight="1" x14ac:dyDescent="0.3"/>
    <row r="1583" ht="12" customHeight="1" x14ac:dyDescent="0.3"/>
    <row r="1584" ht="12" customHeight="1" x14ac:dyDescent="0.3"/>
    <row r="1585" ht="12" customHeight="1" x14ac:dyDescent="0.3"/>
    <row r="1586" ht="12" customHeight="1" x14ac:dyDescent="0.3"/>
    <row r="1587" ht="12" customHeight="1" x14ac:dyDescent="0.3"/>
    <row r="1588" ht="12" customHeight="1" x14ac:dyDescent="0.3"/>
    <row r="1589" ht="12" customHeight="1" x14ac:dyDescent="0.3"/>
    <row r="1590" ht="12" customHeight="1" x14ac:dyDescent="0.3"/>
    <row r="1591" ht="12" customHeight="1" x14ac:dyDescent="0.3"/>
    <row r="1592" ht="12" customHeight="1" x14ac:dyDescent="0.3"/>
    <row r="1593" ht="12" customHeight="1" x14ac:dyDescent="0.3"/>
    <row r="1594" ht="12" customHeight="1" x14ac:dyDescent="0.3"/>
    <row r="1595" ht="12" customHeight="1" x14ac:dyDescent="0.3"/>
    <row r="1596" ht="12" customHeight="1" x14ac:dyDescent="0.3"/>
    <row r="1597" ht="12" customHeight="1" x14ac:dyDescent="0.3"/>
    <row r="1598" ht="12" customHeight="1" x14ac:dyDescent="0.3"/>
    <row r="1599" ht="12" customHeight="1" x14ac:dyDescent="0.3"/>
    <row r="1600" ht="12" customHeight="1" x14ac:dyDescent="0.3"/>
    <row r="1601" ht="12" customHeight="1" x14ac:dyDescent="0.3"/>
    <row r="1602" ht="12" customHeight="1" x14ac:dyDescent="0.3"/>
    <row r="1603" ht="12" customHeight="1" x14ac:dyDescent="0.3"/>
    <row r="1604" ht="12" customHeight="1" x14ac:dyDescent="0.3"/>
    <row r="1605" ht="12" customHeight="1" x14ac:dyDescent="0.3"/>
    <row r="1606" ht="12" customHeight="1" x14ac:dyDescent="0.3"/>
    <row r="1607" ht="12" customHeight="1" x14ac:dyDescent="0.3"/>
    <row r="1608" ht="12" customHeight="1" x14ac:dyDescent="0.3"/>
    <row r="1609" ht="12" customHeight="1" x14ac:dyDescent="0.3"/>
    <row r="1610" ht="12" customHeight="1" x14ac:dyDescent="0.3"/>
    <row r="1611" ht="12" customHeight="1" x14ac:dyDescent="0.3"/>
    <row r="1612" ht="12" customHeight="1" x14ac:dyDescent="0.3"/>
    <row r="1613" ht="12" customHeight="1" x14ac:dyDescent="0.3"/>
    <row r="1614" ht="12" customHeight="1" x14ac:dyDescent="0.3"/>
    <row r="1615" ht="12" customHeight="1" x14ac:dyDescent="0.3"/>
    <row r="1616" ht="12" customHeight="1" x14ac:dyDescent="0.3"/>
    <row r="1617" ht="12" customHeight="1" x14ac:dyDescent="0.3"/>
    <row r="1618" ht="12" customHeight="1" x14ac:dyDescent="0.3"/>
    <row r="1619" ht="12" customHeight="1" x14ac:dyDescent="0.3"/>
    <row r="1620" ht="12" customHeight="1" x14ac:dyDescent="0.3"/>
    <row r="1621" ht="12" customHeight="1" x14ac:dyDescent="0.3"/>
    <row r="1622" ht="12" customHeight="1" x14ac:dyDescent="0.3"/>
    <row r="1623" ht="12" customHeight="1" x14ac:dyDescent="0.3"/>
    <row r="1624" ht="12" customHeight="1" x14ac:dyDescent="0.3"/>
    <row r="1625" ht="12" customHeight="1" x14ac:dyDescent="0.3"/>
    <row r="1626" ht="12" customHeight="1" x14ac:dyDescent="0.3"/>
    <row r="1627" ht="12" customHeight="1" x14ac:dyDescent="0.3"/>
    <row r="1628" ht="12" customHeight="1" x14ac:dyDescent="0.3"/>
    <row r="1629" ht="12" customHeight="1" x14ac:dyDescent="0.3"/>
    <row r="1630" ht="12" customHeight="1" x14ac:dyDescent="0.3"/>
    <row r="1631" ht="12" customHeight="1" x14ac:dyDescent="0.3"/>
    <row r="1632" ht="12" customHeight="1" x14ac:dyDescent="0.3"/>
    <row r="1633" ht="12" customHeight="1" x14ac:dyDescent="0.3"/>
    <row r="1634" ht="12" customHeight="1" x14ac:dyDescent="0.3"/>
    <row r="1635" ht="12" customHeight="1" x14ac:dyDescent="0.3"/>
    <row r="1636" ht="12" customHeight="1" x14ac:dyDescent="0.3"/>
    <row r="1637" ht="12" customHeight="1" x14ac:dyDescent="0.3"/>
    <row r="1638" ht="12" customHeight="1" x14ac:dyDescent="0.3"/>
    <row r="1639" ht="12" customHeight="1" x14ac:dyDescent="0.3"/>
    <row r="1640" ht="12" customHeight="1" x14ac:dyDescent="0.3"/>
    <row r="1641" ht="12" customHeight="1" x14ac:dyDescent="0.3"/>
    <row r="1642" ht="12" customHeight="1" x14ac:dyDescent="0.3"/>
    <row r="1643" ht="12" customHeight="1" x14ac:dyDescent="0.3"/>
    <row r="1644" ht="12" customHeight="1" x14ac:dyDescent="0.3"/>
    <row r="1645" ht="12" customHeight="1" x14ac:dyDescent="0.3"/>
    <row r="1646" ht="12" customHeight="1" x14ac:dyDescent="0.3"/>
    <row r="1647" ht="12" customHeight="1" x14ac:dyDescent="0.3"/>
    <row r="1648" ht="12" customHeight="1" x14ac:dyDescent="0.3"/>
    <row r="1649" ht="12" customHeight="1" x14ac:dyDescent="0.3"/>
    <row r="1650" ht="12" customHeight="1" x14ac:dyDescent="0.3"/>
    <row r="1651" ht="12" customHeight="1" x14ac:dyDescent="0.3"/>
    <row r="1652" ht="12" customHeight="1" x14ac:dyDescent="0.3"/>
    <row r="1653" ht="12" customHeight="1" x14ac:dyDescent="0.3"/>
    <row r="1654" ht="12" customHeight="1" x14ac:dyDescent="0.3"/>
    <row r="1655" ht="12" customHeight="1" x14ac:dyDescent="0.3"/>
    <row r="1656" ht="12" customHeight="1" x14ac:dyDescent="0.3"/>
    <row r="1657" ht="12" customHeight="1" x14ac:dyDescent="0.3"/>
    <row r="1658" ht="12" customHeight="1" x14ac:dyDescent="0.3"/>
    <row r="1659" ht="12" customHeight="1" x14ac:dyDescent="0.3"/>
    <row r="1660" ht="12" customHeight="1" x14ac:dyDescent="0.3"/>
    <row r="1661" ht="12" customHeight="1" x14ac:dyDescent="0.3"/>
    <row r="1662" ht="12" customHeight="1" x14ac:dyDescent="0.3"/>
    <row r="1663" ht="12" customHeight="1" x14ac:dyDescent="0.3"/>
    <row r="1664" ht="12" customHeight="1" x14ac:dyDescent="0.3"/>
    <row r="1665" ht="12" customHeight="1" x14ac:dyDescent="0.3"/>
    <row r="1666" ht="12" customHeight="1" x14ac:dyDescent="0.3"/>
    <row r="1667" ht="12" customHeight="1" x14ac:dyDescent="0.3"/>
    <row r="1668" ht="12" customHeight="1" x14ac:dyDescent="0.3"/>
    <row r="1669" ht="12" customHeight="1" x14ac:dyDescent="0.3"/>
    <row r="1670" ht="12" customHeight="1" x14ac:dyDescent="0.3"/>
    <row r="1671" ht="12" customHeight="1" x14ac:dyDescent="0.3"/>
    <row r="1672" ht="12" customHeight="1" x14ac:dyDescent="0.3"/>
    <row r="1673" ht="12" customHeight="1" x14ac:dyDescent="0.3"/>
    <row r="1674" ht="12" customHeight="1" x14ac:dyDescent="0.3"/>
    <row r="1675" ht="12" customHeight="1" x14ac:dyDescent="0.3"/>
    <row r="1676" ht="12" customHeight="1" x14ac:dyDescent="0.3"/>
    <row r="1677" ht="12" customHeight="1" x14ac:dyDescent="0.3"/>
    <row r="1678" ht="12" customHeight="1" x14ac:dyDescent="0.3"/>
    <row r="1679" ht="12" customHeight="1" x14ac:dyDescent="0.3"/>
    <row r="1680" ht="12" customHeight="1" x14ac:dyDescent="0.3"/>
    <row r="1681" ht="12" customHeight="1" x14ac:dyDescent="0.3"/>
    <row r="1682" ht="12" customHeight="1" x14ac:dyDescent="0.3"/>
    <row r="1683" ht="12" customHeight="1" x14ac:dyDescent="0.3"/>
    <row r="1684" ht="12" customHeight="1" x14ac:dyDescent="0.3"/>
    <row r="1685" ht="12" customHeight="1" x14ac:dyDescent="0.3"/>
    <row r="1686" ht="12" customHeight="1" x14ac:dyDescent="0.3"/>
    <row r="1687" ht="12" customHeight="1" x14ac:dyDescent="0.3"/>
    <row r="1688" ht="12" customHeight="1" x14ac:dyDescent="0.3"/>
    <row r="1689" ht="12" customHeight="1" x14ac:dyDescent="0.3"/>
    <row r="1690" ht="12" customHeight="1" x14ac:dyDescent="0.3"/>
    <row r="1691" ht="12" customHeight="1" x14ac:dyDescent="0.3"/>
    <row r="1692" ht="12" customHeight="1" x14ac:dyDescent="0.3"/>
    <row r="1693" ht="12" customHeight="1" x14ac:dyDescent="0.3"/>
    <row r="1694" ht="12" customHeight="1" x14ac:dyDescent="0.3"/>
    <row r="1695" ht="12" customHeight="1" x14ac:dyDescent="0.3"/>
    <row r="1696" ht="12" customHeight="1" x14ac:dyDescent="0.3"/>
    <row r="1697" ht="12" customHeight="1" x14ac:dyDescent="0.3"/>
    <row r="1698" ht="12" customHeight="1" x14ac:dyDescent="0.3"/>
    <row r="1699" ht="12" customHeight="1" x14ac:dyDescent="0.3"/>
    <row r="1700" ht="12" customHeight="1" x14ac:dyDescent="0.3"/>
    <row r="1701" ht="12" customHeight="1" x14ac:dyDescent="0.3"/>
    <row r="1702" ht="12" customHeight="1" x14ac:dyDescent="0.3"/>
    <row r="1703" ht="12" customHeight="1" x14ac:dyDescent="0.3"/>
    <row r="1704" ht="12" customHeight="1" x14ac:dyDescent="0.3"/>
    <row r="1705" ht="12" customHeight="1" x14ac:dyDescent="0.3"/>
    <row r="1706" ht="12" customHeight="1" x14ac:dyDescent="0.3"/>
    <row r="1707" ht="12" customHeight="1" x14ac:dyDescent="0.3"/>
    <row r="1708" ht="12" customHeight="1" x14ac:dyDescent="0.3"/>
    <row r="1709" ht="12" customHeight="1" x14ac:dyDescent="0.3"/>
    <row r="1710" ht="12" customHeight="1" x14ac:dyDescent="0.3"/>
    <row r="1711" ht="12" customHeight="1" x14ac:dyDescent="0.3"/>
    <row r="1712" ht="12" customHeight="1" x14ac:dyDescent="0.3"/>
    <row r="1713" ht="12" customHeight="1" x14ac:dyDescent="0.3"/>
    <row r="1714" ht="12" customHeight="1" x14ac:dyDescent="0.3"/>
    <row r="1715" ht="12" customHeight="1" x14ac:dyDescent="0.3"/>
    <row r="1716" ht="12" customHeight="1" x14ac:dyDescent="0.3"/>
    <row r="1717" ht="12" customHeight="1" x14ac:dyDescent="0.3"/>
    <row r="1718" ht="12" customHeight="1" x14ac:dyDescent="0.3"/>
    <row r="1719" ht="12" customHeight="1" x14ac:dyDescent="0.3"/>
    <row r="1720" ht="12" customHeight="1" x14ac:dyDescent="0.3"/>
    <row r="1721" ht="12" customHeight="1" x14ac:dyDescent="0.3"/>
    <row r="1722" ht="12" customHeight="1" x14ac:dyDescent="0.3"/>
    <row r="1723" ht="12" customHeight="1" x14ac:dyDescent="0.3"/>
    <row r="1724" ht="12" customHeight="1" x14ac:dyDescent="0.3"/>
    <row r="1725" ht="12" customHeight="1" x14ac:dyDescent="0.3"/>
    <row r="1726" ht="12" customHeight="1" x14ac:dyDescent="0.3"/>
    <row r="1727" ht="12" customHeight="1" x14ac:dyDescent="0.3"/>
    <row r="1728" ht="12" customHeight="1" x14ac:dyDescent="0.3"/>
    <row r="1729" ht="12" customHeight="1" x14ac:dyDescent="0.3"/>
    <row r="1730" ht="12" customHeight="1" x14ac:dyDescent="0.3"/>
    <row r="1731" ht="12" customHeight="1" x14ac:dyDescent="0.3"/>
    <row r="1732" ht="12" customHeight="1" x14ac:dyDescent="0.3"/>
    <row r="1733" ht="12" customHeight="1" x14ac:dyDescent="0.3"/>
    <row r="1734" ht="12" customHeight="1" x14ac:dyDescent="0.3"/>
    <row r="1735" ht="12" customHeight="1" x14ac:dyDescent="0.3"/>
    <row r="1736" ht="12" customHeight="1" x14ac:dyDescent="0.3"/>
    <row r="1737" ht="12" customHeight="1" x14ac:dyDescent="0.3"/>
    <row r="1738" ht="12" customHeight="1" x14ac:dyDescent="0.3"/>
    <row r="1739" ht="12" customHeight="1" x14ac:dyDescent="0.3"/>
    <row r="1740" ht="12" customHeight="1" x14ac:dyDescent="0.3"/>
    <row r="1741" ht="12" customHeight="1" x14ac:dyDescent="0.3"/>
    <row r="1742" ht="12" customHeight="1" x14ac:dyDescent="0.3"/>
    <row r="1743" ht="12" customHeight="1" x14ac:dyDescent="0.3"/>
    <row r="1744" ht="12" customHeight="1" x14ac:dyDescent="0.3"/>
    <row r="1745" ht="12" customHeight="1" x14ac:dyDescent="0.3"/>
    <row r="1746" ht="12" customHeight="1" x14ac:dyDescent="0.3"/>
    <row r="1747" ht="12" customHeight="1" x14ac:dyDescent="0.3"/>
    <row r="1748" ht="12" customHeight="1" x14ac:dyDescent="0.3"/>
    <row r="1749" ht="12" customHeight="1" x14ac:dyDescent="0.3"/>
    <row r="1750" ht="12" customHeight="1" x14ac:dyDescent="0.3"/>
    <row r="1751" ht="12" customHeight="1" x14ac:dyDescent="0.3"/>
    <row r="1752" ht="12" customHeight="1" x14ac:dyDescent="0.3"/>
    <row r="1753" ht="12" customHeight="1" x14ac:dyDescent="0.3"/>
    <row r="1754" ht="12" customHeight="1" x14ac:dyDescent="0.3"/>
    <row r="1755" ht="12" customHeight="1" x14ac:dyDescent="0.3"/>
    <row r="1756" ht="12" customHeight="1" x14ac:dyDescent="0.3"/>
    <row r="1757" ht="12" customHeight="1" x14ac:dyDescent="0.3"/>
    <row r="1758" ht="12" customHeight="1" x14ac:dyDescent="0.3"/>
    <row r="1759" ht="12" customHeight="1" x14ac:dyDescent="0.3"/>
    <row r="1760" ht="12" customHeight="1" x14ac:dyDescent="0.3"/>
    <row r="1761" ht="12" customHeight="1" x14ac:dyDescent="0.3"/>
    <row r="1762" ht="12" customHeight="1" x14ac:dyDescent="0.3"/>
    <row r="1763" ht="12" customHeight="1" x14ac:dyDescent="0.3"/>
    <row r="1764" ht="12" customHeight="1" x14ac:dyDescent="0.3"/>
    <row r="1765" ht="12" customHeight="1" x14ac:dyDescent="0.3"/>
    <row r="1766" ht="12" customHeight="1" x14ac:dyDescent="0.3"/>
    <row r="1767" ht="12" customHeight="1" x14ac:dyDescent="0.3"/>
    <row r="1768" ht="12" customHeight="1" x14ac:dyDescent="0.3"/>
    <row r="1769" ht="12" customHeight="1" x14ac:dyDescent="0.3"/>
    <row r="1770" ht="12" customHeight="1" x14ac:dyDescent="0.3"/>
    <row r="1771" ht="12" customHeight="1" x14ac:dyDescent="0.3"/>
    <row r="1772" ht="12" customHeight="1" x14ac:dyDescent="0.3"/>
    <row r="1773" ht="12" customHeight="1" x14ac:dyDescent="0.3"/>
    <row r="1774" ht="12" customHeight="1" x14ac:dyDescent="0.3"/>
    <row r="1775" ht="12" customHeight="1" x14ac:dyDescent="0.3"/>
    <row r="1776" ht="12" customHeight="1" x14ac:dyDescent="0.3"/>
    <row r="1777" ht="12" customHeight="1" x14ac:dyDescent="0.3"/>
    <row r="1778" ht="12" customHeight="1" x14ac:dyDescent="0.3"/>
    <row r="1779" ht="12" customHeight="1" x14ac:dyDescent="0.3"/>
    <row r="1780" ht="12" customHeight="1" x14ac:dyDescent="0.3"/>
    <row r="1781" ht="12" customHeight="1" x14ac:dyDescent="0.3"/>
    <row r="1782" ht="12" customHeight="1" x14ac:dyDescent="0.3"/>
    <row r="1783" ht="12" customHeight="1" x14ac:dyDescent="0.3"/>
    <row r="1784" ht="12" customHeight="1" x14ac:dyDescent="0.3"/>
    <row r="1785" ht="12" customHeight="1" x14ac:dyDescent="0.3"/>
    <row r="1786" ht="12" customHeight="1" x14ac:dyDescent="0.3"/>
    <row r="1787" ht="12" customHeight="1" x14ac:dyDescent="0.3"/>
    <row r="1788" ht="12" customHeight="1" x14ac:dyDescent="0.3"/>
    <row r="1789" ht="12" customHeight="1" x14ac:dyDescent="0.3"/>
    <row r="1790" ht="12" customHeight="1" x14ac:dyDescent="0.3"/>
    <row r="1791" ht="12" customHeight="1" x14ac:dyDescent="0.3"/>
    <row r="1792" ht="12" customHeight="1" x14ac:dyDescent="0.3"/>
    <row r="1793" ht="12" customHeight="1" x14ac:dyDescent="0.3"/>
    <row r="1794" ht="12" customHeight="1" x14ac:dyDescent="0.3"/>
    <row r="1795" ht="12" customHeight="1" x14ac:dyDescent="0.3"/>
    <row r="1796" ht="12" customHeight="1" x14ac:dyDescent="0.3"/>
    <row r="1797" ht="12" customHeight="1" x14ac:dyDescent="0.3"/>
    <row r="1798" ht="12" customHeight="1" x14ac:dyDescent="0.3"/>
    <row r="1799" ht="12" customHeight="1" x14ac:dyDescent="0.3"/>
    <row r="1800" ht="12" customHeight="1" x14ac:dyDescent="0.3"/>
    <row r="1801" ht="12" customHeight="1" x14ac:dyDescent="0.3"/>
    <row r="1802" ht="12" customHeight="1" x14ac:dyDescent="0.3"/>
    <row r="1803" ht="12" customHeight="1" x14ac:dyDescent="0.3"/>
    <row r="1804" ht="12" customHeight="1" x14ac:dyDescent="0.3"/>
    <row r="1805" ht="12" customHeight="1" x14ac:dyDescent="0.3"/>
    <row r="1806" ht="12" customHeight="1" x14ac:dyDescent="0.3"/>
    <row r="1807" ht="12" customHeight="1" x14ac:dyDescent="0.3"/>
    <row r="1808" ht="12" customHeight="1" x14ac:dyDescent="0.3"/>
    <row r="1809" ht="12" customHeight="1" x14ac:dyDescent="0.3"/>
    <row r="1810" ht="12" customHeight="1" x14ac:dyDescent="0.3"/>
    <row r="1811" ht="12" customHeight="1" x14ac:dyDescent="0.3"/>
    <row r="1812" ht="12" customHeight="1" x14ac:dyDescent="0.3"/>
    <row r="1813" ht="12" customHeight="1" x14ac:dyDescent="0.3"/>
    <row r="1814" ht="12" customHeight="1" x14ac:dyDescent="0.3"/>
    <row r="1815" ht="12" customHeight="1" x14ac:dyDescent="0.3"/>
    <row r="1816" ht="12" customHeight="1" x14ac:dyDescent="0.3"/>
    <row r="1817" ht="12" customHeight="1" x14ac:dyDescent="0.3"/>
    <row r="1818" ht="12" customHeight="1" x14ac:dyDescent="0.3"/>
    <row r="1819" ht="12" customHeight="1" x14ac:dyDescent="0.3"/>
    <row r="1820" ht="12" customHeight="1" x14ac:dyDescent="0.3"/>
    <row r="1821" ht="12" customHeight="1" x14ac:dyDescent="0.3"/>
    <row r="1822" ht="12" customHeight="1" x14ac:dyDescent="0.3"/>
    <row r="1823" ht="12" customHeight="1" x14ac:dyDescent="0.3"/>
    <row r="1824" ht="12" customHeight="1" x14ac:dyDescent="0.3"/>
    <row r="1825" ht="12" customHeight="1" x14ac:dyDescent="0.3"/>
    <row r="1826" ht="12" customHeight="1" x14ac:dyDescent="0.3"/>
    <row r="1827" ht="12" customHeight="1" x14ac:dyDescent="0.3"/>
    <row r="1828" ht="12" customHeight="1" x14ac:dyDescent="0.3"/>
    <row r="1829" ht="12" customHeight="1" x14ac:dyDescent="0.3"/>
    <row r="1830" ht="12" customHeight="1" x14ac:dyDescent="0.3"/>
    <row r="1831" ht="12" customHeight="1" x14ac:dyDescent="0.3"/>
    <row r="1832" ht="12" customHeight="1" x14ac:dyDescent="0.3"/>
    <row r="1833" ht="12" customHeight="1" x14ac:dyDescent="0.3"/>
    <row r="1834" ht="12" customHeight="1" x14ac:dyDescent="0.3"/>
    <row r="1835" ht="12" customHeight="1" x14ac:dyDescent="0.3"/>
    <row r="1836" ht="12" customHeight="1" x14ac:dyDescent="0.3"/>
    <row r="1837" ht="12" customHeight="1" x14ac:dyDescent="0.3"/>
    <row r="1838" ht="12" customHeight="1" x14ac:dyDescent="0.3"/>
    <row r="1839" ht="12" customHeight="1" x14ac:dyDescent="0.3"/>
    <row r="1840" ht="12" customHeight="1" x14ac:dyDescent="0.3"/>
    <row r="1841" ht="12" customHeight="1" x14ac:dyDescent="0.3"/>
    <row r="1842" ht="12" customHeight="1" x14ac:dyDescent="0.3"/>
    <row r="1843" ht="12" customHeight="1" x14ac:dyDescent="0.3"/>
    <row r="1844" ht="12" customHeight="1" x14ac:dyDescent="0.3"/>
    <row r="1845" ht="12" customHeight="1" x14ac:dyDescent="0.3"/>
    <row r="1846" ht="12" customHeight="1" x14ac:dyDescent="0.3"/>
    <row r="1847" ht="12" customHeight="1" x14ac:dyDescent="0.3"/>
    <row r="1848" ht="12" customHeight="1" x14ac:dyDescent="0.3"/>
    <row r="1849" ht="12" customHeight="1" x14ac:dyDescent="0.3"/>
    <row r="1850" ht="12" customHeight="1" x14ac:dyDescent="0.3"/>
    <row r="1851" ht="12" customHeight="1" x14ac:dyDescent="0.3"/>
    <row r="1852" ht="12" customHeight="1" x14ac:dyDescent="0.3"/>
    <row r="1853" ht="12" customHeight="1" x14ac:dyDescent="0.3"/>
    <row r="1854" ht="12" customHeight="1" x14ac:dyDescent="0.3"/>
    <row r="1855" ht="12" customHeight="1" x14ac:dyDescent="0.3"/>
    <row r="1856" ht="12" customHeight="1" x14ac:dyDescent="0.3"/>
    <row r="1857" ht="12" customHeight="1" x14ac:dyDescent="0.3"/>
    <row r="1858" ht="12" customHeight="1" x14ac:dyDescent="0.3"/>
    <row r="1859" ht="12" customHeight="1" x14ac:dyDescent="0.3"/>
    <row r="1860" ht="12" customHeight="1" x14ac:dyDescent="0.3"/>
    <row r="1861" ht="12" customHeight="1" x14ac:dyDescent="0.3"/>
    <row r="1862" ht="12" customHeight="1" x14ac:dyDescent="0.3"/>
    <row r="1863" ht="12" customHeight="1" x14ac:dyDescent="0.3"/>
    <row r="1864" ht="12" customHeight="1" x14ac:dyDescent="0.3"/>
    <row r="1865" ht="12" customHeight="1" x14ac:dyDescent="0.3"/>
    <row r="1866" ht="12" customHeight="1" x14ac:dyDescent="0.3"/>
    <row r="1867" ht="12" customHeight="1" x14ac:dyDescent="0.3"/>
    <row r="1868" ht="12" customHeight="1" x14ac:dyDescent="0.3"/>
    <row r="1869" ht="12" customHeight="1" x14ac:dyDescent="0.3"/>
    <row r="1870" ht="12" customHeight="1" x14ac:dyDescent="0.3"/>
    <row r="1871" ht="12" customHeight="1" x14ac:dyDescent="0.3"/>
    <row r="1872" ht="12" customHeight="1" x14ac:dyDescent="0.3"/>
    <row r="1873" ht="12" customHeight="1" x14ac:dyDescent="0.3"/>
    <row r="1874" ht="12" customHeight="1" x14ac:dyDescent="0.3"/>
    <row r="1875" ht="12" customHeight="1" x14ac:dyDescent="0.3"/>
    <row r="1876" ht="12" customHeight="1" x14ac:dyDescent="0.3"/>
    <row r="1877" ht="12" customHeight="1" x14ac:dyDescent="0.3"/>
    <row r="1878" ht="12" customHeight="1" x14ac:dyDescent="0.3"/>
    <row r="1879" ht="12" customHeight="1" x14ac:dyDescent="0.3"/>
    <row r="1880" ht="12" customHeight="1" x14ac:dyDescent="0.3"/>
    <row r="1881" ht="12" customHeight="1" x14ac:dyDescent="0.3"/>
    <row r="1882" ht="12" customHeight="1" x14ac:dyDescent="0.3"/>
    <row r="1883" ht="12" customHeight="1" x14ac:dyDescent="0.3"/>
    <row r="1884" ht="12" customHeight="1" x14ac:dyDescent="0.3"/>
    <row r="1885" ht="12" customHeight="1" x14ac:dyDescent="0.3"/>
    <row r="1886" ht="12" customHeight="1" x14ac:dyDescent="0.3"/>
    <row r="1887" ht="12" customHeight="1" x14ac:dyDescent="0.3"/>
    <row r="1888" ht="12" customHeight="1" x14ac:dyDescent="0.3"/>
    <row r="1889" ht="12" customHeight="1" x14ac:dyDescent="0.3"/>
    <row r="1890" ht="12" customHeight="1" x14ac:dyDescent="0.3"/>
    <row r="1891" ht="12" customHeight="1" x14ac:dyDescent="0.3"/>
    <row r="1892" ht="12" customHeight="1" x14ac:dyDescent="0.3"/>
    <row r="1893" ht="12" customHeight="1" x14ac:dyDescent="0.3"/>
    <row r="1894" ht="12" customHeight="1" x14ac:dyDescent="0.3"/>
    <row r="1895" ht="12" customHeight="1" x14ac:dyDescent="0.3"/>
    <row r="1896" ht="12" customHeight="1" x14ac:dyDescent="0.3"/>
    <row r="1897" ht="12" customHeight="1" x14ac:dyDescent="0.3"/>
    <row r="1898" ht="12" customHeight="1" x14ac:dyDescent="0.3"/>
    <row r="1899" ht="12" customHeight="1" x14ac:dyDescent="0.3"/>
    <row r="1900" ht="12" customHeight="1" x14ac:dyDescent="0.3"/>
    <row r="1901" ht="12" customHeight="1" x14ac:dyDescent="0.3"/>
    <row r="1902" ht="12" customHeight="1" x14ac:dyDescent="0.3"/>
    <row r="1903" ht="12" customHeight="1" x14ac:dyDescent="0.3"/>
    <row r="1904" ht="12" customHeight="1" x14ac:dyDescent="0.3"/>
    <row r="1905" ht="12" customHeight="1" x14ac:dyDescent="0.3"/>
    <row r="1906" ht="12" customHeight="1" x14ac:dyDescent="0.3"/>
    <row r="1907" ht="12" customHeight="1" x14ac:dyDescent="0.3"/>
    <row r="1908" ht="12" customHeight="1" x14ac:dyDescent="0.3"/>
    <row r="1909" ht="12" customHeight="1" x14ac:dyDescent="0.3"/>
    <row r="1910" ht="12" customHeight="1" x14ac:dyDescent="0.3"/>
    <row r="1911" ht="12" customHeight="1" x14ac:dyDescent="0.3"/>
    <row r="1912" ht="12" customHeight="1" x14ac:dyDescent="0.3"/>
    <row r="1913" ht="12" customHeight="1" x14ac:dyDescent="0.3"/>
    <row r="1914" ht="12" customHeight="1" x14ac:dyDescent="0.3"/>
    <row r="1915" ht="12" customHeight="1" x14ac:dyDescent="0.3"/>
    <row r="1916" ht="12" customHeight="1" x14ac:dyDescent="0.3"/>
    <row r="1917" ht="12" customHeight="1" x14ac:dyDescent="0.3"/>
    <row r="1918" ht="12" customHeight="1" x14ac:dyDescent="0.3"/>
    <row r="1919" ht="12" customHeight="1" x14ac:dyDescent="0.3"/>
    <row r="1920" ht="12" customHeight="1" x14ac:dyDescent="0.3"/>
    <row r="1921" ht="12" customHeight="1" x14ac:dyDescent="0.3"/>
    <row r="1922" ht="12" customHeight="1" x14ac:dyDescent="0.3"/>
    <row r="1923" ht="12" customHeight="1" x14ac:dyDescent="0.3"/>
    <row r="1924" ht="12" customHeight="1" x14ac:dyDescent="0.3"/>
    <row r="1925" ht="12" customHeight="1" x14ac:dyDescent="0.3"/>
    <row r="1926" ht="12" customHeight="1" x14ac:dyDescent="0.3"/>
    <row r="1927" ht="12" customHeight="1" x14ac:dyDescent="0.3"/>
    <row r="1928" ht="12" customHeight="1" x14ac:dyDescent="0.3"/>
    <row r="1929" ht="12" customHeight="1" x14ac:dyDescent="0.3"/>
    <row r="1930" ht="12" customHeight="1" x14ac:dyDescent="0.3"/>
    <row r="1931" ht="12" customHeight="1" x14ac:dyDescent="0.3"/>
    <row r="1932" ht="12" customHeight="1" x14ac:dyDescent="0.3"/>
    <row r="1933" ht="12" customHeight="1" x14ac:dyDescent="0.3"/>
    <row r="1934" ht="12" customHeight="1" x14ac:dyDescent="0.3"/>
    <row r="1935" ht="12" customHeight="1" x14ac:dyDescent="0.3"/>
    <row r="1936" ht="12" customHeight="1" x14ac:dyDescent="0.3"/>
    <row r="1937" ht="12" customHeight="1" x14ac:dyDescent="0.3"/>
    <row r="1938" ht="12" customHeight="1" x14ac:dyDescent="0.3"/>
    <row r="1939" ht="12" customHeight="1" x14ac:dyDescent="0.3"/>
    <row r="1940" ht="12" customHeight="1" x14ac:dyDescent="0.3"/>
    <row r="1941" ht="12" customHeight="1" x14ac:dyDescent="0.3"/>
    <row r="1942" ht="12" customHeight="1" x14ac:dyDescent="0.3"/>
    <row r="1943" ht="12" customHeight="1" x14ac:dyDescent="0.3"/>
    <row r="1944" ht="12" customHeight="1" x14ac:dyDescent="0.3"/>
    <row r="1945" ht="12" customHeight="1" x14ac:dyDescent="0.3"/>
    <row r="1946" ht="12" customHeight="1" x14ac:dyDescent="0.3"/>
    <row r="1947" ht="12" customHeight="1" x14ac:dyDescent="0.3"/>
    <row r="1948" ht="12" customHeight="1" x14ac:dyDescent="0.3"/>
    <row r="1949" ht="12" customHeight="1" x14ac:dyDescent="0.3"/>
    <row r="1950" ht="12" customHeight="1" x14ac:dyDescent="0.3"/>
    <row r="1951" ht="12" customHeight="1" x14ac:dyDescent="0.3"/>
    <row r="1952" ht="12" customHeight="1" x14ac:dyDescent="0.3"/>
    <row r="1953" ht="12" customHeight="1" x14ac:dyDescent="0.3"/>
    <row r="1954" ht="12" customHeight="1" x14ac:dyDescent="0.3"/>
    <row r="1955" ht="12" customHeight="1" x14ac:dyDescent="0.3"/>
    <row r="1956" ht="12" customHeight="1" x14ac:dyDescent="0.3"/>
    <row r="1957" ht="12" customHeight="1" x14ac:dyDescent="0.3"/>
    <row r="1958" ht="12" customHeight="1" x14ac:dyDescent="0.3"/>
    <row r="1959" ht="12" customHeight="1" x14ac:dyDescent="0.3"/>
    <row r="1960" ht="12" customHeight="1" x14ac:dyDescent="0.3"/>
    <row r="1961" ht="12" customHeight="1" x14ac:dyDescent="0.3"/>
    <row r="1962" ht="12" customHeight="1" x14ac:dyDescent="0.3"/>
    <row r="1963" ht="12" customHeight="1" x14ac:dyDescent="0.3"/>
    <row r="1964" ht="12" customHeight="1" x14ac:dyDescent="0.3"/>
    <row r="1965" ht="12" customHeight="1" x14ac:dyDescent="0.3"/>
    <row r="1966" ht="12" customHeight="1" x14ac:dyDescent="0.3"/>
    <row r="1967" ht="12" customHeight="1" x14ac:dyDescent="0.3"/>
    <row r="1968" ht="12" customHeight="1" x14ac:dyDescent="0.3"/>
    <row r="1969" ht="12" customHeight="1" x14ac:dyDescent="0.3"/>
    <row r="1970" ht="12" customHeight="1" x14ac:dyDescent="0.3"/>
    <row r="1971" ht="12" customHeight="1" x14ac:dyDescent="0.3"/>
    <row r="1972" ht="12" customHeight="1" x14ac:dyDescent="0.3"/>
    <row r="1973" ht="12" customHeight="1" x14ac:dyDescent="0.3"/>
    <row r="1974" ht="12" customHeight="1" x14ac:dyDescent="0.3"/>
    <row r="1975" ht="12" customHeight="1" x14ac:dyDescent="0.3"/>
    <row r="1976" ht="12" customHeight="1" x14ac:dyDescent="0.3"/>
    <row r="1977" ht="12" customHeight="1" x14ac:dyDescent="0.3"/>
    <row r="1978" ht="12" customHeight="1" x14ac:dyDescent="0.3"/>
    <row r="1979" ht="12" customHeight="1" x14ac:dyDescent="0.3"/>
    <row r="1980" ht="12" customHeight="1" x14ac:dyDescent="0.3"/>
    <row r="1981" ht="12" customHeight="1" x14ac:dyDescent="0.3"/>
    <row r="1982" ht="12" customHeight="1" x14ac:dyDescent="0.3"/>
    <row r="1983" ht="12" customHeight="1" x14ac:dyDescent="0.3"/>
    <row r="1984" ht="12" customHeight="1" x14ac:dyDescent="0.3"/>
    <row r="1985" ht="12" customHeight="1" x14ac:dyDescent="0.3"/>
    <row r="1986" ht="12" customHeight="1" x14ac:dyDescent="0.3"/>
    <row r="1987" ht="12" customHeight="1" x14ac:dyDescent="0.3"/>
    <row r="1988" ht="12" customHeight="1" x14ac:dyDescent="0.3"/>
    <row r="1989" ht="12" customHeight="1" x14ac:dyDescent="0.3"/>
    <row r="1990" ht="12" customHeight="1" x14ac:dyDescent="0.3"/>
    <row r="1991" ht="12" customHeight="1" x14ac:dyDescent="0.3"/>
    <row r="1992" ht="12" customHeight="1" x14ac:dyDescent="0.3"/>
    <row r="1993" ht="12" customHeight="1" x14ac:dyDescent="0.3"/>
    <row r="1994" ht="12" customHeight="1" x14ac:dyDescent="0.3"/>
    <row r="1995" ht="12" customHeight="1" x14ac:dyDescent="0.3"/>
    <row r="1996" ht="12" customHeight="1" x14ac:dyDescent="0.3"/>
    <row r="1997" ht="12" customHeight="1" x14ac:dyDescent="0.3"/>
    <row r="1998" ht="12" customHeight="1" x14ac:dyDescent="0.3"/>
    <row r="1999" ht="12" customHeight="1" x14ac:dyDescent="0.3"/>
    <row r="2000" ht="12" customHeight="1" x14ac:dyDescent="0.3"/>
    <row r="2001" ht="12" customHeight="1" x14ac:dyDescent="0.3"/>
    <row r="2002" ht="12" customHeight="1" x14ac:dyDescent="0.3"/>
    <row r="2003" ht="12" customHeight="1" x14ac:dyDescent="0.3"/>
    <row r="2004" ht="12" customHeight="1" x14ac:dyDescent="0.3"/>
    <row r="2005" ht="12" customHeight="1" x14ac:dyDescent="0.3"/>
    <row r="2006" ht="12" customHeight="1" x14ac:dyDescent="0.3"/>
    <row r="2007" ht="12" customHeight="1" x14ac:dyDescent="0.3"/>
    <row r="2008" ht="12" customHeight="1" x14ac:dyDescent="0.3"/>
    <row r="2009" ht="12" customHeight="1" x14ac:dyDescent="0.3"/>
    <row r="2010" ht="12" customHeight="1" x14ac:dyDescent="0.3"/>
    <row r="2011" ht="12" customHeight="1" x14ac:dyDescent="0.3"/>
    <row r="2012" ht="12" customHeight="1" x14ac:dyDescent="0.3"/>
    <row r="2013" ht="12" customHeight="1" x14ac:dyDescent="0.3"/>
    <row r="2014" ht="12" customHeight="1" x14ac:dyDescent="0.3"/>
    <row r="2015" ht="12" customHeight="1" x14ac:dyDescent="0.3"/>
    <row r="2016" ht="12" customHeight="1" x14ac:dyDescent="0.3"/>
    <row r="2017" ht="12" customHeight="1" x14ac:dyDescent="0.3"/>
    <row r="2018" ht="12" customHeight="1" x14ac:dyDescent="0.3"/>
    <row r="2019" ht="12" customHeight="1" x14ac:dyDescent="0.3"/>
    <row r="2020" ht="12" customHeight="1" x14ac:dyDescent="0.3"/>
    <row r="2021" ht="12" customHeight="1" x14ac:dyDescent="0.3"/>
    <row r="2022" ht="12" customHeight="1" x14ac:dyDescent="0.3"/>
    <row r="2023" ht="12" customHeight="1" x14ac:dyDescent="0.3"/>
    <row r="2024" ht="12" customHeight="1" x14ac:dyDescent="0.3"/>
    <row r="2025" ht="12" customHeight="1" x14ac:dyDescent="0.3"/>
    <row r="2026" ht="12" customHeight="1" x14ac:dyDescent="0.3"/>
    <row r="2027" ht="12" customHeight="1" x14ac:dyDescent="0.3"/>
    <row r="2028" ht="12" customHeight="1" x14ac:dyDescent="0.3"/>
    <row r="2029" ht="12" customHeight="1" x14ac:dyDescent="0.3"/>
    <row r="2030" ht="12" customHeight="1" x14ac:dyDescent="0.3"/>
    <row r="2031" ht="12" customHeight="1" x14ac:dyDescent="0.3"/>
    <row r="2032" ht="12" customHeight="1" x14ac:dyDescent="0.3"/>
    <row r="2033" ht="12" customHeight="1" x14ac:dyDescent="0.3"/>
    <row r="2034" ht="12" customHeight="1" x14ac:dyDescent="0.3"/>
    <row r="2035" ht="12" customHeight="1" x14ac:dyDescent="0.3"/>
    <row r="2036" ht="12" customHeight="1" x14ac:dyDescent="0.3"/>
    <row r="2037" ht="12" customHeight="1" x14ac:dyDescent="0.3"/>
    <row r="2038" ht="12" customHeight="1" x14ac:dyDescent="0.3"/>
    <row r="2039" ht="12" customHeight="1" x14ac:dyDescent="0.3"/>
    <row r="2040" ht="12" customHeight="1" x14ac:dyDescent="0.3"/>
    <row r="2041" ht="12" customHeight="1" x14ac:dyDescent="0.3"/>
    <row r="2042" ht="12" customHeight="1" x14ac:dyDescent="0.3"/>
    <row r="2043" ht="12" customHeight="1" x14ac:dyDescent="0.3"/>
    <row r="2044" ht="12" customHeight="1" x14ac:dyDescent="0.3"/>
    <row r="2045" ht="12" customHeight="1" x14ac:dyDescent="0.3"/>
    <row r="2046" ht="12" customHeight="1" x14ac:dyDescent="0.3"/>
    <row r="2047" ht="12" customHeight="1" x14ac:dyDescent="0.3"/>
    <row r="2048" ht="12" customHeight="1" x14ac:dyDescent="0.3"/>
    <row r="2049" ht="12" customHeight="1" x14ac:dyDescent="0.3"/>
    <row r="2050" ht="12" customHeight="1" x14ac:dyDescent="0.3"/>
    <row r="2051" ht="12" customHeight="1" x14ac:dyDescent="0.3"/>
    <row r="2052" ht="12" customHeight="1" x14ac:dyDescent="0.3"/>
    <row r="2053" ht="12" customHeight="1" x14ac:dyDescent="0.3"/>
    <row r="2054" ht="12" customHeight="1" x14ac:dyDescent="0.3"/>
    <row r="2055" ht="12" customHeight="1" x14ac:dyDescent="0.3"/>
    <row r="2056" ht="12" customHeight="1" x14ac:dyDescent="0.3"/>
    <row r="2057" ht="12" customHeight="1" x14ac:dyDescent="0.3"/>
    <row r="2058" ht="12" customHeight="1" x14ac:dyDescent="0.3"/>
    <row r="2059" ht="12" customHeight="1" x14ac:dyDescent="0.3"/>
    <row r="2060" ht="12" customHeight="1" x14ac:dyDescent="0.3"/>
    <row r="2061" ht="12" customHeight="1" x14ac:dyDescent="0.3"/>
    <row r="2062" ht="12" customHeight="1" x14ac:dyDescent="0.3"/>
    <row r="2063" ht="12" customHeight="1" x14ac:dyDescent="0.3"/>
    <row r="2064" ht="12" customHeight="1" x14ac:dyDescent="0.3"/>
    <row r="2065" ht="12" customHeight="1" x14ac:dyDescent="0.3"/>
    <row r="2066" ht="12" customHeight="1" x14ac:dyDescent="0.3"/>
    <row r="2067" ht="12" customHeight="1" x14ac:dyDescent="0.3"/>
    <row r="2068" ht="12" customHeight="1" x14ac:dyDescent="0.3"/>
    <row r="2069" ht="12" customHeight="1" x14ac:dyDescent="0.3"/>
    <row r="2070" ht="12" customHeight="1" x14ac:dyDescent="0.3"/>
    <row r="2071" ht="12" customHeight="1" x14ac:dyDescent="0.3"/>
    <row r="2072" ht="12" customHeight="1" x14ac:dyDescent="0.3"/>
    <row r="2073" ht="12" customHeight="1" x14ac:dyDescent="0.3"/>
    <row r="2074" ht="12" customHeight="1" x14ac:dyDescent="0.3"/>
    <row r="2075" ht="12" customHeight="1" x14ac:dyDescent="0.3"/>
    <row r="2076" ht="12" customHeight="1" x14ac:dyDescent="0.3"/>
    <row r="2077" ht="12" customHeight="1" x14ac:dyDescent="0.3"/>
    <row r="2078" ht="12" customHeight="1" x14ac:dyDescent="0.3"/>
    <row r="2079" ht="12" customHeight="1" x14ac:dyDescent="0.3"/>
    <row r="2080" ht="12" customHeight="1" x14ac:dyDescent="0.3"/>
    <row r="2081" ht="12" customHeight="1" x14ac:dyDescent="0.3"/>
    <row r="2082" ht="12" customHeight="1" x14ac:dyDescent="0.3"/>
    <row r="2083" ht="12" customHeight="1" x14ac:dyDescent="0.3"/>
    <row r="2084" ht="12" customHeight="1" x14ac:dyDescent="0.3"/>
    <row r="2085" ht="12" customHeight="1" x14ac:dyDescent="0.3"/>
    <row r="2086" ht="12" customHeight="1" x14ac:dyDescent="0.3"/>
    <row r="2087" ht="12" customHeight="1" x14ac:dyDescent="0.3"/>
    <row r="2088" ht="12" customHeight="1" x14ac:dyDescent="0.3"/>
    <row r="2089" ht="12" customHeight="1" x14ac:dyDescent="0.3"/>
    <row r="2090" ht="12" customHeight="1" x14ac:dyDescent="0.3"/>
    <row r="2091" ht="12" customHeight="1" x14ac:dyDescent="0.3"/>
    <row r="2092" ht="12" customHeight="1" x14ac:dyDescent="0.3"/>
    <row r="2093" ht="12" customHeight="1" x14ac:dyDescent="0.3"/>
    <row r="2094" ht="12" customHeight="1" x14ac:dyDescent="0.3"/>
    <row r="2095" ht="12" customHeight="1" x14ac:dyDescent="0.3"/>
    <row r="2096" ht="12" customHeight="1" x14ac:dyDescent="0.3"/>
    <row r="2097" ht="12" customHeight="1" x14ac:dyDescent="0.3"/>
    <row r="2098" ht="12" customHeight="1" x14ac:dyDescent="0.3"/>
    <row r="2099" ht="12" customHeight="1" x14ac:dyDescent="0.3"/>
    <row r="2100" ht="12" customHeight="1" x14ac:dyDescent="0.3"/>
    <row r="2101" ht="12" customHeight="1" x14ac:dyDescent="0.3"/>
    <row r="2102" ht="12" customHeight="1" x14ac:dyDescent="0.3"/>
    <row r="2103" ht="12" customHeight="1" x14ac:dyDescent="0.3"/>
    <row r="2104" ht="12" customHeight="1" x14ac:dyDescent="0.3"/>
    <row r="2105" ht="12" customHeight="1" x14ac:dyDescent="0.3"/>
    <row r="2106" ht="12" customHeight="1" x14ac:dyDescent="0.3"/>
    <row r="2107" ht="12" customHeight="1" x14ac:dyDescent="0.3"/>
    <row r="2108" ht="12" customHeight="1" x14ac:dyDescent="0.3"/>
    <row r="2109" ht="12" customHeight="1" x14ac:dyDescent="0.3"/>
    <row r="2110" ht="12" customHeight="1" x14ac:dyDescent="0.3"/>
    <row r="2111" ht="12" customHeight="1" x14ac:dyDescent="0.3"/>
    <row r="2112" ht="12" customHeight="1" x14ac:dyDescent="0.3"/>
    <row r="2113" ht="12" customHeight="1" x14ac:dyDescent="0.3"/>
    <row r="2114" ht="12" customHeight="1" x14ac:dyDescent="0.3"/>
    <row r="2115" ht="12" customHeight="1" x14ac:dyDescent="0.3"/>
    <row r="2116" ht="12" customHeight="1" x14ac:dyDescent="0.3"/>
    <row r="2117" ht="12" customHeight="1" x14ac:dyDescent="0.3"/>
    <row r="2118" ht="12" customHeight="1" x14ac:dyDescent="0.3"/>
    <row r="2119" ht="12" customHeight="1" x14ac:dyDescent="0.3"/>
    <row r="2120" ht="12" customHeight="1" x14ac:dyDescent="0.3"/>
    <row r="2121" ht="12" customHeight="1" x14ac:dyDescent="0.3"/>
    <row r="2122" ht="12" customHeight="1" x14ac:dyDescent="0.3"/>
    <row r="2123" ht="12" customHeight="1" x14ac:dyDescent="0.3"/>
    <row r="2124" ht="12" customHeight="1" x14ac:dyDescent="0.3"/>
    <row r="2125" ht="12" customHeight="1" x14ac:dyDescent="0.3"/>
    <row r="2126" ht="12" customHeight="1" x14ac:dyDescent="0.3"/>
    <row r="2127" ht="12" customHeight="1" x14ac:dyDescent="0.3"/>
    <row r="2128" ht="12" customHeight="1" x14ac:dyDescent="0.3"/>
    <row r="2129" ht="12" customHeight="1" x14ac:dyDescent="0.3"/>
    <row r="2130" ht="12" customHeight="1" x14ac:dyDescent="0.3"/>
    <row r="2131" ht="12" customHeight="1" x14ac:dyDescent="0.3"/>
    <row r="2132" ht="12" customHeight="1" x14ac:dyDescent="0.3"/>
    <row r="2133" ht="12" customHeight="1" x14ac:dyDescent="0.3"/>
    <row r="2134" ht="12" customHeight="1" x14ac:dyDescent="0.3"/>
    <row r="2135" ht="12" customHeight="1" x14ac:dyDescent="0.3"/>
    <row r="2136" ht="12" customHeight="1" x14ac:dyDescent="0.3"/>
    <row r="2137" ht="12" customHeight="1" x14ac:dyDescent="0.3"/>
    <row r="2138" ht="12" customHeight="1" x14ac:dyDescent="0.3"/>
    <row r="2139" ht="12" customHeight="1" x14ac:dyDescent="0.3"/>
    <row r="2140" ht="12" customHeight="1" x14ac:dyDescent="0.3"/>
    <row r="2141" ht="12" customHeight="1" x14ac:dyDescent="0.3"/>
    <row r="2142" ht="12" customHeight="1" x14ac:dyDescent="0.3"/>
    <row r="2143" ht="12" customHeight="1" x14ac:dyDescent="0.3"/>
    <row r="2144" ht="12" customHeight="1" x14ac:dyDescent="0.3"/>
    <row r="2145" ht="12" customHeight="1" x14ac:dyDescent="0.3"/>
    <row r="2146" ht="12" customHeight="1" x14ac:dyDescent="0.3"/>
    <row r="2147" ht="12" customHeight="1" x14ac:dyDescent="0.3"/>
    <row r="2148" ht="12" customHeight="1" x14ac:dyDescent="0.3"/>
    <row r="2149" ht="12" customHeight="1" x14ac:dyDescent="0.3"/>
    <row r="2150" ht="12" customHeight="1" x14ac:dyDescent="0.3"/>
    <row r="2151" ht="12" customHeight="1" x14ac:dyDescent="0.3"/>
    <row r="2152" ht="12" customHeight="1" x14ac:dyDescent="0.3"/>
    <row r="2153" ht="12" customHeight="1" x14ac:dyDescent="0.3"/>
    <row r="2154" ht="12" customHeight="1" x14ac:dyDescent="0.3"/>
    <row r="2155" ht="12" customHeight="1" x14ac:dyDescent="0.3"/>
    <row r="2156" ht="12" customHeight="1" x14ac:dyDescent="0.3"/>
    <row r="2157" ht="12" customHeight="1" x14ac:dyDescent="0.3"/>
    <row r="2158" ht="12" customHeight="1" x14ac:dyDescent="0.3"/>
    <row r="2159" ht="12" customHeight="1" x14ac:dyDescent="0.3"/>
    <row r="2160" ht="12" customHeight="1" x14ac:dyDescent="0.3"/>
    <row r="2161" ht="12" customHeight="1" x14ac:dyDescent="0.3"/>
    <row r="2162" ht="12" customHeight="1" x14ac:dyDescent="0.3"/>
    <row r="2163" ht="12" customHeight="1" x14ac:dyDescent="0.3"/>
    <row r="2164" ht="12" customHeight="1" x14ac:dyDescent="0.3"/>
    <row r="2165" ht="12" customHeight="1" x14ac:dyDescent="0.3"/>
    <row r="2166" ht="12" customHeight="1" x14ac:dyDescent="0.3"/>
    <row r="2167" ht="12" customHeight="1" x14ac:dyDescent="0.3"/>
    <row r="2168" ht="12" customHeight="1" x14ac:dyDescent="0.3"/>
    <row r="2169" ht="12" customHeight="1" x14ac:dyDescent="0.3"/>
    <row r="2170" ht="12" customHeight="1" x14ac:dyDescent="0.3"/>
    <row r="2171" ht="12" customHeight="1" x14ac:dyDescent="0.3"/>
    <row r="2172" ht="12" customHeight="1" x14ac:dyDescent="0.3"/>
    <row r="2173" ht="12" customHeight="1" x14ac:dyDescent="0.3"/>
    <row r="2174" ht="12" customHeight="1" x14ac:dyDescent="0.3"/>
    <row r="2175" ht="12" customHeight="1" x14ac:dyDescent="0.3"/>
    <row r="2176" ht="12" customHeight="1" x14ac:dyDescent="0.3"/>
    <row r="2177" ht="12" customHeight="1" x14ac:dyDescent="0.3"/>
    <row r="2178" ht="12" customHeight="1" x14ac:dyDescent="0.3"/>
    <row r="2179" ht="12" customHeight="1" x14ac:dyDescent="0.3"/>
    <row r="2180" ht="12" customHeight="1" x14ac:dyDescent="0.3"/>
    <row r="2181" ht="12" customHeight="1" x14ac:dyDescent="0.3"/>
    <row r="2182" ht="12" customHeight="1" x14ac:dyDescent="0.3"/>
    <row r="2183" ht="12" customHeight="1" x14ac:dyDescent="0.3"/>
    <row r="2184" ht="12" customHeight="1" x14ac:dyDescent="0.3"/>
    <row r="2185" ht="12" customHeight="1" x14ac:dyDescent="0.3"/>
    <row r="2186" ht="12" customHeight="1" x14ac:dyDescent="0.3"/>
    <row r="2187" ht="12" customHeight="1" x14ac:dyDescent="0.3"/>
    <row r="2188" ht="12" customHeight="1" x14ac:dyDescent="0.3"/>
    <row r="2189" ht="12" customHeight="1" x14ac:dyDescent="0.3"/>
    <row r="2190" ht="12" customHeight="1" x14ac:dyDescent="0.3"/>
    <row r="2191" ht="12" customHeight="1" x14ac:dyDescent="0.3"/>
    <row r="2192" ht="12" customHeight="1" x14ac:dyDescent="0.3"/>
    <row r="2193" ht="12" customHeight="1" x14ac:dyDescent="0.3"/>
    <row r="2194" ht="12" customHeight="1" x14ac:dyDescent="0.3"/>
    <row r="2195" ht="12" customHeight="1" x14ac:dyDescent="0.3"/>
    <row r="2196" ht="12" customHeight="1" x14ac:dyDescent="0.3"/>
    <row r="2197" ht="12" customHeight="1" x14ac:dyDescent="0.3"/>
    <row r="2198" ht="12" customHeight="1" x14ac:dyDescent="0.3"/>
    <row r="2199" ht="12" customHeight="1" x14ac:dyDescent="0.3"/>
    <row r="2200" ht="12" customHeight="1" x14ac:dyDescent="0.3"/>
    <row r="2201" ht="12" customHeight="1" x14ac:dyDescent="0.3"/>
    <row r="2202" ht="12" customHeight="1" x14ac:dyDescent="0.3"/>
    <row r="2203" ht="12" customHeight="1" x14ac:dyDescent="0.3"/>
    <row r="2204" ht="12" customHeight="1" x14ac:dyDescent="0.3"/>
    <row r="2205" ht="12" customHeight="1" x14ac:dyDescent="0.3"/>
    <row r="2206" ht="12" customHeight="1" x14ac:dyDescent="0.3"/>
    <row r="2207" ht="12" customHeight="1" x14ac:dyDescent="0.3"/>
    <row r="2208" ht="12" customHeight="1" x14ac:dyDescent="0.3"/>
    <row r="2209" ht="12" customHeight="1" x14ac:dyDescent="0.3"/>
    <row r="2210" ht="12" customHeight="1" x14ac:dyDescent="0.3"/>
    <row r="2211" ht="12" customHeight="1" x14ac:dyDescent="0.3"/>
    <row r="2212" ht="12" customHeight="1" x14ac:dyDescent="0.3"/>
    <row r="2213" ht="12" customHeight="1" x14ac:dyDescent="0.3"/>
    <row r="2214" ht="12" customHeight="1" x14ac:dyDescent="0.3"/>
    <row r="2215" ht="12" customHeight="1" x14ac:dyDescent="0.3"/>
    <row r="2216" ht="12" customHeight="1" x14ac:dyDescent="0.3"/>
    <row r="2217" ht="12" customHeight="1" x14ac:dyDescent="0.3"/>
    <row r="2218" ht="12" customHeight="1" x14ac:dyDescent="0.3"/>
    <row r="2219" ht="12" customHeight="1" x14ac:dyDescent="0.3"/>
    <row r="2220" ht="12" customHeight="1" x14ac:dyDescent="0.3"/>
    <row r="2221" ht="12" customHeight="1" x14ac:dyDescent="0.3"/>
    <row r="2222" ht="12" customHeight="1" x14ac:dyDescent="0.3"/>
    <row r="2223" ht="12" customHeight="1" x14ac:dyDescent="0.3"/>
    <row r="2224" ht="12" customHeight="1" x14ac:dyDescent="0.3"/>
    <row r="2225" ht="12" customHeight="1" x14ac:dyDescent="0.3"/>
    <row r="2226" ht="12" customHeight="1" x14ac:dyDescent="0.3"/>
    <row r="2227" ht="12" customHeight="1" x14ac:dyDescent="0.3"/>
    <row r="2228" ht="12" customHeight="1" x14ac:dyDescent="0.3"/>
    <row r="2229" ht="12" customHeight="1" x14ac:dyDescent="0.3"/>
    <row r="2230" ht="12" customHeight="1" x14ac:dyDescent="0.3"/>
    <row r="2231" ht="12" customHeight="1" x14ac:dyDescent="0.3"/>
    <row r="2232" ht="12" customHeight="1" x14ac:dyDescent="0.3"/>
    <row r="2233" ht="12" customHeight="1" x14ac:dyDescent="0.3"/>
    <row r="2234" ht="12" customHeight="1" x14ac:dyDescent="0.3"/>
    <row r="2235" ht="12" customHeight="1" x14ac:dyDescent="0.3"/>
    <row r="2236" ht="12" customHeight="1" x14ac:dyDescent="0.3"/>
    <row r="2237" ht="12" customHeight="1" x14ac:dyDescent="0.3"/>
    <row r="2238" ht="12" customHeight="1" x14ac:dyDescent="0.3"/>
    <row r="2239" ht="12" customHeight="1" x14ac:dyDescent="0.3"/>
    <row r="2240" ht="12" customHeight="1" x14ac:dyDescent="0.3"/>
    <row r="2241" ht="12" customHeight="1" x14ac:dyDescent="0.3"/>
    <row r="2242" ht="12" customHeight="1" x14ac:dyDescent="0.3"/>
    <row r="2243" ht="12" customHeight="1" x14ac:dyDescent="0.3"/>
    <row r="2244" ht="12" customHeight="1" x14ac:dyDescent="0.3"/>
    <row r="2245" ht="12" customHeight="1" x14ac:dyDescent="0.3"/>
    <row r="2246" ht="12" customHeight="1" x14ac:dyDescent="0.3"/>
    <row r="2247" ht="12" customHeight="1" x14ac:dyDescent="0.3"/>
    <row r="2248" ht="12" customHeight="1" x14ac:dyDescent="0.3"/>
    <row r="2249" ht="12" customHeight="1" x14ac:dyDescent="0.3"/>
    <row r="2250" ht="12" customHeight="1" x14ac:dyDescent="0.3"/>
    <row r="2251" ht="12" customHeight="1" x14ac:dyDescent="0.3"/>
    <row r="2252" ht="12" customHeight="1" x14ac:dyDescent="0.3"/>
    <row r="2253" ht="12" customHeight="1" x14ac:dyDescent="0.3"/>
    <row r="2254" ht="12" customHeight="1" x14ac:dyDescent="0.3"/>
    <row r="2255" ht="12" customHeight="1" x14ac:dyDescent="0.3"/>
    <row r="2256" ht="12" customHeight="1" x14ac:dyDescent="0.3"/>
    <row r="2257" ht="12" customHeight="1" x14ac:dyDescent="0.3"/>
    <row r="2258" ht="12" customHeight="1" x14ac:dyDescent="0.3"/>
    <row r="2259" ht="12" customHeight="1" x14ac:dyDescent="0.3"/>
    <row r="2260" ht="12" customHeight="1" x14ac:dyDescent="0.3"/>
    <row r="2261" ht="12" customHeight="1" x14ac:dyDescent="0.3"/>
    <row r="2262" ht="12" customHeight="1" x14ac:dyDescent="0.3"/>
    <row r="2263" ht="12" customHeight="1" x14ac:dyDescent="0.3"/>
    <row r="2264" ht="12" customHeight="1" x14ac:dyDescent="0.3"/>
    <row r="2265" ht="12" customHeight="1" x14ac:dyDescent="0.3"/>
    <row r="2266" ht="12" customHeight="1" x14ac:dyDescent="0.3"/>
    <row r="2267" ht="12" customHeight="1" x14ac:dyDescent="0.3"/>
    <row r="2268" ht="12" customHeight="1" x14ac:dyDescent="0.3"/>
    <row r="2269" ht="12" customHeight="1" x14ac:dyDescent="0.3"/>
    <row r="2270" ht="12" customHeight="1" x14ac:dyDescent="0.3"/>
    <row r="2271" ht="12" customHeight="1" x14ac:dyDescent="0.3"/>
    <row r="2272" ht="12" customHeight="1" x14ac:dyDescent="0.3"/>
    <row r="2273" ht="12" customHeight="1" x14ac:dyDescent="0.3"/>
    <row r="2274" ht="12" customHeight="1" x14ac:dyDescent="0.3"/>
    <row r="2275" ht="12" customHeight="1" x14ac:dyDescent="0.3"/>
    <row r="2276" ht="12" customHeight="1" x14ac:dyDescent="0.3"/>
    <row r="2277" ht="12" customHeight="1" x14ac:dyDescent="0.3"/>
    <row r="2278" ht="12" customHeight="1" x14ac:dyDescent="0.3"/>
    <row r="2279" ht="12" customHeight="1" x14ac:dyDescent="0.3"/>
    <row r="2280" ht="12" customHeight="1" x14ac:dyDescent="0.3"/>
    <row r="2281" ht="12" customHeight="1" x14ac:dyDescent="0.3"/>
    <row r="2282" ht="12" customHeight="1" x14ac:dyDescent="0.3"/>
    <row r="2283" ht="12" customHeight="1" x14ac:dyDescent="0.3"/>
    <row r="2284" ht="12" customHeight="1" x14ac:dyDescent="0.3"/>
    <row r="2285" ht="12" customHeight="1" x14ac:dyDescent="0.3"/>
    <row r="2286" ht="12" customHeight="1" x14ac:dyDescent="0.3"/>
    <row r="2287" ht="12" customHeight="1" x14ac:dyDescent="0.3"/>
    <row r="2288" ht="12" customHeight="1" x14ac:dyDescent="0.3"/>
    <row r="2289" ht="12" customHeight="1" x14ac:dyDescent="0.3"/>
    <row r="2290" ht="12" customHeight="1" x14ac:dyDescent="0.3"/>
    <row r="2291" ht="12" customHeight="1" x14ac:dyDescent="0.3"/>
    <row r="2292" ht="12" customHeight="1" x14ac:dyDescent="0.3"/>
    <row r="2293" ht="12" customHeight="1" x14ac:dyDescent="0.3"/>
    <row r="2294" ht="12" customHeight="1" x14ac:dyDescent="0.3"/>
    <row r="2295" ht="12" customHeight="1" x14ac:dyDescent="0.3"/>
    <row r="2296" ht="12" customHeight="1" x14ac:dyDescent="0.3"/>
    <row r="2297" ht="12" customHeight="1" x14ac:dyDescent="0.3"/>
    <row r="2298" ht="12" customHeight="1" x14ac:dyDescent="0.3"/>
    <row r="2299" ht="12" customHeight="1" x14ac:dyDescent="0.3"/>
    <row r="2300" ht="12" customHeight="1" x14ac:dyDescent="0.3"/>
    <row r="2301" ht="12" customHeight="1" x14ac:dyDescent="0.3"/>
    <row r="2302" ht="12" customHeight="1" x14ac:dyDescent="0.3"/>
    <row r="2303" ht="12" customHeight="1" x14ac:dyDescent="0.3"/>
    <row r="2304" ht="12" customHeight="1" x14ac:dyDescent="0.3"/>
    <row r="2305" ht="12" customHeight="1" x14ac:dyDescent="0.3"/>
    <row r="2306" ht="12" customHeight="1" x14ac:dyDescent="0.3"/>
    <row r="2307" ht="12" customHeight="1" x14ac:dyDescent="0.3"/>
    <row r="2308" ht="12" customHeight="1" x14ac:dyDescent="0.3"/>
    <row r="2309" ht="12" customHeight="1" x14ac:dyDescent="0.3"/>
    <row r="2310" ht="12" customHeight="1" x14ac:dyDescent="0.3"/>
    <row r="2311" ht="12" customHeight="1" x14ac:dyDescent="0.3"/>
    <row r="2312" ht="12" customHeight="1" x14ac:dyDescent="0.3"/>
    <row r="2313" ht="12" customHeight="1" x14ac:dyDescent="0.3"/>
    <row r="2314" ht="12" customHeight="1" x14ac:dyDescent="0.3"/>
    <row r="2315" ht="12" customHeight="1" x14ac:dyDescent="0.3"/>
    <row r="2316" ht="12" customHeight="1" x14ac:dyDescent="0.3"/>
    <row r="2317" ht="12" customHeight="1" x14ac:dyDescent="0.3"/>
    <row r="2318" ht="12" customHeight="1" x14ac:dyDescent="0.3"/>
    <row r="2319" ht="12" customHeight="1" x14ac:dyDescent="0.3"/>
    <row r="2320" ht="12" customHeight="1" x14ac:dyDescent="0.3"/>
    <row r="2321" ht="12" customHeight="1" x14ac:dyDescent="0.3"/>
    <row r="2322" ht="12" customHeight="1" x14ac:dyDescent="0.3"/>
    <row r="2323" ht="12" customHeight="1" x14ac:dyDescent="0.3"/>
    <row r="2324" ht="12" customHeight="1" x14ac:dyDescent="0.3"/>
    <row r="2325" ht="12" customHeight="1" x14ac:dyDescent="0.3"/>
    <row r="2326" ht="12" customHeight="1" x14ac:dyDescent="0.3"/>
    <row r="2327" ht="12" customHeight="1" x14ac:dyDescent="0.3"/>
    <row r="2328" ht="12" customHeight="1" x14ac:dyDescent="0.3"/>
    <row r="2329" ht="12" customHeight="1" x14ac:dyDescent="0.3"/>
    <row r="2330" ht="12" customHeight="1" x14ac:dyDescent="0.3"/>
    <row r="2331" ht="12" customHeight="1" x14ac:dyDescent="0.3"/>
    <row r="2332" ht="12" customHeight="1" x14ac:dyDescent="0.3"/>
    <row r="2333" ht="12" customHeight="1" x14ac:dyDescent="0.3"/>
    <row r="2334" ht="12" customHeight="1" x14ac:dyDescent="0.3"/>
    <row r="2335" ht="12" customHeight="1" x14ac:dyDescent="0.3"/>
    <row r="2336" ht="12" customHeight="1" x14ac:dyDescent="0.3"/>
    <row r="2337" ht="12" customHeight="1" x14ac:dyDescent="0.3"/>
    <row r="2338" ht="12" customHeight="1" x14ac:dyDescent="0.3"/>
    <row r="2339" ht="12" customHeight="1" x14ac:dyDescent="0.3"/>
    <row r="2340" ht="12" customHeight="1" x14ac:dyDescent="0.3"/>
    <row r="2341" ht="12" customHeight="1" x14ac:dyDescent="0.3"/>
    <row r="2342" ht="12" customHeight="1" x14ac:dyDescent="0.3"/>
    <row r="2343" ht="12" customHeight="1" x14ac:dyDescent="0.3"/>
    <row r="2344" ht="12" customHeight="1" x14ac:dyDescent="0.3"/>
    <row r="2345" ht="12" customHeight="1" x14ac:dyDescent="0.3"/>
    <row r="2346" ht="12" customHeight="1" x14ac:dyDescent="0.3"/>
    <row r="2347" ht="12" customHeight="1" x14ac:dyDescent="0.3"/>
    <row r="2348" ht="12" customHeight="1" x14ac:dyDescent="0.3"/>
    <row r="2349" ht="12" customHeight="1" x14ac:dyDescent="0.3"/>
    <row r="2350" ht="12" customHeight="1" x14ac:dyDescent="0.3"/>
    <row r="2351" ht="12" customHeight="1" x14ac:dyDescent="0.3"/>
    <row r="2352" ht="12" customHeight="1" x14ac:dyDescent="0.3"/>
    <row r="2353" ht="12" customHeight="1" x14ac:dyDescent="0.3"/>
    <row r="2354" ht="12" customHeight="1" x14ac:dyDescent="0.3"/>
    <row r="2355" ht="12" customHeight="1" x14ac:dyDescent="0.3"/>
    <row r="2356" ht="12" customHeight="1" x14ac:dyDescent="0.3"/>
    <row r="2357" ht="12" customHeight="1" x14ac:dyDescent="0.3"/>
    <row r="2358" ht="12" customHeight="1" x14ac:dyDescent="0.3"/>
    <row r="2359" ht="12" customHeight="1" x14ac:dyDescent="0.3"/>
    <row r="2360" ht="12" customHeight="1" x14ac:dyDescent="0.3"/>
    <row r="2361" ht="12" customHeight="1" x14ac:dyDescent="0.3"/>
    <row r="2362" ht="12" customHeight="1" x14ac:dyDescent="0.3"/>
    <row r="2363" ht="12" customHeight="1" x14ac:dyDescent="0.3"/>
    <row r="2364" ht="12" customHeight="1" x14ac:dyDescent="0.3"/>
    <row r="2365" ht="12" customHeight="1" x14ac:dyDescent="0.3"/>
    <row r="2366" ht="12" customHeight="1" x14ac:dyDescent="0.3"/>
    <row r="2367" ht="12" customHeight="1" x14ac:dyDescent="0.3"/>
    <row r="2368" ht="12" customHeight="1" x14ac:dyDescent="0.3"/>
    <row r="2369" ht="12" customHeight="1" x14ac:dyDescent="0.3"/>
    <row r="2370" ht="12" customHeight="1" x14ac:dyDescent="0.3"/>
    <row r="2371" ht="12" customHeight="1" x14ac:dyDescent="0.3"/>
    <row r="2372" ht="12" customHeight="1" x14ac:dyDescent="0.3"/>
    <row r="2373" ht="12" customHeight="1" x14ac:dyDescent="0.3"/>
    <row r="2374" ht="12" customHeight="1" x14ac:dyDescent="0.3"/>
    <row r="2375" ht="12" customHeight="1" x14ac:dyDescent="0.3"/>
    <row r="2376" ht="12" customHeight="1" x14ac:dyDescent="0.3"/>
    <row r="2377" ht="12" customHeight="1" x14ac:dyDescent="0.3"/>
    <row r="2378" ht="12" customHeight="1" x14ac:dyDescent="0.3"/>
    <row r="2379" ht="12" customHeight="1" x14ac:dyDescent="0.3"/>
    <row r="2380" ht="12" customHeight="1" x14ac:dyDescent="0.3"/>
    <row r="2381" ht="12" customHeight="1" x14ac:dyDescent="0.3"/>
    <row r="2382" ht="12" customHeight="1" x14ac:dyDescent="0.3"/>
    <row r="2383" ht="12" customHeight="1" x14ac:dyDescent="0.3"/>
    <row r="2384" ht="12" customHeight="1" x14ac:dyDescent="0.3"/>
    <row r="2385" ht="12" customHeight="1" x14ac:dyDescent="0.3"/>
    <row r="2386" ht="12" customHeight="1" x14ac:dyDescent="0.3"/>
    <row r="2387" ht="12" customHeight="1" x14ac:dyDescent="0.3"/>
    <row r="2388" ht="12" customHeight="1" x14ac:dyDescent="0.3"/>
    <row r="2389" ht="12" customHeight="1" x14ac:dyDescent="0.3"/>
    <row r="2390" ht="12" customHeight="1" x14ac:dyDescent="0.3"/>
    <row r="2391" ht="12" customHeight="1" x14ac:dyDescent="0.3"/>
    <row r="2392" ht="12" customHeight="1" x14ac:dyDescent="0.3"/>
    <row r="2393" ht="12" customHeight="1" x14ac:dyDescent="0.3"/>
    <row r="2394" ht="12" customHeight="1" x14ac:dyDescent="0.3"/>
    <row r="2395" ht="12" customHeight="1" x14ac:dyDescent="0.3"/>
    <row r="2396" ht="12" customHeight="1" x14ac:dyDescent="0.3"/>
    <row r="2397" ht="12" customHeight="1" x14ac:dyDescent="0.3"/>
    <row r="2398" ht="12" customHeight="1" x14ac:dyDescent="0.3"/>
    <row r="2399" ht="12" customHeight="1" x14ac:dyDescent="0.3"/>
    <row r="2400" ht="12" customHeight="1" x14ac:dyDescent="0.3"/>
    <row r="2401" ht="12" customHeight="1" x14ac:dyDescent="0.3"/>
    <row r="2402" ht="12" customHeight="1" x14ac:dyDescent="0.3"/>
    <row r="2403" ht="12" customHeight="1" x14ac:dyDescent="0.3"/>
    <row r="2404" ht="12" customHeight="1" x14ac:dyDescent="0.3"/>
    <row r="2405" ht="12" customHeight="1" x14ac:dyDescent="0.3"/>
    <row r="2406" ht="12" customHeight="1" x14ac:dyDescent="0.3"/>
    <row r="2407" ht="12" customHeight="1" x14ac:dyDescent="0.3"/>
    <row r="2408" ht="12" customHeight="1" x14ac:dyDescent="0.3"/>
    <row r="2409" ht="12" customHeight="1" x14ac:dyDescent="0.3"/>
    <row r="2410" ht="12" customHeight="1" x14ac:dyDescent="0.3"/>
    <row r="2411" ht="12" customHeight="1" x14ac:dyDescent="0.3"/>
    <row r="2412" ht="12" customHeight="1" x14ac:dyDescent="0.3"/>
    <row r="2413" ht="12" customHeight="1" x14ac:dyDescent="0.3"/>
    <row r="2414" ht="12" customHeight="1" x14ac:dyDescent="0.3"/>
    <row r="2415" ht="12" customHeight="1" x14ac:dyDescent="0.3"/>
    <row r="2416" ht="12" customHeight="1" x14ac:dyDescent="0.3"/>
    <row r="2417" ht="12" customHeight="1" x14ac:dyDescent="0.3"/>
    <row r="2418" ht="12" customHeight="1" x14ac:dyDescent="0.3"/>
    <row r="2419" ht="12" customHeight="1" x14ac:dyDescent="0.3"/>
    <row r="2420" ht="12" customHeight="1" x14ac:dyDescent="0.3"/>
    <row r="2421" ht="12" customHeight="1" x14ac:dyDescent="0.3"/>
    <row r="2422" ht="12" customHeight="1" x14ac:dyDescent="0.3"/>
    <row r="2423" ht="12" customHeight="1" x14ac:dyDescent="0.3"/>
    <row r="2424" ht="12" customHeight="1" x14ac:dyDescent="0.3"/>
    <row r="2425" ht="12" customHeight="1" x14ac:dyDescent="0.3"/>
    <row r="2426" ht="12" customHeight="1" x14ac:dyDescent="0.3"/>
    <row r="2427" ht="12" customHeight="1" x14ac:dyDescent="0.3"/>
    <row r="2428" ht="12" customHeight="1" x14ac:dyDescent="0.3"/>
    <row r="2429" ht="12" customHeight="1" x14ac:dyDescent="0.3"/>
    <row r="2430" ht="12" customHeight="1" x14ac:dyDescent="0.3"/>
    <row r="2431" ht="12" customHeight="1" x14ac:dyDescent="0.3"/>
    <row r="2432" ht="12" customHeight="1" x14ac:dyDescent="0.3"/>
    <row r="2433" ht="12" customHeight="1" x14ac:dyDescent="0.3"/>
    <row r="2434" ht="12" customHeight="1" x14ac:dyDescent="0.3"/>
    <row r="2435" ht="12" customHeight="1" x14ac:dyDescent="0.3"/>
    <row r="2436" ht="12" customHeight="1" x14ac:dyDescent="0.3"/>
    <row r="2437" ht="12" customHeight="1" x14ac:dyDescent="0.3"/>
    <row r="2438" ht="12" customHeight="1" x14ac:dyDescent="0.3"/>
    <row r="2439" ht="12" customHeight="1" x14ac:dyDescent="0.3"/>
    <row r="2440" ht="12" customHeight="1" x14ac:dyDescent="0.3"/>
    <row r="2441" ht="12" customHeight="1" x14ac:dyDescent="0.3"/>
    <row r="2442" ht="12" customHeight="1" x14ac:dyDescent="0.3"/>
    <row r="2443" ht="12" customHeight="1" x14ac:dyDescent="0.3"/>
    <row r="2444" ht="12" customHeight="1" x14ac:dyDescent="0.3"/>
    <row r="2445" ht="12" customHeight="1" x14ac:dyDescent="0.3"/>
    <row r="2446" ht="12" customHeight="1" x14ac:dyDescent="0.3"/>
    <row r="2447" ht="12" customHeight="1" x14ac:dyDescent="0.3"/>
    <row r="2448" ht="12" customHeight="1" x14ac:dyDescent="0.3"/>
    <row r="2449" ht="12" customHeight="1" x14ac:dyDescent="0.3"/>
    <row r="2450" ht="12" customHeight="1" x14ac:dyDescent="0.3"/>
    <row r="2451" ht="12" customHeight="1" x14ac:dyDescent="0.3"/>
    <row r="2452" ht="12" customHeight="1" x14ac:dyDescent="0.3"/>
    <row r="2453" ht="12" customHeight="1" x14ac:dyDescent="0.3"/>
    <row r="2454" ht="12" customHeight="1" x14ac:dyDescent="0.3"/>
    <row r="2455" ht="12" customHeight="1" x14ac:dyDescent="0.3"/>
  </sheetData>
  <sheetProtection algorithmName="SHA-512" hashValue="16LniKi4CYqKkFQlNy6kHb+a484tEQL8sWxCpdkldB1PkHe7NPDaWEbu2fI8BfDgzb7IhFcJ5XdurYHwBcwaEQ==" saltValue="kHMV4LljEuEonJkW8zieuQ==" spinCount="100000" sheet="1" formatColumns="0" formatRows="0"/>
  <mergeCells count="9">
    <mergeCell ref="E8:R8"/>
    <mergeCell ref="E5:E6"/>
    <mergeCell ref="T5:T6"/>
    <mergeCell ref="V5:V6"/>
    <mergeCell ref="D1:R1"/>
    <mergeCell ref="D3:G3"/>
    <mergeCell ref="A5:D5"/>
    <mergeCell ref="R5:R6"/>
    <mergeCell ref="A6:D7"/>
  </mergeCells>
  <conditionalFormatting sqref="A5">
    <cfRule type="expression" dxfId="15" priority="59" stopIfTrue="1">
      <formula>$A$5="Your check boxes are not clear (column V).  Please correct"</formula>
    </cfRule>
  </conditionalFormatting>
  <conditionalFormatting sqref="D3:G3">
    <cfRule type="containsText" dxfId="14" priority="46" operator="containsText" text="Select School Name Here">
      <formula>NOT(ISERROR(SEARCH("Select School Name Here",D3)))</formula>
    </cfRule>
    <cfRule type="expression" dxfId="13" priority="47">
      <formula>$D$3="Select School Name Here"</formula>
    </cfRule>
  </conditionalFormatting>
  <conditionalFormatting sqref="A105:E105">
    <cfRule type="expression" dxfId="12" priority="45">
      <formula>$C$105="Other Capital - THIS CANNOT BE A DEFICIT - PLEASE CORRECT"</formula>
    </cfRule>
  </conditionalFormatting>
  <conditionalFormatting sqref="A100:E100">
    <cfRule type="expression" dxfId="11" priority="44">
      <formula>$C$100="UncommitTed Revenue - THIS IS A DEFICIT BALANCE"</formula>
    </cfRule>
  </conditionalFormatting>
  <conditionalFormatting sqref="A108:E108">
    <cfRule type="expression" dxfId="10" priority="43">
      <formula>$E$108&lt;0</formula>
    </cfRule>
  </conditionalFormatting>
  <conditionalFormatting sqref="F105:Q105">
    <cfRule type="expression" dxfId="9" priority="41">
      <formula>$C$105="Other Capital - THIS CANNOT BE A DEFICIT - PLEASE CORRECT"</formula>
    </cfRule>
  </conditionalFormatting>
  <conditionalFormatting sqref="F100:Q100">
    <cfRule type="expression" dxfId="8" priority="40">
      <formula>$C$100="UncommitTed Revenue - THIS IS A DEFICIT BALANCE"</formula>
    </cfRule>
  </conditionalFormatting>
  <conditionalFormatting sqref="F108:Q108">
    <cfRule type="expression" dxfId="7" priority="39">
      <formula>$E$108&lt;0</formula>
    </cfRule>
  </conditionalFormatting>
  <conditionalFormatting sqref="A6">
    <cfRule type="expression" dxfId="6" priority="121" stopIfTrue="1">
      <formula>#REF!="Yes"</formula>
    </cfRule>
  </conditionalFormatting>
  <conditionalFormatting sqref="T9:T31">
    <cfRule type="expression" dxfId="5" priority="7" stopIfTrue="1">
      <formula>T9&gt;0</formula>
    </cfRule>
  </conditionalFormatting>
  <conditionalFormatting sqref="T34:T66">
    <cfRule type="expression" dxfId="4" priority="6" stopIfTrue="1">
      <formula>T34&gt;0</formula>
    </cfRule>
  </conditionalFormatting>
  <conditionalFormatting sqref="T68">
    <cfRule type="expression" dxfId="3" priority="4" stopIfTrue="1">
      <formula>T68&lt;0</formula>
    </cfRule>
  </conditionalFormatting>
  <conditionalFormatting sqref="T76">
    <cfRule type="expression" dxfId="2" priority="3" stopIfTrue="1">
      <formula>T76&gt;0</formula>
    </cfRule>
  </conditionalFormatting>
  <conditionalFormatting sqref="T72:T74">
    <cfRule type="expression" dxfId="1" priority="2" stopIfTrue="1">
      <formula>T72&gt;0</formula>
    </cfRule>
  </conditionalFormatting>
  <conditionalFormatting sqref="T79:T84">
    <cfRule type="expression" dxfId="0" priority="1" stopIfTrue="1">
      <formula>T79&gt;0</formula>
    </cfRule>
  </conditionalFormatting>
  <dataValidations count="4">
    <dataValidation type="decimal" allowBlank="1" showInputMessage="1" showErrorMessage="1" errorTitle="ERROR" error="Data must be entered as a negative value" sqref="E72:E73" xr:uid="{0699A3A0-6333-4113-8808-F6D51692D5D9}">
      <formula1>-1000000</formula1>
      <formula2>0</formula2>
    </dataValidation>
    <dataValidation type="decimal" allowBlank="1" showInputMessage="1" showErrorMessage="1" errorTitle="ERROR" error="Data must be entered as a negative value" sqref="F9:Q27 E9:E26 E28:Q29 F34:Q63 F65:Q66 F72:Q74 F79:Q82" xr:uid="{01227037-3D26-4B77-8776-AE65AD3E86A4}">
      <formula1>-10000000</formula1>
      <formula2>0</formula2>
    </dataValidation>
    <dataValidation type="decimal" allowBlank="1" showInputMessage="1" showErrorMessage="1" sqref="E31" xr:uid="{223CA0FB-9556-422D-84B6-287ECEA6EECE}">
      <formula1>-10000000</formula1>
      <formula2>0</formula2>
    </dataValidation>
    <dataValidation type="list" allowBlank="1" showInputMessage="1" showErrorMessage="1" sqref="H3" xr:uid="{2D931169-A61E-47A1-A8D2-F75044FBF587}">
      <formula1>#REF!</formula1>
    </dataValidation>
  </dataValidations>
  <pageMargins left="0.31" right="0.31" top="0.43" bottom="0.62" header="0.28999999999999998" footer="0.28999999999999998"/>
  <pageSetup paperSize="9" scale="44" fitToHeight="2" orientation="landscape" r:id="rId1"/>
  <headerFooter alignWithMargins="0"/>
  <rowBreaks count="1" manualBreakCount="1">
    <brk id="68" max="21" man="1"/>
  </rowBreaks>
  <ignoredErrors>
    <ignoredError sqref="E27:P27 E10:E26 S10:S26 E30:V33 E29 S29 S9 E28 S28 U9:V9 U10:V26 U29:V29 U28:V28 E64:V64 E34 U34:V34 E35:E63 S35:S63 S34 E67:V71 E65:E66 S65:S66 U35:V43 U65:V66 E75:V77 E73:E74 U72:V74 E83:V85 E80:E82 U79:V82 R27:V27 E79 E72 E109:V240 E86:S86 U86:V108 U48:V63 U45 U46 U47 U44 E90:S91 F87:S89 E94:S108 F92:S93 E78 G78:V78 E9"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77F7937A-B9CE-40C5-B7E8-EB8EF088C86B}">
          <x14:formula1>
            <xm:f>Data!$B$2:$B$72</xm:f>
          </x14:formula1>
          <xm:sqref>D3:G3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76857-C3E7-4EAD-9F75-9F1DFE9E0759}">
  <sheetPr codeName="Sheet1"/>
  <dimension ref="A1:N70"/>
  <sheetViews>
    <sheetView topLeftCell="A40" workbookViewId="0">
      <selection activeCell="C60" sqref="C60"/>
    </sheetView>
  </sheetViews>
  <sheetFormatPr defaultRowHeight="13" x14ac:dyDescent="0.3"/>
  <cols>
    <col min="1" max="1" width="39.26953125" style="33" bestFit="1" customWidth="1"/>
    <col min="2" max="2" width="10.54296875" style="33" customWidth="1"/>
    <col min="3" max="4" width="11.1796875" style="279" customWidth="1"/>
    <col min="5" max="5" width="7.54296875" style="33" bestFit="1" customWidth="1"/>
    <col min="6" max="6" width="39.26953125" style="33" bestFit="1" customWidth="1"/>
    <col min="7" max="7" width="38.81640625" style="33" bestFit="1" customWidth="1"/>
    <col min="8" max="245" width="9.1796875" style="33"/>
    <col min="246" max="246" width="39.26953125" style="33" bestFit="1" customWidth="1"/>
    <col min="247" max="247" width="10.54296875" style="33" bestFit="1" customWidth="1"/>
    <col min="248" max="248" width="10.1796875" style="33" bestFit="1" customWidth="1"/>
    <col min="249" max="250" width="11.1796875" style="33" customWidth="1"/>
    <col min="251" max="251" width="7.54296875" style="33" bestFit="1" customWidth="1"/>
    <col min="252" max="252" width="39.26953125" style="33" bestFit="1" customWidth="1"/>
    <col min="253" max="501" width="9.1796875" style="33"/>
    <col min="502" max="502" width="39.26953125" style="33" bestFit="1" customWidth="1"/>
    <col min="503" max="503" width="10.54296875" style="33" bestFit="1" customWidth="1"/>
    <col min="504" max="504" width="10.1796875" style="33" bestFit="1" customWidth="1"/>
    <col min="505" max="506" width="11.1796875" style="33" customWidth="1"/>
    <col min="507" max="507" width="7.54296875" style="33" bestFit="1" customWidth="1"/>
    <col min="508" max="508" width="39.26953125" style="33" bestFit="1" customWidth="1"/>
    <col min="509" max="757" width="9.1796875" style="33"/>
    <col min="758" max="758" width="39.26953125" style="33" bestFit="1" customWidth="1"/>
    <col min="759" max="759" width="10.54296875" style="33" bestFit="1" customWidth="1"/>
    <col min="760" max="760" width="10.1796875" style="33" bestFit="1" customWidth="1"/>
    <col min="761" max="762" width="11.1796875" style="33" customWidth="1"/>
    <col min="763" max="763" width="7.54296875" style="33" bestFit="1" customWidth="1"/>
    <col min="764" max="764" width="39.26953125" style="33" bestFit="1" customWidth="1"/>
    <col min="765" max="1013" width="9.1796875" style="33"/>
    <col min="1014" max="1014" width="39.26953125" style="33" bestFit="1" customWidth="1"/>
    <col min="1015" max="1015" width="10.54296875" style="33" bestFit="1" customWidth="1"/>
    <col min="1016" max="1016" width="10.1796875" style="33" bestFit="1" customWidth="1"/>
    <col min="1017" max="1018" width="11.1796875" style="33" customWidth="1"/>
    <col min="1019" max="1019" width="7.54296875" style="33" bestFit="1" customWidth="1"/>
    <col min="1020" max="1020" width="39.26953125" style="33" bestFit="1" customWidth="1"/>
    <col min="1021" max="1269" width="9.1796875" style="33"/>
    <col min="1270" max="1270" width="39.26953125" style="33" bestFit="1" customWidth="1"/>
    <col min="1271" max="1271" width="10.54296875" style="33" bestFit="1" customWidth="1"/>
    <col min="1272" max="1272" width="10.1796875" style="33" bestFit="1" customWidth="1"/>
    <col min="1273" max="1274" width="11.1796875" style="33" customWidth="1"/>
    <col min="1275" max="1275" width="7.54296875" style="33" bestFit="1" customWidth="1"/>
    <col min="1276" max="1276" width="39.26953125" style="33" bestFit="1" customWidth="1"/>
    <col min="1277" max="1525" width="9.1796875" style="33"/>
    <col min="1526" max="1526" width="39.26953125" style="33" bestFit="1" customWidth="1"/>
    <col min="1527" max="1527" width="10.54296875" style="33" bestFit="1" customWidth="1"/>
    <col min="1528" max="1528" width="10.1796875" style="33" bestFit="1" customWidth="1"/>
    <col min="1529" max="1530" width="11.1796875" style="33" customWidth="1"/>
    <col min="1531" max="1531" width="7.54296875" style="33" bestFit="1" customWidth="1"/>
    <col min="1532" max="1532" width="39.26953125" style="33" bestFit="1" customWidth="1"/>
    <col min="1533" max="1781" width="9.1796875" style="33"/>
    <col min="1782" max="1782" width="39.26953125" style="33" bestFit="1" customWidth="1"/>
    <col min="1783" max="1783" width="10.54296875" style="33" bestFit="1" customWidth="1"/>
    <col min="1784" max="1784" width="10.1796875" style="33" bestFit="1" customWidth="1"/>
    <col min="1785" max="1786" width="11.1796875" style="33" customWidth="1"/>
    <col min="1787" max="1787" width="7.54296875" style="33" bestFit="1" customWidth="1"/>
    <col min="1788" max="1788" width="39.26953125" style="33" bestFit="1" customWidth="1"/>
    <col min="1789" max="2037" width="9.1796875" style="33"/>
    <col min="2038" max="2038" width="39.26953125" style="33" bestFit="1" customWidth="1"/>
    <col min="2039" max="2039" width="10.54296875" style="33" bestFit="1" customWidth="1"/>
    <col min="2040" max="2040" width="10.1796875" style="33" bestFit="1" customWidth="1"/>
    <col min="2041" max="2042" width="11.1796875" style="33" customWidth="1"/>
    <col min="2043" max="2043" width="7.54296875" style="33" bestFit="1" customWidth="1"/>
    <col min="2044" max="2044" width="39.26953125" style="33" bestFit="1" customWidth="1"/>
    <col min="2045" max="2293" width="9.1796875" style="33"/>
    <col min="2294" max="2294" width="39.26953125" style="33" bestFit="1" customWidth="1"/>
    <col min="2295" max="2295" width="10.54296875" style="33" bestFit="1" customWidth="1"/>
    <col min="2296" max="2296" width="10.1796875" style="33" bestFit="1" customWidth="1"/>
    <col min="2297" max="2298" width="11.1796875" style="33" customWidth="1"/>
    <col min="2299" max="2299" width="7.54296875" style="33" bestFit="1" customWidth="1"/>
    <col min="2300" max="2300" width="39.26953125" style="33" bestFit="1" customWidth="1"/>
    <col min="2301" max="2549" width="9.1796875" style="33"/>
    <col min="2550" max="2550" width="39.26953125" style="33" bestFit="1" customWidth="1"/>
    <col min="2551" max="2551" width="10.54296875" style="33" bestFit="1" customWidth="1"/>
    <col min="2552" max="2552" width="10.1796875" style="33" bestFit="1" customWidth="1"/>
    <col min="2553" max="2554" width="11.1796875" style="33" customWidth="1"/>
    <col min="2555" max="2555" width="7.54296875" style="33" bestFit="1" customWidth="1"/>
    <col min="2556" max="2556" width="39.26953125" style="33" bestFit="1" customWidth="1"/>
    <col min="2557" max="2805" width="9.1796875" style="33"/>
    <col min="2806" max="2806" width="39.26953125" style="33" bestFit="1" customWidth="1"/>
    <col min="2807" max="2807" width="10.54296875" style="33" bestFit="1" customWidth="1"/>
    <col min="2808" max="2808" width="10.1796875" style="33" bestFit="1" customWidth="1"/>
    <col min="2809" max="2810" width="11.1796875" style="33" customWidth="1"/>
    <col min="2811" max="2811" width="7.54296875" style="33" bestFit="1" customWidth="1"/>
    <col min="2812" max="2812" width="39.26953125" style="33" bestFit="1" customWidth="1"/>
    <col min="2813" max="3061" width="9.1796875" style="33"/>
    <col min="3062" max="3062" width="39.26953125" style="33" bestFit="1" customWidth="1"/>
    <col min="3063" max="3063" width="10.54296875" style="33" bestFit="1" customWidth="1"/>
    <col min="3064" max="3064" width="10.1796875" style="33" bestFit="1" customWidth="1"/>
    <col min="3065" max="3066" width="11.1796875" style="33" customWidth="1"/>
    <col min="3067" max="3067" width="7.54296875" style="33" bestFit="1" customWidth="1"/>
    <col min="3068" max="3068" width="39.26953125" style="33" bestFit="1" customWidth="1"/>
    <col min="3069" max="3317" width="9.1796875" style="33"/>
    <col min="3318" max="3318" width="39.26953125" style="33" bestFit="1" customWidth="1"/>
    <col min="3319" max="3319" width="10.54296875" style="33" bestFit="1" customWidth="1"/>
    <col min="3320" max="3320" width="10.1796875" style="33" bestFit="1" customWidth="1"/>
    <col min="3321" max="3322" width="11.1796875" style="33" customWidth="1"/>
    <col min="3323" max="3323" width="7.54296875" style="33" bestFit="1" customWidth="1"/>
    <col min="3324" max="3324" width="39.26953125" style="33" bestFit="1" customWidth="1"/>
    <col min="3325" max="3573" width="9.1796875" style="33"/>
    <col min="3574" max="3574" width="39.26953125" style="33" bestFit="1" customWidth="1"/>
    <col min="3575" max="3575" width="10.54296875" style="33" bestFit="1" customWidth="1"/>
    <col min="3576" max="3576" width="10.1796875" style="33" bestFit="1" customWidth="1"/>
    <col min="3577" max="3578" width="11.1796875" style="33" customWidth="1"/>
    <col min="3579" max="3579" width="7.54296875" style="33" bestFit="1" customWidth="1"/>
    <col min="3580" max="3580" width="39.26953125" style="33" bestFit="1" customWidth="1"/>
    <col min="3581" max="3829" width="9.1796875" style="33"/>
    <col min="3830" max="3830" width="39.26953125" style="33" bestFit="1" customWidth="1"/>
    <col min="3831" max="3831" width="10.54296875" style="33" bestFit="1" customWidth="1"/>
    <col min="3832" max="3832" width="10.1796875" style="33" bestFit="1" customWidth="1"/>
    <col min="3833" max="3834" width="11.1796875" style="33" customWidth="1"/>
    <col min="3835" max="3835" width="7.54296875" style="33" bestFit="1" customWidth="1"/>
    <col min="3836" max="3836" width="39.26953125" style="33" bestFit="1" customWidth="1"/>
    <col min="3837" max="4085" width="9.1796875" style="33"/>
    <col min="4086" max="4086" width="39.26953125" style="33" bestFit="1" customWidth="1"/>
    <col min="4087" max="4087" width="10.54296875" style="33" bestFit="1" customWidth="1"/>
    <col min="4088" max="4088" width="10.1796875" style="33" bestFit="1" customWidth="1"/>
    <col min="4089" max="4090" width="11.1796875" style="33" customWidth="1"/>
    <col min="4091" max="4091" width="7.54296875" style="33" bestFit="1" customWidth="1"/>
    <col min="4092" max="4092" width="39.26953125" style="33" bestFit="1" customWidth="1"/>
    <col min="4093" max="4341" width="9.1796875" style="33"/>
    <col min="4342" max="4342" width="39.26953125" style="33" bestFit="1" customWidth="1"/>
    <col min="4343" max="4343" width="10.54296875" style="33" bestFit="1" customWidth="1"/>
    <col min="4344" max="4344" width="10.1796875" style="33" bestFit="1" customWidth="1"/>
    <col min="4345" max="4346" width="11.1796875" style="33" customWidth="1"/>
    <col min="4347" max="4347" width="7.54296875" style="33" bestFit="1" customWidth="1"/>
    <col min="4348" max="4348" width="39.26953125" style="33" bestFit="1" customWidth="1"/>
    <col min="4349" max="4597" width="9.1796875" style="33"/>
    <col min="4598" max="4598" width="39.26953125" style="33" bestFit="1" customWidth="1"/>
    <col min="4599" max="4599" width="10.54296875" style="33" bestFit="1" customWidth="1"/>
    <col min="4600" max="4600" width="10.1796875" style="33" bestFit="1" customWidth="1"/>
    <col min="4601" max="4602" width="11.1796875" style="33" customWidth="1"/>
    <col min="4603" max="4603" width="7.54296875" style="33" bestFit="1" customWidth="1"/>
    <col min="4604" max="4604" width="39.26953125" style="33" bestFit="1" customWidth="1"/>
    <col min="4605" max="4853" width="9.1796875" style="33"/>
    <col min="4854" max="4854" width="39.26953125" style="33" bestFit="1" customWidth="1"/>
    <col min="4855" max="4855" width="10.54296875" style="33" bestFit="1" customWidth="1"/>
    <col min="4856" max="4856" width="10.1796875" style="33" bestFit="1" customWidth="1"/>
    <col min="4857" max="4858" width="11.1796875" style="33" customWidth="1"/>
    <col min="4859" max="4859" width="7.54296875" style="33" bestFit="1" customWidth="1"/>
    <col min="4860" max="4860" width="39.26953125" style="33" bestFit="1" customWidth="1"/>
    <col min="4861" max="5109" width="9.1796875" style="33"/>
    <col min="5110" max="5110" width="39.26953125" style="33" bestFit="1" customWidth="1"/>
    <col min="5111" max="5111" width="10.54296875" style="33" bestFit="1" customWidth="1"/>
    <col min="5112" max="5112" width="10.1796875" style="33" bestFit="1" customWidth="1"/>
    <col min="5113" max="5114" width="11.1796875" style="33" customWidth="1"/>
    <col min="5115" max="5115" width="7.54296875" style="33" bestFit="1" customWidth="1"/>
    <col min="5116" max="5116" width="39.26953125" style="33" bestFit="1" customWidth="1"/>
    <col min="5117" max="5365" width="9.1796875" style="33"/>
    <col min="5366" max="5366" width="39.26953125" style="33" bestFit="1" customWidth="1"/>
    <col min="5367" max="5367" width="10.54296875" style="33" bestFit="1" customWidth="1"/>
    <col min="5368" max="5368" width="10.1796875" style="33" bestFit="1" customWidth="1"/>
    <col min="5369" max="5370" width="11.1796875" style="33" customWidth="1"/>
    <col min="5371" max="5371" width="7.54296875" style="33" bestFit="1" customWidth="1"/>
    <col min="5372" max="5372" width="39.26953125" style="33" bestFit="1" customWidth="1"/>
    <col min="5373" max="5621" width="9.1796875" style="33"/>
    <col min="5622" max="5622" width="39.26953125" style="33" bestFit="1" customWidth="1"/>
    <col min="5623" max="5623" width="10.54296875" style="33" bestFit="1" customWidth="1"/>
    <col min="5624" max="5624" width="10.1796875" style="33" bestFit="1" customWidth="1"/>
    <col min="5625" max="5626" width="11.1796875" style="33" customWidth="1"/>
    <col min="5627" max="5627" width="7.54296875" style="33" bestFit="1" customWidth="1"/>
    <col min="5628" max="5628" width="39.26953125" style="33" bestFit="1" customWidth="1"/>
    <col min="5629" max="5877" width="9.1796875" style="33"/>
    <col min="5878" max="5878" width="39.26953125" style="33" bestFit="1" customWidth="1"/>
    <col min="5879" max="5879" width="10.54296875" style="33" bestFit="1" customWidth="1"/>
    <col min="5880" max="5880" width="10.1796875" style="33" bestFit="1" customWidth="1"/>
    <col min="5881" max="5882" width="11.1796875" style="33" customWidth="1"/>
    <col min="5883" max="5883" width="7.54296875" style="33" bestFit="1" customWidth="1"/>
    <col min="5884" max="5884" width="39.26953125" style="33" bestFit="1" customWidth="1"/>
    <col min="5885" max="6133" width="9.1796875" style="33"/>
    <col min="6134" max="6134" width="39.26953125" style="33" bestFit="1" customWidth="1"/>
    <col min="6135" max="6135" width="10.54296875" style="33" bestFit="1" customWidth="1"/>
    <col min="6136" max="6136" width="10.1796875" style="33" bestFit="1" customWidth="1"/>
    <col min="6137" max="6138" width="11.1796875" style="33" customWidth="1"/>
    <col min="6139" max="6139" width="7.54296875" style="33" bestFit="1" customWidth="1"/>
    <col min="6140" max="6140" width="39.26953125" style="33" bestFit="1" customWidth="1"/>
    <col min="6141" max="6389" width="9.1796875" style="33"/>
    <col min="6390" max="6390" width="39.26953125" style="33" bestFit="1" customWidth="1"/>
    <col min="6391" max="6391" width="10.54296875" style="33" bestFit="1" customWidth="1"/>
    <col min="6392" max="6392" width="10.1796875" style="33" bestFit="1" customWidth="1"/>
    <col min="6393" max="6394" width="11.1796875" style="33" customWidth="1"/>
    <col min="6395" max="6395" width="7.54296875" style="33" bestFit="1" customWidth="1"/>
    <col min="6396" max="6396" width="39.26953125" style="33" bestFit="1" customWidth="1"/>
    <col min="6397" max="6645" width="9.1796875" style="33"/>
    <col min="6646" max="6646" width="39.26953125" style="33" bestFit="1" customWidth="1"/>
    <col min="6647" max="6647" width="10.54296875" style="33" bestFit="1" customWidth="1"/>
    <col min="6648" max="6648" width="10.1796875" style="33" bestFit="1" customWidth="1"/>
    <col min="6649" max="6650" width="11.1796875" style="33" customWidth="1"/>
    <col min="6651" max="6651" width="7.54296875" style="33" bestFit="1" customWidth="1"/>
    <col min="6652" max="6652" width="39.26953125" style="33" bestFit="1" customWidth="1"/>
    <col min="6653" max="6901" width="9.1796875" style="33"/>
    <col min="6902" max="6902" width="39.26953125" style="33" bestFit="1" customWidth="1"/>
    <col min="6903" max="6903" width="10.54296875" style="33" bestFit="1" customWidth="1"/>
    <col min="6904" max="6904" width="10.1796875" style="33" bestFit="1" customWidth="1"/>
    <col min="6905" max="6906" width="11.1796875" style="33" customWidth="1"/>
    <col min="6907" max="6907" width="7.54296875" style="33" bestFit="1" customWidth="1"/>
    <col min="6908" max="6908" width="39.26953125" style="33" bestFit="1" customWidth="1"/>
    <col min="6909" max="7157" width="9.1796875" style="33"/>
    <col min="7158" max="7158" width="39.26953125" style="33" bestFit="1" customWidth="1"/>
    <col min="7159" max="7159" width="10.54296875" style="33" bestFit="1" customWidth="1"/>
    <col min="7160" max="7160" width="10.1796875" style="33" bestFit="1" customWidth="1"/>
    <col min="7161" max="7162" width="11.1796875" style="33" customWidth="1"/>
    <col min="7163" max="7163" width="7.54296875" style="33" bestFit="1" customWidth="1"/>
    <col min="7164" max="7164" width="39.26953125" style="33" bestFit="1" customWidth="1"/>
    <col min="7165" max="7413" width="9.1796875" style="33"/>
    <col min="7414" max="7414" width="39.26953125" style="33" bestFit="1" customWidth="1"/>
    <col min="7415" max="7415" width="10.54296875" style="33" bestFit="1" customWidth="1"/>
    <col min="7416" max="7416" width="10.1796875" style="33" bestFit="1" customWidth="1"/>
    <col min="7417" max="7418" width="11.1796875" style="33" customWidth="1"/>
    <col min="7419" max="7419" width="7.54296875" style="33" bestFit="1" customWidth="1"/>
    <col min="7420" max="7420" width="39.26953125" style="33" bestFit="1" customWidth="1"/>
    <col min="7421" max="7669" width="9.1796875" style="33"/>
    <col min="7670" max="7670" width="39.26953125" style="33" bestFit="1" customWidth="1"/>
    <col min="7671" max="7671" width="10.54296875" style="33" bestFit="1" customWidth="1"/>
    <col min="7672" max="7672" width="10.1796875" style="33" bestFit="1" customWidth="1"/>
    <col min="7673" max="7674" width="11.1796875" style="33" customWidth="1"/>
    <col min="7675" max="7675" width="7.54296875" style="33" bestFit="1" customWidth="1"/>
    <col min="7676" max="7676" width="39.26953125" style="33" bestFit="1" customWidth="1"/>
    <col min="7677" max="7925" width="9.1796875" style="33"/>
    <col min="7926" max="7926" width="39.26953125" style="33" bestFit="1" customWidth="1"/>
    <col min="7927" max="7927" width="10.54296875" style="33" bestFit="1" customWidth="1"/>
    <col min="7928" max="7928" width="10.1796875" style="33" bestFit="1" customWidth="1"/>
    <col min="7929" max="7930" width="11.1796875" style="33" customWidth="1"/>
    <col min="7931" max="7931" width="7.54296875" style="33" bestFit="1" customWidth="1"/>
    <col min="7932" max="7932" width="39.26953125" style="33" bestFit="1" customWidth="1"/>
    <col min="7933" max="8181" width="9.1796875" style="33"/>
    <col min="8182" max="8182" width="39.26953125" style="33" bestFit="1" customWidth="1"/>
    <col min="8183" max="8183" width="10.54296875" style="33" bestFit="1" customWidth="1"/>
    <col min="8184" max="8184" width="10.1796875" style="33" bestFit="1" customWidth="1"/>
    <col min="8185" max="8186" width="11.1796875" style="33" customWidth="1"/>
    <col min="8187" max="8187" width="7.54296875" style="33" bestFit="1" customWidth="1"/>
    <col min="8188" max="8188" width="39.26953125" style="33" bestFit="1" customWidth="1"/>
    <col min="8189" max="8437" width="9.1796875" style="33"/>
    <col min="8438" max="8438" width="39.26953125" style="33" bestFit="1" customWidth="1"/>
    <col min="8439" max="8439" width="10.54296875" style="33" bestFit="1" customWidth="1"/>
    <col min="8440" max="8440" width="10.1796875" style="33" bestFit="1" customWidth="1"/>
    <col min="8441" max="8442" width="11.1796875" style="33" customWidth="1"/>
    <col min="8443" max="8443" width="7.54296875" style="33" bestFit="1" customWidth="1"/>
    <col min="8444" max="8444" width="39.26953125" style="33" bestFit="1" customWidth="1"/>
    <col min="8445" max="8693" width="9.1796875" style="33"/>
    <col min="8694" max="8694" width="39.26953125" style="33" bestFit="1" customWidth="1"/>
    <col min="8695" max="8695" width="10.54296875" style="33" bestFit="1" customWidth="1"/>
    <col min="8696" max="8696" width="10.1796875" style="33" bestFit="1" customWidth="1"/>
    <col min="8697" max="8698" width="11.1796875" style="33" customWidth="1"/>
    <col min="8699" max="8699" width="7.54296875" style="33" bestFit="1" customWidth="1"/>
    <col min="8700" max="8700" width="39.26953125" style="33" bestFit="1" customWidth="1"/>
    <col min="8701" max="8949" width="9.1796875" style="33"/>
    <col min="8950" max="8950" width="39.26953125" style="33" bestFit="1" customWidth="1"/>
    <col min="8951" max="8951" width="10.54296875" style="33" bestFit="1" customWidth="1"/>
    <col min="8952" max="8952" width="10.1796875" style="33" bestFit="1" customWidth="1"/>
    <col min="8953" max="8954" width="11.1796875" style="33" customWidth="1"/>
    <col min="8955" max="8955" width="7.54296875" style="33" bestFit="1" customWidth="1"/>
    <col min="8956" max="8956" width="39.26953125" style="33" bestFit="1" customWidth="1"/>
    <col min="8957" max="9205" width="9.1796875" style="33"/>
    <col min="9206" max="9206" width="39.26953125" style="33" bestFit="1" customWidth="1"/>
    <col min="9207" max="9207" width="10.54296875" style="33" bestFit="1" customWidth="1"/>
    <col min="9208" max="9208" width="10.1796875" style="33" bestFit="1" customWidth="1"/>
    <col min="9209" max="9210" width="11.1796875" style="33" customWidth="1"/>
    <col min="9211" max="9211" width="7.54296875" style="33" bestFit="1" customWidth="1"/>
    <col min="9212" max="9212" width="39.26953125" style="33" bestFit="1" customWidth="1"/>
    <col min="9213" max="9461" width="9.1796875" style="33"/>
    <col min="9462" max="9462" width="39.26953125" style="33" bestFit="1" customWidth="1"/>
    <col min="9463" max="9463" width="10.54296875" style="33" bestFit="1" customWidth="1"/>
    <col min="9464" max="9464" width="10.1796875" style="33" bestFit="1" customWidth="1"/>
    <col min="9465" max="9466" width="11.1796875" style="33" customWidth="1"/>
    <col min="9467" max="9467" width="7.54296875" style="33" bestFit="1" customWidth="1"/>
    <col min="9468" max="9468" width="39.26953125" style="33" bestFit="1" customWidth="1"/>
    <col min="9469" max="9717" width="9.1796875" style="33"/>
    <col min="9718" max="9718" width="39.26953125" style="33" bestFit="1" customWidth="1"/>
    <col min="9719" max="9719" width="10.54296875" style="33" bestFit="1" customWidth="1"/>
    <col min="9720" max="9720" width="10.1796875" style="33" bestFit="1" customWidth="1"/>
    <col min="9721" max="9722" width="11.1796875" style="33" customWidth="1"/>
    <col min="9723" max="9723" width="7.54296875" style="33" bestFit="1" customWidth="1"/>
    <col min="9724" max="9724" width="39.26953125" style="33" bestFit="1" customWidth="1"/>
    <col min="9725" max="9973" width="9.1796875" style="33"/>
    <col min="9974" max="9974" width="39.26953125" style="33" bestFit="1" customWidth="1"/>
    <col min="9975" max="9975" width="10.54296875" style="33" bestFit="1" customWidth="1"/>
    <col min="9976" max="9976" width="10.1796875" style="33" bestFit="1" customWidth="1"/>
    <col min="9977" max="9978" width="11.1796875" style="33" customWidth="1"/>
    <col min="9979" max="9979" width="7.54296875" style="33" bestFit="1" customWidth="1"/>
    <col min="9980" max="9980" width="39.26953125" style="33" bestFit="1" customWidth="1"/>
    <col min="9981" max="10229" width="9.1796875" style="33"/>
    <col min="10230" max="10230" width="39.26953125" style="33" bestFit="1" customWidth="1"/>
    <col min="10231" max="10231" width="10.54296875" style="33" bestFit="1" customWidth="1"/>
    <col min="10232" max="10232" width="10.1796875" style="33" bestFit="1" customWidth="1"/>
    <col min="10233" max="10234" width="11.1796875" style="33" customWidth="1"/>
    <col min="10235" max="10235" width="7.54296875" style="33" bestFit="1" customWidth="1"/>
    <col min="10236" max="10236" width="39.26953125" style="33" bestFit="1" customWidth="1"/>
    <col min="10237" max="10485" width="9.1796875" style="33"/>
    <col min="10486" max="10486" width="39.26953125" style="33" bestFit="1" customWidth="1"/>
    <col min="10487" max="10487" width="10.54296875" style="33" bestFit="1" customWidth="1"/>
    <col min="10488" max="10488" width="10.1796875" style="33" bestFit="1" customWidth="1"/>
    <col min="10489" max="10490" width="11.1796875" style="33" customWidth="1"/>
    <col min="10491" max="10491" width="7.54296875" style="33" bestFit="1" customWidth="1"/>
    <col min="10492" max="10492" width="39.26953125" style="33" bestFit="1" customWidth="1"/>
    <col min="10493" max="10741" width="9.1796875" style="33"/>
    <col min="10742" max="10742" width="39.26953125" style="33" bestFit="1" customWidth="1"/>
    <col min="10743" max="10743" width="10.54296875" style="33" bestFit="1" customWidth="1"/>
    <col min="10744" max="10744" width="10.1796875" style="33" bestFit="1" customWidth="1"/>
    <col min="10745" max="10746" width="11.1796875" style="33" customWidth="1"/>
    <col min="10747" max="10747" width="7.54296875" style="33" bestFit="1" customWidth="1"/>
    <col min="10748" max="10748" width="39.26953125" style="33" bestFit="1" customWidth="1"/>
    <col min="10749" max="10997" width="9.1796875" style="33"/>
    <col min="10998" max="10998" width="39.26953125" style="33" bestFit="1" customWidth="1"/>
    <col min="10999" max="10999" width="10.54296875" style="33" bestFit="1" customWidth="1"/>
    <col min="11000" max="11000" width="10.1796875" style="33" bestFit="1" customWidth="1"/>
    <col min="11001" max="11002" width="11.1796875" style="33" customWidth="1"/>
    <col min="11003" max="11003" width="7.54296875" style="33" bestFit="1" customWidth="1"/>
    <col min="11004" max="11004" width="39.26953125" style="33" bestFit="1" customWidth="1"/>
    <col min="11005" max="11253" width="9.1796875" style="33"/>
    <col min="11254" max="11254" width="39.26953125" style="33" bestFit="1" customWidth="1"/>
    <col min="11255" max="11255" width="10.54296875" style="33" bestFit="1" customWidth="1"/>
    <col min="11256" max="11256" width="10.1796875" style="33" bestFit="1" customWidth="1"/>
    <col min="11257" max="11258" width="11.1796875" style="33" customWidth="1"/>
    <col min="11259" max="11259" width="7.54296875" style="33" bestFit="1" customWidth="1"/>
    <col min="11260" max="11260" width="39.26953125" style="33" bestFit="1" customWidth="1"/>
    <col min="11261" max="11509" width="9.1796875" style="33"/>
    <col min="11510" max="11510" width="39.26953125" style="33" bestFit="1" customWidth="1"/>
    <col min="11511" max="11511" width="10.54296875" style="33" bestFit="1" customWidth="1"/>
    <col min="11512" max="11512" width="10.1796875" style="33" bestFit="1" customWidth="1"/>
    <col min="11513" max="11514" width="11.1796875" style="33" customWidth="1"/>
    <col min="11515" max="11515" width="7.54296875" style="33" bestFit="1" customWidth="1"/>
    <col min="11516" max="11516" width="39.26953125" style="33" bestFit="1" customWidth="1"/>
    <col min="11517" max="11765" width="9.1796875" style="33"/>
    <col min="11766" max="11766" width="39.26953125" style="33" bestFit="1" customWidth="1"/>
    <col min="11767" max="11767" width="10.54296875" style="33" bestFit="1" customWidth="1"/>
    <col min="11768" max="11768" width="10.1796875" style="33" bestFit="1" customWidth="1"/>
    <col min="11769" max="11770" width="11.1796875" style="33" customWidth="1"/>
    <col min="11771" max="11771" width="7.54296875" style="33" bestFit="1" customWidth="1"/>
    <col min="11772" max="11772" width="39.26953125" style="33" bestFit="1" customWidth="1"/>
    <col min="11773" max="12021" width="9.1796875" style="33"/>
    <col min="12022" max="12022" width="39.26953125" style="33" bestFit="1" customWidth="1"/>
    <col min="12023" max="12023" width="10.54296875" style="33" bestFit="1" customWidth="1"/>
    <col min="12024" max="12024" width="10.1796875" style="33" bestFit="1" customWidth="1"/>
    <col min="12025" max="12026" width="11.1796875" style="33" customWidth="1"/>
    <col min="12027" max="12027" width="7.54296875" style="33" bestFit="1" customWidth="1"/>
    <col min="12028" max="12028" width="39.26953125" style="33" bestFit="1" customWidth="1"/>
    <col min="12029" max="12277" width="9.1796875" style="33"/>
    <col min="12278" max="12278" width="39.26953125" style="33" bestFit="1" customWidth="1"/>
    <col min="12279" max="12279" width="10.54296875" style="33" bestFit="1" customWidth="1"/>
    <col min="12280" max="12280" width="10.1796875" style="33" bestFit="1" customWidth="1"/>
    <col min="12281" max="12282" width="11.1796875" style="33" customWidth="1"/>
    <col min="12283" max="12283" width="7.54296875" style="33" bestFit="1" customWidth="1"/>
    <col min="12284" max="12284" width="39.26953125" style="33" bestFit="1" customWidth="1"/>
    <col min="12285" max="12533" width="9.1796875" style="33"/>
    <col min="12534" max="12534" width="39.26953125" style="33" bestFit="1" customWidth="1"/>
    <col min="12535" max="12535" width="10.54296875" style="33" bestFit="1" customWidth="1"/>
    <col min="12536" max="12536" width="10.1796875" style="33" bestFit="1" customWidth="1"/>
    <col min="12537" max="12538" width="11.1796875" style="33" customWidth="1"/>
    <col min="12539" max="12539" width="7.54296875" style="33" bestFit="1" customWidth="1"/>
    <col min="12540" max="12540" width="39.26953125" style="33" bestFit="1" customWidth="1"/>
    <col min="12541" max="12789" width="9.1796875" style="33"/>
    <col min="12790" max="12790" width="39.26953125" style="33" bestFit="1" customWidth="1"/>
    <col min="12791" max="12791" width="10.54296875" style="33" bestFit="1" customWidth="1"/>
    <col min="12792" max="12792" width="10.1796875" style="33" bestFit="1" customWidth="1"/>
    <col min="12793" max="12794" width="11.1796875" style="33" customWidth="1"/>
    <col min="12795" max="12795" width="7.54296875" style="33" bestFit="1" customWidth="1"/>
    <col min="12796" max="12796" width="39.26953125" style="33" bestFit="1" customWidth="1"/>
    <col min="12797" max="13045" width="9.1796875" style="33"/>
    <col min="13046" max="13046" width="39.26953125" style="33" bestFit="1" customWidth="1"/>
    <col min="13047" max="13047" width="10.54296875" style="33" bestFit="1" customWidth="1"/>
    <col min="13048" max="13048" width="10.1796875" style="33" bestFit="1" customWidth="1"/>
    <col min="13049" max="13050" width="11.1796875" style="33" customWidth="1"/>
    <col min="13051" max="13051" width="7.54296875" style="33" bestFit="1" customWidth="1"/>
    <col min="13052" max="13052" width="39.26953125" style="33" bestFit="1" customWidth="1"/>
    <col min="13053" max="13301" width="9.1796875" style="33"/>
    <col min="13302" max="13302" width="39.26953125" style="33" bestFit="1" customWidth="1"/>
    <col min="13303" max="13303" width="10.54296875" style="33" bestFit="1" customWidth="1"/>
    <col min="13304" max="13304" width="10.1796875" style="33" bestFit="1" customWidth="1"/>
    <col min="13305" max="13306" width="11.1796875" style="33" customWidth="1"/>
    <col min="13307" max="13307" width="7.54296875" style="33" bestFit="1" customWidth="1"/>
    <col min="13308" max="13308" width="39.26953125" style="33" bestFit="1" customWidth="1"/>
    <col min="13309" max="13557" width="9.1796875" style="33"/>
    <col min="13558" max="13558" width="39.26953125" style="33" bestFit="1" customWidth="1"/>
    <col min="13559" max="13559" width="10.54296875" style="33" bestFit="1" customWidth="1"/>
    <col min="13560" max="13560" width="10.1796875" style="33" bestFit="1" customWidth="1"/>
    <col min="13561" max="13562" width="11.1796875" style="33" customWidth="1"/>
    <col min="13563" max="13563" width="7.54296875" style="33" bestFit="1" customWidth="1"/>
    <col min="13564" max="13564" width="39.26953125" style="33" bestFit="1" customWidth="1"/>
    <col min="13565" max="13813" width="9.1796875" style="33"/>
    <col min="13814" max="13814" width="39.26953125" style="33" bestFit="1" customWidth="1"/>
    <col min="13815" max="13815" width="10.54296875" style="33" bestFit="1" customWidth="1"/>
    <col min="13816" max="13816" width="10.1796875" style="33" bestFit="1" customWidth="1"/>
    <col min="13817" max="13818" width="11.1796875" style="33" customWidth="1"/>
    <col min="13819" max="13819" width="7.54296875" style="33" bestFit="1" customWidth="1"/>
    <col min="13820" max="13820" width="39.26953125" style="33" bestFit="1" customWidth="1"/>
    <col min="13821" max="14069" width="9.1796875" style="33"/>
    <col min="14070" max="14070" width="39.26953125" style="33" bestFit="1" customWidth="1"/>
    <col min="14071" max="14071" width="10.54296875" style="33" bestFit="1" customWidth="1"/>
    <col min="14072" max="14072" width="10.1796875" style="33" bestFit="1" customWidth="1"/>
    <col min="14073" max="14074" width="11.1796875" style="33" customWidth="1"/>
    <col min="14075" max="14075" width="7.54296875" style="33" bestFit="1" customWidth="1"/>
    <col min="14076" max="14076" width="39.26953125" style="33" bestFit="1" customWidth="1"/>
    <col min="14077" max="14325" width="9.1796875" style="33"/>
    <col min="14326" max="14326" width="39.26953125" style="33" bestFit="1" customWidth="1"/>
    <col min="14327" max="14327" width="10.54296875" style="33" bestFit="1" customWidth="1"/>
    <col min="14328" max="14328" width="10.1796875" style="33" bestFit="1" customWidth="1"/>
    <col min="14329" max="14330" width="11.1796875" style="33" customWidth="1"/>
    <col min="14331" max="14331" width="7.54296875" style="33" bestFit="1" customWidth="1"/>
    <col min="14332" max="14332" width="39.26953125" style="33" bestFit="1" customWidth="1"/>
    <col min="14333" max="14581" width="9.1796875" style="33"/>
    <col min="14582" max="14582" width="39.26953125" style="33" bestFit="1" customWidth="1"/>
    <col min="14583" max="14583" width="10.54296875" style="33" bestFit="1" customWidth="1"/>
    <col min="14584" max="14584" width="10.1796875" style="33" bestFit="1" customWidth="1"/>
    <col min="14585" max="14586" width="11.1796875" style="33" customWidth="1"/>
    <col min="14587" max="14587" width="7.54296875" style="33" bestFit="1" customWidth="1"/>
    <col min="14588" max="14588" width="39.26953125" style="33" bestFit="1" customWidth="1"/>
    <col min="14589" max="14837" width="9.1796875" style="33"/>
    <col min="14838" max="14838" width="39.26953125" style="33" bestFit="1" customWidth="1"/>
    <col min="14839" max="14839" width="10.54296875" style="33" bestFit="1" customWidth="1"/>
    <col min="14840" max="14840" width="10.1796875" style="33" bestFit="1" customWidth="1"/>
    <col min="14841" max="14842" width="11.1796875" style="33" customWidth="1"/>
    <col min="14843" max="14843" width="7.54296875" style="33" bestFit="1" customWidth="1"/>
    <col min="14844" max="14844" width="39.26953125" style="33" bestFit="1" customWidth="1"/>
    <col min="14845" max="15093" width="9.1796875" style="33"/>
    <col min="15094" max="15094" width="39.26953125" style="33" bestFit="1" customWidth="1"/>
    <col min="15095" max="15095" width="10.54296875" style="33" bestFit="1" customWidth="1"/>
    <col min="15096" max="15096" width="10.1796875" style="33" bestFit="1" customWidth="1"/>
    <col min="15097" max="15098" width="11.1796875" style="33" customWidth="1"/>
    <col min="15099" max="15099" width="7.54296875" style="33" bestFit="1" customWidth="1"/>
    <col min="15100" max="15100" width="39.26953125" style="33" bestFit="1" customWidth="1"/>
    <col min="15101" max="15349" width="9.1796875" style="33"/>
    <col min="15350" max="15350" width="39.26953125" style="33" bestFit="1" customWidth="1"/>
    <col min="15351" max="15351" width="10.54296875" style="33" bestFit="1" customWidth="1"/>
    <col min="15352" max="15352" width="10.1796875" style="33" bestFit="1" customWidth="1"/>
    <col min="15353" max="15354" width="11.1796875" style="33" customWidth="1"/>
    <col min="15355" max="15355" width="7.54296875" style="33" bestFit="1" customWidth="1"/>
    <col min="15356" max="15356" width="39.26953125" style="33" bestFit="1" customWidth="1"/>
    <col min="15357" max="15605" width="9.1796875" style="33"/>
    <col min="15606" max="15606" width="39.26953125" style="33" bestFit="1" customWidth="1"/>
    <col min="15607" max="15607" width="10.54296875" style="33" bestFit="1" customWidth="1"/>
    <col min="15608" max="15608" width="10.1796875" style="33" bestFit="1" customWidth="1"/>
    <col min="15609" max="15610" width="11.1796875" style="33" customWidth="1"/>
    <col min="15611" max="15611" width="7.54296875" style="33" bestFit="1" customWidth="1"/>
    <col min="15612" max="15612" width="39.26953125" style="33" bestFit="1" customWidth="1"/>
    <col min="15613" max="15861" width="9.1796875" style="33"/>
    <col min="15862" max="15862" width="39.26953125" style="33" bestFit="1" customWidth="1"/>
    <col min="15863" max="15863" width="10.54296875" style="33" bestFit="1" customWidth="1"/>
    <col min="15864" max="15864" width="10.1796875" style="33" bestFit="1" customWidth="1"/>
    <col min="15865" max="15866" width="11.1796875" style="33" customWidth="1"/>
    <col min="15867" max="15867" width="7.54296875" style="33" bestFit="1" customWidth="1"/>
    <col min="15868" max="15868" width="39.26953125" style="33" bestFit="1" customWidth="1"/>
    <col min="15869" max="16117" width="9.1796875" style="33"/>
    <col min="16118" max="16118" width="39.26953125" style="33" bestFit="1" customWidth="1"/>
    <col min="16119" max="16119" width="10.54296875" style="33" bestFit="1" customWidth="1"/>
    <col min="16120" max="16120" width="10.1796875" style="33" bestFit="1" customWidth="1"/>
    <col min="16121" max="16122" width="11.1796875" style="33" customWidth="1"/>
    <col min="16123" max="16123" width="7.54296875" style="33" bestFit="1" customWidth="1"/>
    <col min="16124" max="16124" width="39.26953125" style="33" bestFit="1" customWidth="1"/>
    <col min="16125" max="16384" width="9.1796875" style="33"/>
  </cols>
  <sheetData>
    <row r="1" spans="1:14" x14ac:dyDescent="0.3">
      <c r="A1" s="358" t="s">
        <v>0</v>
      </c>
      <c r="B1" s="358" t="s">
        <v>208</v>
      </c>
      <c r="C1" s="358" t="s">
        <v>209</v>
      </c>
      <c r="D1" s="358"/>
      <c r="E1" s="359"/>
      <c r="F1" s="359"/>
      <c r="G1" s="279" t="s">
        <v>210</v>
      </c>
      <c r="H1" s="279" t="s">
        <v>211</v>
      </c>
      <c r="I1" s="279"/>
      <c r="J1" s="279" t="s">
        <v>212</v>
      </c>
      <c r="K1" s="279" t="s">
        <v>213</v>
      </c>
      <c r="L1" s="279" t="s">
        <v>214</v>
      </c>
      <c r="M1" s="279" t="s">
        <v>215</v>
      </c>
      <c r="N1" s="279" t="s">
        <v>216</v>
      </c>
    </row>
    <row r="2" spans="1:14" x14ac:dyDescent="0.3">
      <c r="A2" s="279" t="s">
        <v>18</v>
      </c>
      <c r="B2" s="33" t="s">
        <v>217</v>
      </c>
      <c r="C2" s="279" t="s">
        <v>218</v>
      </c>
      <c r="D2" s="279" t="s">
        <v>18</v>
      </c>
      <c r="G2" s="33" t="s">
        <v>219</v>
      </c>
      <c r="H2" s="33" t="s">
        <v>217</v>
      </c>
      <c r="I2" s="33">
        <v>2348</v>
      </c>
    </row>
    <row r="3" spans="1:14" x14ac:dyDescent="0.3">
      <c r="A3" s="279" t="s">
        <v>129</v>
      </c>
      <c r="B3" s="33" t="s">
        <v>220</v>
      </c>
      <c r="C3" s="279" t="s">
        <v>221</v>
      </c>
      <c r="D3" s="279" t="s">
        <v>129</v>
      </c>
      <c r="G3" s="33" t="s">
        <v>129</v>
      </c>
      <c r="H3" s="33" t="s">
        <v>220</v>
      </c>
      <c r="I3" s="33">
        <v>2238</v>
      </c>
    </row>
    <row r="4" spans="1:14" x14ac:dyDescent="0.3">
      <c r="A4" s="279" t="s">
        <v>132</v>
      </c>
      <c r="B4" s="33" t="s">
        <v>222</v>
      </c>
      <c r="C4" s="279" t="s">
        <v>223</v>
      </c>
      <c r="D4" s="279" t="s">
        <v>132</v>
      </c>
      <c r="G4" s="33" t="s">
        <v>224</v>
      </c>
      <c r="H4" s="33" t="s">
        <v>222</v>
      </c>
      <c r="I4" s="33">
        <v>3377</v>
      </c>
    </row>
    <row r="5" spans="1:14" x14ac:dyDescent="0.3">
      <c r="A5" s="279" t="s">
        <v>134</v>
      </c>
      <c r="B5" s="33" t="s">
        <v>225</v>
      </c>
      <c r="C5" s="279" t="s">
        <v>226</v>
      </c>
      <c r="D5" s="279" t="s">
        <v>134</v>
      </c>
      <c r="G5" s="33" t="s">
        <v>227</v>
      </c>
      <c r="H5" s="33" t="s">
        <v>225</v>
      </c>
      <c r="I5" s="33">
        <v>3384</v>
      </c>
    </row>
    <row r="6" spans="1:14" x14ac:dyDescent="0.3">
      <c r="A6" s="279" t="s">
        <v>135</v>
      </c>
      <c r="B6" s="33" t="s">
        <v>228</v>
      </c>
      <c r="C6" s="279" t="s">
        <v>229</v>
      </c>
      <c r="D6" s="279" t="s">
        <v>135</v>
      </c>
      <c r="G6" s="33" t="s">
        <v>135</v>
      </c>
      <c r="H6" s="33" t="s">
        <v>228</v>
      </c>
      <c r="I6" s="33">
        <v>2309</v>
      </c>
    </row>
    <row r="7" spans="1:14" x14ac:dyDescent="0.3">
      <c r="A7" s="279" t="s">
        <v>138</v>
      </c>
      <c r="B7" s="33" t="s">
        <v>230</v>
      </c>
      <c r="C7" s="279" t="s">
        <v>231</v>
      </c>
      <c r="D7" s="279" t="s">
        <v>138</v>
      </c>
      <c r="G7" s="33" t="s">
        <v>232</v>
      </c>
      <c r="H7" s="33" t="s">
        <v>230</v>
      </c>
      <c r="I7" s="33">
        <v>3391</v>
      </c>
    </row>
    <row r="8" spans="1:14" x14ac:dyDescent="0.3">
      <c r="A8" s="279" t="s">
        <v>139</v>
      </c>
      <c r="B8" s="33" t="s">
        <v>233</v>
      </c>
      <c r="C8" s="279" t="s">
        <v>234</v>
      </c>
      <c r="D8" s="279" t="s">
        <v>139</v>
      </c>
      <c r="G8" s="33" t="s">
        <v>235</v>
      </c>
      <c r="H8" s="33" t="s">
        <v>233</v>
      </c>
      <c r="I8" s="33">
        <v>2005</v>
      </c>
    </row>
    <row r="9" spans="1:14" x14ac:dyDescent="0.3">
      <c r="A9" s="279" t="s">
        <v>140</v>
      </c>
      <c r="B9" s="33" t="s">
        <v>236</v>
      </c>
      <c r="C9" s="279" t="s">
        <v>237</v>
      </c>
      <c r="D9" s="279" t="s">
        <v>140</v>
      </c>
      <c r="G9" s="33" t="s">
        <v>238</v>
      </c>
      <c r="H9" s="33" t="s">
        <v>236</v>
      </c>
      <c r="I9" s="33">
        <v>2017</v>
      </c>
    </row>
    <row r="10" spans="1:14" x14ac:dyDescent="0.3">
      <c r="A10" s="279" t="s">
        <v>141</v>
      </c>
      <c r="B10" s="33" t="s">
        <v>239</v>
      </c>
      <c r="C10" s="279" t="s">
        <v>240</v>
      </c>
      <c r="D10" s="279" t="s">
        <v>141</v>
      </c>
      <c r="G10" s="33" t="s">
        <v>241</v>
      </c>
      <c r="H10" s="33" t="s">
        <v>239</v>
      </c>
      <c r="I10" s="33">
        <v>2121</v>
      </c>
    </row>
    <row r="11" spans="1:14" x14ac:dyDescent="0.3">
      <c r="A11" s="279" t="s">
        <v>142</v>
      </c>
      <c r="B11" s="33" t="s">
        <v>242</v>
      </c>
      <c r="C11" s="279" t="s">
        <v>243</v>
      </c>
      <c r="D11" s="279" t="s">
        <v>142</v>
      </c>
      <c r="G11" s="33" t="s">
        <v>244</v>
      </c>
      <c r="H11" s="33" t="s">
        <v>242</v>
      </c>
      <c r="I11" s="33">
        <v>2336</v>
      </c>
    </row>
    <row r="12" spans="1:14" x14ac:dyDescent="0.3">
      <c r="A12" s="279" t="s">
        <v>143</v>
      </c>
      <c r="B12" s="33" t="s">
        <v>245</v>
      </c>
      <c r="C12" s="279" t="s">
        <v>246</v>
      </c>
      <c r="D12" s="279" t="s">
        <v>143</v>
      </c>
      <c r="G12" s="33" t="s">
        <v>143</v>
      </c>
      <c r="H12" s="33" t="s">
        <v>245</v>
      </c>
      <c r="I12" s="33">
        <v>2015</v>
      </c>
    </row>
    <row r="13" spans="1:14" x14ac:dyDescent="0.3">
      <c r="A13" s="279" t="s">
        <v>198</v>
      </c>
      <c r="B13" s="33" t="s">
        <v>247</v>
      </c>
      <c r="C13" s="279" t="s">
        <v>248</v>
      </c>
      <c r="D13" s="279" t="s">
        <v>198</v>
      </c>
      <c r="G13" s="279" t="s">
        <v>249</v>
      </c>
      <c r="H13" s="279" t="s">
        <v>247</v>
      </c>
      <c r="I13" s="279">
        <v>2346</v>
      </c>
      <c r="J13" s="279"/>
      <c r="K13" s="279"/>
      <c r="L13" s="279"/>
      <c r="M13" s="279"/>
      <c r="N13" s="279"/>
    </row>
    <row r="14" spans="1:14" s="279" customFormat="1" x14ac:dyDescent="0.3">
      <c r="A14" s="279" t="s">
        <v>144</v>
      </c>
      <c r="B14" s="33" t="s">
        <v>250</v>
      </c>
      <c r="C14" s="279" t="s">
        <v>251</v>
      </c>
      <c r="D14" s="279" t="s">
        <v>144</v>
      </c>
      <c r="E14" s="33"/>
      <c r="F14" s="33"/>
      <c r="G14" s="279" t="s">
        <v>252</v>
      </c>
      <c r="H14" s="279" t="s">
        <v>250</v>
      </c>
      <c r="I14" s="279">
        <v>3000</v>
      </c>
    </row>
    <row r="15" spans="1:14" s="279" customFormat="1" x14ac:dyDescent="0.3">
      <c r="A15" s="279" t="s">
        <v>189</v>
      </c>
      <c r="B15" s="33" t="s">
        <v>253</v>
      </c>
      <c r="C15" s="279" t="s">
        <v>254</v>
      </c>
      <c r="D15" s="279" t="s">
        <v>189</v>
      </c>
      <c r="E15" s="33"/>
      <c r="F15" s="33"/>
      <c r="G15" s="279" t="s">
        <v>255</v>
      </c>
      <c r="H15" s="279" t="s">
        <v>253</v>
      </c>
      <c r="I15" s="279">
        <v>2313</v>
      </c>
    </row>
    <row r="16" spans="1:14" s="279" customFormat="1" x14ac:dyDescent="0.3">
      <c r="A16" s="279" t="s">
        <v>145</v>
      </c>
      <c r="B16" s="33" t="s">
        <v>256</v>
      </c>
      <c r="C16" s="279" t="s">
        <v>257</v>
      </c>
      <c r="D16" s="279" t="s">
        <v>145</v>
      </c>
      <c r="E16" s="33"/>
      <c r="F16" s="33"/>
      <c r="G16" s="279" t="s">
        <v>258</v>
      </c>
      <c r="H16" s="279" t="s">
        <v>256</v>
      </c>
      <c r="I16" s="279">
        <v>2351</v>
      </c>
    </row>
    <row r="17" spans="1:9" s="279" customFormat="1" x14ac:dyDescent="0.3">
      <c r="A17" s="279" t="s">
        <v>146</v>
      </c>
      <c r="B17" s="33" t="s">
        <v>259</v>
      </c>
      <c r="C17" s="279" t="s">
        <v>260</v>
      </c>
      <c r="D17" s="279" t="s">
        <v>146</v>
      </c>
      <c r="E17" s="33"/>
      <c r="F17" s="33"/>
      <c r="G17" s="279" t="s">
        <v>146</v>
      </c>
      <c r="H17" s="279" t="s">
        <v>259</v>
      </c>
      <c r="I17" s="279">
        <v>2353</v>
      </c>
    </row>
    <row r="18" spans="1:9" s="279" customFormat="1" x14ac:dyDescent="0.3">
      <c r="A18" s="279" t="s">
        <v>190</v>
      </c>
      <c r="B18" s="33" t="s">
        <v>261</v>
      </c>
      <c r="C18" s="279" t="s">
        <v>262</v>
      </c>
      <c r="D18" s="279" t="s">
        <v>190</v>
      </c>
      <c r="E18" s="33"/>
      <c r="F18" s="33"/>
      <c r="G18" s="279" t="s">
        <v>263</v>
      </c>
      <c r="H18" s="279" t="s">
        <v>261</v>
      </c>
      <c r="I18" s="279">
        <v>2285</v>
      </c>
    </row>
    <row r="19" spans="1:9" s="279" customFormat="1" x14ac:dyDescent="0.3">
      <c r="A19" s="279" t="s">
        <v>195</v>
      </c>
      <c r="B19" s="33" t="s">
        <v>264</v>
      </c>
      <c r="C19" s="279" t="s">
        <v>265</v>
      </c>
      <c r="D19" s="279" t="s">
        <v>195</v>
      </c>
      <c r="E19" s="33"/>
      <c r="F19" s="33"/>
      <c r="G19" s="279" t="s">
        <v>266</v>
      </c>
      <c r="H19" s="279" t="s">
        <v>264</v>
      </c>
      <c r="I19" s="279">
        <v>2316</v>
      </c>
    </row>
    <row r="20" spans="1:9" s="279" customFormat="1" x14ac:dyDescent="0.3">
      <c r="A20" s="279" t="s">
        <v>203</v>
      </c>
      <c r="B20" s="33" t="s">
        <v>267</v>
      </c>
      <c r="C20" s="279" t="s">
        <v>268</v>
      </c>
      <c r="D20" s="279" t="s">
        <v>203</v>
      </c>
      <c r="E20" s="33"/>
      <c r="F20" s="33"/>
      <c r="G20" s="279" t="s">
        <v>269</v>
      </c>
      <c r="H20" s="279" t="s">
        <v>267</v>
      </c>
      <c r="I20" s="279">
        <v>2323</v>
      </c>
    </row>
    <row r="21" spans="1:9" s="279" customFormat="1" x14ac:dyDescent="0.3">
      <c r="A21" s="279" t="s">
        <v>149</v>
      </c>
      <c r="B21" s="33" t="s">
        <v>270</v>
      </c>
      <c r="C21" s="279" t="s">
        <v>271</v>
      </c>
      <c r="D21" s="279" t="s">
        <v>149</v>
      </c>
      <c r="E21" s="33"/>
      <c r="F21" s="33"/>
      <c r="G21" s="279" t="s">
        <v>272</v>
      </c>
      <c r="H21" s="279" t="s">
        <v>270</v>
      </c>
      <c r="I21" s="279">
        <v>3376</v>
      </c>
    </row>
    <row r="22" spans="1:9" s="279" customFormat="1" x14ac:dyDescent="0.3">
      <c r="A22" s="279" t="s">
        <v>150</v>
      </c>
      <c r="B22" s="33" t="s">
        <v>273</v>
      </c>
      <c r="C22" s="279" t="s">
        <v>274</v>
      </c>
      <c r="D22" s="279" t="s">
        <v>150</v>
      </c>
      <c r="E22" s="33"/>
      <c r="F22" s="33"/>
      <c r="G22" s="279" t="s">
        <v>275</v>
      </c>
      <c r="H22" s="279" t="s">
        <v>273</v>
      </c>
      <c r="I22" s="279">
        <v>2347</v>
      </c>
    </row>
    <row r="23" spans="1:9" s="279" customFormat="1" x14ac:dyDescent="0.3">
      <c r="A23" s="279" t="s">
        <v>151</v>
      </c>
      <c r="B23" s="33" t="s">
        <v>276</v>
      </c>
      <c r="C23" s="279" t="s">
        <v>277</v>
      </c>
      <c r="D23" s="279" t="s">
        <v>151</v>
      </c>
      <c r="E23" s="33"/>
      <c r="F23" s="33"/>
      <c r="G23" s="279" t="s">
        <v>278</v>
      </c>
      <c r="H23" s="279" t="s">
        <v>276</v>
      </c>
      <c r="I23" s="279">
        <v>2303</v>
      </c>
    </row>
    <row r="24" spans="1:9" s="279" customFormat="1" x14ac:dyDescent="0.3">
      <c r="A24" s="279" t="s">
        <v>152</v>
      </c>
      <c r="B24" s="33" t="s">
        <v>279</v>
      </c>
      <c r="C24" s="279" t="s">
        <v>280</v>
      </c>
      <c r="D24" s="279" t="s">
        <v>152</v>
      </c>
      <c r="E24" s="33"/>
      <c r="F24" s="33"/>
      <c r="G24" s="279" t="s">
        <v>281</v>
      </c>
      <c r="H24" s="279" t="s">
        <v>279</v>
      </c>
      <c r="I24" s="279">
        <v>2337</v>
      </c>
    </row>
    <row r="25" spans="1:9" s="279" customFormat="1" x14ac:dyDescent="0.3">
      <c r="A25" s="279" t="s">
        <v>153</v>
      </c>
      <c r="B25" s="33" t="s">
        <v>282</v>
      </c>
      <c r="C25" s="279" t="s">
        <v>283</v>
      </c>
      <c r="D25" s="279" t="s">
        <v>153</v>
      </c>
      <c r="E25" s="33"/>
      <c r="F25" s="33"/>
      <c r="G25" s="279" t="s">
        <v>153</v>
      </c>
      <c r="H25" s="279" t="s">
        <v>282</v>
      </c>
      <c r="I25" s="279">
        <v>2272</v>
      </c>
    </row>
    <row r="26" spans="1:9" s="279" customFormat="1" x14ac:dyDescent="0.3">
      <c r="A26" s="279" t="s">
        <v>154</v>
      </c>
      <c r="B26" s="33" t="s">
        <v>284</v>
      </c>
      <c r="C26" s="279" t="s">
        <v>285</v>
      </c>
      <c r="D26" s="279" t="s">
        <v>154</v>
      </c>
      <c r="E26" s="33"/>
      <c r="F26" s="33"/>
      <c r="G26" s="279" t="s">
        <v>286</v>
      </c>
      <c r="H26" s="279" t="s">
        <v>284</v>
      </c>
      <c r="I26" s="279">
        <v>2305</v>
      </c>
    </row>
    <row r="27" spans="1:9" s="279" customFormat="1" x14ac:dyDescent="0.3">
      <c r="A27" s="279" t="s">
        <v>206</v>
      </c>
      <c r="B27" s="33" t="s">
        <v>287</v>
      </c>
      <c r="C27" s="279" t="s">
        <v>207</v>
      </c>
      <c r="D27" s="279" t="s">
        <v>206</v>
      </c>
      <c r="E27" s="33"/>
      <c r="F27" s="33"/>
      <c r="G27" s="279" t="s">
        <v>206</v>
      </c>
      <c r="H27" s="279" t="s">
        <v>287</v>
      </c>
      <c r="I27" s="279">
        <v>2042</v>
      </c>
    </row>
    <row r="28" spans="1:9" s="279" customFormat="1" x14ac:dyDescent="0.3">
      <c r="A28" s="279" t="s">
        <v>155</v>
      </c>
      <c r="B28" s="33" t="s">
        <v>288</v>
      </c>
      <c r="C28" s="279" t="s">
        <v>289</v>
      </c>
      <c r="D28" s="279" t="s">
        <v>155</v>
      </c>
      <c r="E28" s="33"/>
      <c r="F28" s="33"/>
      <c r="G28" s="279" t="s">
        <v>290</v>
      </c>
      <c r="H28" s="279" t="s">
        <v>288</v>
      </c>
      <c r="I28" s="279">
        <v>2043</v>
      </c>
    </row>
    <row r="29" spans="1:9" s="279" customFormat="1" x14ac:dyDescent="0.3">
      <c r="A29" s="279" t="s">
        <v>159</v>
      </c>
      <c r="B29" s="33" t="s">
        <v>291</v>
      </c>
      <c r="C29" s="279" t="s">
        <v>292</v>
      </c>
      <c r="D29" s="279" t="s">
        <v>159</v>
      </c>
      <c r="E29" s="33"/>
      <c r="F29" s="33"/>
      <c r="G29" s="279" t="s">
        <v>293</v>
      </c>
      <c r="H29" s="279" t="s">
        <v>291</v>
      </c>
      <c r="I29" s="279">
        <v>2324</v>
      </c>
    </row>
    <row r="30" spans="1:9" s="279" customFormat="1" x14ac:dyDescent="0.3">
      <c r="A30" s="279" t="s">
        <v>160</v>
      </c>
      <c r="B30" s="33" t="s">
        <v>294</v>
      </c>
      <c r="C30" s="279" t="s">
        <v>295</v>
      </c>
      <c r="D30" s="279" t="s">
        <v>160</v>
      </c>
      <c r="E30" s="33"/>
      <c r="F30" s="33"/>
      <c r="G30" s="279" t="s">
        <v>160</v>
      </c>
      <c r="H30" s="279" t="s">
        <v>294</v>
      </c>
      <c r="I30" s="279">
        <v>2006</v>
      </c>
    </row>
    <row r="31" spans="1:9" s="279" customFormat="1" x14ac:dyDescent="0.3">
      <c r="A31" s="279" t="s">
        <v>193</v>
      </c>
      <c r="B31" s="33" t="s">
        <v>296</v>
      </c>
      <c r="C31" s="279" t="s">
        <v>297</v>
      </c>
      <c r="D31" s="279" t="s">
        <v>193</v>
      </c>
      <c r="E31" s="33"/>
      <c r="F31" s="33"/>
      <c r="G31" s="279" t="s">
        <v>298</v>
      </c>
      <c r="H31" s="279" t="s">
        <v>296</v>
      </c>
      <c r="I31" s="279">
        <v>1003</v>
      </c>
    </row>
    <row r="32" spans="1:9" x14ac:dyDescent="0.3">
      <c r="A32" s="279" t="s">
        <v>161</v>
      </c>
      <c r="B32" s="33" t="s">
        <v>299</v>
      </c>
      <c r="C32" s="279" t="s">
        <v>300</v>
      </c>
      <c r="D32" s="279" t="s">
        <v>161</v>
      </c>
      <c r="G32" s="33" t="s">
        <v>301</v>
      </c>
      <c r="H32" s="33" t="s">
        <v>299</v>
      </c>
      <c r="I32" s="33">
        <v>2067</v>
      </c>
    </row>
    <row r="33" spans="1:14" x14ac:dyDescent="0.3">
      <c r="A33" s="279" t="s">
        <v>191</v>
      </c>
      <c r="B33" s="33" t="s">
        <v>302</v>
      </c>
      <c r="C33" s="279" t="s">
        <v>303</v>
      </c>
      <c r="D33" s="279" t="s">
        <v>191</v>
      </c>
      <c r="G33" s="33" t="s">
        <v>191</v>
      </c>
      <c r="H33" s="33" t="s">
        <v>302</v>
      </c>
      <c r="I33" s="33">
        <v>2007</v>
      </c>
    </row>
    <row r="34" spans="1:14" x14ac:dyDescent="0.3">
      <c r="A34" s="279" t="s">
        <v>162</v>
      </c>
      <c r="B34" s="33" t="s">
        <v>304</v>
      </c>
      <c r="C34" s="279" t="s">
        <v>305</v>
      </c>
      <c r="D34" s="279" t="s">
        <v>162</v>
      </c>
      <c r="G34" s="33" t="s">
        <v>162</v>
      </c>
      <c r="H34" s="33" t="s">
        <v>304</v>
      </c>
      <c r="I34" s="33">
        <v>2506</v>
      </c>
    </row>
    <row r="35" spans="1:14" x14ac:dyDescent="0.3">
      <c r="A35" s="279" t="s">
        <v>163</v>
      </c>
      <c r="B35" s="33" t="s">
        <v>306</v>
      </c>
      <c r="C35" s="279" t="s">
        <v>307</v>
      </c>
      <c r="D35" s="279" t="s">
        <v>163</v>
      </c>
      <c r="G35" s="33" t="s">
        <v>308</v>
      </c>
      <c r="H35" s="33" t="s">
        <v>306</v>
      </c>
      <c r="I35" s="33">
        <v>2001</v>
      </c>
    </row>
    <row r="36" spans="1:14" x14ac:dyDescent="0.3">
      <c r="A36" s="279" t="s">
        <v>194</v>
      </c>
      <c r="B36" s="33" t="s">
        <v>309</v>
      </c>
      <c r="C36" s="279" t="s">
        <v>310</v>
      </c>
      <c r="D36" s="279" t="s">
        <v>194</v>
      </c>
      <c r="G36" s="33" t="s">
        <v>311</v>
      </c>
      <c r="H36" s="33" t="s">
        <v>312</v>
      </c>
      <c r="I36" s="33">
        <v>1107</v>
      </c>
    </row>
    <row r="37" spans="1:14" x14ac:dyDescent="0.3">
      <c r="A37" s="279" t="s">
        <v>204</v>
      </c>
      <c r="B37" s="33" t="s">
        <v>313</v>
      </c>
      <c r="C37" s="279" t="s">
        <v>314</v>
      </c>
      <c r="D37" s="279" t="s">
        <v>204</v>
      </c>
      <c r="F37" s="279"/>
      <c r="G37" s="33" t="s">
        <v>315</v>
      </c>
      <c r="H37" s="33" t="s">
        <v>309</v>
      </c>
      <c r="I37" s="33">
        <v>1090</v>
      </c>
    </row>
    <row r="38" spans="1:14" x14ac:dyDescent="0.3">
      <c r="A38" s="279" t="s">
        <v>199</v>
      </c>
      <c r="B38" s="33" t="s">
        <v>316</v>
      </c>
      <c r="C38" s="279" t="s">
        <v>317</v>
      </c>
      <c r="D38" s="279" t="s">
        <v>199</v>
      </c>
      <c r="G38" s="279" t="s">
        <v>318</v>
      </c>
      <c r="H38" s="279" t="s">
        <v>313</v>
      </c>
      <c r="I38" s="279">
        <v>3003</v>
      </c>
      <c r="J38" s="279"/>
      <c r="K38" s="279"/>
      <c r="L38" s="279"/>
      <c r="M38" s="279"/>
      <c r="N38" s="279"/>
    </row>
    <row r="39" spans="1:14" s="279" customFormat="1" x14ac:dyDescent="0.3">
      <c r="A39" s="279" t="s">
        <v>164</v>
      </c>
      <c r="B39" s="33" t="s">
        <v>319</v>
      </c>
      <c r="C39" s="279" t="s">
        <v>320</v>
      </c>
      <c r="D39" s="279" t="s">
        <v>164</v>
      </c>
      <c r="E39" s="33"/>
      <c r="F39" s="33"/>
      <c r="G39" s="279" t="s">
        <v>321</v>
      </c>
      <c r="H39" s="279" t="s">
        <v>316</v>
      </c>
      <c r="I39" s="279">
        <v>3390</v>
      </c>
    </row>
    <row r="40" spans="1:14" s="279" customFormat="1" x14ac:dyDescent="0.3">
      <c r="A40" s="279" t="s">
        <v>165</v>
      </c>
      <c r="B40" s="33" t="s">
        <v>322</v>
      </c>
      <c r="C40" s="279" t="s">
        <v>323</v>
      </c>
      <c r="D40" s="279" t="s">
        <v>165</v>
      </c>
      <c r="E40" s="33"/>
      <c r="F40" s="33"/>
      <c r="G40" s="279" t="s">
        <v>324</v>
      </c>
      <c r="H40" s="279" t="s">
        <v>319</v>
      </c>
      <c r="I40" s="279">
        <v>3004</v>
      </c>
    </row>
    <row r="41" spans="1:14" s="279" customFormat="1" x14ac:dyDescent="0.3">
      <c r="A41" s="279" t="s">
        <v>166</v>
      </c>
      <c r="B41" s="33" t="s">
        <v>325</v>
      </c>
      <c r="C41" s="279" t="s">
        <v>326</v>
      </c>
      <c r="D41" s="279" t="s">
        <v>166</v>
      </c>
      <c r="E41" s="33"/>
      <c r="F41" s="33"/>
      <c r="G41" s="279" t="s">
        <v>165</v>
      </c>
      <c r="H41" s="279" t="s">
        <v>322</v>
      </c>
      <c r="I41" s="279">
        <v>2062</v>
      </c>
    </row>
    <row r="42" spans="1:14" s="279" customFormat="1" x14ac:dyDescent="0.3">
      <c r="A42" s="279" t="s">
        <v>197</v>
      </c>
      <c r="B42" s="33" t="s">
        <v>327</v>
      </c>
      <c r="C42" s="279" t="s">
        <v>328</v>
      </c>
      <c r="D42" s="279" t="s">
        <v>197</v>
      </c>
      <c r="E42" s="33"/>
      <c r="F42" s="33"/>
      <c r="G42" s="279" t="s">
        <v>329</v>
      </c>
      <c r="H42" s="279" t="s">
        <v>325</v>
      </c>
      <c r="I42" s="279">
        <v>2247</v>
      </c>
    </row>
    <row r="43" spans="1:14" s="279" customFormat="1" x14ac:dyDescent="0.3">
      <c r="A43" s="279" t="s">
        <v>184</v>
      </c>
      <c r="B43" s="33" t="s">
        <v>312</v>
      </c>
      <c r="C43" s="279" t="s">
        <v>330</v>
      </c>
      <c r="D43" s="279" t="s">
        <v>184</v>
      </c>
      <c r="F43" s="33"/>
      <c r="G43" s="279" t="s">
        <v>331</v>
      </c>
      <c r="H43" s="279" t="s">
        <v>327</v>
      </c>
      <c r="I43" s="279">
        <v>2002</v>
      </c>
    </row>
    <row r="44" spans="1:14" s="279" customFormat="1" x14ac:dyDescent="0.3">
      <c r="A44" s="279" t="s">
        <v>167</v>
      </c>
      <c r="B44" s="33" t="s">
        <v>332</v>
      </c>
      <c r="C44" s="279" t="s">
        <v>333</v>
      </c>
      <c r="D44" s="279" t="s">
        <v>167</v>
      </c>
      <c r="E44" s="33"/>
      <c r="F44" s="33"/>
      <c r="G44" s="279" t="s">
        <v>334</v>
      </c>
      <c r="H44" s="279" t="s">
        <v>332</v>
      </c>
      <c r="I44" s="279">
        <v>2322</v>
      </c>
    </row>
    <row r="45" spans="1:14" s="279" customFormat="1" x14ac:dyDescent="0.3">
      <c r="A45" s="279" t="s">
        <v>200</v>
      </c>
      <c r="B45" s="33" t="s">
        <v>335</v>
      </c>
      <c r="C45" s="279" t="s">
        <v>336</v>
      </c>
      <c r="D45" s="279" t="s">
        <v>200</v>
      </c>
      <c r="E45" s="33"/>
      <c r="F45" s="33"/>
      <c r="G45" s="279" t="s">
        <v>200</v>
      </c>
      <c r="H45" s="279" t="s">
        <v>335</v>
      </c>
      <c r="I45" s="279">
        <v>3392</v>
      </c>
    </row>
    <row r="46" spans="1:14" s="279" customFormat="1" x14ac:dyDescent="0.3">
      <c r="A46" s="279" t="s">
        <v>202</v>
      </c>
      <c r="B46" s="33" t="s">
        <v>337</v>
      </c>
      <c r="C46" s="279" t="s">
        <v>338</v>
      </c>
      <c r="D46" s="279" t="s">
        <v>202</v>
      </c>
      <c r="E46" s="33"/>
      <c r="F46" s="33"/>
      <c r="G46" s="279" t="s">
        <v>339</v>
      </c>
      <c r="H46" s="279" t="s">
        <v>337</v>
      </c>
      <c r="I46" s="279">
        <v>5406</v>
      </c>
    </row>
    <row r="47" spans="1:14" s="279" customFormat="1" x14ac:dyDescent="0.3">
      <c r="A47" s="279" t="s">
        <v>196</v>
      </c>
      <c r="B47" s="33" t="s">
        <v>340</v>
      </c>
      <c r="C47" s="279" t="s">
        <v>341</v>
      </c>
      <c r="D47" s="279" t="s">
        <v>196</v>
      </c>
      <c r="E47" s="33"/>
      <c r="F47" s="33"/>
      <c r="G47" s="33" t="s">
        <v>196</v>
      </c>
      <c r="H47" s="33" t="s">
        <v>340</v>
      </c>
      <c r="I47" s="33">
        <v>7034</v>
      </c>
      <c r="J47" s="33"/>
      <c r="K47" s="33"/>
      <c r="L47" s="33"/>
      <c r="M47" s="33"/>
      <c r="N47" s="33"/>
    </row>
    <row r="48" spans="1:14" x14ac:dyDescent="0.3">
      <c r="A48" s="279" t="s">
        <v>187</v>
      </c>
      <c r="B48" s="33" t="s">
        <v>342</v>
      </c>
      <c r="C48" s="279" t="s">
        <v>343</v>
      </c>
      <c r="D48" s="279" t="s">
        <v>187</v>
      </c>
      <c r="G48" s="33" t="s">
        <v>344</v>
      </c>
      <c r="H48" s="33" t="s">
        <v>342</v>
      </c>
      <c r="I48" s="33">
        <v>7015</v>
      </c>
    </row>
    <row r="49" spans="1:9" x14ac:dyDescent="0.3">
      <c r="A49" s="279" t="s">
        <v>168</v>
      </c>
      <c r="B49" s="33" t="s">
        <v>345</v>
      </c>
      <c r="C49" s="279" t="s">
        <v>346</v>
      </c>
      <c r="D49" s="279" t="s">
        <v>168</v>
      </c>
      <c r="G49" s="33" t="s">
        <v>347</v>
      </c>
      <c r="H49" s="33" t="s">
        <v>345</v>
      </c>
      <c r="I49" s="33">
        <v>2112</v>
      </c>
    </row>
    <row r="50" spans="1:9" x14ac:dyDescent="0.3">
      <c r="A50" s="279" t="s">
        <v>205</v>
      </c>
      <c r="B50" s="33" t="s">
        <v>348</v>
      </c>
      <c r="C50" s="279" t="s">
        <v>349</v>
      </c>
      <c r="D50" s="279" t="s">
        <v>205</v>
      </c>
      <c r="G50" s="33" t="s">
        <v>350</v>
      </c>
      <c r="H50" s="33" t="s">
        <v>348</v>
      </c>
      <c r="I50" s="33">
        <v>3005</v>
      </c>
    </row>
    <row r="51" spans="1:9" x14ac:dyDescent="0.3">
      <c r="A51" s="279" t="s">
        <v>185</v>
      </c>
      <c r="B51" s="33" t="s">
        <v>351</v>
      </c>
      <c r="C51" s="360" t="s">
        <v>352</v>
      </c>
      <c r="D51" s="279" t="s">
        <v>185</v>
      </c>
      <c r="G51" s="33" t="s">
        <v>185</v>
      </c>
      <c r="H51" s="33" t="s">
        <v>351</v>
      </c>
      <c r="I51" s="33">
        <v>7026</v>
      </c>
    </row>
    <row r="52" spans="1:9" x14ac:dyDescent="0.3">
      <c r="A52" s="279" t="s">
        <v>169</v>
      </c>
      <c r="B52" s="33" t="s">
        <v>353</v>
      </c>
      <c r="C52" s="279" t="s">
        <v>354</v>
      </c>
      <c r="D52" s="279" t="s">
        <v>169</v>
      </c>
      <c r="G52" s="33" t="s">
        <v>355</v>
      </c>
      <c r="H52" s="33" t="s">
        <v>353</v>
      </c>
      <c r="I52" s="33">
        <v>2299</v>
      </c>
    </row>
    <row r="53" spans="1:9" x14ac:dyDescent="0.3">
      <c r="A53" s="360" t="s">
        <v>170</v>
      </c>
      <c r="B53" s="33" t="s">
        <v>356</v>
      </c>
      <c r="C53" s="360" t="s">
        <v>357</v>
      </c>
      <c r="D53" s="360" t="s">
        <v>170</v>
      </c>
      <c r="G53" s="33" t="s">
        <v>358</v>
      </c>
      <c r="H53" s="33" t="s">
        <v>356</v>
      </c>
      <c r="I53" s="33">
        <v>3066</v>
      </c>
    </row>
    <row r="54" spans="1:9" x14ac:dyDescent="0.3">
      <c r="A54" s="279" t="s">
        <v>171</v>
      </c>
      <c r="B54" s="33" t="s">
        <v>359</v>
      </c>
      <c r="C54" s="279" t="s">
        <v>360</v>
      </c>
      <c r="D54" s="279" t="s">
        <v>171</v>
      </c>
      <c r="G54" s="33" t="s">
        <v>171</v>
      </c>
      <c r="H54" s="33" t="s">
        <v>359</v>
      </c>
      <c r="I54" s="33">
        <v>3383</v>
      </c>
    </row>
    <row r="55" spans="1:9" x14ac:dyDescent="0.3">
      <c r="A55" s="279" t="s">
        <v>172</v>
      </c>
      <c r="B55" s="33" t="s">
        <v>361</v>
      </c>
      <c r="C55" s="279" t="s">
        <v>362</v>
      </c>
      <c r="D55" s="279" t="s">
        <v>172</v>
      </c>
      <c r="G55" s="33" t="s">
        <v>363</v>
      </c>
      <c r="H55" s="33" t="s">
        <v>361</v>
      </c>
      <c r="I55" s="33">
        <v>3379</v>
      </c>
    </row>
    <row r="56" spans="1:9" x14ac:dyDescent="0.3">
      <c r="A56" s="279" t="s">
        <v>173</v>
      </c>
      <c r="B56" s="33" t="s">
        <v>364</v>
      </c>
      <c r="C56" s="279" t="s">
        <v>365</v>
      </c>
      <c r="D56" s="279" t="s">
        <v>173</v>
      </c>
      <c r="G56" s="33" t="s">
        <v>366</v>
      </c>
      <c r="H56" s="33" t="s">
        <v>364</v>
      </c>
      <c r="I56" s="33">
        <v>3058</v>
      </c>
    </row>
    <row r="57" spans="1:9" x14ac:dyDescent="0.3">
      <c r="A57" s="279" t="s">
        <v>174</v>
      </c>
      <c r="B57" s="33" t="s">
        <v>367</v>
      </c>
      <c r="C57" s="279" t="s">
        <v>368</v>
      </c>
      <c r="D57" s="279" t="s">
        <v>174</v>
      </c>
      <c r="G57" s="33" t="s">
        <v>369</v>
      </c>
      <c r="H57" s="33" t="s">
        <v>367</v>
      </c>
      <c r="I57" s="33">
        <v>3378</v>
      </c>
    </row>
    <row r="58" spans="1:9" x14ac:dyDescent="0.3">
      <c r="A58" s="279" t="s">
        <v>183</v>
      </c>
      <c r="B58" s="33" t="s">
        <v>370</v>
      </c>
      <c r="C58" s="279" t="s">
        <v>371</v>
      </c>
      <c r="D58" s="279" t="s">
        <v>183</v>
      </c>
      <c r="G58" s="33" t="s">
        <v>183</v>
      </c>
      <c r="H58" s="33" t="s">
        <v>370</v>
      </c>
      <c r="I58" s="33">
        <v>4702</v>
      </c>
    </row>
    <row r="59" spans="1:9" x14ac:dyDescent="0.3">
      <c r="A59" s="279" t="s">
        <v>175</v>
      </c>
      <c r="B59" s="33" t="s">
        <v>372</v>
      </c>
      <c r="C59" s="279" t="s">
        <v>373</v>
      </c>
      <c r="D59" s="279" t="s">
        <v>175</v>
      </c>
      <c r="G59" s="33" t="s">
        <v>175</v>
      </c>
      <c r="H59" s="33" t="s">
        <v>372</v>
      </c>
      <c r="I59" s="33">
        <v>3369</v>
      </c>
    </row>
    <row r="60" spans="1:9" x14ac:dyDescent="0.3">
      <c r="A60" s="279" t="s">
        <v>176</v>
      </c>
      <c r="B60" s="33" t="s">
        <v>374</v>
      </c>
      <c r="C60" s="279" t="s">
        <v>375</v>
      </c>
      <c r="D60" s="279" t="s">
        <v>176</v>
      </c>
      <c r="G60" s="33" t="s">
        <v>376</v>
      </c>
      <c r="H60" s="33" t="s">
        <v>374</v>
      </c>
      <c r="I60" s="33">
        <v>2301</v>
      </c>
    </row>
    <row r="61" spans="1:9" x14ac:dyDescent="0.3">
      <c r="A61" s="279" t="s">
        <v>177</v>
      </c>
      <c r="B61" s="33" t="s">
        <v>377</v>
      </c>
      <c r="C61" s="279" t="s">
        <v>378</v>
      </c>
      <c r="D61" s="279" t="s">
        <v>177</v>
      </c>
      <c r="G61" s="33" t="s">
        <v>379</v>
      </c>
      <c r="H61" s="33" t="s">
        <v>377</v>
      </c>
      <c r="I61" s="33">
        <v>3006</v>
      </c>
    </row>
    <row r="62" spans="1:9" x14ac:dyDescent="0.3">
      <c r="A62" s="279" t="s">
        <v>178</v>
      </c>
      <c r="B62" s="33" t="s">
        <v>380</v>
      </c>
      <c r="C62" s="279" t="s">
        <v>381</v>
      </c>
      <c r="D62" s="279" t="s">
        <v>178</v>
      </c>
      <c r="G62" s="33" t="s">
        <v>178</v>
      </c>
      <c r="H62" s="33" t="s">
        <v>380</v>
      </c>
      <c r="I62" s="33">
        <v>2327</v>
      </c>
    </row>
    <row r="63" spans="1:9" x14ac:dyDescent="0.3">
      <c r="A63" s="279" t="s">
        <v>192</v>
      </c>
      <c r="B63" s="33" t="s">
        <v>382</v>
      </c>
      <c r="C63" s="279" t="s">
        <v>383</v>
      </c>
      <c r="D63" s="279" t="s">
        <v>192</v>
      </c>
      <c r="G63" s="33" t="s">
        <v>192</v>
      </c>
      <c r="H63" s="33" t="s">
        <v>382</v>
      </c>
      <c r="I63" s="33">
        <v>3389</v>
      </c>
    </row>
    <row r="64" spans="1:9" x14ac:dyDescent="0.3">
      <c r="A64" s="279" t="s">
        <v>201</v>
      </c>
      <c r="B64" s="33" t="s">
        <v>384</v>
      </c>
      <c r="C64" s="360" t="s">
        <v>385</v>
      </c>
      <c r="D64" s="279" t="s">
        <v>201</v>
      </c>
      <c r="G64" s="33" t="s">
        <v>386</v>
      </c>
      <c r="H64" s="33" t="s">
        <v>384</v>
      </c>
      <c r="I64" s="33">
        <v>7021</v>
      </c>
    </row>
    <row r="65" spans="1:14" x14ac:dyDescent="0.3">
      <c r="A65" s="360" t="s">
        <v>179</v>
      </c>
      <c r="B65" s="33" t="s">
        <v>387</v>
      </c>
      <c r="C65" s="279" t="s">
        <v>388</v>
      </c>
      <c r="D65" s="360" t="s">
        <v>179</v>
      </c>
      <c r="G65" s="33" t="s">
        <v>179</v>
      </c>
      <c r="H65" s="33" t="s">
        <v>387</v>
      </c>
      <c r="I65" s="33">
        <v>2000</v>
      </c>
    </row>
    <row r="66" spans="1:14" x14ac:dyDescent="0.3">
      <c r="A66" s="279" t="s">
        <v>188</v>
      </c>
      <c r="B66" s="33" t="s">
        <v>389</v>
      </c>
      <c r="C66" s="279" t="s">
        <v>390</v>
      </c>
      <c r="D66" s="279" t="s">
        <v>188</v>
      </c>
      <c r="G66" s="33" t="s">
        <v>391</v>
      </c>
      <c r="H66" s="33" t="s">
        <v>389</v>
      </c>
      <c r="I66" s="33">
        <v>7009</v>
      </c>
    </row>
    <row r="67" spans="1:14" x14ac:dyDescent="0.3">
      <c r="A67" s="279" t="s">
        <v>180</v>
      </c>
      <c r="B67" s="33" t="s">
        <v>392</v>
      </c>
      <c r="C67" s="279" t="s">
        <v>393</v>
      </c>
      <c r="D67" s="279" t="s">
        <v>180</v>
      </c>
      <c r="G67" s="33" t="s">
        <v>180</v>
      </c>
      <c r="H67" s="33" t="s">
        <v>392</v>
      </c>
      <c r="I67" s="33">
        <v>2330</v>
      </c>
    </row>
    <row r="68" spans="1:14" x14ac:dyDescent="0.3">
      <c r="A68" s="279" t="s">
        <v>181</v>
      </c>
      <c r="B68" s="33" t="s">
        <v>394</v>
      </c>
      <c r="C68" s="279" t="s">
        <v>395</v>
      </c>
      <c r="D68" s="279" t="s">
        <v>181</v>
      </c>
      <c r="G68" s="33" t="s">
        <v>396</v>
      </c>
      <c r="H68" s="33" t="s">
        <v>394</v>
      </c>
      <c r="I68" s="33">
        <v>2320</v>
      </c>
    </row>
    <row r="69" spans="1:14" x14ac:dyDescent="0.3">
      <c r="A69" s="279" t="s">
        <v>156</v>
      </c>
      <c r="B69" s="33" t="s">
        <v>397</v>
      </c>
      <c r="C69" s="279" t="s">
        <v>398</v>
      </c>
      <c r="D69" s="279" t="s">
        <v>156</v>
      </c>
      <c r="G69" s="279" t="s">
        <v>399</v>
      </c>
      <c r="H69" s="279" t="s">
        <v>397</v>
      </c>
      <c r="I69" s="279">
        <v>2306</v>
      </c>
      <c r="J69" s="279"/>
      <c r="K69" s="279"/>
      <c r="L69" s="279"/>
      <c r="M69" s="279"/>
      <c r="N69" s="279"/>
    </row>
    <row r="70" spans="1:14" s="279" customFormat="1" x14ac:dyDescent="0.3">
      <c r="A70" s="279" t="s">
        <v>182</v>
      </c>
      <c r="B70" s="33" t="s">
        <v>400</v>
      </c>
      <c r="C70" s="279" t="s">
        <v>401</v>
      </c>
      <c r="D70" s="279" t="s">
        <v>182</v>
      </c>
      <c r="E70" s="33"/>
      <c r="F70" s="33"/>
      <c r="G70" s="33" t="s">
        <v>182</v>
      </c>
      <c r="H70" s="33" t="s">
        <v>400</v>
      </c>
      <c r="I70" s="33">
        <v>2122</v>
      </c>
      <c r="J70" s="33"/>
      <c r="K70" s="33"/>
      <c r="L70" s="33"/>
      <c r="M70" s="33"/>
      <c r="N70" s="33"/>
    </row>
  </sheetData>
  <sheetProtection algorithmName="SHA-512" hashValue="nTIXA+Sw1BX/p1K4Wb1NTigP6JGDXWPD0ZTTkFJiaCeT4Lj109JbIUDrGkSXJLfDIt/W6fzwNzg0m2cSliDHnA==" saltValue="u/7AHEJLYWCZTIZIKXT89w==" spinCount="100000" sheet="1" objects="1" scenarios="1" formatColumns="0" formatRows="0"/>
  <printOptions gridLines="1"/>
  <pageMargins left="0.74803149606299213" right="0.74803149606299213"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80"/>
  <sheetViews>
    <sheetView workbookViewId="0">
      <selection activeCell="G3" sqref="G3:H3"/>
    </sheetView>
  </sheetViews>
  <sheetFormatPr defaultRowHeight="12.5" x14ac:dyDescent="0.25"/>
  <cols>
    <col min="1" max="1" width="9.1796875" style="14" customWidth="1"/>
    <col min="2" max="2" width="42.1796875" bestFit="1" customWidth="1"/>
    <col min="3" max="3" width="13.453125" customWidth="1"/>
    <col min="4" max="4" width="12.81640625" style="22" customWidth="1"/>
    <col min="5" max="5" width="11.7265625" style="393" bestFit="1" customWidth="1"/>
    <col min="6" max="6" width="12.7265625" style="393" bestFit="1" customWidth="1"/>
    <col min="7" max="9" width="10.1796875" style="393" bestFit="1" customWidth="1"/>
    <col min="10" max="10" width="9.1796875" customWidth="1"/>
    <col min="12" max="12" width="10.54296875" customWidth="1"/>
  </cols>
  <sheetData>
    <row r="1" spans="1:12" x14ac:dyDescent="0.25">
      <c r="A1" s="14">
        <v>1</v>
      </c>
      <c r="B1">
        <f>A1+1</f>
        <v>2</v>
      </c>
      <c r="C1">
        <f t="shared" ref="C1:L1" si="0">B1+1</f>
        <v>3</v>
      </c>
      <c r="D1">
        <f t="shared" si="0"/>
        <v>4</v>
      </c>
      <c r="E1" s="393">
        <f t="shared" si="0"/>
        <v>5</v>
      </c>
      <c r="F1" s="393">
        <f t="shared" si="0"/>
        <v>6</v>
      </c>
      <c r="G1" s="393">
        <f t="shared" si="0"/>
        <v>7</v>
      </c>
      <c r="H1" s="393">
        <f t="shared" si="0"/>
        <v>8</v>
      </c>
      <c r="I1" s="393">
        <f t="shared" si="0"/>
        <v>9</v>
      </c>
      <c r="J1">
        <f t="shared" si="0"/>
        <v>10</v>
      </c>
      <c r="K1">
        <f t="shared" si="0"/>
        <v>11</v>
      </c>
      <c r="L1">
        <f t="shared" si="0"/>
        <v>12</v>
      </c>
    </row>
    <row r="2" spans="1:12" s="16" customFormat="1" ht="26" x14ac:dyDescent="0.25">
      <c r="A2" s="25"/>
      <c r="B2" s="16" t="s">
        <v>402</v>
      </c>
      <c r="C2" s="16" t="s">
        <v>403</v>
      </c>
      <c r="D2" s="21" t="s">
        <v>404</v>
      </c>
      <c r="E2" s="394" t="s">
        <v>212</v>
      </c>
      <c r="F2" s="394" t="s">
        <v>213</v>
      </c>
      <c r="G2" s="394" t="s">
        <v>214</v>
      </c>
      <c r="H2" s="394" t="s">
        <v>215</v>
      </c>
      <c r="I2" s="394" t="s">
        <v>216</v>
      </c>
      <c r="J2" s="16" t="s">
        <v>405</v>
      </c>
      <c r="K2" s="30" t="s">
        <v>406</v>
      </c>
      <c r="L2" s="30" t="s">
        <v>407</v>
      </c>
    </row>
    <row r="3" spans="1:12" x14ac:dyDescent="0.25">
      <c r="A3" s="14" t="s">
        <v>218</v>
      </c>
      <c r="B3" t="s">
        <v>18</v>
      </c>
      <c r="C3" t="s">
        <v>217</v>
      </c>
      <c r="E3" s="393">
        <v>0</v>
      </c>
      <c r="F3" s="393">
        <v>238012.52</v>
      </c>
      <c r="G3" s="393">
        <v>14277.5</v>
      </c>
      <c r="H3" s="393">
        <v>5769.89</v>
      </c>
      <c r="I3" s="393">
        <v>0</v>
      </c>
    </row>
    <row r="4" spans="1:12" x14ac:dyDescent="0.25">
      <c r="A4" s="14" t="s">
        <v>221</v>
      </c>
      <c r="B4" s="14" t="s">
        <v>129</v>
      </c>
      <c r="C4" t="s">
        <v>220</v>
      </c>
      <c r="E4" s="393">
        <v>0</v>
      </c>
      <c r="F4" s="393">
        <v>31000.44</v>
      </c>
      <c r="G4" s="393">
        <v>556.75</v>
      </c>
      <c r="H4" s="393">
        <v>5702.13</v>
      </c>
      <c r="I4" s="393">
        <v>0</v>
      </c>
    </row>
    <row r="5" spans="1:12" x14ac:dyDescent="0.25">
      <c r="A5" s="14" t="s">
        <v>223</v>
      </c>
      <c r="B5" t="s">
        <v>132</v>
      </c>
      <c r="C5" t="s">
        <v>222</v>
      </c>
      <c r="E5" s="393">
        <v>0</v>
      </c>
      <c r="F5" s="393">
        <v>210462.88</v>
      </c>
      <c r="G5" s="393">
        <v>0</v>
      </c>
      <c r="H5" s="393">
        <v>0</v>
      </c>
      <c r="I5" s="393">
        <v>0</v>
      </c>
    </row>
    <row r="6" spans="1:12" x14ac:dyDescent="0.25">
      <c r="A6" s="14" t="s">
        <v>226</v>
      </c>
      <c r="B6" t="s">
        <v>134</v>
      </c>
      <c r="C6" t="s">
        <v>225</v>
      </c>
      <c r="E6" s="393">
        <v>0</v>
      </c>
      <c r="F6" s="393">
        <v>88405.98</v>
      </c>
      <c r="G6" s="393">
        <v>0</v>
      </c>
      <c r="H6" s="393">
        <v>0</v>
      </c>
      <c r="I6" s="393">
        <v>0</v>
      </c>
    </row>
    <row r="7" spans="1:12" x14ac:dyDescent="0.25">
      <c r="A7" s="14" t="s">
        <v>229</v>
      </c>
      <c r="B7" t="s">
        <v>135</v>
      </c>
      <c r="C7" t="s">
        <v>228</v>
      </c>
      <c r="E7" s="393">
        <v>0</v>
      </c>
      <c r="F7" s="393">
        <v>403104.03</v>
      </c>
      <c r="G7" s="393">
        <v>0</v>
      </c>
      <c r="H7" s="393">
        <v>0</v>
      </c>
      <c r="I7" s="393">
        <v>0</v>
      </c>
    </row>
    <row r="8" spans="1:12" x14ac:dyDescent="0.25">
      <c r="A8" s="14" t="s">
        <v>231</v>
      </c>
      <c r="B8" t="s">
        <v>138</v>
      </c>
      <c r="C8" t="s">
        <v>230</v>
      </c>
      <c r="E8" s="393">
        <v>0</v>
      </c>
      <c r="F8" s="393">
        <v>128742.23</v>
      </c>
      <c r="G8" s="393">
        <v>7891.39</v>
      </c>
      <c r="H8" s="393">
        <v>20041.439999999999</v>
      </c>
      <c r="I8" s="393">
        <v>0</v>
      </c>
    </row>
    <row r="9" spans="1:12" x14ac:dyDescent="0.25">
      <c r="A9" s="14" t="s">
        <v>234</v>
      </c>
      <c r="B9" t="s">
        <v>139</v>
      </c>
      <c r="C9" t="s">
        <v>233</v>
      </c>
      <c r="E9" s="393">
        <v>13853.3</v>
      </c>
      <c r="F9" s="393">
        <v>91065.79</v>
      </c>
      <c r="G9" s="393">
        <v>0</v>
      </c>
      <c r="H9" s="393">
        <v>5275.25</v>
      </c>
      <c r="I9" s="393">
        <v>0</v>
      </c>
    </row>
    <row r="10" spans="1:12" x14ac:dyDescent="0.25">
      <c r="A10" s="14" t="s">
        <v>237</v>
      </c>
      <c r="B10" t="s">
        <v>408</v>
      </c>
      <c r="C10" t="s">
        <v>236</v>
      </c>
      <c r="E10" s="393">
        <v>12128.85</v>
      </c>
      <c r="F10" s="393">
        <v>78205.81</v>
      </c>
      <c r="G10" s="393">
        <v>0</v>
      </c>
      <c r="H10" s="393">
        <v>0</v>
      </c>
      <c r="I10" s="393">
        <v>0</v>
      </c>
    </row>
    <row r="11" spans="1:12" x14ac:dyDescent="0.25">
      <c r="A11" s="14" t="s">
        <v>240</v>
      </c>
      <c r="B11" t="s">
        <v>141</v>
      </c>
      <c r="C11" t="s">
        <v>239</v>
      </c>
      <c r="E11" s="393">
        <v>12721</v>
      </c>
      <c r="F11" s="393">
        <v>267785.09999999998</v>
      </c>
      <c r="G11" s="393">
        <v>0</v>
      </c>
      <c r="H11" s="393">
        <v>0</v>
      </c>
      <c r="I11" s="393">
        <v>0</v>
      </c>
    </row>
    <row r="12" spans="1:12" x14ac:dyDescent="0.25">
      <c r="A12" s="14" t="s">
        <v>243</v>
      </c>
      <c r="B12" t="s">
        <v>142</v>
      </c>
      <c r="C12" t="s">
        <v>242</v>
      </c>
      <c r="E12" s="393">
        <v>201232</v>
      </c>
      <c r="F12" s="393">
        <v>376075.56</v>
      </c>
      <c r="G12" s="393">
        <v>7006.92</v>
      </c>
      <c r="H12" s="393">
        <v>0</v>
      </c>
      <c r="I12" s="393">
        <v>31062.36</v>
      </c>
    </row>
    <row r="13" spans="1:12" x14ac:dyDescent="0.25">
      <c r="A13" s="14" t="s">
        <v>246</v>
      </c>
      <c r="B13" t="s">
        <v>143</v>
      </c>
      <c r="C13" t="s">
        <v>245</v>
      </c>
      <c r="E13" s="393">
        <v>0</v>
      </c>
      <c r="F13" s="393">
        <v>12303.15</v>
      </c>
      <c r="G13" s="393">
        <v>0.38</v>
      </c>
      <c r="H13" s="393">
        <v>0</v>
      </c>
      <c r="I13" s="393">
        <v>0</v>
      </c>
    </row>
    <row r="14" spans="1:12" x14ac:dyDescent="0.25">
      <c r="A14" s="14" t="s">
        <v>248</v>
      </c>
      <c r="B14" t="s">
        <v>198</v>
      </c>
      <c r="C14" t="s">
        <v>247</v>
      </c>
      <c r="E14" s="393">
        <v>0</v>
      </c>
      <c r="F14" s="393">
        <v>-41375.919999999998</v>
      </c>
      <c r="G14" s="393">
        <v>2201.9899999999998</v>
      </c>
      <c r="H14" s="393">
        <v>3528.21</v>
      </c>
      <c r="I14" s="393">
        <v>0</v>
      </c>
    </row>
    <row r="15" spans="1:12" x14ac:dyDescent="0.25">
      <c r="A15" s="14" t="s">
        <v>251</v>
      </c>
      <c r="B15" t="s">
        <v>144</v>
      </c>
      <c r="C15" t="s">
        <v>250</v>
      </c>
      <c r="E15" s="393">
        <v>0</v>
      </c>
      <c r="F15" s="393">
        <v>67155.38</v>
      </c>
      <c r="G15" s="393">
        <v>1725.4</v>
      </c>
      <c r="H15" s="393">
        <v>0.78</v>
      </c>
      <c r="I15" s="393">
        <v>0</v>
      </c>
    </row>
    <row r="16" spans="1:12" x14ac:dyDescent="0.25">
      <c r="A16" s="14" t="s">
        <v>254</v>
      </c>
      <c r="B16" t="s">
        <v>189</v>
      </c>
      <c r="C16" t="s">
        <v>253</v>
      </c>
      <c r="E16" s="393">
        <v>0</v>
      </c>
      <c r="F16" s="393">
        <v>9536.1</v>
      </c>
      <c r="G16" s="393">
        <v>679.34</v>
      </c>
      <c r="H16" s="393">
        <v>0</v>
      </c>
      <c r="I16" s="393">
        <v>0</v>
      </c>
    </row>
    <row r="17" spans="1:9" x14ac:dyDescent="0.25">
      <c r="A17" s="14" t="s">
        <v>257</v>
      </c>
      <c r="B17" t="s">
        <v>145</v>
      </c>
      <c r="C17" t="s">
        <v>256</v>
      </c>
      <c r="E17" s="393">
        <v>18976.48</v>
      </c>
      <c r="F17" s="393">
        <v>359210.96</v>
      </c>
      <c r="G17" s="393">
        <v>816.84</v>
      </c>
      <c r="H17" s="393">
        <v>0</v>
      </c>
      <c r="I17" s="393">
        <v>0</v>
      </c>
    </row>
    <row r="18" spans="1:9" x14ac:dyDescent="0.25">
      <c r="A18" s="14" t="s">
        <v>260</v>
      </c>
      <c r="B18" t="s">
        <v>146</v>
      </c>
      <c r="C18" t="s">
        <v>259</v>
      </c>
      <c r="E18" s="393">
        <v>34038.949999999997</v>
      </c>
      <c r="F18" s="393">
        <v>151402.81</v>
      </c>
      <c r="G18" s="393">
        <v>13901.31</v>
      </c>
      <c r="H18" s="393">
        <v>0</v>
      </c>
      <c r="I18" s="393">
        <v>0</v>
      </c>
    </row>
    <row r="19" spans="1:9" x14ac:dyDescent="0.25">
      <c r="A19" s="14" t="s">
        <v>262</v>
      </c>
      <c r="B19" t="s">
        <v>190</v>
      </c>
      <c r="C19" t="s">
        <v>261</v>
      </c>
      <c r="E19" s="393">
        <v>0</v>
      </c>
      <c r="F19" s="393">
        <v>243704.39</v>
      </c>
      <c r="G19" s="393">
        <v>7953.25</v>
      </c>
      <c r="H19" s="393">
        <v>0</v>
      </c>
      <c r="I19" s="393">
        <v>0</v>
      </c>
    </row>
    <row r="20" spans="1:9" x14ac:dyDescent="0.25">
      <c r="A20" s="14" t="s">
        <v>265</v>
      </c>
      <c r="B20" t="s">
        <v>195</v>
      </c>
      <c r="C20" t="s">
        <v>264</v>
      </c>
      <c r="E20" s="393">
        <v>0</v>
      </c>
      <c r="F20" s="393">
        <v>227945.49</v>
      </c>
      <c r="G20" s="393">
        <v>4624.34</v>
      </c>
      <c r="H20" s="393">
        <v>5102.5</v>
      </c>
      <c r="I20" s="393">
        <v>5394.08</v>
      </c>
    </row>
    <row r="21" spans="1:9" x14ac:dyDescent="0.25">
      <c r="A21" s="14" t="s">
        <v>268</v>
      </c>
      <c r="B21" t="s">
        <v>203</v>
      </c>
      <c r="C21" t="s">
        <v>267</v>
      </c>
      <c r="E21" s="393">
        <v>0</v>
      </c>
      <c r="F21" s="393">
        <v>456434.9</v>
      </c>
      <c r="G21" s="393">
        <v>0</v>
      </c>
      <c r="H21" s="393">
        <v>0</v>
      </c>
      <c r="I21" s="393">
        <v>0</v>
      </c>
    </row>
    <row r="22" spans="1:9" x14ac:dyDescent="0.25">
      <c r="A22" s="14" t="s">
        <v>271</v>
      </c>
      <c r="B22" t="s">
        <v>149</v>
      </c>
      <c r="C22" t="s">
        <v>270</v>
      </c>
      <c r="E22" s="393">
        <v>6811.97</v>
      </c>
      <c r="F22" s="393">
        <v>108006.9</v>
      </c>
      <c r="G22" s="393">
        <v>26726.75</v>
      </c>
      <c r="H22" s="393">
        <v>0</v>
      </c>
      <c r="I22" s="393">
        <v>0</v>
      </c>
    </row>
    <row r="23" spans="1:9" x14ac:dyDescent="0.25">
      <c r="A23" s="14" t="s">
        <v>274</v>
      </c>
      <c r="B23" t="s">
        <v>150</v>
      </c>
      <c r="C23" t="s">
        <v>273</v>
      </c>
      <c r="E23" s="393">
        <v>0</v>
      </c>
      <c r="F23" s="393">
        <v>44444.37</v>
      </c>
      <c r="G23" s="393">
        <v>3356.58</v>
      </c>
      <c r="H23" s="393">
        <v>0</v>
      </c>
      <c r="I23" s="393">
        <v>0</v>
      </c>
    </row>
    <row r="24" spans="1:9" x14ac:dyDescent="0.25">
      <c r="A24" s="14" t="s">
        <v>277</v>
      </c>
      <c r="B24" t="s">
        <v>151</v>
      </c>
      <c r="C24" t="s">
        <v>276</v>
      </c>
      <c r="E24" s="393">
        <v>0</v>
      </c>
      <c r="F24" s="393">
        <v>172329.37</v>
      </c>
      <c r="G24" s="393">
        <v>0</v>
      </c>
      <c r="H24" s="393">
        <v>-0.25</v>
      </c>
      <c r="I24" s="393">
        <v>0</v>
      </c>
    </row>
    <row r="25" spans="1:9" x14ac:dyDescent="0.25">
      <c r="A25" s="14" t="s">
        <v>280</v>
      </c>
      <c r="B25" t="s">
        <v>152</v>
      </c>
      <c r="C25" t="s">
        <v>279</v>
      </c>
      <c r="E25" s="393">
        <v>17177.5</v>
      </c>
      <c r="F25" s="393">
        <v>122243.29</v>
      </c>
      <c r="G25" s="393">
        <v>0</v>
      </c>
      <c r="H25" s="393">
        <v>0</v>
      </c>
      <c r="I25" s="393">
        <v>0</v>
      </c>
    </row>
    <row r="26" spans="1:9" x14ac:dyDescent="0.25">
      <c r="A26" s="14" t="s">
        <v>283</v>
      </c>
      <c r="B26" t="s">
        <v>153</v>
      </c>
      <c r="C26" t="s">
        <v>282</v>
      </c>
      <c r="E26" s="393">
        <v>0</v>
      </c>
      <c r="F26" s="393">
        <v>152183.6</v>
      </c>
      <c r="G26" s="393">
        <v>0</v>
      </c>
      <c r="H26" s="393">
        <v>0</v>
      </c>
      <c r="I26" s="393">
        <v>0</v>
      </c>
    </row>
    <row r="27" spans="1:9" x14ac:dyDescent="0.25">
      <c r="A27" s="14" t="s">
        <v>285</v>
      </c>
      <c r="B27" t="s">
        <v>154</v>
      </c>
      <c r="C27" t="s">
        <v>284</v>
      </c>
      <c r="E27" s="393">
        <v>0</v>
      </c>
      <c r="F27" s="393">
        <v>81397.14</v>
      </c>
      <c r="G27" s="393">
        <v>736.25</v>
      </c>
      <c r="H27" s="393">
        <v>0</v>
      </c>
      <c r="I27" s="393">
        <v>0</v>
      </c>
    </row>
    <row r="28" spans="1:9" x14ac:dyDescent="0.25">
      <c r="A28" s="14" t="s">
        <v>207</v>
      </c>
      <c r="B28" t="s">
        <v>206</v>
      </c>
      <c r="C28" t="s">
        <v>287</v>
      </c>
      <c r="E28" s="393">
        <v>0</v>
      </c>
      <c r="F28" s="393">
        <v>22074.76</v>
      </c>
      <c r="G28" s="393">
        <v>12848.31</v>
      </c>
      <c r="H28" s="393">
        <v>62762.8</v>
      </c>
      <c r="I28" s="393">
        <v>0</v>
      </c>
    </row>
    <row r="29" spans="1:9" x14ac:dyDescent="0.25">
      <c r="A29" s="14" t="s">
        <v>289</v>
      </c>
      <c r="B29" t="s">
        <v>155</v>
      </c>
      <c r="C29" t="s">
        <v>288</v>
      </c>
      <c r="E29" s="393">
        <v>0</v>
      </c>
      <c r="F29" s="393">
        <v>60029.66</v>
      </c>
      <c r="G29" s="393">
        <v>4406.25</v>
      </c>
      <c r="H29" s="393">
        <v>0</v>
      </c>
      <c r="I29" s="393">
        <v>0</v>
      </c>
    </row>
    <row r="30" spans="1:9" x14ac:dyDescent="0.25">
      <c r="A30" s="14" t="s">
        <v>292</v>
      </c>
      <c r="B30" t="s">
        <v>159</v>
      </c>
      <c r="C30" t="s">
        <v>291</v>
      </c>
      <c r="E30" s="393">
        <v>0</v>
      </c>
      <c r="F30" s="393">
        <v>199264.22</v>
      </c>
      <c r="G30" s="393">
        <v>0</v>
      </c>
      <c r="H30" s="393">
        <v>0</v>
      </c>
      <c r="I30" s="393">
        <v>0</v>
      </c>
    </row>
    <row r="31" spans="1:9" x14ac:dyDescent="0.25">
      <c r="A31" s="14" t="s">
        <v>295</v>
      </c>
      <c r="B31" t="s">
        <v>160</v>
      </c>
      <c r="C31" t="s">
        <v>294</v>
      </c>
      <c r="E31" s="393">
        <v>0</v>
      </c>
      <c r="F31" s="393">
        <v>228794.81</v>
      </c>
      <c r="G31" s="393">
        <v>0</v>
      </c>
      <c r="H31" s="393">
        <v>0</v>
      </c>
      <c r="I31" s="393">
        <v>0</v>
      </c>
    </row>
    <row r="32" spans="1:9" x14ac:dyDescent="0.25">
      <c r="A32" s="14" t="s">
        <v>297</v>
      </c>
      <c r="B32" t="s">
        <v>193</v>
      </c>
      <c r="C32" s="14" t="s">
        <v>296</v>
      </c>
      <c r="E32" s="393">
        <v>0</v>
      </c>
      <c r="F32" s="393">
        <v>85105.76</v>
      </c>
      <c r="G32" s="393">
        <v>0</v>
      </c>
      <c r="H32" s="393">
        <v>0</v>
      </c>
      <c r="I32" s="393">
        <v>5364.45</v>
      </c>
    </row>
    <row r="33" spans="1:9" x14ac:dyDescent="0.25">
      <c r="B33" t="s">
        <v>409</v>
      </c>
      <c r="C33" s="14" t="s">
        <v>410</v>
      </c>
      <c r="E33" s="393">
        <v>0</v>
      </c>
      <c r="F33" s="393">
        <v>90297.91</v>
      </c>
      <c r="G33" s="393">
        <v>0</v>
      </c>
      <c r="H33" s="393">
        <v>0</v>
      </c>
      <c r="I33" s="393">
        <v>0</v>
      </c>
    </row>
    <row r="34" spans="1:9" x14ac:dyDescent="0.25">
      <c r="A34" s="14" t="s">
        <v>300</v>
      </c>
      <c r="B34" t="s">
        <v>161</v>
      </c>
      <c r="C34" t="s">
        <v>299</v>
      </c>
      <c r="E34" s="393">
        <v>0</v>
      </c>
      <c r="F34" s="393">
        <v>115946.44</v>
      </c>
      <c r="G34" s="393">
        <v>5755</v>
      </c>
      <c r="H34" s="393">
        <v>0</v>
      </c>
      <c r="I34" s="393">
        <v>0</v>
      </c>
    </row>
    <row r="35" spans="1:9" x14ac:dyDescent="0.25">
      <c r="A35" s="14" t="s">
        <v>303</v>
      </c>
      <c r="B35" t="s">
        <v>191</v>
      </c>
      <c r="C35" t="s">
        <v>302</v>
      </c>
      <c r="E35" s="393">
        <v>30854.45</v>
      </c>
      <c r="F35" s="393">
        <v>72562.13</v>
      </c>
      <c r="G35" s="393">
        <v>8939.1</v>
      </c>
      <c r="H35" s="393">
        <v>0</v>
      </c>
      <c r="I35" s="393">
        <v>0</v>
      </c>
    </row>
    <row r="36" spans="1:9" x14ac:dyDescent="0.25">
      <c r="A36" s="14" t="s">
        <v>305</v>
      </c>
      <c r="B36" t="s">
        <v>162</v>
      </c>
      <c r="C36" t="s">
        <v>304</v>
      </c>
      <c r="E36" s="393">
        <v>0</v>
      </c>
      <c r="F36" s="393">
        <v>88264.17</v>
      </c>
      <c r="G36" s="393">
        <v>7482.49</v>
      </c>
      <c r="H36" s="393">
        <v>0</v>
      </c>
      <c r="I36" s="393">
        <v>0</v>
      </c>
    </row>
    <row r="37" spans="1:9" x14ac:dyDescent="0.25">
      <c r="A37" s="14" t="s">
        <v>307</v>
      </c>
      <c r="B37" t="s">
        <v>163</v>
      </c>
      <c r="C37" t="s">
        <v>306</v>
      </c>
      <c r="E37" s="393">
        <v>-138262.19</v>
      </c>
      <c r="F37" s="393">
        <v>0</v>
      </c>
      <c r="G37" s="393">
        <v>10383.129999999999</v>
      </c>
      <c r="H37" s="393">
        <v>0</v>
      </c>
      <c r="I37" s="393">
        <v>0</v>
      </c>
    </row>
    <row r="38" spans="1:9" x14ac:dyDescent="0.25">
      <c r="A38" s="14" t="s">
        <v>330</v>
      </c>
      <c r="B38" t="s">
        <v>184</v>
      </c>
      <c r="C38" t="s">
        <v>312</v>
      </c>
      <c r="E38" s="393">
        <v>0</v>
      </c>
      <c r="F38" s="393">
        <v>65867.179999999993</v>
      </c>
      <c r="G38" s="393">
        <v>5949.17</v>
      </c>
      <c r="H38" s="393">
        <v>1433</v>
      </c>
      <c r="I38" s="393">
        <v>0</v>
      </c>
    </row>
    <row r="39" spans="1:9" x14ac:dyDescent="0.25">
      <c r="A39" s="14" t="s">
        <v>310</v>
      </c>
      <c r="B39" t="s">
        <v>411</v>
      </c>
      <c r="C39" t="s">
        <v>309</v>
      </c>
      <c r="E39" s="393">
        <v>-8421.4699999999993</v>
      </c>
      <c r="F39" s="393">
        <v>0</v>
      </c>
      <c r="G39" s="393">
        <v>665.6</v>
      </c>
      <c r="H39" s="393">
        <v>0</v>
      </c>
      <c r="I39" s="393">
        <v>8061.27</v>
      </c>
    </row>
    <row r="40" spans="1:9" x14ac:dyDescent="0.25">
      <c r="A40" s="14" t="s">
        <v>314</v>
      </c>
      <c r="B40" t="s">
        <v>204</v>
      </c>
      <c r="C40" t="s">
        <v>313</v>
      </c>
      <c r="E40" s="393">
        <v>0</v>
      </c>
      <c r="F40" s="393">
        <v>36264.36</v>
      </c>
      <c r="G40" s="393">
        <v>25166.2</v>
      </c>
      <c r="H40" s="393">
        <v>0</v>
      </c>
      <c r="I40" s="393">
        <v>0</v>
      </c>
    </row>
    <row r="41" spans="1:9" x14ac:dyDescent="0.25">
      <c r="A41" s="14" t="s">
        <v>317</v>
      </c>
      <c r="B41" t="s">
        <v>199</v>
      </c>
      <c r="C41" t="s">
        <v>316</v>
      </c>
      <c r="E41" s="393">
        <v>0</v>
      </c>
      <c r="F41" s="393">
        <v>354389.47</v>
      </c>
      <c r="G41" s="393">
        <v>0</v>
      </c>
      <c r="H41" s="393">
        <v>113761.09</v>
      </c>
      <c r="I41" s="393">
        <v>0</v>
      </c>
    </row>
    <row r="42" spans="1:9" x14ac:dyDescent="0.25">
      <c r="A42" s="14" t="s">
        <v>320</v>
      </c>
      <c r="B42" t="s">
        <v>164</v>
      </c>
      <c r="C42" t="s">
        <v>319</v>
      </c>
      <c r="E42" s="393">
        <v>-24355.66</v>
      </c>
      <c r="F42" s="393">
        <v>0</v>
      </c>
      <c r="G42" s="393">
        <v>15922.65</v>
      </c>
      <c r="H42" s="393">
        <v>2016.56</v>
      </c>
      <c r="I42" s="393">
        <v>0</v>
      </c>
    </row>
    <row r="43" spans="1:9" x14ac:dyDescent="0.25">
      <c r="A43" s="14" t="s">
        <v>323</v>
      </c>
      <c r="B43" t="s">
        <v>165</v>
      </c>
      <c r="C43" t="s">
        <v>322</v>
      </c>
      <c r="E43" s="393">
        <v>75756.5</v>
      </c>
      <c r="F43" s="393">
        <v>84046.19</v>
      </c>
      <c r="G43" s="393">
        <v>0</v>
      </c>
      <c r="H43" s="393">
        <v>0</v>
      </c>
      <c r="I43" s="393">
        <v>0</v>
      </c>
    </row>
    <row r="44" spans="1:9" x14ac:dyDescent="0.25">
      <c r="A44" s="14" t="s">
        <v>326</v>
      </c>
      <c r="B44" t="s">
        <v>166</v>
      </c>
      <c r="C44" t="s">
        <v>325</v>
      </c>
      <c r="E44" s="393">
        <v>0</v>
      </c>
      <c r="F44" s="393">
        <v>110282.81</v>
      </c>
      <c r="G44" s="393">
        <v>0</v>
      </c>
      <c r="H44" s="393">
        <v>0</v>
      </c>
      <c r="I44" s="393">
        <v>0</v>
      </c>
    </row>
    <row r="45" spans="1:9" x14ac:dyDescent="0.25">
      <c r="A45" s="14" t="s">
        <v>328</v>
      </c>
      <c r="B45" t="s">
        <v>197</v>
      </c>
      <c r="C45" t="s">
        <v>327</v>
      </c>
      <c r="E45" s="393">
        <v>29583.53</v>
      </c>
      <c r="F45" s="393">
        <v>641841.81000000006</v>
      </c>
      <c r="G45" s="393">
        <v>11751.25</v>
      </c>
      <c r="H45" s="393">
        <v>0</v>
      </c>
      <c r="I45" s="393">
        <v>0</v>
      </c>
    </row>
    <row r="46" spans="1:9" x14ac:dyDescent="0.25">
      <c r="A46" s="14" t="s">
        <v>333</v>
      </c>
      <c r="B46" t="s">
        <v>167</v>
      </c>
      <c r="C46" t="s">
        <v>332</v>
      </c>
      <c r="E46" s="393">
        <v>0</v>
      </c>
      <c r="F46" s="393">
        <v>104238.03</v>
      </c>
      <c r="G46" s="393">
        <v>3539.78</v>
      </c>
      <c r="H46" s="393">
        <v>0</v>
      </c>
      <c r="I46" s="393">
        <v>800.52</v>
      </c>
    </row>
    <row r="47" spans="1:9" x14ac:dyDescent="0.25">
      <c r="A47" s="14" t="s">
        <v>336</v>
      </c>
      <c r="B47" t="s">
        <v>200</v>
      </c>
      <c r="C47" t="s">
        <v>335</v>
      </c>
      <c r="E47" s="393">
        <v>0</v>
      </c>
      <c r="F47" s="393">
        <v>474449.71</v>
      </c>
      <c r="G47" s="393">
        <v>0</v>
      </c>
      <c r="H47" s="393">
        <v>6890.57</v>
      </c>
      <c r="I47" s="393">
        <v>0</v>
      </c>
    </row>
    <row r="48" spans="1:9" x14ac:dyDescent="0.25">
      <c r="A48" s="14" t="s">
        <v>338</v>
      </c>
      <c r="B48" t="s">
        <v>202</v>
      </c>
      <c r="C48" t="s">
        <v>337</v>
      </c>
      <c r="E48" s="393">
        <v>94846</v>
      </c>
      <c r="F48" s="393">
        <v>308737.09999999998</v>
      </c>
      <c r="G48" s="393">
        <v>0</v>
      </c>
      <c r="H48" s="393">
        <v>0</v>
      </c>
      <c r="I48" s="393">
        <v>0</v>
      </c>
    </row>
    <row r="49" spans="1:9" x14ac:dyDescent="0.25">
      <c r="A49" s="14" t="s">
        <v>341</v>
      </c>
      <c r="B49" t="s">
        <v>196</v>
      </c>
      <c r="C49" t="s">
        <v>340</v>
      </c>
      <c r="E49" s="393">
        <v>0</v>
      </c>
      <c r="F49" s="393">
        <v>159183.98000000001</v>
      </c>
      <c r="G49" s="393">
        <v>523.46</v>
      </c>
      <c r="H49" s="393">
        <v>0</v>
      </c>
      <c r="I49" s="393">
        <v>0</v>
      </c>
    </row>
    <row r="50" spans="1:9" x14ac:dyDescent="0.25">
      <c r="A50" s="14" t="s">
        <v>343</v>
      </c>
      <c r="B50" t="s">
        <v>187</v>
      </c>
      <c r="C50" t="s">
        <v>342</v>
      </c>
      <c r="E50" s="393">
        <v>0</v>
      </c>
      <c r="F50" s="393">
        <v>657595.64</v>
      </c>
      <c r="G50" s="393">
        <v>0</v>
      </c>
      <c r="H50" s="393">
        <v>0</v>
      </c>
      <c r="I50" s="393">
        <v>0</v>
      </c>
    </row>
    <row r="51" spans="1:9" x14ac:dyDescent="0.25">
      <c r="A51" s="14" t="s">
        <v>346</v>
      </c>
      <c r="B51" t="s">
        <v>168</v>
      </c>
      <c r="C51" t="s">
        <v>345</v>
      </c>
      <c r="E51" s="393">
        <v>0</v>
      </c>
      <c r="F51" s="393">
        <v>10272.719999999999</v>
      </c>
      <c r="G51" s="393">
        <v>0</v>
      </c>
      <c r="H51" s="393">
        <v>-0.3</v>
      </c>
      <c r="I51" s="393">
        <v>0</v>
      </c>
    </row>
    <row r="52" spans="1:9" x14ac:dyDescent="0.25">
      <c r="A52" s="14" t="s">
        <v>349</v>
      </c>
      <c r="B52" t="s">
        <v>205</v>
      </c>
      <c r="C52" t="s">
        <v>348</v>
      </c>
      <c r="E52" s="393">
        <v>0</v>
      </c>
      <c r="F52" s="393">
        <v>20603.05</v>
      </c>
      <c r="G52" s="393">
        <v>1714.31</v>
      </c>
      <c r="H52" s="393">
        <v>0</v>
      </c>
      <c r="I52" s="393">
        <v>0</v>
      </c>
    </row>
    <row r="53" spans="1:9" x14ac:dyDescent="0.25">
      <c r="A53" s="26" t="s">
        <v>352</v>
      </c>
      <c r="B53" t="s">
        <v>185</v>
      </c>
      <c r="C53" t="s">
        <v>351</v>
      </c>
      <c r="E53" s="393">
        <v>0</v>
      </c>
      <c r="F53" s="393">
        <v>599610.99</v>
      </c>
      <c r="G53" s="393">
        <v>0</v>
      </c>
      <c r="H53" s="393">
        <v>0.13</v>
      </c>
      <c r="I53" s="393">
        <v>0</v>
      </c>
    </row>
    <row r="54" spans="1:9" x14ac:dyDescent="0.25">
      <c r="A54" s="14" t="s">
        <v>354</v>
      </c>
      <c r="B54" t="s">
        <v>169</v>
      </c>
      <c r="C54" t="s">
        <v>353</v>
      </c>
      <c r="E54" s="393">
        <v>0</v>
      </c>
      <c r="F54" s="393">
        <v>172181.31</v>
      </c>
      <c r="G54" s="393">
        <v>12045.06</v>
      </c>
      <c r="H54" s="393">
        <v>0</v>
      </c>
      <c r="I54" s="393">
        <v>0</v>
      </c>
    </row>
    <row r="55" spans="1:9" x14ac:dyDescent="0.25">
      <c r="A55" s="26" t="s">
        <v>357</v>
      </c>
      <c r="B55" t="s">
        <v>170</v>
      </c>
      <c r="C55" t="s">
        <v>356</v>
      </c>
      <c r="E55" s="393">
        <v>-30017.52</v>
      </c>
      <c r="F55" s="393">
        <v>0</v>
      </c>
      <c r="G55" s="393">
        <v>16398.86</v>
      </c>
      <c r="H55" s="393">
        <v>0</v>
      </c>
      <c r="I55" s="393">
        <v>0</v>
      </c>
    </row>
    <row r="56" spans="1:9" x14ac:dyDescent="0.25">
      <c r="A56" s="14" t="s">
        <v>360</v>
      </c>
      <c r="B56" t="s">
        <v>171</v>
      </c>
      <c r="C56" t="s">
        <v>359</v>
      </c>
      <c r="E56" s="393">
        <v>0</v>
      </c>
      <c r="F56" s="393">
        <v>208596.12</v>
      </c>
      <c r="G56" s="393">
        <v>0</v>
      </c>
      <c r="H56" s="393">
        <v>0</v>
      </c>
      <c r="I56" s="393">
        <v>0</v>
      </c>
    </row>
    <row r="57" spans="1:9" x14ac:dyDescent="0.25">
      <c r="A57" s="14" t="s">
        <v>362</v>
      </c>
      <c r="B57" t="s">
        <v>363</v>
      </c>
      <c r="C57" t="s">
        <v>361</v>
      </c>
      <c r="E57" s="393">
        <v>0</v>
      </c>
      <c r="F57" s="393">
        <v>169416.13</v>
      </c>
      <c r="G57" s="393">
        <v>0</v>
      </c>
      <c r="H57" s="393">
        <v>16000</v>
      </c>
      <c r="I57" s="393">
        <v>0</v>
      </c>
    </row>
    <row r="58" spans="1:9" x14ac:dyDescent="0.25">
      <c r="A58" s="14" t="s">
        <v>365</v>
      </c>
      <c r="B58" t="s">
        <v>412</v>
      </c>
      <c r="C58" t="s">
        <v>364</v>
      </c>
      <c r="E58" s="393">
        <v>0</v>
      </c>
      <c r="F58" s="393">
        <v>255320.56</v>
      </c>
      <c r="G58" s="393">
        <v>5001.25</v>
      </c>
      <c r="H58" s="393">
        <v>0</v>
      </c>
      <c r="I58" s="393">
        <v>0</v>
      </c>
    </row>
    <row r="59" spans="1:9" x14ac:dyDescent="0.25">
      <c r="A59" s="14" t="s">
        <v>368</v>
      </c>
      <c r="B59" t="s">
        <v>174</v>
      </c>
      <c r="C59" t="s">
        <v>367</v>
      </c>
      <c r="E59" s="393">
        <v>28068.74</v>
      </c>
      <c r="F59" s="393">
        <v>221276.62</v>
      </c>
      <c r="G59" s="393">
        <v>0</v>
      </c>
      <c r="H59" s="393">
        <v>15518.32</v>
      </c>
      <c r="I59" s="393">
        <v>300</v>
      </c>
    </row>
    <row r="60" spans="1:9" x14ac:dyDescent="0.25">
      <c r="A60" s="14" t="s">
        <v>371</v>
      </c>
      <c r="B60" t="s">
        <v>183</v>
      </c>
      <c r="C60" t="s">
        <v>370</v>
      </c>
      <c r="E60" s="393">
        <v>1048078.65</v>
      </c>
      <c r="F60" s="393">
        <v>300000</v>
      </c>
      <c r="G60" s="393">
        <v>0</v>
      </c>
      <c r="H60" s="393">
        <v>0</v>
      </c>
      <c r="I60" s="393">
        <v>0</v>
      </c>
    </row>
    <row r="61" spans="1:9" x14ac:dyDescent="0.25">
      <c r="A61" s="14" t="s">
        <v>373</v>
      </c>
      <c r="B61" t="s">
        <v>175</v>
      </c>
      <c r="C61" t="s">
        <v>372</v>
      </c>
      <c r="E61" s="393">
        <v>0</v>
      </c>
      <c r="F61" s="393">
        <v>307686.89</v>
      </c>
      <c r="G61" s="393">
        <v>0</v>
      </c>
      <c r="H61" s="393">
        <v>0</v>
      </c>
      <c r="I61" s="393">
        <v>0</v>
      </c>
    </row>
    <row r="62" spans="1:9" x14ac:dyDescent="0.25">
      <c r="A62" s="14" t="s">
        <v>375</v>
      </c>
      <c r="B62" t="s">
        <v>176</v>
      </c>
      <c r="C62" t="s">
        <v>374</v>
      </c>
      <c r="E62" s="393">
        <v>0</v>
      </c>
      <c r="F62" s="393">
        <v>311031.40999999997</v>
      </c>
      <c r="G62" s="393">
        <v>0</v>
      </c>
      <c r="H62" s="393">
        <v>0</v>
      </c>
      <c r="I62" s="393">
        <v>0</v>
      </c>
    </row>
    <row r="63" spans="1:9" x14ac:dyDescent="0.25">
      <c r="A63" s="14" t="s">
        <v>378</v>
      </c>
      <c r="B63" t="s">
        <v>177</v>
      </c>
      <c r="C63" t="s">
        <v>377</v>
      </c>
      <c r="E63" s="393">
        <v>0</v>
      </c>
      <c r="F63" s="393">
        <v>97268.59</v>
      </c>
      <c r="G63" s="393">
        <v>21562.34</v>
      </c>
      <c r="H63" s="393">
        <v>2533.1</v>
      </c>
      <c r="I63" s="393">
        <v>39194.99</v>
      </c>
    </row>
    <row r="64" spans="1:9" x14ac:dyDescent="0.25">
      <c r="A64" s="14" t="s">
        <v>381</v>
      </c>
      <c r="B64" t="s">
        <v>178</v>
      </c>
      <c r="C64" t="s">
        <v>380</v>
      </c>
      <c r="E64" s="393">
        <v>0</v>
      </c>
      <c r="F64" s="393">
        <v>74211.78</v>
      </c>
      <c r="G64" s="393">
        <v>10327.27</v>
      </c>
      <c r="H64" s="393">
        <v>905.65</v>
      </c>
      <c r="I64" s="393">
        <v>5751.32</v>
      </c>
    </row>
    <row r="65" spans="1:9" x14ac:dyDescent="0.25">
      <c r="A65" s="26" t="s">
        <v>385</v>
      </c>
      <c r="B65" t="s">
        <v>201</v>
      </c>
      <c r="C65" t="s">
        <v>384</v>
      </c>
      <c r="E65" s="393">
        <v>0</v>
      </c>
      <c r="F65" s="393">
        <v>196174</v>
      </c>
      <c r="G65" s="393">
        <v>0</v>
      </c>
      <c r="H65" s="393">
        <v>-0.5</v>
      </c>
      <c r="I65" s="393">
        <v>0</v>
      </c>
    </row>
    <row r="66" spans="1:9" x14ac:dyDescent="0.25">
      <c r="A66" s="14" t="s">
        <v>395</v>
      </c>
      <c r="B66" t="s">
        <v>181</v>
      </c>
      <c r="C66" t="s">
        <v>394</v>
      </c>
      <c r="E66" s="393">
        <v>0</v>
      </c>
      <c r="F66" s="393">
        <v>92148.79</v>
      </c>
      <c r="G66" s="393">
        <v>0</v>
      </c>
      <c r="H66" s="393">
        <v>0</v>
      </c>
      <c r="I66" s="393">
        <v>5391.47</v>
      </c>
    </row>
    <row r="67" spans="1:9" x14ac:dyDescent="0.25">
      <c r="A67" s="14" t="s">
        <v>383</v>
      </c>
      <c r="B67" t="s">
        <v>192</v>
      </c>
      <c r="C67" t="s">
        <v>382</v>
      </c>
      <c r="E67" s="393">
        <v>59666</v>
      </c>
      <c r="F67" s="393">
        <v>46365.9</v>
      </c>
      <c r="G67" s="393">
        <v>10923.85</v>
      </c>
      <c r="H67" s="393">
        <v>0</v>
      </c>
      <c r="I67" s="393">
        <v>0</v>
      </c>
    </row>
    <row r="68" spans="1:9" x14ac:dyDescent="0.25">
      <c r="A68" s="14" t="s">
        <v>388</v>
      </c>
      <c r="B68" t="s">
        <v>179</v>
      </c>
      <c r="C68" t="s">
        <v>387</v>
      </c>
      <c r="E68" s="393">
        <v>0</v>
      </c>
      <c r="F68" s="393">
        <v>61915.63</v>
      </c>
      <c r="G68" s="393">
        <v>0.12</v>
      </c>
      <c r="H68" s="393">
        <v>0</v>
      </c>
      <c r="I68" s="393">
        <v>0</v>
      </c>
    </row>
    <row r="69" spans="1:9" x14ac:dyDescent="0.25">
      <c r="A69" s="14" t="s">
        <v>390</v>
      </c>
      <c r="B69" t="s">
        <v>188</v>
      </c>
      <c r="C69" t="s">
        <v>389</v>
      </c>
      <c r="E69" s="393">
        <v>27944</v>
      </c>
      <c r="F69" s="393">
        <v>433130.08</v>
      </c>
      <c r="G69" s="393">
        <v>9848.4599999999991</v>
      </c>
      <c r="H69" s="393">
        <v>0</v>
      </c>
      <c r="I69" s="393">
        <v>0</v>
      </c>
    </row>
    <row r="70" spans="1:9" x14ac:dyDescent="0.25">
      <c r="A70" s="14" t="s">
        <v>393</v>
      </c>
      <c r="B70" t="s">
        <v>180</v>
      </c>
      <c r="C70" t="s">
        <v>392</v>
      </c>
      <c r="E70" s="393">
        <v>40082.239999999998</v>
      </c>
      <c r="F70" s="393">
        <v>297094.28000000003</v>
      </c>
      <c r="G70" s="393">
        <v>10340.1</v>
      </c>
      <c r="H70" s="393">
        <v>24190.15</v>
      </c>
      <c r="I70" s="393">
        <v>0</v>
      </c>
    </row>
    <row r="71" spans="1:9" x14ac:dyDescent="0.25">
      <c r="A71" s="14" t="s">
        <v>398</v>
      </c>
      <c r="B71" t="s">
        <v>399</v>
      </c>
      <c r="C71" t="s">
        <v>397</v>
      </c>
      <c r="E71" s="393">
        <v>-30237.03</v>
      </c>
      <c r="F71" s="393">
        <v>0</v>
      </c>
      <c r="G71" s="393">
        <v>0</v>
      </c>
      <c r="H71" s="393">
        <v>3496.95</v>
      </c>
      <c r="I71" s="393">
        <v>3773.91</v>
      </c>
    </row>
    <row r="72" spans="1:9" x14ac:dyDescent="0.25">
      <c r="A72" s="14" t="s">
        <v>401</v>
      </c>
      <c r="B72" t="s">
        <v>182</v>
      </c>
      <c r="C72" t="s">
        <v>400</v>
      </c>
      <c r="E72" s="393">
        <v>15997</v>
      </c>
      <c r="F72" s="393">
        <v>76793.070000000007</v>
      </c>
      <c r="G72" s="393">
        <v>0</v>
      </c>
      <c r="H72" s="393">
        <v>0</v>
      </c>
      <c r="I72" s="393">
        <v>0</v>
      </c>
    </row>
    <row r="73" spans="1:9" x14ac:dyDescent="0.25">
      <c r="C73" s="14"/>
    </row>
    <row r="75" spans="1:9" x14ac:dyDescent="0.25">
      <c r="B75">
        <f>COUNTA(B3:B72)</f>
        <v>70</v>
      </c>
      <c r="E75" s="393">
        <f>SUM(E3:E74)</f>
        <v>1536523.29</v>
      </c>
      <c r="F75" s="393">
        <f t="shared" ref="F75:I75" si="1">SUM(F3:F74)</f>
        <v>11990116.329999998</v>
      </c>
      <c r="G75" s="393">
        <f t="shared" si="1"/>
        <v>303949</v>
      </c>
      <c r="H75" s="393">
        <f t="shared" si="1"/>
        <v>294927.47000000003</v>
      </c>
      <c r="I75" s="393">
        <f t="shared" si="1"/>
        <v>105094.37</v>
      </c>
    </row>
    <row r="79" spans="1:9" x14ac:dyDescent="0.25">
      <c r="B79" s="14"/>
      <c r="C79" s="14"/>
    </row>
    <row r="80" spans="1:9" x14ac:dyDescent="0.25">
      <c r="B80" s="14"/>
      <c r="C80" s="14"/>
    </row>
  </sheetData>
  <sheetProtection formatColumns="0" formatRow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09D48-D27C-42F5-8126-BE13F4B71C7A}">
  <sheetPr codeName="Sheet9"/>
  <dimension ref="A1:S72"/>
  <sheetViews>
    <sheetView workbookViewId="0">
      <pane xSplit="4" ySplit="5" topLeftCell="E42" activePane="bottomRight" state="frozen"/>
      <selection pane="topRight" activeCell="E1" sqref="E1"/>
      <selection pane="bottomLeft" activeCell="A6" sqref="A6"/>
      <selection pane="bottomRight" activeCell="C66" sqref="C66"/>
    </sheetView>
  </sheetViews>
  <sheetFormatPr defaultColWidth="9.1796875" defaultRowHeight="12.5" x14ac:dyDescent="0.25"/>
  <cols>
    <col min="1" max="1" width="26.453125" style="33" customWidth="1"/>
    <col min="2" max="2" width="9.1796875" style="33" customWidth="1"/>
    <col min="3" max="4" width="34.54296875" style="33" customWidth="1"/>
    <col min="5" max="5" width="9.26953125" style="33" customWidth="1"/>
    <col min="6" max="6" width="10" style="33" customWidth="1"/>
    <col min="7" max="7" width="9.1796875" style="267" customWidth="1"/>
    <col min="8" max="8" width="10.1796875" style="267" customWidth="1"/>
    <col min="9" max="10" width="10.1796875" style="33" customWidth="1"/>
    <col min="11" max="11" width="9.1796875" style="33" customWidth="1"/>
    <col min="12" max="12" width="10.7265625" style="268" customWidth="1"/>
    <col min="13" max="13" width="9.1796875" style="33" customWidth="1"/>
    <col min="14" max="14" width="9.7265625" style="33" customWidth="1"/>
    <col min="15" max="15" width="1.54296875" style="33" customWidth="1"/>
    <col min="16" max="20" width="9.1796875" style="33" customWidth="1"/>
    <col min="21" max="16384" width="9.1796875" style="33"/>
  </cols>
  <sheetData>
    <row r="1" spans="1:19" x14ac:dyDescent="0.25">
      <c r="A1" s="266">
        <v>1</v>
      </c>
      <c r="B1" s="266">
        <v>2</v>
      </c>
      <c r="C1" s="266"/>
      <c r="D1" s="266"/>
      <c r="E1" s="266">
        <v>3</v>
      </c>
      <c r="F1" s="266">
        <v>4</v>
      </c>
    </row>
    <row r="2" spans="1:19" ht="15.5" x14ac:dyDescent="0.35">
      <c r="A2" s="269" t="s">
        <v>413</v>
      </c>
    </row>
    <row r="3" spans="1:19" x14ac:dyDescent="0.25">
      <c r="A3" s="270"/>
      <c r="B3" s="270"/>
      <c r="C3" s="270"/>
      <c r="D3" s="270"/>
      <c r="E3" s="270"/>
      <c r="F3" s="270"/>
    </row>
    <row r="4" spans="1:19" ht="13" x14ac:dyDescent="0.3">
      <c r="A4" s="270"/>
      <c r="B4" s="271"/>
      <c r="C4" s="271"/>
      <c r="D4" s="271"/>
      <c r="E4" s="271"/>
      <c r="F4" s="271"/>
    </row>
    <row r="5" spans="1:19" ht="26" x14ac:dyDescent="0.3">
      <c r="A5" s="271" t="s">
        <v>211</v>
      </c>
      <c r="B5" s="271" t="s">
        <v>414</v>
      </c>
      <c r="C5" s="271"/>
      <c r="D5" s="271"/>
      <c r="E5" s="271" t="s">
        <v>415</v>
      </c>
      <c r="F5" s="271" t="s">
        <v>416</v>
      </c>
      <c r="G5" s="272" t="s">
        <v>417</v>
      </c>
      <c r="H5" s="273" t="s">
        <v>418</v>
      </c>
      <c r="I5" s="273" t="s">
        <v>419</v>
      </c>
      <c r="J5" s="271" t="s">
        <v>420</v>
      </c>
      <c r="L5" s="268" t="s">
        <v>421</v>
      </c>
    </row>
    <row r="6" spans="1:19" ht="14.5" x14ac:dyDescent="0.35">
      <c r="A6" s="270"/>
      <c r="B6" s="270" t="s">
        <v>422</v>
      </c>
      <c r="C6" s="274">
        <v>8261001</v>
      </c>
      <c r="D6" s="275" t="s">
        <v>4</v>
      </c>
      <c r="E6" s="270"/>
      <c r="F6" s="270"/>
      <c r="G6" s="267">
        <v>0</v>
      </c>
      <c r="H6" s="267">
        <f>SUM(H7:H66)</f>
        <v>46999.980000000018</v>
      </c>
      <c r="I6" s="267">
        <f>SUM(I7:I66)</f>
        <v>241402.5</v>
      </c>
      <c r="J6" s="267">
        <f>SUM(G6:I6)</f>
        <v>288402.48000000004</v>
      </c>
    </row>
    <row r="7" spans="1:19" ht="14.5" x14ac:dyDescent="0.35">
      <c r="A7" s="33" t="s">
        <v>18</v>
      </c>
      <c r="B7" s="33">
        <v>2348</v>
      </c>
      <c r="C7" s="274">
        <v>8262348</v>
      </c>
      <c r="D7" s="275" t="s">
        <v>18</v>
      </c>
      <c r="E7" s="33" t="s">
        <v>423</v>
      </c>
      <c r="F7" s="33" t="s">
        <v>424</v>
      </c>
      <c r="G7" s="267">
        <v>0</v>
      </c>
      <c r="H7" s="267">
        <v>789.54</v>
      </c>
      <c r="I7" s="267">
        <v>4644</v>
      </c>
      <c r="J7" s="267">
        <f t="shared" ref="J7:J66" si="0">SUM(G7:I7)</f>
        <v>5433.54</v>
      </c>
      <c r="L7" s="268">
        <v>5433.54</v>
      </c>
      <c r="N7" s="268">
        <f>L7-J7</f>
        <v>0</v>
      </c>
      <c r="S7" s="33">
        <v>2348</v>
      </c>
    </row>
    <row r="8" spans="1:19" ht="14.5" x14ac:dyDescent="0.35">
      <c r="A8" s="33" t="s">
        <v>129</v>
      </c>
      <c r="B8" s="33">
        <v>2238</v>
      </c>
      <c r="C8" s="274">
        <v>8262238</v>
      </c>
      <c r="D8" s="275" t="s">
        <v>425</v>
      </c>
      <c r="E8" s="33" t="s">
        <v>423</v>
      </c>
      <c r="F8" s="33" t="s">
        <v>424</v>
      </c>
      <c r="G8" s="267">
        <v>0</v>
      </c>
      <c r="H8" s="267">
        <v>618.16999999999996</v>
      </c>
      <c r="I8" s="267">
        <v>3636</v>
      </c>
      <c r="J8" s="267">
        <f t="shared" si="0"/>
        <v>4254.17</v>
      </c>
      <c r="L8" s="268">
        <v>4254.17</v>
      </c>
      <c r="N8" s="268">
        <f t="shared" ref="N8:N66" si="1">L8-J8</f>
        <v>0</v>
      </c>
      <c r="S8" s="33">
        <v>2238</v>
      </c>
    </row>
    <row r="9" spans="1:19" ht="14.5" x14ac:dyDescent="0.35">
      <c r="A9" s="33" t="s">
        <v>132</v>
      </c>
      <c r="B9" s="33">
        <v>3377</v>
      </c>
      <c r="C9" s="274">
        <v>8263377</v>
      </c>
      <c r="D9" s="275" t="s">
        <v>224</v>
      </c>
      <c r="E9" s="33" t="s">
        <v>423</v>
      </c>
      <c r="F9" s="33" t="s">
        <v>424</v>
      </c>
      <c r="G9" s="267">
        <v>0</v>
      </c>
      <c r="H9" s="267">
        <v>593.69000000000005</v>
      </c>
      <c r="I9" s="267">
        <v>0</v>
      </c>
      <c r="J9" s="267">
        <f t="shared" si="0"/>
        <v>593.69000000000005</v>
      </c>
      <c r="L9" s="268">
        <v>4085.69</v>
      </c>
      <c r="N9" s="268">
        <f t="shared" si="1"/>
        <v>3492</v>
      </c>
      <c r="P9" s="33" t="s">
        <v>426</v>
      </c>
      <c r="S9" s="33">
        <v>3377</v>
      </c>
    </row>
    <row r="10" spans="1:19" ht="14.5" x14ac:dyDescent="0.35">
      <c r="A10" s="33" t="s">
        <v>134</v>
      </c>
      <c r="B10" s="33">
        <v>3384</v>
      </c>
      <c r="C10" s="274">
        <v>8263384</v>
      </c>
      <c r="D10" s="275" t="s">
        <v>427</v>
      </c>
      <c r="E10" s="33" t="s">
        <v>423</v>
      </c>
      <c r="F10" s="33" t="s">
        <v>424</v>
      </c>
      <c r="G10" s="267">
        <v>0</v>
      </c>
      <c r="H10" s="267">
        <v>278.48</v>
      </c>
      <c r="I10" s="267">
        <v>0</v>
      </c>
      <c r="J10" s="267">
        <f t="shared" si="0"/>
        <v>278.48</v>
      </c>
      <c r="L10" s="268">
        <v>1916.48</v>
      </c>
      <c r="N10" s="268">
        <f t="shared" si="1"/>
        <v>1638</v>
      </c>
      <c r="P10" s="33" t="s">
        <v>426</v>
      </c>
      <c r="S10" s="33">
        <v>3384</v>
      </c>
    </row>
    <row r="11" spans="1:19" ht="14.5" x14ac:dyDescent="0.35">
      <c r="A11" s="33" t="s">
        <v>135</v>
      </c>
      <c r="B11" s="33">
        <v>2309</v>
      </c>
      <c r="C11" s="274">
        <v>8262309</v>
      </c>
      <c r="D11" s="275" t="s">
        <v>135</v>
      </c>
      <c r="E11" s="33" t="s">
        <v>428</v>
      </c>
      <c r="F11" s="33" t="s">
        <v>424</v>
      </c>
      <c r="G11" s="267">
        <v>0</v>
      </c>
      <c r="H11" s="267">
        <v>755.88</v>
      </c>
      <c r="I11" s="267">
        <v>4446</v>
      </c>
      <c r="J11" s="267">
        <f t="shared" si="0"/>
        <v>5201.88</v>
      </c>
      <c r="L11" s="268">
        <v>5201.88</v>
      </c>
      <c r="N11" s="268">
        <f t="shared" si="1"/>
        <v>0</v>
      </c>
      <c r="S11" s="33">
        <v>2309</v>
      </c>
    </row>
    <row r="12" spans="1:19" ht="14.5" x14ac:dyDescent="0.35">
      <c r="A12" s="33" t="s">
        <v>138</v>
      </c>
      <c r="B12" s="33">
        <v>3391</v>
      </c>
      <c r="C12" s="274">
        <v>8263391</v>
      </c>
      <c r="D12" s="275" t="s">
        <v>138</v>
      </c>
      <c r="E12" s="33" t="s">
        <v>423</v>
      </c>
      <c r="F12" s="33" t="s">
        <v>424</v>
      </c>
      <c r="G12" s="267">
        <v>0</v>
      </c>
      <c r="H12" s="267">
        <v>3586.61</v>
      </c>
      <c r="I12" s="267">
        <v>21096</v>
      </c>
      <c r="J12" s="267">
        <f t="shared" si="0"/>
        <v>24682.61</v>
      </c>
      <c r="L12" s="268">
        <v>24682.61</v>
      </c>
      <c r="N12" s="268">
        <f t="shared" si="1"/>
        <v>0</v>
      </c>
      <c r="S12" s="33">
        <v>3391</v>
      </c>
    </row>
    <row r="13" spans="1:19" ht="14.5" x14ac:dyDescent="0.35">
      <c r="A13" s="270" t="s">
        <v>139</v>
      </c>
      <c r="B13" s="33">
        <v>2005</v>
      </c>
      <c r="C13" s="274">
        <v>8262005</v>
      </c>
      <c r="D13" s="275" t="s">
        <v>139</v>
      </c>
      <c r="E13" s="33" t="s">
        <v>423</v>
      </c>
      <c r="F13" s="33" t="s">
        <v>424</v>
      </c>
      <c r="G13" s="267">
        <v>0</v>
      </c>
      <c r="H13" s="267">
        <v>933.37</v>
      </c>
      <c r="I13" s="267">
        <v>5490</v>
      </c>
      <c r="J13" s="267">
        <f t="shared" si="0"/>
        <v>6423.37</v>
      </c>
      <c r="L13" s="268">
        <v>6423.37</v>
      </c>
      <c r="N13" s="268">
        <f t="shared" si="1"/>
        <v>0</v>
      </c>
      <c r="S13" s="33">
        <v>2005</v>
      </c>
    </row>
    <row r="14" spans="1:19" ht="14.5" x14ac:dyDescent="0.35">
      <c r="A14" s="270" t="s">
        <v>140</v>
      </c>
      <c r="B14" s="33">
        <v>2017</v>
      </c>
      <c r="C14" s="274">
        <v>8262017</v>
      </c>
      <c r="D14" s="275" t="s">
        <v>429</v>
      </c>
      <c r="E14" s="33" t="s">
        <v>423</v>
      </c>
      <c r="F14" s="33" t="s">
        <v>424</v>
      </c>
      <c r="G14" s="267">
        <v>0</v>
      </c>
      <c r="H14" s="267">
        <v>1270</v>
      </c>
      <c r="I14" s="267">
        <v>7470</v>
      </c>
      <c r="J14" s="267">
        <f t="shared" si="0"/>
        <v>8740</v>
      </c>
      <c r="L14" s="268">
        <v>8740</v>
      </c>
      <c r="N14" s="268">
        <f t="shared" si="1"/>
        <v>0</v>
      </c>
      <c r="S14" s="33">
        <v>2017</v>
      </c>
    </row>
    <row r="15" spans="1:19" ht="14.5" x14ac:dyDescent="0.35">
      <c r="A15" s="33" t="s">
        <v>141</v>
      </c>
      <c r="B15" s="33">
        <v>2121</v>
      </c>
      <c r="C15" s="274">
        <v>8262121</v>
      </c>
      <c r="D15" s="275" t="s">
        <v>141</v>
      </c>
      <c r="E15" s="33" t="s">
        <v>428</v>
      </c>
      <c r="F15" s="33" t="s">
        <v>424</v>
      </c>
      <c r="G15" s="267">
        <v>0</v>
      </c>
      <c r="H15" s="267">
        <v>1260.82</v>
      </c>
      <c r="I15" s="267">
        <v>7416</v>
      </c>
      <c r="J15" s="267">
        <f t="shared" si="0"/>
        <v>8676.82</v>
      </c>
      <c r="L15" s="268">
        <v>8676.82</v>
      </c>
      <c r="N15" s="268">
        <f t="shared" si="1"/>
        <v>0</v>
      </c>
      <c r="S15" s="33">
        <v>2121</v>
      </c>
    </row>
    <row r="16" spans="1:19" ht="14.5" x14ac:dyDescent="0.35">
      <c r="A16" s="33" t="s">
        <v>142</v>
      </c>
      <c r="B16" s="33">
        <v>2336</v>
      </c>
      <c r="C16" s="274">
        <v>8262336</v>
      </c>
      <c r="D16" s="275" t="s">
        <v>142</v>
      </c>
      <c r="E16" s="33" t="s">
        <v>423</v>
      </c>
      <c r="F16" s="33" t="s">
        <v>424</v>
      </c>
      <c r="G16" s="267">
        <v>0</v>
      </c>
      <c r="H16" s="267">
        <v>1285.3</v>
      </c>
      <c r="I16" s="267">
        <v>7560</v>
      </c>
      <c r="J16" s="267">
        <f t="shared" si="0"/>
        <v>8845.2999999999993</v>
      </c>
      <c r="L16" s="268">
        <v>8845.2999999999993</v>
      </c>
      <c r="N16" s="268">
        <f t="shared" si="1"/>
        <v>0</v>
      </c>
      <c r="S16" s="33">
        <v>2336</v>
      </c>
    </row>
    <row r="17" spans="1:19" ht="14.5" x14ac:dyDescent="0.35">
      <c r="A17" s="33" t="s">
        <v>143</v>
      </c>
      <c r="B17" s="33">
        <v>2015</v>
      </c>
      <c r="C17" s="274">
        <v>8262015</v>
      </c>
      <c r="D17" s="275" t="s">
        <v>143</v>
      </c>
      <c r="E17" s="33" t="s">
        <v>430</v>
      </c>
      <c r="F17" s="33" t="s">
        <v>424</v>
      </c>
      <c r="G17" s="267">
        <v>0</v>
      </c>
      <c r="H17" s="267">
        <v>134.65</v>
      </c>
      <c r="I17" s="267">
        <v>792</v>
      </c>
      <c r="J17" s="267">
        <f t="shared" si="0"/>
        <v>926.65</v>
      </c>
      <c r="L17" s="268">
        <v>926.65</v>
      </c>
      <c r="N17" s="268">
        <f t="shared" si="1"/>
        <v>0</v>
      </c>
      <c r="S17" s="33">
        <v>2015</v>
      </c>
    </row>
    <row r="18" spans="1:19" ht="14.5" x14ac:dyDescent="0.35">
      <c r="A18" s="33" t="s">
        <v>198</v>
      </c>
      <c r="B18" s="33">
        <v>2346</v>
      </c>
      <c r="C18" s="274">
        <v>8262346</v>
      </c>
      <c r="D18" s="275" t="s">
        <v>198</v>
      </c>
      <c r="E18" s="33" t="s">
        <v>423</v>
      </c>
      <c r="F18" s="33" t="s">
        <v>424</v>
      </c>
      <c r="G18" s="267">
        <v>0</v>
      </c>
      <c r="H18" s="267">
        <v>807.9</v>
      </c>
      <c r="I18" s="267">
        <v>4752</v>
      </c>
      <c r="J18" s="267">
        <f t="shared" si="0"/>
        <v>5559.9</v>
      </c>
      <c r="L18" s="268">
        <v>5559.9</v>
      </c>
      <c r="N18" s="268">
        <f t="shared" si="1"/>
        <v>0</v>
      </c>
      <c r="S18" s="33">
        <v>2346</v>
      </c>
    </row>
    <row r="19" spans="1:19" ht="14.5" x14ac:dyDescent="0.35">
      <c r="A19" s="33" t="s">
        <v>144</v>
      </c>
      <c r="B19" s="33">
        <v>3000</v>
      </c>
      <c r="C19" s="274">
        <v>8263000</v>
      </c>
      <c r="D19" s="275" t="s">
        <v>144</v>
      </c>
      <c r="E19" s="33" t="s">
        <v>423</v>
      </c>
      <c r="F19" s="33" t="s">
        <v>424</v>
      </c>
      <c r="G19" s="267">
        <v>0</v>
      </c>
      <c r="H19" s="267">
        <v>661.01</v>
      </c>
      <c r="I19" s="267">
        <v>3888</v>
      </c>
      <c r="J19" s="267">
        <f t="shared" si="0"/>
        <v>4549.01</v>
      </c>
      <c r="L19" s="268">
        <v>4549.01</v>
      </c>
      <c r="N19" s="268">
        <f t="shared" si="1"/>
        <v>0</v>
      </c>
      <c r="S19" s="33">
        <v>3000</v>
      </c>
    </row>
    <row r="20" spans="1:19" ht="14.5" x14ac:dyDescent="0.35">
      <c r="A20" s="33" t="s">
        <v>189</v>
      </c>
      <c r="B20" s="33">
        <v>2313</v>
      </c>
      <c r="C20" s="274">
        <v>8262313</v>
      </c>
      <c r="D20" s="275" t="s">
        <v>189</v>
      </c>
      <c r="E20" s="33" t="s">
        <v>430</v>
      </c>
      <c r="F20" s="33" t="s">
        <v>424</v>
      </c>
      <c r="G20" s="267">
        <v>0</v>
      </c>
      <c r="H20" s="267">
        <v>211.16</v>
      </c>
      <c r="I20" s="267">
        <v>1242</v>
      </c>
      <c r="J20" s="267">
        <f t="shared" si="0"/>
        <v>1453.16</v>
      </c>
      <c r="L20" s="268">
        <v>1453.16</v>
      </c>
      <c r="N20" s="268">
        <f t="shared" si="1"/>
        <v>0</v>
      </c>
      <c r="S20" s="33">
        <v>2313</v>
      </c>
    </row>
    <row r="21" spans="1:19" ht="14.5" x14ac:dyDescent="0.35">
      <c r="A21" s="33" t="s">
        <v>145</v>
      </c>
      <c r="B21" s="33">
        <v>2351</v>
      </c>
      <c r="C21" s="274">
        <v>8262351</v>
      </c>
      <c r="D21" s="275" t="s">
        <v>145</v>
      </c>
      <c r="E21" s="33" t="s">
        <v>423</v>
      </c>
      <c r="F21" s="33" t="s">
        <v>424</v>
      </c>
      <c r="G21" s="267">
        <v>0</v>
      </c>
      <c r="H21" s="267">
        <v>948.68</v>
      </c>
      <c r="I21" s="267">
        <v>5580</v>
      </c>
      <c r="J21" s="267">
        <f t="shared" si="0"/>
        <v>6528.68</v>
      </c>
      <c r="L21" s="268">
        <v>6528.68</v>
      </c>
      <c r="N21" s="268">
        <f t="shared" si="1"/>
        <v>0</v>
      </c>
      <c r="S21" s="33">
        <v>2351</v>
      </c>
    </row>
    <row r="22" spans="1:19" ht="14.5" x14ac:dyDescent="0.35">
      <c r="A22" s="33" t="s">
        <v>146</v>
      </c>
      <c r="B22" s="33">
        <v>2353</v>
      </c>
      <c r="C22" s="274">
        <v>8262353</v>
      </c>
      <c r="D22" s="275" t="s">
        <v>146</v>
      </c>
      <c r="E22" s="33" t="s">
        <v>428</v>
      </c>
      <c r="F22" s="33" t="s">
        <v>424</v>
      </c>
      <c r="G22" s="267">
        <v>0</v>
      </c>
      <c r="H22" s="267">
        <v>1340.39</v>
      </c>
      <c r="I22" s="267">
        <v>7884</v>
      </c>
      <c r="J22" s="267">
        <f t="shared" si="0"/>
        <v>9224.39</v>
      </c>
      <c r="L22" s="268">
        <v>9224.39</v>
      </c>
      <c r="N22" s="268">
        <f t="shared" si="1"/>
        <v>0</v>
      </c>
      <c r="S22" s="33">
        <v>2353</v>
      </c>
    </row>
    <row r="23" spans="1:19" ht="14.5" x14ac:dyDescent="0.35">
      <c r="A23" s="33" t="s">
        <v>190</v>
      </c>
      <c r="B23" s="33">
        <v>2285</v>
      </c>
      <c r="C23" s="274">
        <v>8262285</v>
      </c>
      <c r="D23" s="275" t="s">
        <v>190</v>
      </c>
      <c r="E23" s="33" t="s">
        <v>423</v>
      </c>
      <c r="F23" s="33" t="s">
        <v>424</v>
      </c>
      <c r="G23" s="267">
        <v>0</v>
      </c>
      <c r="H23" s="267">
        <v>970.1</v>
      </c>
      <c r="I23" s="267">
        <v>5706</v>
      </c>
      <c r="J23" s="267">
        <f t="shared" si="0"/>
        <v>6676.1</v>
      </c>
      <c r="L23" s="268">
        <v>6676.1</v>
      </c>
      <c r="N23" s="268">
        <f t="shared" si="1"/>
        <v>0</v>
      </c>
      <c r="S23" s="33">
        <v>2285</v>
      </c>
    </row>
    <row r="24" spans="1:19" ht="14.5" x14ac:dyDescent="0.35">
      <c r="A24" s="33" t="s">
        <v>195</v>
      </c>
      <c r="B24" s="33">
        <v>2316</v>
      </c>
      <c r="C24" s="274">
        <v>8262316</v>
      </c>
      <c r="D24" s="275" t="s">
        <v>195</v>
      </c>
      <c r="E24" s="33" t="s">
        <v>430</v>
      </c>
      <c r="F24" s="33" t="s">
        <v>424</v>
      </c>
      <c r="G24" s="267">
        <v>0</v>
      </c>
      <c r="H24" s="267">
        <v>250.94</v>
      </c>
      <c r="I24" s="267">
        <v>1476</v>
      </c>
      <c r="J24" s="267">
        <f t="shared" si="0"/>
        <v>1726.94</v>
      </c>
      <c r="L24" s="268">
        <v>1726.94</v>
      </c>
      <c r="N24" s="268">
        <f t="shared" si="1"/>
        <v>0</v>
      </c>
      <c r="S24" s="33">
        <v>2316</v>
      </c>
    </row>
    <row r="25" spans="1:19" ht="14.5" x14ac:dyDescent="0.35">
      <c r="A25" s="33" t="s">
        <v>203</v>
      </c>
      <c r="B25" s="33">
        <v>2323</v>
      </c>
      <c r="C25" s="274">
        <v>8262323</v>
      </c>
      <c r="D25" s="275" t="s">
        <v>203</v>
      </c>
      <c r="E25" s="33" t="s">
        <v>423</v>
      </c>
      <c r="F25" s="33" t="s">
        <v>424</v>
      </c>
      <c r="G25" s="267">
        <v>0</v>
      </c>
      <c r="H25" s="267">
        <v>954.8</v>
      </c>
      <c r="I25" s="267">
        <v>5616</v>
      </c>
      <c r="J25" s="267">
        <f t="shared" si="0"/>
        <v>6570.8</v>
      </c>
      <c r="L25" s="268">
        <v>6570.8</v>
      </c>
      <c r="N25" s="268">
        <f t="shared" si="1"/>
        <v>0</v>
      </c>
      <c r="S25" s="33">
        <v>2323</v>
      </c>
    </row>
    <row r="26" spans="1:19" ht="14.5" x14ac:dyDescent="0.35">
      <c r="A26" s="33" t="s">
        <v>149</v>
      </c>
      <c r="B26" s="33">
        <v>3376</v>
      </c>
      <c r="C26" s="274">
        <v>8263376</v>
      </c>
      <c r="D26" s="275" t="s">
        <v>149</v>
      </c>
      <c r="E26" s="33" t="s">
        <v>423</v>
      </c>
      <c r="F26" s="33" t="s">
        <v>424</v>
      </c>
      <c r="G26" s="267">
        <v>0</v>
      </c>
      <c r="H26" s="267">
        <v>1276.1199999999999</v>
      </c>
      <c r="I26" s="267">
        <v>7506</v>
      </c>
      <c r="J26" s="267">
        <f t="shared" si="0"/>
        <v>8782.119999999999</v>
      </c>
      <c r="L26" s="268">
        <v>8782.1200000000008</v>
      </c>
      <c r="N26" s="268">
        <f t="shared" si="1"/>
        <v>0</v>
      </c>
      <c r="S26" s="33">
        <v>3376</v>
      </c>
    </row>
    <row r="27" spans="1:19" ht="14.5" x14ac:dyDescent="0.35">
      <c r="A27" s="33" t="s">
        <v>150</v>
      </c>
      <c r="B27" s="33">
        <v>2347</v>
      </c>
      <c r="C27" s="274">
        <v>8262347</v>
      </c>
      <c r="D27" s="275" t="s">
        <v>150</v>
      </c>
      <c r="E27" s="33" t="s">
        <v>430</v>
      </c>
      <c r="F27" s="33" t="s">
        <v>424</v>
      </c>
      <c r="G27" s="267">
        <v>0</v>
      </c>
      <c r="H27" s="267">
        <v>544.72</v>
      </c>
      <c r="I27" s="267">
        <v>3204</v>
      </c>
      <c r="J27" s="267">
        <f t="shared" si="0"/>
        <v>3748.7200000000003</v>
      </c>
      <c r="L27" s="268">
        <v>3748.72</v>
      </c>
      <c r="N27" s="268">
        <f t="shared" si="1"/>
        <v>0</v>
      </c>
      <c r="S27" s="33">
        <v>2347</v>
      </c>
    </row>
    <row r="28" spans="1:19" ht="14.5" x14ac:dyDescent="0.35">
      <c r="A28" s="33" t="s">
        <v>151</v>
      </c>
      <c r="B28" s="33">
        <v>2303</v>
      </c>
      <c r="C28" s="274">
        <v>8262303</v>
      </c>
      <c r="D28" s="275" t="s">
        <v>151</v>
      </c>
      <c r="E28" s="33" t="s">
        <v>423</v>
      </c>
      <c r="F28" s="33" t="s">
        <v>424</v>
      </c>
      <c r="G28" s="267">
        <v>0</v>
      </c>
      <c r="H28" s="267">
        <v>1040.48</v>
      </c>
      <c r="I28" s="267">
        <v>6120</v>
      </c>
      <c r="J28" s="267">
        <f t="shared" si="0"/>
        <v>7160.48</v>
      </c>
      <c r="L28" s="268">
        <v>7160.48</v>
      </c>
      <c r="N28" s="268">
        <f t="shared" si="1"/>
        <v>0</v>
      </c>
      <c r="S28" s="33">
        <v>2303</v>
      </c>
    </row>
    <row r="29" spans="1:19" ht="14.5" x14ac:dyDescent="0.35">
      <c r="A29" s="33" t="s">
        <v>152</v>
      </c>
      <c r="B29" s="33">
        <v>2337</v>
      </c>
      <c r="C29" s="274">
        <v>8262337</v>
      </c>
      <c r="D29" s="275" t="s">
        <v>281</v>
      </c>
      <c r="E29" s="33" t="s">
        <v>423</v>
      </c>
      <c r="F29" s="33" t="s">
        <v>424</v>
      </c>
      <c r="G29" s="267">
        <v>0</v>
      </c>
      <c r="H29" s="267">
        <v>915.01</v>
      </c>
      <c r="I29" s="267">
        <v>5382</v>
      </c>
      <c r="J29" s="267">
        <f t="shared" si="0"/>
        <v>6297.01</v>
      </c>
      <c r="L29" s="268">
        <v>6297.01</v>
      </c>
      <c r="N29" s="268">
        <f t="shared" si="1"/>
        <v>0</v>
      </c>
      <c r="S29" s="33">
        <v>2337</v>
      </c>
    </row>
    <row r="30" spans="1:19" ht="14.5" x14ac:dyDescent="0.35">
      <c r="A30" s="33" t="s">
        <v>153</v>
      </c>
      <c r="B30" s="33">
        <v>2272</v>
      </c>
      <c r="C30" s="274">
        <v>8262272</v>
      </c>
      <c r="D30" s="275" t="s">
        <v>153</v>
      </c>
      <c r="E30" s="33" t="s">
        <v>430</v>
      </c>
      <c r="F30" s="33" t="s">
        <v>424</v>
      </c>
      <c r="G30" s="267">
        <v>0</v>
      </c>
      <c r="H30" s="267">
        <v>373.35</v>
      </c>
      <c r="I30" s="267">
        <v>2196</v>
      </c>
      <c r="J30" s="267">
        <f t="shared" si="0"/>
        <v>2569.35</v>
      </c>
      <c r="L30" s="268">
        <v>2569.35</v>
      </c>
      <c r="N30" s="268">
        <f t="shared" si="1"/>
        <v>0</v>
      </c>
      <c r="S30" s="33">
        <v>2272</v>
      </c>
    </row>
    <row r="31" spans="1:19" ht="14.5" x14ac:dyDescent="0.35">
      <c r="A31" s="33" t="s">
        <v>154</v>
      </c>
      <c r="B31" s="33">
        <v>2305</v>
      </c>
      <c r="C31" s="274">
        <v>8262305</v>
      </c>
      <c r="D31" s="275" t="s">
        <v>154</v>
      </c>
      <c r="E31" s="33" t="s">
        <v>428</v>
      </c>
      <c r="F31" s="33" t="s">
        <v>424</v>
      </c>
      <c r="G31" s="267">
        <v>0</v>
      </c>
      <c r="H31" s="267">
        <v>667.13</v>
      </c>
      <c r="I31" s="267">
        <v>3924</v>
      </c>
      <c r="J31" s="267">
        <f t="shared" si="0"/>
        <v>4591.13</v>
      </c>
      <c r="L31" s="268">
        <v>4591.13</v>
      </c>
      <c r="N31" s="268">
        <f t="shared" si="1"/>
        <v>0</v>
      </c>
      <c r="S31" s="33">
        <v>2305</v>
      </c>
    </row>
    <row r="32" spans="1:19" ht="14.5" x14ac:dyDescent="0.35">
      <c r="A32" s="33" t="s">
        <v>206</v>
      </c>
      <c r="B32" s="33">
        <v>2042</v>
      </c>
      <c r="C32" s="274">
        <v>8262042</v>
      </c>
      <c r="D32" s="275" t="s">
        <v>206</v>
      </c>
      <c r="E32" s="33" t="s">
        <v>423</v>
      </c>
      <c r="F32" s="33" t="s">
        <v>424</v>
      </c>
      <c r="G32" s="267">
        <v>0</v>
      </c>
      <c r="H32" s="267">
        <v>908.89</v>
      </c>
      <c r="I32" s="267">
        <v>5346</v>
      </c>
      <c r="J32" s="267">
        <f t="shared" si="0"/>
        <v>6254.89</v>
      </c>
      <c r="L32" s="268">
        <v>6254.89</v>
      </c>
      <c r="N32" s="268">
        <f t="shared" si="1"/>
        <v>0</v>
      </c>
      <c r="S32" s="33">
        <v>2042</v>
      </c>
    </row>
    <row r="33" spans="1:19" ht="14.5" x14ac:dyDescent="0.35">
      <c r="A33" s="33" t="s">
        <v>155</v>
      </c>
      <c r="B33" s="33">
        <v>2043</v>
      </c>
      <c r="C33" s="274">
        <v>8262043</v>
      </c>
      <c r="D33" s="275" t="s">
        <v>155</v>
      </c>
      <c r="E33" s="33" t="s">
        <v>430</v>
      </c>
      <c r="F33" s="33" t="s">
        <v>424</v>
      </c>
      <c r="G33" s="267">
        <v>0</v>
      </c>
      <c r="H33" s="267">
        <v>474.34</v>
      </c>
      <c r="I33" s="267">
        <v>2790</v>
      </c>
      <c r="J33" s="267">
        <f t="shared" si="0"/>
        <v>3264.34</v>
      </c>
      <c r="L33" s="268">
        <v>3264.34</v>
      </c>
      <c r="N33" s="268">
        <f t="shared" si="1"/>
        <v>0</v>
      </c>
      <c r="S33" s="33">
        <v>2043</v>
      </c>
    </row>
    <row r="34" spans="1:19" ht="14.5" x14ac:dyDescent="0.35">
      <c r="A34" s="33" t="s">
        <v>159</v>
      </c>
      <c r="B34" s="33">
        <v>2324</v>
      </c>
      <c r="C34" s="274">
        <v>8262324</v>
      </c>
      <c r="D34" s="275" t="s">
        <v>159</v>
      </c>
      <c r="E34" s="33" t="s">
        <v>430</v>
      </c>
      <c r="F34" s="33" t="s">
        <v>424</v>
      </c>
      <c r="G34" s="267">
        <v>0</v>
      </c>
      <c r="H34" s="267">
        <v>244.82</v>
      </c>
      <c r="I34" s="267">
        <v>1440</v>
      </c>
      <c r="J34" s="267">
        <f t="shared" si="0"/>
        <v>1684.82</v>
      </c>
      <c r="L34" s="268">
        <v>1684.82</v>
      </c>
      <c r="N34" s="268">
        <f t="shared" si="1"/>
        <v>0</v>
      </c>
      <c r="S34" s="33">
        <v>2324</v>
      </c>
    </row>
    <row r="35" spans="1:19" ht="14.5" x14ac:dyDescent="0.35">
      <c r="A35" s="33" t="s">
        <v>431</v>
      </c>
      <c r="B35" s="33">
        <v>2185</v>
      </c>
      <c r="C35" s="274">
        <v>8262031</v>
      </c>
      <c r="D35" s="275" t="s">
        <v>431</v>
      </c>
      <c r="E35" s="33" t="s">
        <v>423</v>
      </c>
      <c r="F35" s="33" t="s">
        <v>424</v>
      </c>
      <c r="G35" s="267">
        <v>0</v>
      </c>
      <c r="H35" s="267">
        <v>0</v>
      </c>
      <c r="I35" s="267">
        <v>0</v>
      </c>
      <c r="J35" s="267">
        <f t="shared" si="0"/>
        <v>0</v>
      </c>
      <c r="L35" s="268">
        <v>0</v>
      </c>
      <c r="N35" s="268">
        <f t="shared" si="1"/>
        <v>0</v>
      </c>
      <c r="S35" s="33">
        <v>2006</v>
      </c>
    </row>
    <row r="36" spans="1:19" ht="14.5" x14ac:dyDescent="0.35">
      <c r="A36" s="33" t="s">
        <v>160</v>
      </c>
      <c r="B36" s="33">
        <v>2006</v>
      </c>
      <c r="C36" s="274">
        <v>8262006</v>
      </c>
      <c r="D36" s="275" t="s">
        <v>160</v>
      </c>
      <c r="E36" s="33" t="s">
        <v>430</v>
      </c>
      <c r="F36" s="33" t="s">
        <v>424</v>
      </c>
      <c r="G36" s="267">
        <v>0</v>
      </c>
      <c r="H36" s="267">
        <v>529.41999999999996</v>
      </c>
      <c r="I36" s="267">
        <v>3114</v>
      </c>
      <c r="J36" s="267">
        <f t="shared" si="0"/>
        <v>3643.42</v>
      </c>
      <c r="L36" s="268">
        <v>3643.42</v>
      </c>
      <c r="N36" s="268">
        <f t="shared" si="1"/>
        <v>0</v>
      </c>
      <c r="S36" s="33">
        <v>2284</v>
      </c>
    </row>
    <row r="37" spans="1:19" ht="14.5" x14ac:dyDescent="0.35">
      <c r="A37" s="33" t="s">
        <v>161</v>
      </c>
      <c r="B37" s="33">
        <v>2067</v>
      </c>
      <c r="C37" s="274">
        <v>8262067</v>
      </c>
      <c r="D37" s="275" t="s">
        <v>161</v>
      </c>
      <c r="E37" s="33" t="s">
        <v>423</v>
      </c>
      <c r="F37" s="33" t="s">
        <v>424</v>
      </c>
      <c r="G37" s="267">
        <v>0</v>
      </c>
      <c r="H37" s="267">
        <v>468.22</v>
      </c>
      <c r="I37" s="267">
        <v>2754</v>
      </c>
      <c r="J37" s="267">
        <f t="shared" si="0"/>
        <v>3222.2200000000003</v>
      </c>
      <c r="L37" s="268">
        <v>3222.22</v>
      </c>
      <c r="N37" s="268">
        <f t="shared" si="1"/>
        <v>0</v>
      </c>
      <c r="S37" s="33">
        <v>2067</v>
      </c>
    </row>
    <row r="38" spans="1:19" ht="14.5" x14ac:dyDescent="0.35">
      <c r="A38" s="33" t="s">
        <v>191</v>
      </c>
      <c r="B38" s="33">
        <v>2007</v>
      </c>
      <c r="C38" s="274">
        <v>8262007</v>
      </c>
      <c r="D38" s="275" t="s">
        <v>191</v>
      </c>
      <c r="E38" s="33" t="s">
        <v>423</v>
      </c>
      <c r="F38" s="33" t="s">
        <v>424</v>
      </c>
      <c r="G38" s="267">
        <v>0</v>
      </c>
      <c r="H38" s="267">
        <v>1248.58</v>
      </c>
      <c r="I38" s="267">
        <v>7344</v>
      </c>
      <c r="J38" s="267">
        <f t="shared" si="0"/>
        <v>8592.58</v>
      </c>
      <c r="L38" s="268">
        <v>8592.58</v>
      </c>
      <c r="N38" s="268">
        <f t="shared" si="1"/>
        <v>0</v>
      </c>
      <c r="S38" s="33">
        <v>2007</v>
      </c>
    </row>
    <row r="39" spans="1:19" ht="14.5" x14ac:dyDescent="0.35">
      <c r="A39" s="33" t="s">
        <v>162</v>
      </c>
      <c r="B39" s="33">
        <v>2506</v>
      </c>
      <c r="C39" s="274">
        <v>8262506</v>
      </c>
      <c r="D39" s="275" t="s">
        <v>162</v>
      </c>
      <c r="E39" s="33" t="s">
        <v>430</v>
      </c>
      <c r="F39" s="33" t="s">
        <v>424</v>
      </c>
      <c r="G39" s="267">
        <v>0</v>
      </c>
      <c r="H39" s="267">
        <v>550.84</v>
      </c>
      <c r="I39" s="267">
        <v>3240</v>
      </c>
      <c r="J39" s="267">
        <f t="shared" si="0"/>
        <v>3790.84</v>
      </c>
      <c r="L39" s="268">
        <v>3790.84</v>
      </c>
      <c r="N39" s="268">
        <f t="shared" si="1"/>
        <v>0</v>
      </c>
      <c r="S39" s="33">
        <v>2506</v>
      </c>
    </row>
    <row r="40" spans="1:19" ht="14.5" x14ac:dyDescent="0.35">
      <c r="A40" s="33" t="s">
        <v>163</v>
      </c>
      <c r="B40" s="33">
        <v>2001</v>
      </c>
      <c r="C40" s="274">
        <v>8262001</v>
      </c>
      <c r="D40" s="275" t="s">
        <v>432</v>
      </c>
      <c r="E40" s="33" t="s">
        <v>430</v>
      </c>
      <c r="F40" s="33" t="s">
        <v>424</v>
      </c>
      <c r="G40" s="267">
        <v>0</v>
      </c>
      <c r="H40" s="267">
        <v>431.49</v>
      </c>
      <c r="I40" s="267">
        <v>2538</v>
      </c>
      <c r="J40" s="267">
        <f t="shared" si="0"/>
        <v>2969.49</v>
      </c>
      <c r="L40" s="268">
        <v>2969.49</v>
      </c>
      <c r="N40" s="268">
        <f t="shared" si="1"/>
        <v>0</v>
      </c>
      <c r="S40" s="33">
        <v>2001</v>
      </c>
    </row>
    <row r="41" spans="1:19" ht="14.5" x14ac:dyDescent="0.35">
      <c r="A41" s="33" t="s">
        <v>204</v>
      </c>
      <c r="B41" s="33">
        <v>3003</v>
      </c>
      <c r="C41" s="274">
        <v>8263003</v>
      </c>
      <c r="D41" s="275" t="s">
        <v>433</v>
      </c>
      <c r="E41" s="33" t="s">
        <v>430</v>
      </c>
      <c r="F41" s="33" t="s">
        <v>424</v>
      </c>
      <c r="G41" s="267">
        <v>0</v>
      </c>
      <c r="H41" s="267">
        <v>58.14</v>
      </c>
      <c r="I41" s="267">
        <v>342</v>
      </c>
      <c r="J41" s="267">
        <f t="shared" si="0"/>
        <v>400.14</v>
      </c>
      <c r="L41" s="268">
        <v>400.14</v>
      </c>
      <c r="N41" s="268">
        <f t="shared" si="1"/>
        <v>0</v>
      </c>
      <c r="S41" s="33">
        <v>3003</v>
      </c>
    </row>
    <row r="42" spans="1:19" ht="14.5" x14ac:dyDescent="0.35">
      <c r="A42" s="33" t="s">
        <v>199</v>
      </c>
      <c r="B42" s="33">
        <v>3390</v>
      </c>
      <c r="C42" s="274">
        <v>8263390</v>
      </c>
      <c r="D42" s="275" t="s">
        <v>321</v>
      </c>
      <c r="E42" s="33" t="s">
        <v>423</v>
      </c>
      <c r="F42" s="33" t="s">
        <v>424</v>
      </c>
      <c r="G42" s="267">
        <v>0</v>
      </c>
      <c r="H42" s="267">
        <v>1522.47</v>
      </c>
      <c r="I42" s="267">
        <v>8955</v>
      </c>
      <c r="J42" s="267">
        <f t="shared" si="0"/>
        <v>10477.469999999999</v>
      </c>
      <c r="L42" s="268">
        <v>10477.469999999999</v>
      </c>
      <c r="N42" s="268">
        <f t="shared" si="1"/>
        <v>0</v>
      </c>
      <c r="S42" s="33">
        <v>3390</v>
      </c>
    </row>
    <row r="43" spans="1:19" ht="14.5" x14ac:dyDescent="0.35">
      <c r="A43" s="33" t="s">
        <v>164</v>
      </c>
      <c r="B43" s="33">
        <v>3004</v>
      </c>
      <c r="C43" s="274">
        <v>8263004</v>
      </c>
      <c r="D43" s="275" t="s">
        <v>434</v>
      </c>
      <c r="E43" s="33" t="s">
        <v>430</v>
      </c>
      <c r="F43" s="33" t="s">
        <v>424</v>
      </c>
      <c r="G43" s="267">
        <v>0</v>
      </c>
      <c r="H43" s="267">
        <v>104.05</v>
      </c>
      <c r="I43" s="267">
        <v>612</v>
      </c>
      <c r="J43" s="267">
        <f t="shared" si="0"/>
        <v>716.05</v>
      </c>
      <c r="L43" s="268">
        <v>716.05</v>
      </c>
      <c r="N43" s="268">
        <f t="shared" si="1"/>
        <v>0</v>
      </c>
      <c r="S43" s="33">
        <v>3004</v>
      </c>
    </row>
    <row r="44" spans="1:19" ht="14.5" x14ac:dyDescent="0.35">
      <c r="A44" s="33" t="s">
        <v>165</v>
      </c>
      <c r="B44" s="33">
        <v>2062</v>
      </c>
      <c r="C44" s="274">
        <v>8262062</v>
      </c>
      <c r="D44" s="275" t="s">
        <v>165</v>
      </c>
      <c r="E44" s="33" t="s">
        <v>430</v>
      </c>
      <c r="F44" s="33" t="s">
        <v>424</v>
      </c>
      <c r="G44" s="267">
        <v>0</v>
      </c>
      <c r="H44" s="267">
        <v>397.83</v>
      </c>
      <c r="I44" s="267">
        <v>2340</v>
      </c>
      <c r="J44" s="267">
        <f t="shared" si="0"/>
        <v>2737.83</v>
      </c>
      <c r="L44" s="268">
        <v>2737.83</v>
      </c>
      <c r="N44" s="268">
        <f t="shared" si="1"/>
        <v>0</v>
      </c>
      <c r="S44" s="33">
        <v>2062</v>
      </c>
    </row>
    <row r="45" spans="1:19" ht="14.5" x14ac:dyDescent="0.35">
      <c r="A45" s="33" t="s">
        <v>166</v>
      </c>
      <c r="B45" s="33">
        <v>2247</v>
      </c>
      <c r="C45" s="274">
        <v>8262247</v>
      </c>
      <c r="D45" s="275" t="s">
        <v>166</v>
      </c>
      <c r="E45" s="33" t="s">
        <v>430</v>
      </c>
      <c r="F45" s="33" t="s">
        <v>424</v>
      </c>
      <c r="G45" s="267">
        <v>0</v>
      </c>
      <c r="H45" s="267">
        <v>403.95</v>
      </c>
      <c r="I45" s="267">
        <v>2376</v>
      </c>
      <c r="J45" s="267">
        <f t="shared" si="0"/>
        <v>2779.95</v>
      </c>
      <c r="L45" s="268">
        <v>2779.95</v>
      </c>
      <c r="N45" s="268">
        <f t="shared" si="1"/>
        <v>0</v>
      </c>
      <c r="S45" s="33">
        <v>2247</v>
      </c>
    </row>
    <row r="46" spans="1:19" ht="14.5" x14ac:dyDescent="0.35">
      <c r="A46" s="33" t="s">
        <v>197</v>
      </c>
      <c r="B46" s="33">
        <v>2002</v>
      </c>
      <c r="C46" s="274">
        <v>8262002</v>
      </c>
      <c r="D46" s="275" t="s">
        <v>197</v>
      </c>
      <c r="E46" s="33" t="s">
        <v>423</v>
      </c>
      <c r="F46" s="33" t="s">
        <v>424</v>
      </c>
      <c r="G46" s="267">
        <v>0</v>
      </c>
      <c r="H46" s="267">
        <v>2025.88</v>
      </c>
      <c r="I46" s="267">
        <v>11916</v>
      </c>
      <c r="J46" s="267">
        <f t="shared" si="0"/>
        <v>13941.880000000001</v>
      </c>
      <c r="L46" s="268">
        <v>13941.88</v>
      </c>
      <c r="N46" s="268">
        <f t="shared" si="1"/>
        <v>0</v>
      </c>
      <c r="S46" s="33">
        <v>2002</v>
      </c>
    </row>
    <row r="47" spans="1:19" ht="14.5" x14ac:dyDescent="0.35">
      <c r="A47" s="33" t="s">
        <v>167</v>
      </c>
      <c r="B47" s="33">
        <v>2322</v>
      </c>
      <c r="C47" s="274">
        <v>8262322</v>
      </c>
      <c r="D47" s="275" t="s">
        <v>167</v>
      </c>
      <c r="E47" s="33" t="s">
        <v>430</v>
      </c>
      <c r="F47" s="33" t="s">
        <v>424</v>
      </c>
      <c r="G47" s="267">
        <v>0</v>
      </c>
      <c r="H47" s="267">
        <v>348.87</v>
      </c>
      <c r="I47" s="267">
        <v>2052</v>
      </c>
      <c r="J47" s="267">
        <f t="shared" si="0"/>
        <v>2400.87</v>
      </c>
      <c r="L47" s="268">
        <v>2400.87</v>
      </c>
      <c r="N47" s="268">
        <f t="shared" si="1"/>
        <v>0</v>
      </c>
      <c r="S47" s="33">
        <v>2322</v>
      </c>
    </row>
    <row r="48" spans="1:19" ht="14.5" x14ac:dyDescent="0.35">
      <c r="A48" s="33" t="s">
        <v>200</v>
      </c>
      <c r="B48" s="33">
        <v>3392</v>
      </c>
      <c r="C48" s="274">
        <v>8263392</v>
      </c>
      <c r="D48" s="275" t="s">
        <v>435</v>
      </c>
      <c r="E48" s="33" t="s">
        <v>423</v>
      </c>
      <c r="F48" s="33" t="s">
        <v>424</v>
      </c>
      <c r="G48" s="267">
        <v>0</v>
      </c>
      <c r="H48" s="267">
        <v>1921.83</v>
      </c>
      <c r="I48" s="267">
        <v>11304</v>
      </c>
      <c r="J48" s="267">
        <f t="shared" si="0"/>
        <v>13225.83</v>
      </c>
      <c r="L48" s="268">
        <v>13225.83</v>
      </c>
      <c r="N48" s="268">
        <f t="shared" si="1"/>
        <v>0</v>
      </c>
      <c r="S48" s="33">
        <v>3392</v>
      </c>
    </row>
    <row r="49" spans="1:19" ht="14.5" x14ac:dyDescent="0.35">
      <c r="A49" s="33" t="s">
        <v>168</v>
      </c>
      <c r="B49" s="33">
        <v>2112</v>
      </c>
      <c r="C49" s="274">
        <v>8262112</v>
      </c>
      <c r="D49" s="275" t="s">
        <v>168</v>
      </c>
      <c r="E49" s="33" t="s">
        <v>430</v>
      </c>
      <c r="F49" s="33" t="s">
        <v>424</v>
      </c>
      <c r="G49" s="267">
        <v>0</v>
      </c>
      <c r="H49" s="267">
        <v>566.15</v>
      </c>
      <c r="I49" s="267">
        <v>3330</v>
      </c>
      <c r="J49" s="267">
        <f t="shared" si="0"/>
        <v>3896.15</v>
      </c>
      <c r="L49" s="268">
        <v>3896.15</v>
      </c>
      <c r="N49" s="268">
        <f t="shared" si="1"/>
        <v>0</v>
      </c>
      <c r="S49" s="33">
        <v>2112</v>
      </c>
    </row>
    <row r="50" spans="1:19" ht="14.5" x14ac:dyDescent="0.35">
      <c r="A50" s="33" t="s">
        <v>205</v>
      </c>
      <c r="B50" s="33">
        <v>3005</v>
      </c>
      <c r="C50" s="274">
        <v>8263005</v>
      </c>
      <c r="D50" s="275" t="s">
        <v>436</v>
      </c>
      <c r="E50" s="33" t="s">
        <v>430</v>
      </c>
      <c r="F50" s="33" t="s">
        <v>424</v>
      </c>
      <c r="G50" s="267">
        <v>0</v>
      </c>
      <c r="H50" s="267">
        <v>64.27</v>
      </c>
      <c r="I50" s="267">
        <v>378</v>
      </c>
      <c r="J50" s="267">
        <f t="shared" si="0"/>
        <v>442.27</v>
      </c>
      <c r="L50" s="268">
        <v>442.27</v>
      </c>
      <c r="N50" s="268">
        <f t="shared" si="1"/>
        <v>0</v>
      </c>
      <c r="S50" s="33">
        <v>3005</v>
      </c>
    </row>
    <row r="51" spans="1:19" ht="14.5" x14ac:dyDescent="0.35">
      <c r="A51" s="33" t="s">
        <v>169</v>
      </c>
      <c r="B51" s="33">
        <v>2299</v>
      </c>
      <c r="C51" s="274">
        <v>8262299</v>
      </c>
      <c r="D51" s="275" t="s">
        <v>437</v>
      </c>
      <c r="E51" s="33" t="s">
        <v>428</v>
      </c>
      <c r="F51" s="33" t="s">
        <v>424</v>
      </c>
      <c r="G51" s="267">
        <v>0</v>
      </c>
      <c r="H51" s="267">
        <v>523.29999999999995</v>
      </c>
      <c r="I51" s="267">
        <v>3078</v>
      </c>
      <c r="J51" s="267">
        <f t="shared" si="0"/>
        <v>3601.3</v>
      </c>
      <c r="L51" s="268">
        <v>3601.3</v>
      </c>
      <c r="N51" s="268">
        <f t="shared" si="1"/>
        <v>0</v>
      </c>
      <c r="S51" s="33">
        <v>2299</v>
      </c>
    </row>
    <row r="52" spans="1:19" ht="14.5" x14ac:dyDescent="0.35">
      <c r="A52" s="33" t="s">
        <v>170</v>
      </c>
      <c r="B52" s="33">
        <v>3066</v>
      </c>
      <c r="C52" s="274">
        <v>8263066</v>
      </c>
      <c r="D52" s="275" t="s">
        <v>438</v>
      </c>
      <c r="E52" s="33" t="s">
        <v>430</v>
      </c>
      <c r="F52" s="33" t="s">
        <v>424</v>
      </c>
      <c r="G52" s="267">
        <v>0</v>
      </c>
      <c r="H52" s="267">
        <v>55.08</v>
      </c>
      <c r="I52" s="267">
        <v>324</v>
      </c>
      <c r="J52" s="267">
        <f t="shared" si="0"/>
        <v>379.08</v>
      </c>
      <c r="L52" s="268">
        <v>379.08</v>
      </c>
      <c r="N52" s="268">
        <f t="shared" si="1"/>
        <v>0</v>
      </c>
      <c r="S52" s="33">
        <v>3066</v>
      </c>
    </row>
    <row r="53" spans="1:19" ht="14.5" x14ac:dyDescent="0.35">
      <c r="A53" s="33" t="s">
        <v>171</v>
      </c>
      <c r="B53" s="33">
        <v>3383</v>
      </c>
      <c r="C53" s="274">
        <v>8263383</v>
      </c>
      <c r="D53" s="275" t="s">
        <v>171</v>
      </c>
      <c r="E53" s="33" t="s">
        <v>423</v>
      </c>
      <c r="F53" s="33" t="s">
        <v>424</v>
      </c>
      <c r="G53" s="267">
        <v>0</v>
      </c>
      <c r="H53" s="267">
        <v>1230.22</v>
      </c>
      <c r="I53" s="267">
        <v>0</v>
      </c>
      <c r="J53" s="267">
        <f t="shared" si="0"/>
        <v>1230.22</v>
      </c>
      <c r="L53" s="268">
        <v>8466.2199999999993</v>
      </c>
      <c r="N53" s="268">
        <f t="shared" si="1"/>
        <v>7235.9999999999991</v>
      </c>
      <c r="P53" s="33" t="s">
        <v>426</v>
      </c>
      <c r="S53" s="33">
        <v>3383</v>
      </c>
    </row>
    <row r="54" spans="1:19" ht="14.5" x14ac:dyDescent="0.35">
      <c r="A54" s="33" t="s">
        <v>172</v>
      </c>
      <c r="B54" s="33">
        <v>3379</v>
      </c>
      <c r="C54" s="274">
        <v>8263379</v>
      </c>
      <c r="D54" s="275" t="s">
        <v>363</v>
      </c>
      <c r="E54" s="33" t="s">
        <v>423</v>
      </c>
      <c r="F54" s="33" t="s">
        <v>424</v>
      </c>
      <c r="G54" s="267">
        <v>0</v>
      </c>
      <c r="H54" s="267">
        <v>1052.72</v>
      </c>
      <c r="I54" s="267">
        <v>0</v>
      </c>
      <c r="J54" s="267">
        <f t="shared" si="0"/>
        <v>1052.72</v>
      </c>
      <c r="L54" s="268">
        <v>7244.72</v>
      </c>
      <c r="N54" s="268">
        <f t="shared" si="1"/>
        <v>6192</v>
      </c>
      <c r="P54" s="33" t="s">
        <v>426</v>
      </c>
      <c r="S54" s="33">
        <v>3379</v>
      </c>
    </row>
    <row r="55" spans="1:19" ht="14.5" x14ac:dyDescent="0.35">
      <c r="A55" s="33" t="s">
        <v>173</v>
      </c>
      <c r="B55" s="33">
        <v>3058</v>
      </c>
      <c r="C55" s="274">
        <v>8263058</v>
      </c>
      <c r="D55" s="275" t="s">
        <v>439</v>
      </c>
      <c r="E55" s="33" t="s">
        <v>423</v>
      </c>
      <c r="F55" s="33" t="s">
        <v>424</v>
      </c>
      <c r="G55" s="267">
        <v>0</v>
      </c>
      <c r="H55" s="267">
        <v>577.62</v>
      </c>
      <c r="I55" s="267">
        <v>3397.5</v>
      </c>
      <c r="J55" s="267">
        <f t="shared" si="0"/>
        <v>3975.12</v>
      </c>
      <c r="L55" s="268">
        <v>3975.12</v>
      </c>
      <c r="N55" s="268">
        <f t="shared" si="1"/>
        <v>0</v>
      </c>
      <c r="S55" s="33">
        <v>3058</v>
      </c>
    </row>
    <row r="56" spans="1:19" ht="14.5" x14ac:dyDescent="0.35">
      <c r="A56" s="33" t="s">
        <v>174</v>
      </c>
      <c r="B56" s="33">
        <v>3378</v>
      </c>
      <c r="C56" s="274">
        <v>8263378</v>
      </c>
      <c r="D56" s="275" t="s">
        <v>174</v>
      </c>
      <c r="E56" s="33" t="s">
        <v>423</v>
      </c>
      <c r="F56" s="33" t="s">
        <v>424</v>
      </c>
      <c r="G56" s="267">
        <v>0</v>
      </c>
      <c r="H56" s="267">
        <v>1095.57</v>
      </c>
      <c r="I56" s="267">
        <v>0</v>
      </c>
      <c r="J56" s="267">
        <f t="shared" si="0"/>
        <v>1095.57</v>
      </c>
      <c r="L56" s="268">
        <v>7539.57</v>
      </c>
      <c r="N56" s="268">
        <f t="shared" si="1"/>
        <v>6444</v>
      </c>
      <c r="P56" s="33" t="s">
        <v>426</v>
      </c>
      <c r="S56" s="33">
        <v>3378</v>
      </c>
    </row>
    <row r="57" spans="1:19" ht="14.5" x14ac:dyDescent="0.35">
      <c r="A57" s="33" t="s">
        <v>175</v>
      </c>
      <c r="B57" s="33">
        <v>3369</v>
      </c>
      <c r="C57" s="274">
        <v>8263369</v>
      </c>
      <c r="D57" s="275" t="s">
        <v>175</v>
      </c>
      <c r="E57" s="33" t="s">
        <v>423</v>
      </c>
      <c r="F57" s="33" t="s">
        <v>424</v>
      </c>
      <c r="G57" s="267">
        <v>0</v>
      </c>
      <c r="H57" s="267">
        <v>823.21</v>
      </c>
      <c r="I57" s="267">
        <v>0</v>
      </c>
      <c r="J57" s="267">
        <f t="shared" si="0"/>
        <v>823.21</v>
      </c>
      <c r="L57" s="268">
        <v>5665.21</v>
      </c>
      <c r="N57" s="268">
        <f t="shared" si="1"/>
        <v>4842</v>
      </c>
      <c r="P57" s="33" t="s">
        <v>426</v>
      </c>
      <c r="S57" s="33">
        <v>3369</v>
      </c>
    </row>
    <row r="58" spans="1:19" ht="14.5" x14ac:dyDescent="0.35">
      <c r="A58" s="33" t="s">
        <v>176</v>
      </c>
      <c r="B58" s="33">
        <v>2301</v>
      </c>
      <c r="C58" s="274">
        <v>8262301</v>
      </c>
      <c r="D58" s="275" t="s">
        <v>440</v>
      </c>
      <c r="E58" s="33" t="s">
        <v>428</v>
      </c>
      <c r="F58" s="33" t="s">
        <v>424</v>
      </c>
      <c r="G58" s="267">
        <v>0</v>
      </c>
      <c r="H58" s="267">
        <v>884.41</v>
      </c>
      <c r="I58" s="267">
        <v>0</v>
      </c>
      <c r="J58" s="267">
        <f t="shared" si="0"/>
        <v>884.41</v>
      </c>
      <c r="L58" s="268">
        <v>6086.41</v>
      </c>
      <c r="N58" s="268">
        <f t="shared" si="1"/>
        <v>5202</v>
      </c>
      <c r="P58" s="33" t="s">
        <v>426</v>
      </c>
      <c r="S58" s="33">
        <v>2301</v>
      </c>
    </row>
    <row r="59" spans="1:19" ht="14.5" x14ac:dyDescent="0.35">
      <c r="A59" s="33" t="s">
        <v>177</v>
      </c>
      <c r="B59" s="33">
        <v>3006</v>
      </c>
      <c r="C59" s="274">
        <v>8263006</v>
      </c>
      <c r="D59" s="275" t="s">
        <v>441</v>
      </c>
      <c r="E59" s="33" t="s">
        <v>430</v>
      </c>
      <c r="F59" s="33" t="s">
        <v>424</v>
      </c>
      <c r="G59" s="267">
        <v>0</v>
      </c>
      <c r="H59" s="267">
        <v>85.69</v>
      </c>
      <c r="I59" s="267">
        <v>504</v>
      </c>
      <c r="J59" s="267">
        <f t="shared" si="0"/>
        <v>589.69000000000005</v>
      </c>
      <c r="L59" s="268">
        <v>589.69000000000005</v>
      </c>
      <c r="N59" s="268">
        <f t="shared" si="1"/>
        <v>0</v>
      </c>
      <c r="S59" s="33">
        <v>3006</v>
      </c>
    </row>
    <row r="60" spans="1:19" ht="14.5" x14ac:dyDescent="0.35">
      <c r="A60" s="33" t="s">
        <v>178</v>
      </c>
      <c r="B60" s="33">
        <v>2327</v>
      </c>
      <c r="C60" s="274">
        <v>8262327</v>
      </c>
      <c r="D60" s="275" t="s">
        <v>178</v>
      </c>
      <c r="E60" s="33" t="s">
        <v>423</v>
      </c>
      <c r="F60" s="33" t="s">
        <v>424</v>
      </c>
      <c r="G60" s="267">
        <v>0</v>
      </c>
      <c r="H60" s="267">
        <v>1012.94</v>
      </c>
      <c r="I60" s="267">
        <v>5958</v>
      </c>
      <c r="J60" s="267">
        <f t="shared" si="0"/>
        <v>6970.9400000000005</v>
      </c>
      <c r="L60" s="268">
        <v>6970.94</v>
      </c>
      <c r="N60" s="268">
        <f t="shared" si="1"/>
        <v>0</v>
      </c>
      <c r="S60" s="33">
        <v>2327</v>
      </c>
    </row>
    <row r="61" spans="1:19" ht="14.5" x14ac:dyDescent="0.35">
      <c r="A61" s="33" t="s">
        <v>192</v>
      </c>
      <c r="B61" s="33">
        <v>3389</v>
      </c>
      <c r="C61" s="274">
        <v>8263389</v>
      </c>
      <c r="D61" s="275" t="s">
        <v>192</v>
      </c>
      <c r="E61" s="33" t="s">
        <v>423</v>
      </c>
      <c r="F61" s="33" t="s">
        <v>424</v>
      </c>
      <c r="G61" s="267">
        <v>0</v>
      </c>
      <c r="H61" s="267">
        <v>1129.23</v>
      </c>
      <c r="I61" s="267">
        <v>6642</v>
      </c>
      <c r="J61" s="267">
        <f t="shared" si="0"/>
        <v>7771.23</v>
      </c>
      <c r="L61" s="268">
        <v>7771.23</v>
      </c>
      <c r="N61" s="268">
        <f t="shared" si="1"/>
        <v>0</v>
      </c>
      <c r="S61" s="33">
        <v>3389</v>
      </c>
    </row>
    <row r="62" spans="1:19" ht="14.5" x14ac:dyDescent="0.35">
      <c r="A62" s="33" t="s">
        <v>179</v>
      </c>
      <c r="B62" s="33">
        <v>2000</v>
      </c>
      <c r="C62" s="274">
        <v>8262000</v>
      </c>
      <c r="D62" s="275" t="s">
        <v>179</v>
      </c>
      <c r="E62" s="33" t="s">
        <v>423</v>
      </c>
      <c r="F62" s="33" t="s">
        <v>424</v>
      </c>
      <c r="G62" s="267">
        <v>0</v>
      </c>
      <c r="H62" s="267">
        <v>1248.58</v>
      </c>
      <c r="I62" s="267">
        <v>7344</v>
      </c>
      <c r="J62" s="267">
        <f t="shared" si="0"/>
        <v>8592.58</v>
      </c>
      <c r="L62" s="268">
        <v>8592.58</v>
      </c>
      <c r="N62" s="268">
        <f t="shared" si="1"/>
        <v>0</v>
      </c>
      <c r="S62" s="33">
        <v>2000</v>
      </c>
    </row>
    <row r="63" spans="1:19" ht="14.5" x14ac:dyDescent="0.35">
      <c r="A63" s="33" t="s">
        <v>180</v>
      </c>
      <c r="B63" s="33">
        <v>2330</v>
      </c>
      <c r="C63" s="274">
        <v>8262330</v>
      </c>
      <c r="D63" s="275" t="s">
        <v>180</v>
      </c>
      <c r="E63" s="33" t="s">
        <v>423</v>
      </c>
      <c r="F63" s="33" t="s">
        <v>424</v>
      </c>
      <c r="G63" s="267">
        <v>0</v>
      </c>
      <c r="H63" s="267">
        <v>1144.53</v>
      </c>
      <c r="I63" s="267">
        <v>6732</v>
      </c>
      <c r="J63" s="267">
        <f t="shared" si="0"/>
        <v>7876.53</v>
      </c>
      <c r="L63" s="268">
        <v>7876.53</v>
      </c>
      <c r="N63" s="268">
        <f t="shared" si="1"/>
        <v>0</v>
      </c>
      <c r="S63" s="33">
        <v>2330</v>
      </c>
    </row>
    <row r="64" spans="1:19" ht="14.5" x14ac:dyDescent="0.35">
      <c r="A64" s="33" t="s">
        <v>181</v>
      </c>
      <c r="B64" s="33">
        <v>2320</v>
      </c>
      <c r="C64" s="274">
        <v>8262320</v>
      </c>
      <c r="D64" s="275" t="s">
        <v>181</v>
      </c>
      <c r="E64" s="33" t="s">
        <v>430</v>
      </c>
      <c r="F64" s="33" t="s">
        <v>424</v>
      </c>
      <c r="G64" s="267">
        <v>0</v>
      </c>
      <c r="H64" s="267">
        <v>370.29</v>
      </c>
      <c r="I64" s="267">
        <v>2178</v>
      </c>
      <c r="J64" s="267">
        <f t="shared" si="0"/>
        <v>2548.29</v>
      </c>
      <c r="L64" s="268">
        <v>2548.29</v>
      </c>
      <c r="N64" s="268">
        <f t="shared" si="1"/>
        <v>0</v>
      </c>
      <c r="S64" s="33">
        <v>2320</v>
      </c>
    </row>
    <row r="65" spans="1:19" ht="14.5" x14ac:dyDescent="0.35">
      <c r="A65" s="33" t="s">
        <v>156</v>
      </c>
      <c r="B65" s="33">
        <v>2306</v>
      </c>
      <c r="C65" s="274">
        <v>8262306</v>
      </c>
      <c r="D65" s="275" t="s">
        <v>442</v>
      </c>
      <c r="E65" s="33" t="s">
        <v>430</v>
      </c>
      <c r="F65" s="33" t="s">
        <v>424</v>
      </c>
      <c r="G65" s="267">
        <v>0</v>
      </c>
      <c r="H65" s="267">
        <v>205.04</v>
      </c>
      <c r="I65" s="267">
        <v>1206</v>
      </c>
      <c r="J65" s="267">
        <f t="shared" si="0"/>
        <v>1411.04</v>
      </c>
      <c r="L65" s="268">
        <v>1411.04</v>
      </c>
      <c r="N65" s="268">
        <f t="shared" si="1"/>
        <v>0</v>
      </c>
      <c r="S65" s="33">
        <v>2306</v>
      </c>
    </row>
    <row r="66" spans="1:19" ht="14.5" x14ac:dyDescent="0.35">
      <c r="A66" s="33" t="s">
        <v>182</v>
      </c>
      <c r="B66" s="33">
        <v>2122</v>
      </c>
      <c r="C66" s="274">
        <v>8262122</v>
      </c>
      <c r="D66" s="275" t="s">
        <v>182</v>
      </c>
      <c r="E66" s="33" t="s">
        <v>430</v>
      </c>
      <c r="F66" s="33" t="s">
        <v>424</v>
      </c>
      <c r="G66" s="267">
        <v>0</v>
      </c>
      <c r="H66" s="267">
        <v>823.21</v>
      </c>
      <c r="I66" s="267">
        <v>4842</v>
      </c>
      <c r="J66" s="267">
        <f t="shared" si="0"/>
        <v>5665.21</v>
      </c>
      <c r="L66" s="268">
        <v>5665.21</v>
      </c>
      <c r="N66" s="268">
        <f t="shared" si="1"/>
        <v>0</v>
      </c>
      <c r="S66" s="33">
        <v>2122</v>
      </c>
    </row>
    <row r="67" spans="1:19" x14ac:dyDescent="0.25">
      <c r="B67" s="270"/>
    </row>
    <row r="68" spans="1:19" ht="13" thickBot="1" x14ac:dyDescent="0.3">
      <c r="A68" s="270"/>
      <c r="C68" s="270"/>
      <c r="D68" s="270"/>
      <c r="E68" s="270"/>
      <c r="F68" s="270"/>
      <c r="G68" s="276">
        <f>SUM(G7:G67)</f>
        <v>0</v>
      </c>
      <c r="H68" s="276">
        <f>SUM(H7:H67)</f>
        <v>46999.980000000018</v>
      </c>
      <c r="I68" s="276">
        <f>SUM(I7:I67)</f>
        <v>241402.5</v>
      </c>
      <c r="J68" s="276">
        <f>SUM(J7:J67)</f>
        <v>288402.48</v>
      </c>
      <c r="L68" s="276">
        <f>SUM(L7:L67)</f>
        <v>323448.48</v>
      </c>
      <c r="N68" s="276">
        <f>SUM(N7:N67)</f>
        <v>35046</v>
      </c>
    </row>
    <row r="69" spans="1:19" ht="13" x14ac:dyDescent="0.3">
      <c r="B69" s="277"/>
    </row>
    <row r="70" spans="1:19" ht="13" x14ac:dyDescent="0.3">
      <c r="B70" s="277"/>
      <c r="C70" s="277"/>
      <c r="D70" s="277"/>
    </row>
    <row r="71" spans="1:19" ht="13" x14ac:dyDescent="0.3">
      <c r="B71" s="277"/>
      <c r="C71" s="277"/>
      <c r="D71" s="277"/>
    </row>
    <row r="72" spans="1:19" ht="13" x14ac:dyDescent="0.3">
      <c r="C72" s="277"/>
      <c r="D72" s="277"/>
      <c r="I72" s="33">
        <v>1.5133095575587285</v>
      </c>
    </row>
  </sheetData>
  <sheetProtection algorithmName="SHA-512" hashValue="QH1IP5YuTYB+XXXs7vg6p/vz7nFEynGu3B80x7EM0JprCu+EFk145iA/qw2SE8d8+PlsWVjkzitSMuEwSp3cWA==" saltValue="6egY7eya2bjTB5wEUP+1pg==" spinCount="100000" sheet="1" objects="1" scenarios="1" formatColumns="0" formatRows="0"/>
  <conditionalFormatting sqref="F7:F67">
    <cfRule type="cellIs" dxfId="122" priority="1" stopIfTrue="1" operator="equal">
      <formula>"Academy"</formula>
    </cfRule>
  </conditionalFormatting>
  <dataValidations count="2">
    <dataValidation type="list" allowBlank="1" showInputMessage="1" showErrorMessage="1" sqref="E7:E67" xr:uid="{83B83F02-46D9-4B37-AAB0-1F91662A31BA}">
      <formula1>Type</formula1>
    </dataValidation>
    <dataValidation type="list" allowBlank="1" showInputMessage="1" showErrorMessage="1" sqref="F7:F67" xr:uid="{18B1F45D-9E66-478B-9554-D7690DE1D577}">
      <formula1>Status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39997558519241921"/>
  </sheetPr>
  <dimension ref="A1:J36"/>
  <sheetViews>
    <sheetView workbookViewId="0">
      <selection activeCell="A5" sqref="A5:B5"/>
    </sheetView>
  </sheetViews>
  <sheetFormatPr defaultColWidth="9.1796875" defaultRowHeight="12.5" x14ac:dyDescent="0.25"/>
  <cols>
    <col min="1" max="1" width="3.7265625" style="40" customWidth="1"/>
    <col min="2" max="2" width="129.26953125" style="40" customWidth="1"/>
    <col min="3" max="3" width="9.1796875" style="40"/>
    <col min="4" max="7" width="9.1796875" style="40" hidden="1" customWidth="1"/>
    <col min="8" max="14" width="0" style="40" hidden="1" customWidth="1"/>
    <col min="15" max="16384" width="9.1796875" style="40"/>
  </cols>
  <sheetData>
    <row r="1" spans="1:10" s="37" customFormat="1" ht="18" x14ac:dyDescent="0.25">
      <c r="A1" s="399" t="s">
        <v>443</v>
      </c>
      <c r="B1" s="399"/>
    </row>
    <row r="3" spans="1:10" s="36" customFormat="1" ht="15.5" x14ac:dyDescent="0.25">
      <c r="A3" s="398" t="s">
        <v>444</v>
      </c>
      <c r="B3" s="398"/>
      <c r="C3" s="38"/>
      <c r="D3" s="38"/>
      <c r="E3" s="38"/>
      <c r="F3" s="38"/>
      <c r="G3" s="38"/>
      <c r="H3" s="38"/>
      <c r="I3" s="38"/>
      <c r="J3" s="38"/>
    </row>
    <row r="4" spans="1:10" s="36" customFormat="1" ht="15.5" x14ac:dyDescent="0.25">
      <c r="A4" s="264"/>
      <c r="B4" s="264"/>
      <c r="C4" s="38"/>
      <c r="D4" s="38"/>
      <c r="E4" s="38"/>
      <c r="F4" s="38"/>
      <c r="G4" s="38"/>
      <c r="H4" s="38"/>
      <c r="I4" s="38"/>
      <c r="J4" s="38"/>
    </row>
    <row r="5" spans="1:10" s="36" customFormat="1" ht="15.5" x14ac:dyDescent="0.25">
      <c r="A5" s="400" t="s">
        <v>445</v>
      </c>
      <c r="B5" s="400"/>
      <c r="C5" s="38"/>
      <c r="D5" s="38"/>
      <c r="E5" s="38"/>
      <c r="F5" s="38"/>
      <c r="G5" s="38"/>
      <c r="H5" s="38"/>
      <c r="I5" s="38"/>
      <c r="J5" s="38"/>
    </row>
    <row r="6" spans="1:10" s="36" customFormat="1" ht="15.5" x14ac:dyDescent="0.25">
      <c r="A6" s="25"/>
      <c r="B6" s="25"/>
    </row>
    <row r="7" spans="1:10" s="36" customFormat="1" ht="15.5" x14ac:dyDescent="0.25">
      <c r="A7" s="39" t="s">
        <v>446</v>
      </c>
      <c r="B7" s="25"/>
      <c r="E7" s="36" t="s">
        <v>447</v>
      </c>
    </row>
    <row r="8" spans="1:10" s="36" customFormat="1" ht="3" customHeight="1" x14ac:dyDescent="0.25">
      <c r="A8" s="39"/>
      <c r="B8" s="25"/>
    </row>
    <row r="9" spans="1:10" s="36" customFormat="1" ht="25" x14ac:dyDescent="0.25">
      <c r="A9" s="27" t="s">
        <v>448</v>
      </c>
      <c r="B9" s="28" t="s">
        <v>449</v>
      </c>
      <c r="E9" s="25" t="s">
        <v>450</v>
      </c>
    </row>
    <row r="10" spans="1:10" s="36" customFormat="1" ht="15.5" x14ac:dyDescent="0.25">
      <c r="A10" s="27" t="s">
        <v>448</v>
      </c>
      <c r="B10" s="28" t="s">
        <v>451</v>
      </c>
      <c r="E10" s="25"/>
    </row>
    <row r="11" spans="1:10" s="36" customFormat="1" ht="15.5" x14ac:dyDescent="0.25">
      <c r="A11" s="25"/>
      <c r="B11" s="25"/>
    </row>
    <row r="12" spans="1:10" s="36" customFormat="1" ht="15.5" x14ac:dyDescent="0.25">
      <c r="A12" s="39" t="s">
        <v>452</v>
      </c>
      <c r="B12" s="25"/>
    </row>
    <row r="13" spans="1:10" s="36" customFormat="1" ht="3" customHeight="1" x14ac:dyDescent="0.25">
      <c r="A13" s="25"/>
      <c r="B13" s="25"/>
    </row>
    <row r="14" spans="1:10" s="36" customFormat="1" ht="25" x14ac:dyDescent="0.25">
      <c r="A14" s="27" t="s">
        <v>448</v>
      </c>
      <c r="B14" s="28" t="s">
        <v>449</v>
      </c>
      <c r="E14" s="25" t="s">
        <v>453</v>
      </c>
    </row>
    <row r="15" spans="1:10" s="36" customFormat="1" ht="15.5" x14ac:dyDescent="0.25">
      <c r="A15" s="27" t="s">
        <v>448</v>
      </c>
      <c r="B15" s="28" t="s">
        <v>454</v>
      </c>
      <c r="E15" s="25" t="s">
        <v>453</v>
      </c>
    </row>
    <row r="16" spans="1:10" s="36" customFormat="1" ht="15.5" x14ac:dyDescent="0.25">
      <c r="A16" s="27" t="s">
        <v>448</v>
      </c>
      <c r="B16" s="28" t="s">
        <v>451</v>
      </c>
    </row>
    <row r="17" spans="1:2" s="36" customFormat="1" ht="15.5" x14ac:dyDescent="0.25">
      <c r="A17" s="27"/>
      <c r="B17" s="28"/>
    </row>
    <row r="18" spans="1:2" s="36" customFormat="1" ht="15.5" x14ac:dyDescent="0.25">
      <c r="A18" s="39" t="s">
        <v>455</v>
      </c>
      <c r="B18" s="25"/>
    </row>
    <row r="19" spans="1:2" s="36" customFormat="1" ht="3" customHeight="1" x14ac:dyDescent="0.25">
      <c r="A19" s="25"/>
      <c r="B19" s="25"/>
    </row>
    <row r="20" spans="1:2" s="36" customFormat="1" ht="15.5" x14ac:dyDescent="0.25">
      <c r="A20" s="27" t="s">
        <v>448</v>
      </c>
      <c r="B20" s="25" t="s">
        <v>456</v>
      </c>
    </row>
    <row r="21" spans="1:2" s="36" customFormat="1" ht="12.75" customHeight="1" x14ac:dyDescent="0.25">
      <c r="A21" s="25"/>
      <c r="B21" s="25"/>
    </row>
    <row r="22" spans="1:2" s="36" customFormat="1" ht="15.5" x14ac:dyDescent="0.25">
      <c r="A22" s="39" t="s">
        <v>457</v>
      </c>
      <c r="B22" s="25"/>
    </row>
    <row r="23" spans="1:2" s="36" customFormat="1" ht="3" customHeight="1" x14ac:dyDescent="0.25">
      <c r="A23" s="39"/>
      <c r="B23" s="25"/>
    </row>
    <row r="24" spans="1:2" ht="25" x14ac:dyDescent="0.25">
      <c r="A24" s="27" t="s">
        <v>448</v>
      </c>
      <c r="B24" s="28" t="s">
        <v>458</v>
      </c>
    </row>
    <row r="25" spans="1:2" x14ac:dyDescent="0.25">
      <c r="A25" s="25"/>
      <c r="B25" s="25"/>
    </row>
    <row r="26" spans="1:2" s="42" customFormat="1" ht="17.5" x14ac:dyDescent="0.25">
      <c r="A26" s="39" t="s">
        <v>459</v>
      </c>
      <c r="B26" s="41"/>
    </row>
    <row r="27" spans="1:2" s="42" customFormat="1" ht="3" customHeight="1" x14ac:dyDescent="0.25">
      <c r="A27" s="39"/>
      <c r="B27" s="41"/>
    </row>
    <row r="28" spans="1:2" ht="28.5" customHeight="1" x14ac:dyDescent="0.25">
      <c r="A28" s="27" t="s">
        <v>448</v>
      </c>
      <c r="B28" s="28" t="s">
        <v>460</v>
      </c>
    </row>
    <row r="29" spans="1:2" x14ac:dyDescent="0.25">
      <c r="A29" s="27" t="s">
        <v>448</v>
      </c>
      <c r="B29" s="28" t="s">
        <v>461</v>
      </c>
    </row>
    <row r="30" spans="1:2" x14ac:dyDescent="0.25">
      <c r="A30" s="27" t="s">
        <v>448</v>
      </c>
      <c r="B30" s="28" t="s">
        <v>462</v>
      </c>
    </row>
    <row r="31" spans="1:2" s="36" customFormat="1" ht="15.5" x14ac:dyDescent="0.25"/>
    <row r="32" spans="1:2" s="36" customFormat="1" ht="15.5" x14ac:dyDescent="0.25">
      <c r="A32" s="43" t="s">
        <v>463</v>
      </c>
    </row>
    <row r="33" spans="1:2" s="36" customFormat="1" ht="15.5" x14ac:dyDescent="0.25"/>
    <row r="34" spans="1:2" s="36" customFormat="1" ht="25" x14ac:dyDescent="0.25">
      <c r="A34" s="27" t="s">
        <v>448</v>
      </c>
      <c r="B34" s="28" t="s">
        <v>464</v>
      </c>
    </row>
    <row r="35" spans="1:2" s="36" customFormat="1" ht="15.5" x14ac:dyDescent="0.25">
      <c r="A35" s="27" t="s">
        <v>448</v>
      </c>
      <c r="B35" s="28" t="s">
        <v>465</v>
      </c>
    </row>
    <row r="36" spans="1:2" s="36" customFormat="1" ht="15.5" x14ac:dyDescent="0.25"/>
  </sheetData>
  <sheetProtection algorithmName="SHA-512" hashValue="3bvira6FgceINQT3KvG3M032tavMfFcaWMhtzBmTIzVT5FMNPeovDqItlGw0S0bETYk6nay490BFSSPVU6Hg9g==" saltValue="4URESbzp4KldLRsShP8/Cg==" spinCount="100000" sheet="1" objects="1" scenarios="1" formatColumns="0" formatRows="0"/>
  <mergeCells count="3">
    <mergeCell ref="A3:B3"/>
    <mergeCell ref="A1:B1"/>
    <mergeCell ref="A5:B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39997558519241921"/>
  </sheetPr>
  <dimension ref="A1:I50"/>
  <sheetViews>
    <sheetView showGridLines="0" workbookViewId="0">
      <selection activeCell="B14" sqref="B14:C14"/>
    </sheetView>
  </sheetViews>
  <sheetFormatPr defaultRowHeight="12.5" x14ac:dyDescent="0.25"/>
  <cols>
    <col min="1" max="1" width="1.7265625" style="8" customWidth="1"/>
    <col min="2" max="2" width="2.81640625" customWidth="1"/>
    <col min="3" max="3" width="89.81640625" customWidth="1"/>
    <col min="7" max="7" width="17.1796875" customWidth="1"/>
    <col min="9" max="9" width="18.26953125" customWidth="1"/>
  </cols>
  <sheetData>
    <row r="1" spans="1:9" ht="18" customHeight="1" x14ac:dyDescent="0.4">
      <c r="A1" s="406" t="s">
        <v>466</v>
      </c>
      <c r="B1" s="406"/>
      <c r="C1" s="406"/>
      <c r="D1" s="2"/>
      <c r="E1" s="2"/>
      <c r="F1" s="2"/>
      <c r="G1" s="2"/>
      <c r="H1" s="2"/>
      <c r="I1" s="2"/>
    </row>
    <row r="2" spans="1:9" ht="12.75" customHeight="1" x14ac:dyDescent="0.4">
      <c r="A2" s="2"/>
      <c r="B2" s="2"/>
      <c r="C2" s="2"/>
      <c r="D2" s="2"/>
      <c r="E2" s="2"/>
      <c r="F2" s="2"/>
      <c r="G2" s="2"/>
      <c r="H2" s="2"/>
      <c r="I2" s="2"/>
    </row>
    <row r="3" spans="1:9" s="1" customFormat="1" ht="13" x14ac:dyDescent="0.3">
      <c r="A3" s="405" t="s">
        <v>467</v>
      </c>
      <c r="B3" s="405"/>
      <c r="C3" s="405"/>
    </row>
    <row r="4" spans="1:9" s="1" customFormat="1" ht="13" x14ac:dyDescent="0.3"/>
    <row r="5" spans="1:9" ht="15.5" x14ac:dyDescent="0.35">
      <c r="A5" s="13" t="s">
        <v>468</v>
      </c>
      <c r="B5" s="13"/>
    </row>
    <row r="6" spans="1:9" x14ac:dyDescent="0.25">
      <c r="A6" s="14"/>
      <c r="B6" s="401" t="s">
        <v>469</v>
      </c>
      <c r="C6" s="401"/>
    </row>
    <row r="7" spans="1:9" ht="36.75" customHeight="1" x14ac:dyDescent="0.25">
      <c r="A7"/>
      <c r="B7" s="404" t="s">
        <v>470</v>
      </c>
      <c r="C7" s="404"/>
      <c r="D7" s="8"/>
      <c r="E7" s="8"/>
      <c r="F7" s="8"/>
      <c r="G7" s="8"/>
      <c r="H7" s="8"/>
      <c r="I7" s="8"/>
    </row>
    <row r="8" spans="1:9" x14ac:dyDescent="0.25">
      <c r="A8"/>
      <c r="B8" s="396" t="s">
        <v>471</v>
      </c>
      <c r="C8" s="391"/>
      <c r="D8" s="8"/>
      <c r="E8" s="8"/>
      <c r="F8" s="8"/>
      <c r="G8" s="8"/>
      <c r="H8" s="8"/>
      <c r="I8" s="8"/>
    </row>
    <row r="9" spans="1:9" ht="42" customHeight="1" x14ac:dyDescent="0.25">
      <c r="A9"/>
      <c r="B9" s="404" t="s">
        <v>472</v>
      </c>
      <c r="C9" s="404"/>
      <c r="D9" s="8"/>
      <c r="E9" s="8"/>
      <c r="F9" s="8"/>
      <c r="G9" s="8"/>
      <c r="H9" s="8"/>
      <c r="I9" s="8"/>
    </row>
    <row r="10" spans="1:9" x14ac:dyDescent="0.25">
      <c r="A10"/>
    </row>
    <row r="11" spans="1:9" ht="15.5" x14ac:dyDescent="0.35">
      <c r="A11" s="13" t="s">
        <v>473</v>
      </c>
      <c r="B11" s="13"/>
    </row>
    <row r="12" spans="1:9" x14ac:dyDescent="0.25">
      <c r="A12"/>
      <c r="B12" s="401" t="s">
        <v>474</v>
      </c>
      <c r="C12" s="401"/>
    </row>
    <row r="13" spans="1:9" x14ac:dyDescent="0.25">
      <c r="A13"/>
      <c r="B13" s="404" t="s">
        <v>475</v>
      </c>
      <c r="C13" s="404"/>
      <c r="D13" s="8"/>
      <c r="E13" s="8"/>
      <c r="F13" s="8"/>
      <c r="G13" s="8"/>
      <c r="H13" s="8"/>
      <c r="I13" s="8"/>
    </row>
    <row r="14" spans="1:9" ht="27" customHeight="1" x14ac:dyDescent="0.25">
      <c r="A14"/>
      <c r="B14" s="402" t="s">
        <v>476</v>
      </c>
      <c r="C14" s="402"/>
      <c r="D14" s="8"/>
      <c r="E14" s="8"/>
      <c r="F14" s="8"/>
      <c r="G14" s="8"/>
      <c r="H14" s="8"/>
      <c r="I14" s="8"/>
    </row>
    <row r="15" spans="1:9" x14ac:dyDescent="0.25">
      <c r="A15"/>
      <c r="B15" s="397" t="s">
        <v>477</v>
      </c>
      <c r="C15" s="265"/>
      <c r="D15" s="8"/>
      <c r="E15" s="8"/>
      <c r="F15" s="8"/>
      <c r="G15" s="8"/>
      <c r="H15" s="8"/>
      <c r="I15" s="8"/>
    </row>
    <row r="16" spans="1:9" x14ac:dyDescent="0.25">
      <c r="A16"/>
    </row>
    <row r="17" spans="1:9" ht="15.5" x14ac:dyDescent="0.35">
      <c r="A17" s="13" t="s">
        <v>478</v>
      </c>
      <c r="B17" s="13"/>
    </row>
    <row r="18" spans="1:9" ht="52.5" customHeight="1" x14ac:dyDescent="0.25">
      <c r="A18"/>
      <c r="B18" s="404" t="s">
        <v>479</v>
      </c>
      <c r="C18" s="404"/>
    </row>
    <row r="19" spans="1:9" ht="26.25" customHeight="1" x14ac:dyDescent="0.25">
      <c r="A19"/>
      <c r="B19" s="404" t="s">
        <v>480</v>
      </c>
      <c r="C19" s="407"/>
    </row>
    <row r="20" spans="1:9" x14ac:dyDescent="0.25">
      <c r="A20"/>
    </row>
    <row r="21" spans="1:9" ht="15.5" x14ac:dyDescent="0.35">
      <c r="A21" s="13" t="s">
        <v>122</v>
      </c>
      <c r="B21" s="13"/>
    </row>
    <row r="22" spans="1:9" x14ac:dyDescent="0.25">
      <c r="A22"/>
      <c r="B22" s="401" t="s">
        <v>469</v>
      </c>
      <c r="C22" s="401"/>
    </row>
    <row r="23" spans="1:9" ht="25.5" hidden="1" customHeight="1" x14ac:dyDescent="0.25">
      <c r="A23"/>
      <c r="B23" s="404" t="s">
        <v>481</v>
      </c>
      <c r="C23" s="404"/>
      <c r="D23" s="8"/>
      <c r="E23" s="8"/>
      <c r="F23" s="8"/>
      <c r="G23" s="8"/>
      <c r="H23" s="8"/>
      <c r="I23" s="8"/>
    </row>
    <row r="24" spans="1:9" x14ac:dyDescent="0.25">
      <c r="A24"/>
      <c r="B24" s="401" t="s">
        <v>482</v>
      </c>
      <c r="C24" s="401"/>
    </row>
    <row r="25" spans="1:9" x14ac:dyDescent="0.25">
      <c r="A25"/>
      <c r="B25" s="401" t="s">
        <v>483</v>
      </c>
      <c r="C25" s="401"/>
    </row>
    <row r="26" spans="1:9" x14ac:dyDescent="0.25">
      <c r="A26"/>
    </row>
    <row r="27" spans="1:9" ht="15.5" x14ac:dyDescent="0.35">
      <c r="A27" s="13" t="s">
        <v>484</v>
      </c>
      <c r="B27" s="13"/>
    </row>
    <row r="28" spans="1:9" x14ac:dyDescent="0.25">
      <c r="A28"/>
      <c r="B28" s="401" t="s">
        <v>474</v>
      </c>
      <c r="C28" s="401"/>
    </row>
    <row r="29" spans="1:9" x14ac:dyDescent="0.25">
      <c r="A29"/>
    </row>
    <row r="30" spans="1:9" ht="15.5" x14ac:dyDescent="0.35">
      <c r="A30" s="13" t="s">
        <v>485</v>
      </c>
      <c r="B30" s="13"/>
    </row>
    <row r="31" spans="1:9" ht="27" customHeight="1" x14ac:dyDescent="0.25">
      <c r="A31"/>
      <c r="B31" s="402" t="s">
        <v>486</v>
      </c>
      <c r="C31" s="402"/>
      <c r="D31" s="8"/>
      <c r="E31" s="8"/>
      <c r="F31" s="8"/>
      <c r="G31" s="8"/>
      <c r="H31" s="8"/>
      <c r="I31" s="8"/>
    </row>
    <row r="32" spans="1:9" x14ac:dyDescent="0.25">
      <c r="A32"/>
      <c r="B32" s="401" t="s">
        <v>487</v>
      </c>
      <c r="C32" s="401"/>
    </row>
    <row r="33" spans="1:9" ht="38" x14ac:dyDescent="0.25">
      <c r="A33"/>
      <c r="C33" s="265" t="s">
        <v>488</v>
      </c>
    </row>
    <row r="34" spans="1:9" ht="27.75" customHeight="1" x14ac:dyDescent="0.25">
      <c r="A34"/>
      <c r="C34" s="15" t="s">
        <v>489</v>
      </c>
    </row>
    <row r="35" spans="1:9" ht="13" x14ac:dyDescent="0.3">
      <c r="A35"/>
      <c r="C35" s="14" t="s">
        <v>490</v>
      </c>
    </row>
    <row r="36" spans="1:9" ht="15" customHeight="1" x14ac:dyDescent="0.3">
      <c r="A36"/>
      <c r="C36" s="14" t="s">
        <v>491</v>
      </c>
    </row>
    <row r="37" spans="1:9" ht="15" customHeight="1" x14ac:dyDescent="0.3">
      <c r="A37"/>
      <c r="C37" s="14" t="s">
        <v>492</v>
      </c>
    </row>
    <row r="38" spans="1:9" x14ac:dyDescent="0.25">
      <c r="A38"/>
      <c r="C38" s="8"/>
      <c r="D38" s="8"/>
      <c r="E38" s="8"/>
      <c r="F38" s="8"/>
      <c r="G38" s="8"/>
      <c r="H38" s="8"/>
      <c r="I38" s="8"/>
    </row>
    <row r="39" spans="1:9" ht="12.75" customHeight="1" x14ac:dyDescent="0.25">
      <c r="A39"/>
      <c r="B39" s="14" t="s">
        <v>493</v>
      </c>
      <c r="C39" s="8"/>
      <c r="D39" s="8"/>
      <c r="E39" s="8"/>
      <c r="F39" s="8"/>
      <c r="G39" s="8"/>
      <c r="H39" s="8"/>
      <c r="I39" s="8"/>
    </row>
    <row r="40" spans="1:9" x14ac:dyDescent="0.25">
      <c r="A40"/>
    </row>
    <row r="41" spans="1:9" ht="15.5" x14ac:dyDescent="0.35">
      <c r="A41" s="13" t="s">
        <v>494</v>
      </c>
      <c r="B41" s="13"/>
    </row>
    <row r="42" spans="1:9" x14ac:dyDescent="0.25">
      <c r="A42" s="3"/>
      <c r="B42" s="402" t="s">
        <v>495</v>
      </c>
      <c r="C42" s="403"/>
      <c r="D42" s="11"/>
      <c r="E42" s="11"/>
      <c r="F42" s="11"/>
      <c r="G42" s="11"/>
      <c r="H42" s="11"/>
      <c r="I42" s="11"/>
    </row>
    <row r="43" spans="1:9" s="4" customFormat="1" x14ac:dyDescent="0.25">
      <c r="A43" s="12"/>
      <c r="B43" s="12"/>
      <c r="C43" s="14" t="s">
        <v>496</v>
      </c>
      <c r="D43" s="12"/>
      <c r="E43" s="12"/>
      <c r="F43" s="12"/>
      <c r="G43" s="12"/>
      <c r="H43" s="12"/>
      <c r="I43" s="12"/>
    </row>
    <row r="44" spans="1:9" s="4" customFormat="1" x14ac:dyDescent="0.25">
      <c r="A44" s="12"/>
      <c r="B44" s="12"/>
      <c r="C44" s="14" t="s">
        <v>497</v>
      </c>
      <c r="D44" s="12"/>
      <c r="E44" s="12"/>
      <c r="F44" s="12"/>
      <c r="G44" s="12"/>
      <c r="H44" s="12"/>
      <c r="I44" s="12"/>
    </row>
    <row r="45" spans="1:9" s="4" customFormat="1" x14ac:dyDescent="0.25">
      <c r="A45" s="12"/>
      <c r="B45" s="12"/>
      <c r="C45" s="14" t="s">
        <v>498</v>
      </c>
      <c r="D45" s="12"/>
      <c r="E45" s="12"/>
      <c r="F45" s="12"/>
      <c r="G45" s="12"/>
      <c r="H45" s="12"/>
      <c r="I45" s="12"/>
    </row>
    <row r="46" spans="1:9" s="4" customFormat="1" x14ac:dyDescent="0.25">
      <c r="A46" s="12"/>
      <c r="B46" s="12"/>
      <c r="C46" s="14" t="s">
        <v>499</v>
      </c>
      <c r="D46" s="12"/>
      <c r="E46" s="12"/>
      <c r="F46" s="12"/>
      <c r="G46" s="12"/>
      <c r="H46" s="12"/>
      <c r="I46" s="12"/>
    </row>
    <row r="47" spans="1:9" x14ac:dyDescent="0.25">
      <c r="A47"/>
    </row>
    <row r="48" spans="1:9" ht="13" x14ac:dyDescent="0.3">
      <c r="A48" s="1"/>
      <c r="B48" s="1" t="s">
        <v>500</v>
      </c>
    </row>
    <row r="50" ht="33" customHeight="1" x14ac:dyDescent="0.25"/>
  </sheetData>
  <sheetProtection algorithmName="SHA-512" hashValue="+wI51abEc+7rcrejFHvK+5YPj+sJK+S0GsPpey0ACapI4h+E7bLjO7D14mb3/8A1nLWfgcBjYDig1wknKIanKw==" saltValue="2n2Mt9yZXlxPbd0IMjDfgw==" spinCount="100000" sheet="1" objects="1" scenarios="1" formatColumns="0" formatRows="0"/>
  <customSheetViews>
    <customSheetView guid="{3B8BEA06-F9A1-45B5-B1F5-F8EBF54A7F60}" showRuler="0">
      <selection activeCell="A5" sqref="A5"/>
      <pageMargins left="0" right="0" top="0" bottom="0" header="0" footer="0"/>
      <headerFooter alignWithMargins="0"/>
    </customSheetView>
  </customSheetViews>
  <mergeCells count="18">
    <mergeCell ref="B13:C13"/>
    <mergeCell ref="B28:C28"/>
    <mergeCell ref="B31:C31"/>
    <mergeCell ref="A3:C3"/>
    <mergeCell ref="A1:C1"/>
    <mergeCell ref="B6:C6"/>
    <mergeCell ref="B7:C7"/>
    <mergeCell ref="B9:C9"/>
    <mergeCell ref="B12:C12"/>
    <mergeCell ref="B18:C18"/>
    <mergeCell ref="B19:C19"/>
    <mergeCell ref="B32:C32"/>
    <mergeCell ref="B42:C42"/>
    <mergeCell ref="B14:C14"/>
    <mergeCell ref="B22:C22"/>
    <mergeCell ref="B23:C23"/>
    <mergeCell ref="B24:C24"/>
    <mergeCell ref="B25:C25"/>
  </mergeCells>
  <phoneticPr fontId="10" type="noConversion"/>
  <hyperlinks>
    <hyperlink ref="B8" r:id="rId1" xr:uid="{33AC674A-8FAC-4F0A-83EB-819055E8FD55}"/>
  </hyperlinks>
  <pageMargins left="0.15748031496062992" right="0.15748031496062992" top="0.19685039370078741" bottom="0.19685039370078741" header="0.51181102362204722" footer="0.51181102362204722"/>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39997558519241921"/>
    <pageSetUpPr fitToPage="1"/>
  </sheetPr>
  <dimension ref="A1:Z2470"/>
  <sheetViews>
    <sheetView zoomScale="90" zoomScaleNormal="90" workbookViewId="0">
      <pane ySplit="7" topLeftCell="A32" activePane="bottomLeft" state="frozen"/>
      <selection activeCell="H78" sqref="H78"/>
      <selection pane="bottomLeft" activeCell="D2" sqref="D2"/>
    </sheetView>
  </sheetViews>
  <sheetFormatPr defaultColWidth="9.1796875" defaultRowHeight="15.5" x14ac:dyDescent="0.35"/>
  <cols>
    <col min="1" max="1" width="2" customWidth="1"/>
    <col min="2" max="2" width="5.1796875" customWidth="1"/>
    <col min="3" max="3" width="64.54296875" bestFit="1" customWidth="1"/>
    <col min="4" max="5" width="15.7265625" customWidth="1"/>
    <col min="6" max="17" width="12.7265625" customWidth="1"/>
    <col min="18" max="18" width="12.7265625" style="1" customWidth="1"/>
    <col min="19" max="19" width="3" customWidth="1"/>
    <col min="20" max="20" width="38.81640625" hidden="1" customWidth="1"/>
    <col min="21" max="21" width="12.7265625" hidden="1" customWidth="1"/>
    <col min="23" max="23" width="29.81640625" style="14" customWidth="1"/>
    <col min="24" max="24" width="24.26953125" customWidth="1"/>
    <col min="25" max="25" width="9.1796875" customWidth="1"/>
    <col min="26" max="26" width="9.1796875" style="19" customWidth="1"/>
  </cols>
  <sheetData>
    <row r="1" spans="1:26" s="14" customFormat="1" ht="23" x14ac:dyDescent="0.5">
      <c r="A1" s="82" t="s">
        <v>501</v>
      </c>
      <c r="B1" s="83"/>
      <c r="C1" s="83"/>
      <c r="D1" s="408" t="s">
        <v>502</v>
      </c>
      <c r="E1" s="408"/>
      <c r="F1" s="408"/>
      <c r="G1" s="408"/>
      <c r="H1" s="408"/>
      <c r="I1" s="408"/>
      <c r="J1" s="408"/>
      <c r="K1" s="408"/>
      <c r="L1" s="408"/>
      <c r="M1" s="408"/>
      <c r="N1" s="408"/>
      <c r="O1" s="408"/>
      <c r="P1" s="408"/>
      <c r="Q1" s="408"/>
      <c r="R1" s="408"/>
      <c r="S1" s="45"/>
      <c r="T1" s="10" t="s">
        <v>503</v>
      </c>
      <c r="W1" s="10" t="s">
        <v>503</v>
      </c>
      <c r="Z1" s="19"/>
    </row>
    <row r="2" spans="1:26" s="14" customFormat="1" ht="49.5" customHeight="1" x14ac:dyDescent="0.4">
      <c r="A2" s="84"/>
      <c r="B2" s="84"/>
      <c r="C2" s="88" t="s">
        <v>504</v>
      </c>
      <c r="D2" s="85"/>
      <c r="E2" s="85"/>
      <c r="F2" s="85"/>
      <c r="G2" s="85"/>
      <c r="H2" s="86"/>
      <c r="I2" s="86"/>
      <c r="J2" s="86"/>
      <c r="K2" s="86"/>
      <c r="L2" s="86"/>
      <c r="M2" s="86"/>
      <c r="N2" s="86"/>
      <c r="O2" s="86"/>
      <c r="P2" s="86"/>
      <c r="Q2" s="86"/>
      <c r="R2" s="87"/>
      <c r="W2" s="37"/>
      <c r="X2" s="386" t="s">
        <v>505</v>
      </c>
      <c r="Z2" s="19"/>
    </row>
    <row r="3" spans="1:26" s="14" customFormat="1" ht="18" customHeight="1" x14ac:dyDescent="0.4">
      <c r="A3" s="84"/>
      <c r="B3" s="84"/>
      <c r="C3" s="88" t="s">
        <v>506</v>
      </c>
      <c r="D3" s="413" t="str">
        <f>'Revised Budget'!D3</f>
        <v/>
      </c>
      <c r="E3" s="413"/>
      <c r="F3" s="413"/>
      <c r="G3" s="413"/>
      <c r="H3" s="88"/>
      <c r="I3" s="86"/>
      <c r="J3" s="89"/>
      <c r="K3" s="89" t="s">
        <v>507</v>
      </c>
      <c r="L3" s="90" t="s">
        <v>508</v>
      </c>
      <c r="M3" s="91"/>
      <c r="N3" s="91"/>
      <c r="O3" s="86"/>
      <c r="P3" s="86"/>
      <c r="Q3" s="86"/>
      <c r="R3" s="87"/>
      <c r="T3" s="9" t="s">
        <v>509</v>
      </c>
      <c r="U3" s="9" t="str">
        <f>IF(LEN(D4)=6,"Yes","No")</f>
        <v>No</v>
      </c>
      <c r="W3" s="9" t="s">
        <v>509</v>
      </c>
      <c r="X3" s="9" t="str">
        <f>IF(LEN(D4)=6,"Yes","No")</f>
        <v>No</v>
      </c>
      <c r="Z3" s="19"/>
    </row>
    <row r="4" spans="1:26" s="14" customFormat="1" ht="18" customHeight="1" thickBot="1" x14ac:dyDescent="0.45">
      <c r="A4" s="84"/>
      <c r="B4" s="84"/>
      <c r="C4" s="88" t="s">
        <v>510</v>
      </c>
      <c r="D4" s="92" t="str">
        <f>'Revised Budget'!D4</f>
        <v/>
      </c>
      <c r="E4" s="93"/>
      <c r="F4" s="86"/>
      <c r="G4" s="86"/>
      <c r="H4" s="86"/>
      <c r="I4" s="86"/>
      <c r="J4" s="86"/>
      <c r="K4" s="86"/>
      <c r="L4" s="86"/>
      <c r="M4" s="94"/>
      <c r="N4" s="94"/>
      <c r="O4" s="86"/>
      <c r="P4" s="86"/>
      <c r="Q4" s="86"/>
      <c r="R4" s="87"/>
      <c r="T4" s="9" t="s">
        <v>511</v>
      </c>
      <c r="U4" s="9" t="str">
        <f>IF(D3="Select School Name Here","No","Yes")</f>
        <v>Yes</v>
      </c>
      <c r="W4" s="9" t="s">
        <v>511</v>
      </c>
      <c r="X4" s="9" t="str">
        <f>IF(D3="","No","Yes")</f>
        <v>No</v>
      </c>
      <c r="Z4" s="19"/>
    </row>
    <row r="5" spans="1:26" s="9" customFormat="1" ht="18" customHeight="1" x14ac:dyDescent="0.35">
      <c r="A5" s="414" t="str">
        <f>IFERROR(IF(X4="yes",IF(X5="yes",IF(X6="yes",IF(X7="Surplus",IF(X2="yes",IF(X3="yes","","Your check boxes are not clear (Column X).  Please correct"),"Your check boxes are not clear (Column X).  Please correct"),"Your check boxes are not clear (Column X).  Please correct"),"Your check boxes are not clear (Column X).  Please correct"),"Your check boxes are not clear (Column X).  Please correct"),"Your check boxes are not clear (Column X).  Please correct"),"")</f>
        <v>Your check boxes are not clear (Column X).  Please correct</v>
      </c>
      <c r="B5" s="415"/>
      <c r="C5" s="415"/>
      <c r="D5" s="415"/>
      <c r="E5" s="95" t="s">
        <v>512</v>
      </c>
      <c r="F5" s="96" t="s">
        <v>513</v>
      </c>
      <c r="G5" s="96" t="s">
        <v>514</v>
      </c>
      <c r="H5" s="96" t="s">
        <v>515</v>
      </c>
      <c r="I5" s="96" t="s">
        <v>516</v>
      </c>
      <c r="J5" s="96" t="s">
        <v>517</v>
      </c>
      <c r="K5" s="96" t="s">
        <v>518</v>
      </c>
      <c r="L5" s="96" t="s">
        <v>519</v>
      </c>
      <c r="M5" s="96" t="s">
        <v>520</v>
      </c>
      <c r="N5" s="96" t="s">
        <v>521</v>
      </c>
      <c r="O5" s="96" t="s">
        <v>522</v>
      </c>
      <c r="P5" s="96" t="s">
        <v>523</v>
      </c>
      <c r="Q5" s="96" t="s">
        <v>524</v>
      </c>
      <c r="R5" s="416" t="s">
        <v>525</v>
      </c>
      <c r="T5" s="9" t="s">
        <v>526</v>
      </c>
      <c r="U5" s="9" t="str">
        <f>IF(AND(R31=0,R68=0,R76=0,R84=0)=TRUE,"Yes","No")</f>
        <v>Yes</v>
      </c>
      <c r="W5" s="9" t="s">
        <v>526</v>
      </c>
      <c r="X5" s="9" t="str">
        <f>IF(AND(R31=0,R68=0,R76=0,R84=0)=TRUE,"Yes","No")</f>
        <v>Yes</v>
      </c>
      <c r="Z5" s="19"/>
    </row>
    <row r="6" spans="1:26" s="14" customFormat="1" ht="18" customHeight="1" x14ac:dyDescent="0.35">
      <c r="A6" s="418"/>
      <c r="B6" s="419"/>
      <c r="C6" s="419"/>
      <c r="D6" s="419"/>
      <c r="E6" s="97" t="s">
        <v>527</v>
      </c>
      <c r="F6" s="86"/>
      <c r="G6" s="86"/>
      <c r="H6" s="86"/>
      <c r="I6" s="86"/>
      <c r="J6" s="86"/>
      <c r="K6" s="86"/>
      <c r="L6" s="86"/>
      <c r="M6" s="86"/>
      <c r="N6" s="86"/>
      <c r="O6" s="86"/>
      <c r="P6" s="86"/>
      <c r="Q6" s="86"/>
      <c r="R6" s="417"/>
      <c r="T6" s="9" t="s">
        <v>528</v>
      </c>
      <c r="U6" s="9" t="str">
        <f>IF(E105&lt;0,"No","Yes")</f>
        <v>Yes</v>
      </c>
      <c r="W6" s="9" t="s">
        <v>528</v>
      </c>
      <c r="X6" s="9" t="str">
        <f>IFERROR(IF(E105&lt;0,"No","Yes"),"")</f>
        <v>Yes</v>
      </c>
      <c r="Z6" s="19"/>
    </row>
    <row r="7" spans="1:26" s="14" customFormat="1" ht="21" customHeight="1" thickBot="1" x14ac:dyDescent="0.45">
      <c r="A7" s="420"/>
      <c r="B7" s="421"/>
      <c r="C7" s="421"/>
      <c r="D7" s="421"/>
      <c r="E7" s="98" t="s">
        <v>529</v>
      </c>
      <c r="F7" s="99" t="s">
        <v>529</v>
      </c>
      <c r="G7" s="99" t="s">
        <v>529</v>
      </c>
      <c r="H7" s="99" t="s">
        <v>529</v>
      </c>
      <c r="I7" s="99" t="s">
        <v>529</v>
      </c>
      <c r="J7" s="99" t="s">
        <v>529</v>
      </c>
      <c r="K7" s="99" t="s">
        <v>529</v>
      </c>
      <c r="L7" s="99" t="s">
        <v>529</v>
      </c>
      <c r="M7" s="99" t="s">
        <v>529</v>
      </c>
      <c r="N7" s="99" t="s">
        <v>529</v>
      </c>
      <c r="O7" s="99" t="s">
        <v>529</v>
      </c>
      <c r="P7" s="99" t="s">
        <v>529</v>
      </c>
      <c r="Q7" s="99" t="s">
        <v>529</v>
      </c>
      <c r="R7" s="100" t="s">
        <v>529</v>
      </c>
      <c r="T7" s="23" t="s">
        <v>530</v>
      </c>
      <c r="U7" s="126" t="str">
        <f>IF(E108&lt;0,"Deficit","Surplus")</f>
        <v>Surplus</v>
      </c>
      <c r="W7" s="23" t="s">
        <v>530</v>
      </c>
      <c r="X7" s="126" t="str">
        <f>IFERROR(IF(E108&lt;0,"Deficit","Surplus"),"")</f>
        <v>Surplus</v>
      </c>
      <c r="Z7" s="19"/>
    </row>
    <row r="8" spans="1:26" s="14" customFormat="1" ht="20" x14ac:dyDescent="0.35">
      <c r="A8" s="72"/>
      <c r="B8" s="73"/>
      <c r="C8" s="74" t="s">
        <v>531</v>
      </c>
      <c r="D8" s="75" t="s">
        <v>532</v>
      </c>
      <c r="E8" s="411"/>
      <c r="F8" s="411"/>
      <c r="G8" s="411"/>
      <c r="H8" s="411"/>
      <c r="I8" s="411"/>
      <c r="J8" s="411"/>
      <c r="K8" s="411"/>
      <c r="L8" s="411"/>
      <c r="M8" s="411"/>
      <c r="N8" s="411"/>
      <c r="O8" s="411"/>
      <c r="P8" s="411"/>
      <c r="Q8" s="411"/>
      <c r="R8" s="412"/>
      <c r="T8" s="29"/>
      <c r="U8" s="24"/>
      <c r="Z8" s="19"/>
    </row>
    <row r="9" spans="1:26" s="14" customFormat="1" x14ac:dyDescent="0.35">
      <c r="A9" s="76"/>
      <c r="B9" s="14" t="s">
        <v>19</v>
      </c>
      <c r="C9" s="7" t="s">
        <v>20</v>
      </c>
      <c r="D9" s="46">
        <v>4190105</v>
      </c>
      <c r="E9" s="299">
        <f>IFERROR(SUMIFS('Budget Data by month'!F:F,'Budget Data by month'!$B:$B,$D$2,'Budget Data by month'!$C:$C,$B9),0)</f>
        <v>0</v>
      </c>
      <c r="F9" s="299">
        <f>IFERROR(SUMIFS('Budget Data by month'!G:G,'Budget Data by month'!$B:$B,$D$2,'Budget Data by month'!$C:$C,$B9),0)</f>
        <v>0</v>
      </c>
      <c r="G9" s="299">
        <f>IFERROR(SUMIFS('Budget Data by month'!H:H,'Budget Data by month'!$B:$B,$D$2,'Budget Data by month'!$C:$C,$B9),0)</f>
        <v>0</v>
      </c>
      <c r="H9" s="299">
        <f>IFERROR(SUMIFS('Budget Data by month'!I:I,'Budget Data by month'!$B:$B,$D$2,'Budget Data by month'!$C:$C,$B9),0)</f>
        <v>0</v>
      </c>
      <c r="I9" s="299">
        <f>IFERROR(SUMIFS('Budget Data by month'!J:J,'Budget Data by month'!$B:$B,$D$2,'Budget Data by month'!$C:$C,$B9),0)</f>
        <v>0</v>
      </c>
      <c r="J9" s="299">
        <f>IFERROR(SUMIFS('Budget Data by month'!K:K,'Budget Data by month'!$B:$B,$D$2,'Budget Data by month'!$C:$C,$B9),0)</f>
        <v>0</v>
      </c>
      <c r="K9" s="299">
        <f>IFERROR(SUMIFS('Budget Data by month'!L:L,'Budget Data by month'!$B:$B,$D$2,'Budget Data by month'!$C:$C,$B9),0)</f>
        <v>0</v>
      </c>
      <c r="L9" s="299">
        <f>IFERROR(SUMIFS('Budget Data by month'!M:M,'Budget Data by month'!$B:$B,$D$2,'Budget Data by month'!$C:$C,$B9),0)</f>
        <v>0</v>
      </c>
      <c r="M9" s="299">
        <f>IFERROR(SUMIFS('Budget Data by month'!N:N,'Budget Data by month'!$B:$B,$D$2,'Budget Data by month'!$C:$C,$B9),0)</f>
        <v>0</v>
      </c>
      <c r="N9" s="299">
        <f>IFERROR(SUMIFS('Budget Data by month'!O:O,'Budget Data by month'!$B:$B,$D$2,'Budget Data by month'!$C:$C,$B9),0)</f>
        <v>0</v>
      </c>
      <c r="O9" s="299">
        <f>IFERROR(SUMIFS('Budget Data by month'!P:P,'Budget Data by month'!$B:$B,$D$2,'Budget Data by month'!$C:$C,$B9),0)</f>
        <v>0</v>
      </c>
      <c r="P9" s="299">
        <f>IFERROR(SUMIFS('Budget Data by month'!Q:Q,'Budget Data by month'!$B:$B,$D$2,'Budget Data by month'!$C:$C,$B9),0)</f>
        <v>0</v>
      </c>
      <c r="Q9" s="299">
        <f>IFERROR(SUMIFS('Budget Data by month'!R:R,'Budget Data by month'!$B:$B,$D$2,'Budget Data by month'!$C:$C,$B9),0)</f>
        <v>0</v>
      </c>
      <c r="R9" s="77">
        <f t="shared" ref="R9:R22" si="0">SUM(F9:Q9)-E9</f>
        <v>0</v>
      </c>
      <c r="Z9" s="19"/>
    </row>
    <row r="10" spans="1:26" s="14" customFormat="1" x14ac:dyDescent="0.35">
      <c r="A10" s="76"/>
      <c r="B10" s="14" t="s">
        <v>21</v>
      </c>
      <c r="C10" s="7" t="s">
        <v>22</v>
      </c>
      <c r="D10" s="46">
        <v>4190110</v>
      </c>
      <c r="E10" s="299">
        <f>IFERROR(SUMIFS('Budget Data by month'!F:F,'Budget Data by month'!$B:$B,$D$2,'Budget Data by month'!$C:$C,$B10),0)</f>
        <v>0</v>
      </c>
      <c r="F10" s="299">
        <f>IFERROR(SUMIFS('Budget Data by month'!G:G,'Budget Data by month'!$B:$B,$D$2,'Budget Data by month'!$C:$C,$B10),0)</f>
        <v>0</v>
      </c>
      <c r="G10" s="299">
        <f>IFERROR(SUMIFS('Budget Data by month'!H:H,'Budget Data by month'!$B:$B,$D$2,'Budget Data by month'!$C:$C,$B10),0)</f>
        <v>0</v>
      </c>
      <c r="H10" s="299">
        <f>IFERROR(SUMIFS('Budget Data by month'!I:I,'Budget Data by month'!$B:$B,$D$2,'Budget Data by month'!$C:$C,$B10),0)</f>
        <v>0</v>
      </c>
      <c r="I10" s="299">
        <f>IFERROR(SUMIFS('Budget Data by month'!J:J,'Budget Data by month'!$B:$B,$D$2,'Budget Data by month'!$C:$C,$B10),0)</f>
        <v>0</v>
      </c>
      <c r="J10" s="299">
        <f>IFERROR(SUMIFS('Budget Data by month'!K:K,'Budget Data by month'!$B:$B,$D$2,'Budget Data by month'!$C:$C,$B10),0)</f>
        <v>0</v>
      </c>
      <c r="K10" s="299">
        <f>IFERROR(SUMIFS('Budget Data by month'!L:L,'Budget Data by month'!$B:$B,$D$2,'Budget Data by month'!$C:$C,$B10),0)</f>
        <v>0</v>
      </c>
      <c r="L10" s="299">
        <f>IFERROR(SUMIFS('Budget Data by month'!M:M,'Budget Data by month'!$B:$B,$D$2,'Budget Data by month'!$C:$C,$B10),0)</f>
        <v>0</v>
      </c>
      <c r="M10" s="299">
        <f>IFERROR(SUMIFS('Budget Data by month'!N:N,'Budget Data by month'!$B:$B,$D$2,'Budget Data by month'!$C:$C,$B10),0)</f>
        <v>0</v>
      </c>
      <c r="N10" s="299">
        <f>IFERROR(SUMIFS('Budget Data by month'!O:O,'Budget Data by month'!$B:$B,$D$2,'Budget Data by month'!$C:$C,$B10),0)</f>
        <v>0</v>
      </c>
      <c r="O10" s="299">
        <f>IFERROR(SUMIFS('Budget Data by month'!P:P,'Budget Data by month'!$B:$B,$D$2,'Budget Data by month'!$C:$C,$B10),0)</f>
        <v>0</v>
      </c>
      <c r="P10" s="299">
        <f>IFERROR(SUMIFS('Budget Data by month'!Q:Q,'Budget Data by month'!$B:$B,$D$2,'Budget Data by month'!$C:$C,$B10),0)</f>
        <v>0</v>
      </c>
      <c r="Q10" s="299">
        <f>IFERROR(SUMIFS('Budget Data by month'!R:R,'Budget Data by month'!$B:$B,$D$2,'Budget Data by month'!$C:$C,$B10),0)</f>
        <v>0</v>
      </c>
      <c r="R10" s="77">
        <f t="shared" si="0"/>
        <v>0</v>
      </c>
      <c r="Z10" s="19"/>
    </row>
    <row r="11" spans="1:26" s="14" customFormat="1" x14ac:dyDescent="0.35">
      <c r="A11" s="76"/>
      <c r="B11" s="14" t="s">
        <v>23</v>
      </c>
      <c r="C11" s="7" t="s">
        <v>24</v>
      </c>
      <c r="D11" s="46">
        <v>4190120</v>
      </c>
      <c r="E11" s="299">
        <f>IFERROR(SUMIFS('Budget Data by month'!F:F,'Budget Data by month'!$B:$B,$D$2,'Budget Data by month'!$C:$C,$B11),0)</f>
        <v>0</v>
      </c>
      <c r="F11" s="299">
        <f>IFERROR(SUMIFS('Budget Data by month'!G:G,'Budget Data by month'!$B:$B,$D$2,'Budget Data by month'!$C:$C,$B11),0)</f>
        <v>0</v>
      </c>
      <c r="G11" s="299">
        <f>IFERROR(SUMIFS('Budget Data by month'!H:H,'Budget Data by month'!$B:$B,$D$2,'Budget Data by month'!$C:$C,$B11),0)</f>
        <v>0</v>
      </c>
      <c r="H11" s="299">
        <f>IFERROR(SUMIFS('Budget Data by month'!I:I,'Budget Data by month'!$B:$B,$D$2,'Budget Data by month'!$C:$C,$B11),0)</f>
        <v>0</v>
      </c>
      <c r="I11" s="299">
        <f>IFERROR(SUMIFS('Budget Data by month'!J:J,'Budget Data by month'!$B:$B,$D$2,'Budget Data by month'!$C:$C,$B11),0)</f>
        <v>0</v>
      </c>
      <c r="J11" s="299">
        <f>IFERROR(SUMIFS('Budget Data by month'!K:K,'Budget Data by month'!$B:$B,$D$2,'Budget Data by month'!$C:$C,$B11),0)</f>
        <v>0</v>
      </c>
      <c r="K11" s="299">
        <f>IFERROR(SUMIFS('Budget Data by month'!L:L,'Budget Data by month'!$B:$B,$D$2,'Budget Data by month'!$C:$C,$B11),0)</f>
        <v>0</v>
      </c>
      <c r="L11" s="299">
        <f>IFERROR(SUMIFS('Budget Data by month'!M:M,'Budget Data by month'!$B:$B,$D$2,'Budget Data by month'!$C:$C,$B11),0)</f>
        <v>0</v>
      </c>
      <c r="M11" s="299">
        <f>IFERROR(SUMIFS('Budget Data by month'!N:N,'Budget Data by month'!$B:$B,$D$2,'Budget Data by month'!$C:$C,$B11),0)</f>
        <v>0</v>
      </c>
      <c r="N11" s="299">
        <f>IFERROR(SUMIFS('Budget Data by month'!O:O,'Budget Data by month'!$B:$B,$D$2,'Budget Data by month'!$C:$C,$B11),0)</f>
        <v>0</v>
      </c>
      <c r="O11" s="299">
        <f>IFERROR(SUMIFS('Budget Data by month'!P:P,'Budget Data by month'!$B:$B,$D$2,'Budget Data by month'!$C:$C,$B11),0)</f>
        <v>0</v>
      </c>
      <c r="P11" s="299">
        <f>IFERROR(SUMIFS('Budget Data by month'!Q:Q,'Budget Data by month'!$B:$B,$D$2,'Budget Data by month'!$C:$C,$B11),0)</f>
        <v>0</v>
      </c>
      <c r="Q11" s="299">
        <f>IFERROR(SUMIFS('Budget Data by month'!R:R,'Budget Data by month'!$B:$B,$D$2,'Budget Data by month'!$C:$C,$B11),0)</f>
        <v>0</v>
      </c>
      <c r="R11" s="77">
        <f t="shared" si="0"/>
        <v>0</v>
      </c>
      <c r="Z11" s="19"/>
    </row>
    <row r="12" spans="1:26" s="14" customFormat="1" x14ac:dyDescent="0.35">
      <c r="A12" s="76"/>
      <c r="B12" s="14" t="s">
        <v>25</v>
      </c>
      <c r="C12" s="7" t="s">
        <v>26</v>
      </c>
      <c r="D12" s="46">
        <v>4190140</v>
      </c>
      <c r="E12" s="299">
        <f>IFERROR(SUMIFS('Budget Data by month'!F:F,'Budget Data by month'!$B:$B,$D$2,'Budget Data by month'!$C:$C,$B12),0)</f>
        <v>0</v>
      </c>
      <c r="F12" s="299">
        <f>IFERROR(SUMIFS('Budget Data by month'!G:G,'Budget Data by month'!$B:$B,$D$2,'Budget Data by month'!$C:$C,$B12),0)</f>
        <v>0</v>
      </c>
      <c r="G12" s="299">
        <f>IFERROR(SUMIFS('Budget Data by month'!H:H,'Budget Data by month'!$B:$B,$D$2,'Budget Data by month'!$C:$C,$B12),0)</f>
        <v>0</v>
      </c>
      <c r="H12" s="299">
        <f>IFERROR(SUMIFS('Budget Data by month'!I:I,'Budget Data by month'!$B:$B,$D$2,'Budget Data by month'!$C:$C,$B12),0)</f>
        <v>0</v>
      </c>
      <c r="I12" s="299">
        <f>IFERROR(SUMIFS('Budget Data by month'!J:J,'Budget Data by month'!$B:$B,$D$2,'Budget Data by month'!$C:$C,$B12),0)</f>
        <v>0</v>
      </c>
      <c r="J12" s="299">
        <f>IFERROR(SUMIFS('Budget Data by month'!K:K,'Budget Data by month'!$B:$B,$D$2,'Budget Data by month'!$C:$C,$B12),0)</f>
        <v>0</v>
      </c>
      <c r="K12" s="299">
        <f>IFERROR(SUMIFS('Budget Data by month'!L:L,'Budget Data by month'!$B:$B,$D$2,'Budget Data by month'!$C:$C,$B12),0)</f>
        <v>0</v>
      </c>
      <c r="L12" s="299">
        <f>IFERROR(SUMIFS('Budget Data by month'!M:M,'Budget Data by month'!$B:$B,$D$2,'Budget Data by month'!$C:$C,$B12),0)</f>
        <v>0</v>
      </c>
      <c r="M12" s="299">
        <f>IFERROR(SUMIFS('Budget Data by month'!N:N,'Budget Data by month'!$B:$B,$D$2,'Budget Data by month'!$C:$C,$B12),0)</f>
        <v>0</v>
      </c>
      <c r="N12" s="299">
        <f>IFERROR(SUMIFS('Budget Data by month'!O:O,'Budget Data by month'!$B:$B,$D$2,'Budget Data by month'!$C:$C,$B12),0)</f>
        <v>0</v>
      </c>
      <c r="O12" s="299">
        <f>IFERROR(SUMIFS('Budget Data by month'!P:P,'Budget Data by month'!$B:$B,$D$2,'Budget Data by month'!$C:$C,$B12),0)</f>
        <v>0</v>
      </c>
      <c r="P12" s="299">
        <f>IFERROR(SUMIFS('Budget Data by month'!Q:Q,'Budget Data by month'!$B:$B,$D$2,'Budget Data by month'!$C:$C,$B12),0)</f>
        <v>0</v>
      </c>
      <c r="Q12" s="299">
        <f>IFERROR(SUMIFS('Budget Data by month'!R:R,'Budget Data by month'!$B:$B,$D$2,'Budget Data by month'!$C:$C,$B12),0)</f>
        <v>0</v>
      </c>
      <c r="R12" s="77">
        <f t="shared" si="0"/>
        <v>0</v>
      </c>
      <c r="Z12" s="19"/>
    </row>
    <row r="13" spans="1:26" s="14" customFormat="1" x14ac:dyDescent="0.35">
      <c r="A13" s="76"/>
      <c r="B13" s="14" t="s">
        <v>27</v>
      </c>
      <c r="C13" s="7" t="s">
        <v>28</v>
      </c>
      <c r="D13" s="46">
        <v>4190160</v>
      </c>
      <c r="E13" s="299">
        <f>IFERROR(SUMIFS('Budget Data by month'!F:F,'Budget Data by month'!$B:$B,$D$2,'Budget Data by month'!$C:$C,$B13),0)</f>
        <v>0</v>
      </c>
      <c r="F13" s="299">
        <f>IFERROR(SUMIFS('Budget Data by month'!G:G,'Budget Data by month'!$B:$B,$D$2,'Budget Data by month'!$C:$C,$B13),0)</f>
        <v>0</v>
      </c>
      <c r="G13" s="299">
        <f>IFERROR(SUMIFS('Budget Data by month'!H:H,'Budget Data by month'!$B:$B,$D$2,'Budget Data by month'!$C:$C,$B13),0)</f>
        <v>0</v>
      </c>
      <c r="H13" s="299">
        <f>IFERROR(SUMIFS('Budget Data by month'!I:I,'Budget Data by month'!$B:$B,$D$2,'Budget Data by month'!$C:$C,$B13),0)</f>
        <v>0</v>
      </c>
      <c r="I13" s="299">
        <f>IFERROR(SUMIFS('Budget Data by month'!J:J,'Budget Data by month'!$B:$B,$D$2,'Budget Data by month'!$C:$C,$B13),0)</f>
        <v>0</v>
      </c>
      <c r="J13" s="299">
        <f>IFERROR(SUMIFS('Budget Data by month'!K:K,'Budget Data by month'!$B:$B,$D$2,'Budget Data by month'!$C:$C,$B13),0)</f>
        <v>0</v>
      </c>
      <c r="K13" s="299">
        <f>IFERROR(SUMIFS('Budget Data by month'!L:L,'Budget Data by month'!$B:$B,$D$2,'Budget Data by month'!$C:$C,$B13),0)</f>
        <v>0</v>
      </c>
      <c r="L13" s="299">
        <f>IFERROR(SUMIFS('Budget Data by month'!M:M,'Budget Data by month'!$B:$B,$D$2,'Budget Data by month'!$C:$C,$B13),0)</f>
        <v>0</v>
      </c>
      <c r="M13" s="299">
        <f>IFERROR(SUMIFS('Budget Data by month'!N:N,'Budget Data by month'!$B:$B,$D$2,'Budget Data by month'!$C:$C,$B13),0)</f>
        <v>0</v>
      </c>
      <c r="N13" s="299">
        <f>IFERROR(SUMIFS('Budget Data by month'!O:O,'Budget Data by month'!$B:$B,$D$2,'Budget Data by month'!$C:$C,$B13),0)</f>
        <v>0</v>
      </c>
      <c r="O13" s="299">
        <f>IFERROR(SUMIFS('Budget Data by month'!P:P,'Budget Data by month'!$B:$B,$D$2,'Budget Data by month'!$C:$C,$B13),0)</f>
        <v>0</v>
      </c>
      <c r="P13" s="299">
        <f>IFERROR(SUMIFS('Budget Data by month'!Q:Q,'Budget Data by month'!$B:$B,$D$2,'Budget Data by month'!$C:$C,$B13),0)</f>
        <v>0</v>
      </c>
      <c r="Q13" s="299">
        <f>IFERROR(SUMIFS('Budget Data by month'!R:R,'Budget Data by month'!$B:$B,$D$2,'Budget Data by month'!$C:$C,$B13),0)</f>
        <v>0</v>
      </c>
      <c r="R13" s="77">
        <f t="shared" si="0"/>
        <v>0</v>
      </c>
      <c r="Z13" s="19"/>
    </row>
    <row r="14" spans="1:26" s="14" customFormat="1" x14ac:dyDescent="0.35">
      <c r="A14" s="76"/>
      <c r="B14" s="14" t="s">
        <v>29</v>
      </c>
      <c r="C14" s="7" t="s">
        <v>30</v>
      </c>
      <c r="D14" s="46">
        <v>4190390</v>
      </c>
      <c r="E14" s="299">
        <f>IFERROR(SUMIFS('Budget Data by month'!F:F,'Budget Data by month'!$B:$B,$D$2,'Budget Data by month'!$C:$C,$B14),0)</f>
        <v>0</v>
      </c>
      <c r="F14" s="299">
        <f>IFERROR(SUMIFS('Budget Data by month'!G:G,'Budget Data by month'!$B:$B,$D$2,'Budget Data by month'!$C:$C,$B14),0)</f>
        <v>0</v>
      </c>
      <c r="G14" s="299">
        <f>IFERROR(SUMIFS('Budget Data by month'!H:H,'Budget Data by month'!$B:$B,$D$2,'Budget Data by month'!$C:$C,$B14),0)</f>
        <v>0</v>
      </c>
      <c r="H14" s="299">
        <f>IFERROR(SUMIFS('Budget Data by month'!I:I,'Budget Data by month'!$B:$B,$D$2,'Budget Data by month'!$C:$C,$B14),0)</f>
        <v>0</v>
      </c>
      <c r="I14" s="299">
        <f>IFERROR(SUMIFS('Budget Data by month'!J:J,'Budget Data by month'!$B:$B,$D$2,'Budget Data by month'!$C:$C,$B14),0)</f>
        <v>0</v>
      </c>
      <c r="J14" s="299">
        <f>IFERROR(SUMIFS('Budget Data by month'!K:K,'Budget Data by month'!$B:$B,$D$2,'Budget Data by month'!$C:$C,$B14),0)</f>
        <v>0</v>
      </c>
      <c r="K14" s="299">
        <f>IFERROR(SUMIFS('Budget Data by month'!L:L,'Budget Data by month'!$B:$B,$D$2,'Budget Data by month'!$C:$C,$B14),0)</f>
        <v>0</v>
      </c>
      <c r="L14" s="299">
        <f>IFERROR(SUMIFS('Budget Data by month'!M:M,'Budget Data by month'!$B:$B,$D$2,'Budget Data by month'!$C:$C,$B14),0)</f>
        <v>0</v>
      </c>
      <c r="M14" s="299">
        <f>IFERROR(SUMIFS('Budget Data by month'!N:N,'Budget Data by month'!$B:$B,$D$2,'Budget Data by month'!$C:$C,$B14),0)</f>
        <v>0</v>
      </c>
      <c r="N14" s="299">
        <f>IFERROR(SUMIFS('Budget Data by month'!O:O,'Budget Data by month'!$B:$B,$D$2,'Budget Data by month'!$C:$C,$B14),0)</f>
        <v>0</v>
      </c>
      <c r="O14" s="299">
        <f>IFERROR(SUMIFS('Budget Data by month'!P:P,'Budget Data by month'!$B:$B,$D$2,'Budget Data by month'!$C:$C,$B14),0)</f>
        <v>0</v>
      </c>
      <c r="P14" s="299">
        <f>IFERROR(SUMIFS('Budget Data by month'!Q:Q,'Budget Data by month'!$B:$B,$D$2,'Budget Data by month'!$C:$C,$B14),0)</f>
        <v>0</v>
      </c>
      <c r="Q14" s="299">
        <f>IFERROR(SUMIFS('Budget Data by month'!R:R,'Budget Data by month'!$B:$B,$D$2,'Budget Data by month'!$C:$C,$B14),0)</f>
        <v>0</v>
      </c>
      <c r="R14" s="77">
        <f t="shared" si="0"/>
        <v>0</v>
      </c>
      <c r="Z14" s="19"/>
    </row>
    <row r="15" spans="1:26" s="14" customFormat="1" x14ac:dyDescent="0.35">
      <c r="A15" s="76"/>
      <c r="B15" s="14" t="s">
        <v>31</v>
      </c>
      <c r="C15" s="7" t="s">
        <v>32</v>
      </c>
      <c r="D15" s="78">
        <v>4191900</v>
      </c>
      <c r="E15" s="299">
        <f>IFERROR(SUMIFS('Budget Data by month'!F:F,'Budget Data by month'!$B:$B,$D$2,'Budget Data by month'!$C:$C,$B15),0)</f>
        <v>0</v>
      </c>
      <c r="F15" s="299">
        <f>IFERROR(SUMIFS('Budget Data by month'!G:G,'Budget Data by month'!$B:$B,$D$2,'Budget Data by month'!$C:$C,$B15),0)</f>
        <v>0</v>
      </c>
      <c r="G15" s="299">
        <f>IFERROR(SUMIFS('Budget Data by month'!H:H,'Budget Data by month'!$B:$B,$D$2,'Budget Data by month'!$C:$C,$B15),0)</f>
        <v>0</v>
      </c>
      <c r="H15" s="299">
        <f>IFERROR(SUMIFS('Budget Data by month'!I:I,'Budget Data by month'!$B:$B,$D$2,'Budget Data by month'!$C:$C,$B15),0)</f>
        <v>0</v>
      </c>
      <c r="I15" s="299">
        <f>IFERROR(SUMIFS('Budget Data by month'!J:J,'Budget Data by month'!$B:$B,$D$2,'Budget Data by month'!$C:$C,$B15),0)</f>
        <v>0</v>
      </c>
      <c r="J15" s="299">
        <f>IFERROR(SUMIFS('Budget Data by month'!K:K,'Budget Data by month'!$B:$B,$D$2,'Budget Data by month'!$C:$C,$B15),0)</f>
        <v>0</v>
      </c>
      <c r="K15" s="299">
        <f>IFERROR(SUMIFS('Budget Data by month'!L:L,'Budget Data by month'!$B:$B,$D$2,'Budget Data by month'!$C:$C,$B15),0)</f>
        <v>0</v>
      </c>
      <c r="L15" s="299">
        <f>IFERROR(SUMIFS('Budget Data by month'!M:M,'Budget Data by month'!$B:$B,$D$2,'Budget Data by month'!$C:$C,$B15),0)</f>
        <v>0</v>
      </c>
      <c r="M15" s="299">
        <f>IFERROR(SUMIFS('Budget Data by month'!N:N,'Budget Data by month'!$B:$B,$D$2,'Budget Data by month'!$C:$C,$B15),0)</f>
        <v>0</v>
      </c>
      <c r="N15" s="299">
        <f>IFERROR(SUMIFS('Budget Data by month'!O:O,'Budget Data by month'!$B:$B,$D$2,'Budget Data by month'!$C:$C,$B15),0)</f>
        <v>0</v>
      </c>
      <c r="O15" s="299">
        <f>IFERROR(SUMIFS('Budget Data by month'!P:P,'Budget Data by month'!$B:$B,$D$2,'Budget Data by month'!$C:$C,$B15),0)</f>
        <v>0</v>
      </c>
      <c r="P15" s="299">
        <f>IFERROR(SUMIFS('Budget Data by month'!Q:Q,'Budget Data by month'!$B:$B,$D$2,'Budget Data by month'!$C:$C,$B15),0)</f>
        <v>0</v>
      </c>
      <c r="Q15" s="299">
        <f>IFERROR(SUMIFS('Budget Data by month'!R:R,'Budget Data by month'!$B:$B,$D$2,'Budget Data by month'!$C:$C,$B15),0)</f>
        <v>0</v>
      </c>
      <c r="R15" s="77">
        <f t="shared" si="0"/>
        <v>0</v>
      </c>
      <c r="Z15" s="19"/>
    </row>
    <row r="16" spans="1:26" s="14" customFormat="1" x14ac:dyDescent="0.35">
      <c r="A16" s="76"/>
      <c r="B16" s="14" t="s">
        <v>33</v>
      </c>
      <c r="C16" s="7" t="s">
        <v>34</v>
      </c>
      <c r="D16" s="78">
        <v>4191100</v>
      </c>
      <c r="E16" s="299">
        <f>IFERROR(SUMIFS('Budget Data by month'!F:F,'Budget Data by month'!$B:$B,$D$2,'Budget Data by month'!$C:$C,$B16),0)</f>
        <v>0</v>
      </c>
      <c r="F16" s="299">
        <f>IFERROR(SUMIFS('Budget Data by month'!G:G,'Budget Data by month'!$B:$B,$D$2,'Budget Data by month'!$C:$C,$B16),0)</f>
        <v>0</v>
      </c>
      <c r="G16" s="299">
        <f>IFERROR(SUMIFS('Budget Data by month'!H:H,'Budget Data by month'!$B:$B,$D$2,'Budget Data by month'!$C:$C,$B16),0)</f>
        <v>0</v>
      </c>
      <c r="H16" s="299">
        <f>IFERROR(SUMIFS('Budget Data by month'!I:I,'Budget Data by month'!$B:$B,$D$2,'Budget Data by month'!$C:$C,$B16),0)</f>
        <v>0</v>
      </c>
      <c r="I16" s="299">
        <f>IFERROR(SUMIFS('Budget Data by month'!J:J,'Budget Data by month'!$B:$B,$D$2,'Budget Data by month'!$C:$C,$B16),0)</f>
        <v>0</v>
      </c>
      <c r="J16" s="299">
        <f>IFERROR(SUMIFS('Budget Data by month'!K:K,'Budget Data by month'!$B:$B,$D$2,'Budget Data by month'!$C:$C,$B16),0)</f>
        <v>0</v>
      </c>
      <c r="K16" s="299">
        <f>IFERROR(SUMIFS('Budget Data by month'!L:L,'Budget Data by month'!$B:$B,$D$2,'Budget Data by month'!$C:$C,$B16),0)</f>
        <v>0</v>
      </c>
      <c r="L16" s="299">
        <f>IFERROR(SUMIFS('Budget Data by month'!M:M,'Budget Data by month'!$B:$B,$D$2,'Budget Data by month'!$C:$C,$B16),0)</f>
        <v>0</v>
      </c>
      <c r="M16" s="299">
        <f>IFERROR(SUMIFS('Budget Data by month'!N:N,'Budget Data by month'!$B:$B,$D$2,'Budget Data by month'!$C:$C,$B16),0)</f>
        <v>0</v>
      </c>
      <c r="N16" s="299">
        <f>IFERROR(SUMIFS('Budget Data by month'!O:O,'Budget Data by month'!$B:$B,$D$2,'Budget Data by month'!$C:$C,$B16),0)</f>
        <v>0</v>
      </c>
      <c r="O16" s="299">
        <f>IFERROR(SUMIFS('Budget Data by month'!P:P,'Budget Data by month'!$B:$B,$D$2,'Budget Data by month'!$C:$C,$B16),0)</f>
        <v>0</v>
      </c>
      <c r="P16" s="299">
        <f>IFERROR(SUMIFS('Budget Data by month'!Q:Q,'Budget Data by month'!$B:$B,$D$2,'Budget Data by month'!$C:$C,$B16),0)</f>
        <v>0</v>
      </c>
      <c r="Q16" s="299">
        <f>IFERROR(SUMIFS('Budget Data by month'!R:R,'Budget Data by month'!$B:$B,$D$2,'Budget Data by month'!$C:$C,$B16),0)</f>
        <v>0</v>
      </c>
      <c r="R16" s="77">
        <f t="shared" si="0"/>
        <v>0</v>
      </c>
      <c r="Z16" s="19"/>
    </row>
    <row r="17" spans="1:26" s="14" customFormat="1" x14ac:dyDescent="0.35">
      <c r="A17" s="76"/>
      <c r="B17" s="14" t="s">
        <v>35</v>
      </c>
      <c r="C17" s="7" t="s">
        <v>36</v>
      </c>
      <c r="D17" s="46">
        <v>4191110</v>
      </c>
      <c r="E17" s="299">
        <f>IFERROR(SUMIFS('Budget Data by month'!F:F,'Budget Data by month'!$B:$B,$D$2,'Budget Data by month'!$C:$C,$B17),0)</f>
        <v>0</v>
      </c>
      <c r="F17" s="299">
        <f>IFERROR(SUMIFS('Budget Data by month'!G:G,'Budget Data by month'!$B:$B,$D$2,'Budget Data by month'!$C:$C,$B17),0)</f>
        <v>0</v>
      </c>
      <c r="G17" s="299">
        <f>IFERROR(SUMIFS('Budget Data by month'!H:H,'Budget Data by month'!$B:$B,$D$2,'Budget Data by month'!$C:$C,$B17),0)</f>
        <v>0</v>
      </c>
      <c r="H17" s="299">
        <f>IFERROR(SUMIFS('Budget Data by month'!I:I,'Budget Data by month'!$B:$B,$D$2,'Budget Data by month'!$C:$C,$B17),0)</f>
        <v>0</v>
      </c>
      <c r="I17" s="299">
        <f>IFERROR(SUMIFS('Budget Data by month'!J:J,'Budget Data by month'!$B:$B,$D$2,'Budget Data by month'!$C:$C,$B17),0)</f>
        <v>0</v>
      </c>
      <c r="J17" s="299">
        <f>IFERROR(SUMIFS('Budget Data by month'!K:K,'Budget Data by month'!$B:$B,$D$2,'Budget Data by month'!$C:$C,$B17),0)</f>
        <v>0</v>
      </c>
      <c r="K17" s="299">
        <f>IFERROR(SUMIFS('Budget Data by month'!L:L,'Budget Data by month'!$B:$B,$D$2,'Budget Data by month'!$C:$C,$B17),0)</f>
        <v>0</v>
      </c>
      <c r="L17" s="299">
        <f>IFERROR(SUMIFS('Budget Data by month'!M:M,'Budget Data by month'!$B:$B,$D$2,'Budget Data by month'!$C:$C,$B17),0)</f>
        <v>0</v>
      </c>
      <c r="M17" s="299">
        <f>IFERROR(SUMIFS('Budget Data by month'!N:N,'Budget Data by month'!$B:$B,$D$2,'Budget Data by month'!$C:$C,$B17),0)</f>
        <v>0</v>
      </c>
      <c r="N17" s="299">
        <f>IFERROR(SUMIFS('Budget Data by month'!O:O,'Budget Data by month'!$B:$B,$D$2,'Budget Data by month'!$C:$C,$B17),0)</f>
        <v>0</v>
      </c>
      <c r="O17" s="299">
        <f>IFERROR(SUMIFS('Budget Data by month'!P:P,'Budget Data by month'!$B:$B,$D$2,'Budget Data by month'!$C:$C,$B17),0)</f>
        <v>0</v>
      </c>
      <c r="P17" s="299">
        <f>IFERROR(SUMIFS('Budget Data by month'!Q:Q,'Budget Data by month'!$B:$B,$D$2,'Budget Data by month'!$C:$C,$B17),0)</f>
        <v>0</v>
      </c>
      <c r="Q17" s="299">
        <f>IFERROR(SUMIFS('Budget Data by month'!R:R,'Budget Data by month'!$B:$B,$D$2,'Budget Data by month'!$C:$C,$B17),0)</f>
        <v>0</v>
      </c>
      <c r="R17" s="77">
        <f t="shared" si="0"/>
        <v>0</v>
      </c>
      <c r="Z17" s="19"/>
    </row>
    <row r="18" spans="1:26" s="14" customFormat="1" x14ac:dyDescent="0.35">
      <c r="A18" s="76"/>
      <c r="B18" s="14" t="s">
        <v>37</v>
      </c>
      <c r="C18" s="7" t="s">
        <v>38</v>
      </c>
      <c r="D18" s="46">
        <v>4191600</v>
      </c>
      <c r="E18" s="299">
        <f>IFERROR(SUMIFS('Budget Data by month'!F:F,'Budget Data by month'!$B:$B,$D$2,'Budget Data by month'!$C:$C,$B18),0)</f>
        <v>0</v>
      </c>
      <c r="F18" s="299">
        <f>IFERROR(SUMIFS('Budget Data by month'!G:G,'Budget Data by month'!$B:$B,$D$2,'Budget Data by month'!$C:$C,$B18),0)</f>
        <v>0</v>
      </c>
      <c r="G18" s="299">
        <f>IFERROR(SUMIFS('Budget Data by month'!H:H,'Budget Data by month'!$B:$B,$D$2,'Budget Data by month'!$C:$C,$B18),0)</f>
        <v>0</v>
      </c>
      <c r="H18" s="299">
        <f>IFERROR(SUMIFS('Budget Data by month'!I:I,'Budget Data by month'!$B:$B,$D$2,'Budget Data by month'!$C:$C,$B18),0)</f>
        <v>0</v>
      </c>
      <c r="I18" s="299">
        <f>IFERROR(SUMIFS('Budget Data by month'!J:J,'Budget Data by month'!$B:$B,$D$2,'Budget Data by month'!$C:$C,$B18),0)</f>
        <v>0</v>
      </c>
      <c r="J18" s="299">
        <f>IFERROR(SUMIFS('Budget Data by month'!K:K,'Budget Data by month'!$B:$B,$D$2,'Budget Data by month'!$C:$C,$B18),0)</f>
        <v>0</v>
      </c>
      <c r="K18" s="299">
        <f>IFERROR(SUMIFS('Budget Data by month'!L:L,'Budget Data by month'!$B:$B,$D$2,'Budget Data by month'!$C:$C,$B18),0)</f>
        <v>0</v>
      </c>
      <c r="L18" s="299">
        <f>IFERROR(SUMIFS('Budget Data by month'!M:M,'Budget Data by month'!$B:$B,$D$2,'Budget Data by month'!$C:$C,$B18),0)</f>
        <v>0</v>
      </c>
      <c r="M18" s="299">
        <f>IFERROR(SUMIFS('Budget Data by month'!N:N,'Budget Data by month'!$B:$B,$D$2,'Budget Data by month'!$C:$C,$B18),0)</f>
        <v>0</v>
      </c>
      <c r="N18" s="299">
        <f>IFERROR(SUMIFS('Budget Data by month'!O:O,'Budget Data by month'!$B:$B,$D$2,'Budget Data by month'!$C:$C,$B18),0)</f>
        <v>0</v>
      </c>
      <c r="O18" s="299">
        <f>IFERROR(SUMIFS('Budget Data by month'!P:P,'Budget Data by month'!$B:$B,$D$2,'Budget Data by month'!$C:$C,$B18),0)</f>
        <v>0</v>
      </c>
      <c r="P18" s="299">
        <f>IFERROR(SUMIFS('Budget Data by month'!Q:Q,'Budget Data by month'!$B:$B,$D$2,'Budget Data by month'!$C:$C,$B18),0)</f>
        <v>0</v>
      </c>
      <c r="Q18" s="299">
        <f>IFERROR(SUMIFS('Budget Data by month'!R:R,'Budget Data by month'!$B:$B,$D$2,'Budget Data by month'!$C:$C,$B18),0)</f>
        <v>0</v>
      </c>
      <c r="R18" s="77">
        <f t="shared" si="0"/>
        <v>0</v>
      </c>
      <c r="Z18" s="19"/>
    </row>
    <row r="19" spans="1:26" s="14" customFormat="1" x14ac:dyDescent="0.35">
      <c r="A19" s="76"/>
      <c r="B19" s="14" t="s">
        <v>39</v>
      </c>
      <c r="C19" s="7" t="s">
        <v>40</v>
      </c>
      <c r="D19" s="46">
        <v>4191610</v>
      </c>
      <c r="E19" s="299">
        <f>IFERROR(SUMIFS('Budget Data by month'!F:F,'Budget Data by month'!$B:$B,$D$2,'Budget Data by month'!$C:$C,$B19),0)</f>
        <v>0</v>
      </c>
      <c r="F19" s="299">
        <f>IFERROR(SUMIFS('Budget Data by month'!G:G,'Budget Data by month'!$B:$B,$D$2,'Budget Data by month'!$C:$C,$B19),0)</f>
        <v>0</v>
      </c>
      <c r="G19" s="299">
        <f>IFERROR(SUMIFS('Budget Data by month'!H:H,'Budget Data by month'!$B:$B,$D$2,'Budget Data by month'!$C:$C,$B19),0)</f>
        <v>0</v>
      </c>
      <c r="H19" s="299">
        <f>IFERROR(SUMIFS('Budget Data by month'!I:I,'Budget Data by month'!$B:$B,$D$2,'Budget Data by month'!$C:$C,$B19),0)</f>
        <v>0</v>
      </c>
      <c r="I19" s="299">
        <f>IFERROR(SUMIFS('Budget Data by month'!J:J,'Budget Data by month'!$B:$B,$D$2,'Budget Data by month'!$C:$C,$B19),0)</f>
        <v>0</v>
      </c>
      <c r="J19" s="299">
        <f>IFERROR(SUMIFS('Budget Data by month'!K:K,'Budget Data by month'!$B:$B,$D$2,'Budget Data by month'!$C:$C,$B19),0)</f>
        <v>0</v>
      </c>
      <c r="K19" s="299">
        <f>IFERROR(SUMIFS('Budget Data by month'!L:L,'Budget Data by month'!$B:$B,$D$2,'Budget Data by month'!$C:$C,$B19),0)</f>
        <v>0</v>
      </c>
      <c r="L19" s="299">
        <f>IFERROR(SUMIFS('Budget Data by month'!M:M,'Budget Data by month'!$B:$B,$D$2,'Budget Data by month'!$C:$C,$B19),0)</f>
        <v>0</v>
      </c>
      <c r="M19" s="299">
        <f>IFERROR(SUMIFS('Budget Data by month'!N:N,'Budget Data by month'!$B:$B,$D$2,'Budget Data by month'!$C:$C,$B19),0)</f>
        <v>0</v>
      </c>
      <c r="N19" s="299">
        <f>IFERROR(SUMIFS('Budget Data by month'!O:O,'Budget Data by month'!$B:$B,$D$2,'Budget Data by month'!$C:$C,$B19),0)</f>
        <v>0</v>
      </c>
      <c r="O19" s="299">
        <f>IFERROR(SUMIFS('Budget Data by month'!P:P,'Budget Data by month'!$B:$B,$D$2,'Budget Data by month'!$C:$C,$B19),0)</f>
        <v>0</v>
      </c>
      <c r="P19" s="299">
        <f>IFERROR(SUMIFS('Budget Data by month'!Q:Q,'Budget Data by month'!$B:$B,$D$2,'Budget Data by month'!$C:$C,$B19),0)</f>
        <v>0</v>
      </c>
      <c r="Q19" s="299">
        <f>IFERROR(SUMIFS('Budget Data by month'!R:R,'Budget Data by month'!$B:$B,$D$2,'Budget Data by month'!$C:$C,$B19),0)</f>
        <v>0</v>
      </c>
      <c r="R19" s="77">
        <f t="shared" si="0"/>
        <v>0</v>
      </c>
      <c r="Z19" s="19"/>
    </row>
    <row r="20" spans="1:26" s="14" customFormat="1" x14ac:dyDescent="0.35">
      <c r="A20" s="76"/>
      <c r="B20" s="14" t="s">
        <v>41</v>
      </c>
      <c r="C20" s="7" t="s">
        <v>42</v>
      </c>
      <c r="D20" s="46">
        <v>4190410</v>
      </c>
      <c r="E20" s="299">
        <f>IFERROR(SUMIFS('Budget Data by month'!F:F,'Budget Data by month'!$B:$B,$D$2,'Budget Data by month'!$C:$C,$B20),0)</f>
        <v>0</v>
      </c>
      <c r="F20" s="299">
        <f>IFERROR(SUMIFS('Budget Data by month'!G:G,'Budget Data by month'!$B:$B,$D$2,'Budget Data by month'!$C:$C,$B20),0)</f>
        <v>0</v>
      </c>
      <c r="G20" s="299">
        <f>IFERROR(SUMIFS('Budget Data by month'!H:H,'Budget Data by month'!$B:$B,$D$2,'Budget Data by month'!$C:$C,$B20),0)</f>
        <v>0</v>
      </c>
      <c r="H20" s="299">
        <f>IFERROR(SUMIFS('Budget Data by month'!I:I,'Budget Data by month'!$B:$B,$D$2,'Budget Data by month'!$C:$C,$B20),0)</f>
        <v>0</v>
      </c>
      <c r="I20" s="299">
        <f>IFERROR(SUMIFS('Budget Data by month'!J:J,'Budget Data by month'!$B:$B,$D$2,'Budget Data by month'!$C:$C,$B20),0)</f>
        <v>0</v>
      </c>
      <c r="J20" s="299">
        <f>IFERROR(SUMIFS('Budget Data by month'!K:K,'Budget Data by month'!$B:$B,$D$2,'Budget Data by month'!$C:$C,$B20),0)</f>
        <v>0</v>
      </c>
      <c r="K20" s="299">
        <f>IFERROR(SUMIFS('Budget Data by month'!L:L,'Budget Data by month'!$B:$B,$D$2,'Budget Data by month'!$C:$C,$B20),0)</f>
        <v>0</v>
      </c>
      <c r="L20" s="299">
        <f>IFERROR(SUMIFS('Budget Data by month'!M:M,'Budget Data by month'!$B:$B,$D$2,'Budget Data by month'!$C:$C,$B20),0)</f>
        <v>0</v>
      </c>
      <c r="M20" s="299">
        <f>IFERROR(SUMIFS('Budget Data by month'!N:N,'Budget Data by month'!$B:$B,$D$2,'Budget Data by month'!$C:$C,$B20),0)</f>
        <v>0</v>
      </c>
      <c r="N20" s="299">
        <f>IFERROR(SUMIFS('Budget Data by month'!O:O,'Budget Data by month'!$B:$B,$D$2,'Budget Data by month'!$C:$C,$B20),0)</f>
        <v>0</v>
      </c>
      <c r="O20" s="299">
        <f>IFERROR(SUMIFS('Budget Data by month'!P:P,'Budget Data by month'!$B:$B,$D$2,'Budget Data by month'!$C:$C,$B20),0)</f>
        <v>0</v>
      </c>
      <c r="P20" s="299">
        <f>IFERROR(SUMIFS('Budget Data by month'!Q:Q,'Budget Data by month'!$B:$B,$D$2,'Budget Data by month'!$C:$C,$B20),0)</f>
        <v>0</v>
      </c>
      <c r="Q20" s="299">
        <f>IFERROR(SUMIFS('Budget Data by month'!R:R,'Budget Data by month'!$B:$B,$D$2,'Budget Data by month'!$C:$C,$B20),0)</f>
        <v>0</v>
      </c>
      <c r="R20" s="77">
        <f t="shared" si="0"/>
        <v>0</v>
      </c>
      <c r="Z20" s="19"/>
    </row>
    <row r="21" spans="1:26" s="14" customFormat="1" x14ac:dyDescent="0.35">
      <c r="A21" s="76"/>
      <c r="B21" s="14" t="s">
        <v>43</v>
      </c>
      <c r="C21" s="7" t="s">
        <v>44</v>
      </c>
      <c r="D21" s="46">
        <v>4190420</v>
      </c>
      <c r="E21" s="299">
        <f>IFERROR(SUMIFS('Budget Data by month'!F:F,'Budget Data by month'!$B:$B,$D$2,'Budget Data by month'!$C:$C,$B21),0)</f>
        <v>0</v>
      </c>
      <c r="F21" s="299">
        <f>IFERROR(SUMIFS('Budget Data by month'!G:G,'Budget Data by month'!$B:$B,$D$2,'Budget Data by month'!$C:$C,$B21),0)</f>
        <v>0</v>
      </c>
      <c r="G21" s="299">
        <f>IFERROR(SUMIFS('Budget Data by month'!H:H,'Budget Data by month'!$B:$B,$D$2,'Budget Data by month'!$C:$C,$B21),0)</f>
        <v>0</v>
      </c>
      <c r="H21" s="299">
        <f>IFERROR(SUMIFS('Budget Data by month'!I:I,'Budget Data by month'!$B:$B,$D$2,'Budget Data by month'!$C:$C,$B21),0)</f>
        <v>0</v>
      </c>
      <c r="I21" s="299">
        <f>IFERROR(SUMIFS('Budget Data by month'!J:J,'Budget Data by month'!$B:$B,$D$2,'Budget Data by month'!$C:$C,$B21),0)</f>
        <v>0</v>
      </c>
      <c r="J21" s="299">
        <f>IFERROR(SUMIFS('Budget Data by month'!K:K,'Budget Data by month'!$B:$B,$D$2,'Budget Data by month'!$C:$C,$B21),0)</f>
        <v>0</v>
      </c>
      <c r="K21" s="299">
        <f>IFERROR(SUMIFS('Budget Data by month'!L:L,'Budget Data by month'!$B:$B,$D$2,'Budget Data by month'!$C:$C,$B21),0)</f>
        <v>0</v>
      </c>
      <c r="L21" s="299">
        <f>IFERROR(SUMIFS('Budget Data by month'!M:M,'Budget Data by month'!$B:$B,$D$2,'Budget Data by month'!$C:$C,$B21),0)</f>
        <v>0</v>
      </c>
      <c r="M21" s="299">
        <f>IFERROR(SUMIFS('Budget Data by month'!N:N,'Budget Data by month'!$B:$B,$D$2,'Budget Data by month'!$C:$C,$B21),0)</f>
        <v>0</v>
      </c>
      <c r="N21" s="299">
        <f>IFERROR(SUMIFS('Budget Data by month'!O:O,'Budget Data by month'!$B:$B,$D$2,'Budget Data by month'!$C:$C,$B21),0)</f>
        <v>0</v>
      </c>
      <c r="O21" s="299">
        <f>IFERROR(SUMIFS('Budget Data by month'!P:P,'Budget Data by month'!$B:$B,$D$2,'Budget Data by month'!$C:$C,$B21),0)</f>
        <v>0</v>
      </c>
      <c r="P21" s="299">
        <f>IFERROR(SUMIFS('Budget Data by month'!Q:Q,'Budget Data by month'!$B:$B,$D$2,'Budget Data by month'!$C:$C,$B21),0)</f>
        <v>0</v>
      </c>
      <c r="Q21" s="299">
        <f>IFERROR(SUMIFS('Budget Data by month'!R:R,'Budget Data by month'!$B:$B,$D$2,'Budget Data by month'!$C:$C,$B21),0)</f>
        <v>0</v>
      </c>
      <c r="R21" s="77">
        <f t="shared" si="0"/>
        <v>0</v>
      </c>
      <c r="Z21" s="19"/>
    </row>
    <row r="22" spans="1:26" s="14" customFormat="1" x14ac:dyDescent="0.35">
      <c r="A22" s="76"/>
      <c r="B22" s="14" t="s">
        <v>45</v>
      </c>
      <c r="C22" s="7" t="s">
        <v>46</v>
      </c>
      <c r="D22" s="46">
        <v>4190200</v>
      </c>
      <c r="E22" s="299">
        <f>IFERROR(SUMIFS('Budget Data by month'!F:F,'Budget Data by month'!$B:$B,$D$2,'Budget Data by month'!$C:$C,$B22),0)</f>
        <v>0</v>
      </c>
      <c r="F22" s="299">
        <f>IFERROR(SUMIFS('Budget Data by month'!G:G,'Budget Data by month'!$B:$B,$D$2,'Budget Data by month'!$C:$C,$B22),0)</f>
        <v>0</v>
      </c>
      <c r="G22" s="299">
        <f>IFERROR(SUMIFS('Budget Data by month'!H:H,'Budget Data by month'!$B:$B,$D$2,'Budget Data by month'!$C:$C,$B22),0)</f>
        <v>0</v>
      </c>
      <c r="H22" s="299">
        <f>IFERROR(SUMIFS('Budget Data by month'!I:I,'Budget Data by month'!$B:$B,$D$2,'Budget Data by month'!$C:$C,$B22),0)</f>
        <v>0</v>
      </c>
      <c r="I22" s="299">
        <f>IFERROR(SUMIFS('Budget Data by month'!J:J,'Budget Data by month'!$B:$B,$D$2,'Budget Data by month'!$C:$C,$B22),0)</f>
        <v>0</v>
      </c>
      <c r="J22" s="299">
        <f>IFERROR(SUMIFS('Budget Data by month'!K:K,'Budget Data by month'!$B:$B,$D$2,'Budget Data by month'!$C:$C,$B22),0)</f>
        <v>0</v>
      </c>
      <c r="K22" s="299">
        <f>IFERROR(SUMIFS('Budget Data by month'!L:L,'Budget Data by month'!$B:$B,$D$2,'Budget Data by month'!$C:$C,$B22),0)</f>
        <v>0</v>
      </c>
      <c r="L22" s="299">
        <f>IFERROR(SUMIFS('Budget Data by month'!M:M,'Budget Data by month'!$B:$B,$D$2,'Budget Data by month'!$C:$C,$B22),0)</f>
        <v>0</v>
      </c>
      <c r="M22" s="299">
        <f>IFERROR(SUMIFS('Budget Data by month'!N:N,'Budget Data by month'!$B:$B,$D$2,'Budget Data by month'!$C:$C,$B22),0)</f>
        <v>0</v>
      </c>
      <c r="N22" s="299">
        <f>IFERROR(SUMIFS('Budget Data by month'!O:O,'Budget Data by month'!$B:$B,$D$2,'Budget Data by month'!$C:$C,$B22),0)</f>
        <v>0</v>
      </c>
      <c r="O22" s="299">
        <f>IFERROR(SUMIFS('Budget Data by month'!P:P,'Budget Data by month'!$B:$B,$D$2,'Budget Data by month'!$C:$C,$B22),0)</f>
        <v>0</v>
      </c>
      <c r="P22" s="299">
        <f>IFERROR(SUMIFS('Budget Data by month'!Q:Q,'Budget Data by month'!$B:$B,$D$2,'Budget Data by month'!$C:$C,$B22),0)</f>
        <v>0</v>
      </c>
      <c r="Q22" s="299">
        <f>IFERROR(SUMIFS('Budget Data by month'!R:R,'Budget Data by month'!$B:$B,$D$2,'Budget Data by month'!$C:$C,$B22),0)</f>
        <v>0</v>
      </c>
      <c r="R22" s="77">
        <f t="shared" si="0"/>
        <v>0</v>
      </c>
      <c r="Z22" s="19"/>
    </row>
    <row r="23" spans="1:26" s="14" customFormat="1" x14ac:dyDescent="0.35">
      <c r="A23" s="76"/>
      <c r="B23" s="14" t="s">
        <v>47</v>
      </c>
      <c r="C23" s="7" t="s">
        <v>48</v>
      </c>
      <c r="D23" s="46">
        <v>4190386</v>
      </c>
      <c r="E23" s="299">
        <f>IFERROR(SUMIFS('Budget Data by month'!F:F,'Budget Data by month'!$B:$B,$D$2,'Budget Data by month'!$C:$C,$B23),0)</f>
        <v>0</v>
      </c>
      <c r="F23" s="299">
        <f>IFERROR(SUMIFS('Budget Data by month'!G:G,'Budget Data by month'!$B:$B,$D$2,'Budget Data by month'!$C:$C,$B23),0)</f>
        <v>0</v>
      </c>
      <c r="G23" s="299">
        <f>IFERROR(SUMIFS('Budget Data by month'!H:H,'Budget Data by month'!$B:$B,$D$2,'Budget Data by month'!$C:$C,$B23),0)</f>
        <v>0</v>
      </c>
      <c r="H23" s="299">
        <f>IFERROR(SUMIFS('Budget Data by month'!I:I,'Budget Data by month'!$B:$B,$D$2,'Budget Data by month'!$C:$C,$B23),0)</f>
        <v>0</v>
      </c>
      <c r="I23" s="299">
        <f>IFERROR(SUMIFS('Budget Data by month'!J:J,'Budget Data by month'!$B:$B,$D$2,'Budget Data by month'!$C:$C,$B23),0)</f>
        <v>0</v>
      </c>
      <c r="J23" s="299">
        <f>IFERROR(SUMIFS('Budget Data by month'!K:K,'Budget Data by month'!$B:$B,$D$2,'Budget Data by month'!$C:$C,$B23),0)</f>
        <v>0</v>
      </c>
      <c r="K23" s="299">
        <f>IFERROR(SUMIFS('Budget Data by month'!L:L,'Budget Data by month'!$B:$B,$D$2,'Budget Data by month'!$C:$C,$B23),0)</f>
        <v>0</v>
      </c>
      <c r="L23" s="299">
        <f>IFERROR(SUMIFS('Budget Data by month'!M:M,'Budget Data by month'!$B:$B,$D$2,'Budget Data by month'!$C:$C,$B23),0)</f>
        <v>0</v>
      </c>
      <c r="M23" s="299">
        <f>IFERROR(SUMIFS('Budget Data by month'!N:N,'Budget Data by month'!$B:$B,$D$2,'Budget Data by month'!$C:$C,$B23),0)</f>
        <v>0</v>
      </c>
      <c r="N23" s="299">
        <f>IFERROR(SUMIFS('Budget Data by month'!O:O,'Budget Data by month'!$B:$B,$D$2,'Budget Data by month'!$C:$C,$B23),0)</f>
        <v>0</v>
      </c>
      <c r="O23" s="299">
        <f>IFERROR(SUMIFS('Budget Data by month'!P:P,'Budget Data by month'!$B:$B,$D$2,'Budget Data by month'!$C:$C,$B23),0)</f>
        <v>0</v>
      </c>
      <c r="P23" s="299">
        <f>IFERROR(SUMIFS('Budget Data by month'!Q:Q,'Budget Data by month'!$B:$B,$D$2,'Budget Data by month'!$C:$C,$B23),0)</f>
        <v>0</v>
      </c>
      <c r="Q23" s="299">
        <f>IFERROR(SUMIFS('Budget Data by month'!R:R,'Budget Data by month'!$B:$B,$D$2,'Budget Data by month'!$C:$C,$B23),0)</f>
        <v>0</v>
      </c>
      <c r="R23" s="77">
        <f t="shared" ref="R23:R25" si="1">SUM(F23:Q23)-E23</f>
        <v>0</v>
      </c>
      <c r="Z23" s="19"/>
    </row>
    <row r="24" spans="1:26" s="14" customFormat="1" x14ac:dyDescent="0.35">
      <c r="A24" s="76"/>
      <c r="B24" s="14" t="s">
        <v>49</v>
      </c>
      <c r="C24" s="7" t="s">
        <v>50</v>
      </c>
      <c r="D24" s="46">
        <v>4190387</v>
      </c>
      <c r="E24" s="299">
        <f>IFERROR(SUMIFS('Budget Data by month'!F:F,'Budget Data by month'!$B:$B,$D$2,'Budget Data by month'!$C:$C,$B24),0)</f>
        <v>0</v>
      </c>
      <c r="F24" s="299">
        <f>IFERROR(SUMIFS('Budget Data by month'!G:G,'Budget Data by month'!$B:$B,$D$2,'Budget Data by month'!$C:$C,$B24),0)</f>
        <v>0</v>
      </c>
      <c r="G24" s="299">
        <f>IFERROR(SUMIFS('Budget Data by month'!H:H,'Budget Data by month'!$B:$B,$D$2,'Budget Data by month'!$C:$C,$B24),0)</f>
        <v>0</v>
      </c>
      <c r="H24" s="299">
        <f>IFERROR(SUMIFS('Budget Data by month'!I:I,'Budget Data by month'!$B:$B,$D$2,'Budget Data by month'!$C:$C,$B24),0)</f>
        <v>0</v>
      </c>
      <c r="I24" s="299">
        <f>IFERROR(SUMIFS('Budget Data by month'!J:J,'Budget Data by month'!$B:$B,$D$2,'Budget Data by month'!$C:$C,$B24),0)</f>
        <v>0</v>
      </c>
      <c r="J24" s="299">
        <f>IFERROR(SUMIFS('Budget Data by month'!K:K,'Budget Data by month'!$B:$B,$D$2,'Budget Data by month'!$C:$C,$B24),0)</f>
        <v>0</v>
      </c>
      <c r="K24" s="299">
        <f>IFERROR(SUMIFS('Budget Data by month'!L:L,'Budget Data by month'!$B:$B,$D$2,'Budget Data by month'!$C:$C,$B24),0)</f>
        <v>0</v>
      </c>
      <c r="L24" s="299">
        <f>IFERROR(SUMIFS('Budget Data by month'!M:M,'Budget Data by month'!$B:$B,$D$2,'Budget Data by month'!$C:$C,$B24),0)</f>
        <v>0</v>
      </c>
      <c r="M24" s="299">
        <f>IFERROR(SUMIFS('Budget Data by month'!N:N,'Budget Data by month'!$B:$B,$D$2,'Budget Data by month'!$C:$C,$B24),0)</f>
        <v>0</v>
      </c>
      <c r="N24" s="299">
        <f>IFERROR(SUMIFS('Budget Data by month'!O:O,'Budget Data by month'!$B:$B,$D$2,'Budget Data by month'!$C:$C,$B24),0)</f>
        <v>0</v>
      </c>
      <c r="O24" s="299">
        <f>IFERROR(SUMIFS('Budget Data by month'!P:P,'Budget Data by month'!$B:$B,$D$2,'Budget Data by month'!$C:$C,$B24),0)</f>
        <v>0</v>
      </c>
      <c r="P24" s="299">
        <f>IFERROR(SUMIFS('Budget Data by month'!Q:Q,'Budget Data by month'!$B:$B,$D$2,'Budget Data by month'!$C:$C,$B24),0)</f>
        <v>0</v>
      </c>
      <c r="Q24" s="299">
        <f>IFERROR(SUMIFS('Budget Data by month'!R:R,'Budget Data by month'!$B:$B,$D$2,'Budget Data by month'!$C:$C,$B24),0)</f>
        <v>0</v>
      </c>
      <c r="R24" s="77">
        <f t="shared" si="1"/>
        <v>0</v>
      </c>
      <c r="Z24" s="19"/>
    </row>
    <row r="25" spans="1:26" s="14" customFormat="1" x14ac:dyDescent="0.35">
      <c r="A25" s="76"/>
      <c r="B25" s="14" t="s">
        <v>51</v>
      </c>
      <c r="C25" s="7" t="s">
        <v>52</v>
      </c>
      <c r="D25" s="46">
        <v>4190388</v>
      </c>
      <c r="E25" s="299">
        <f>IFERROR(SUMIFS('Budget Data by month'!F:F,'Budget Data by month'!$B:$B,$D$2,'Budget Data by month'!$C:$C,$B25),0)</f>
        <v>0</v>
      </c>
      <c r="F25" s="299">
        <f>IFERROR(SUMIFS('Budget Data by month'!G:G,'Budget Data by month'!$B:$B,$D$2,'Budget Data by month'!$C:$C,$B25),0)</f>
        <v>0</v>
      </c>
      <c r="G25" s="299">
        <f>IFERROR(SUMIFS('Budget Data by month'!H:H,'Budget Data by month'!$B:$B,$D$2,'Budget Data by month'!$C:$C,$B25),0)</f>
        <v>0</v>
      </c>
      <c r="H25" s="299">
        <f>IFERROR(SUMIFS('Budget Data by month'!I:I,'Budget Data by month'!$B:$B,$D$2,'Budget Data by month'!$C:$C,$B25),0)</f>
        <v>0</v>
      </c>
      <c r="I25" s="299">
        <f>IFERROR(SUMIFS('Budget Data by month'!J:J,'Budget Data by month'!$B:$B,$D$2,'Budget Data by month'!$C:$C,$B25),0)</f>
        <v>0</v>
      </c>
      <c r="J25" s="299">
        <f>IFERROR(SUMIFS('Budget Data by month'!K:K,'Budget Data by month'!$B:$B,$D$2,'Budget Data by month'!$C:$C,$B25),0)</f>
        <v>0</v>
      </c>
      <c r="K25" s="299">
        <f>IFERROR(SUMIFS('Budget Data by month'!L:L,'Budget Data by month'!$B:$B,$D$2,'Budget Data by month'!$C:$C,$B25),0)</f>
        <v>0</v>
      </c>
      <c r="L25" s="299">
        <f>IFERROR(SUMIFS('Budget Data by month'!M:M,'Budget Data by month'!$B:$B,$D$2,'Budget Data by month'!$C:$C,$B25),0)</f>
        <v>0</v>
      </c>
      <c r="M25" s="299">
        <f>IFERROR(SUMIFS('Budget Data by month'!N:N,'Budget Data by month'!$B:$B,$D$2,'Budget Data by month'!$C:$C,$B25),0)</f>
        <v>0</v>
      </c>
      <c r="N25" s="299">
        <f>IFERROR(SUMIFS('Budget Data by month'!O:O,'Budget Data by month'!$B:$B,$D$2,'Budget Data by month'!$C:$C,$B25),0)</f>
        <v>0</v>
      </c>
      <c r="O25" s="299">
        <f>IFERROR(SUMIFS('Budget Data by month'!P:P,'Budget Data by month'!$B:$B,$D$2,'Budget Data by month'!$C:$C,$B25),0)</f>
        <v>0</v>
      </c>
      <c r="P25" s="299">
        <f>IFERROR(SUMIFS('Budget Data by month'!Q:Q,'Budget Data by month'!$B:$B,$D$2,'Budget Data by month'!$C:$C,$B25),0)</f>
        <v>0</v>
      </c>
      <c r="Q25" s="299">
        <f>IFERROR(SUMIFS('Budget Data by month'!R:R,'Budget Data by month'!$B:$B,$D$2,'Budget Data by month'!$C:$C,$B25),0)</f>
        <v>0</v>
      </c>
      <c r="R25" s="77">
        <f t="shared" si="1"/>
        <v>0</v>
      </c>
      <c r="Z25" s="19"/>
    </row>
    <row r="26" spans="1:26" s="14" customFormat="1" x14ac:dyDescent="0.35">
      <c r="A26" s="76"/>
      <c r="B26" s="14" t="s">
        <v>53</v>
      </c>
      <c r="C26" s="7" t="s">
        <v>54</v>
      </c>
      <c r="D26" s="46">
        <v>4190380</v>
      </c>
      <c r="E26" s="299">
        <f>IFERROR(SUMIFS('Budget Data by month'!F:F,'Budget Data by month'!$B:$B,$D$2,'Budget Data by month'!$C:$C,$B26),0)</f>
        <v>0</v>
      </c>
      <c r="F26" s="299">
        <f>IFERROR(SUMIFS('Budget Data by month'!G:G,'Budget Data by month'!$B:$B,$D$2,'Budget Data by month'!$C:$C,$B26),0)</f>
        <v>0</v>
      </c>
      <c r="G26" s="299">
        <f>IFERROR(SUMIFS('Budget Data by month'!H:H,'Budget Data by month'!$B:$B,$D$2,'Budget Data by month'!$C:$C,$B26),0)</f>
        <v>0</v>
      </c>
      <c r="H26" s="299">
        <f>IFERROR(SUMIFS('Budget Data by month'!I:I,'Budget Data by month'!$B:$B,$D$2,'Budget Data by month'!$C:$C,$B26),0)</f>
        <v>0</v>
      </c>
      <c r="I26" s="299">
        <f>IFERROR(SUMIFS('Budget Data by month'!J:J,'Budget Data by month'!$B:$B,$D$2,'Budget Data by month'!$C:$C,$B26),0)</f>
        <v>0</v>
      </c>
      <c r="J26" s="299">
        <f>IFERROR(SUMIFS('Budget Data by month'!K:K,'Budget Data by month'!$B:$B,$D$2,'Budget Data by month'!$C:$C,$B26),0)</f>
        <v>0</v>
      </c>
      <c r="K26" s="299">
        <f>IFERROR(SUMIFS('Budget Data by month'!L:L,'Budget Data by month'!$B:$B,$D$2,'Budget Data by month'!$C:$C,$B26),0)</f>
        <v>0</v>
      </c>
      <c r="L26" s="299">
        <f>IFERROR(SUMIFS('Budget Data by month'!M:M,'Budget Data by month'!$B:$B,$D$2,'Budget Data by month'!$C:$C,$B26),0)</f>
        <v>0</v>
      </c>
      <c r="M26" s="299">
        <f>IFERROR(SUMIFS('Budget Data by month'!N:N,'Budget Data by month'!$B:$B,$D$2,'Budget Data by month'!$C:$C,$B26),0)</f>
        <v>0</v>
      </c>
      <c r="N26" s="299">
        <f>IFERROR(SUMIFS('Budget Data by month'!O:O,'Budget Data by month'!$B:$B,$D$2,'Budget Data by month'!$C:$C,$B26),0)</f>
        <v>0</v>
      </c>
      <c r="O26" s="299">
        <f>IFERROR(SUMIFS('Budget Data by month'!P:P,'Budget Data by month'!$B:$B,$D$2,'Budget Data by month'!$C:$C,$B26),0)</f>
        <v>0</v>
      </c>
      <c r="P26" s="299">
        <f>IFERROR(SUMIFS('Budget Data by month'!Q:Q,'Budget Data by month'!$B:$B,$D$2,'Budget Data by month'!$C:$C,$B26),0)</f>
        <v>0</v>
      </c>
      <c r="Q26" s="299">
        <f>IFERROR(SUMIFS('Budget Data by month'!R:R,'Budget Data by month'!$B:$B,$D$2,'Budget Data by month'!$C:$C,$B26),0)</f>
        <v>0</v>
      </c>
      <c r="R26" s="77">
        <f>SUM(F26:Q26)-E26</f>
        <v>0</v>
      </c>
      <c r="Z26" s="19"/>
    </row>
    <row r="27" spans="1:26" s="14" customFormat="1" ht="3" customHeight="1" x14ac:dyDescent="0.35">
      <c r="A27" s="76"/>
      <c r="C27" s="7"/>
      <c r="D27" s="46"/>
      <c r="E27" s="56"/>
      <c r="F27" s="56"/>
      <c r="G27" s="56"/>
      <c r="H27" s="56"/>
      <c r="I27" s="56"/>
      <c r="J27" s="56"/>
      <c r="K27" s="56"/>
      <c r="L27" s="56"/>
      <c r="M27" s="56"/>
      <c r="N27" s="56"/>
      <c r="O27" s="56"/>
      <c r="P27" s="56"/>
      <c r="Q27" s="56"/>
      <c r="R27" s="79"/>
      <c r="Z27" s="19"/>
    </row>
    <row r="28" spans="1:26" s="14" customFormat="1" x14ac:dyDescent="0.35">
      <c r="A28" s="76"/>
      <c r="B28" s="14" t="s">
        <v>157</v>
      </c>
      <c r="C28" s="7" t="s">
        <v>158</v>
      </c>
      <c r="D28" s="46">
        <v>4190205</v>
      </c>
      <c r="E28" s="299">
        <f>IFERROR(SUMIFS('Budget Data by month'!F:F,'Budget Data by month'!$B:$B,$D$2,'Budget Data by month'!$C:$C,$B28),0)</f>
        <v>0</v>
      </c>
      <c r="F28" s="299">
        <f>IFERROR(SUMIFS('Budget Data by month'!G:G,'Budget Data by month'!$B:$B,$D$2,'Budget Data by month'!$C:$C,$B28),0)</f>
        <v>0</v>
      </c>
      <c r="G28" s="299">
        <f>IFERROR(SUMIFS('Budget Data by month'!H:H,'Budget Data by month'!$B:$B,$D$2,'Budget Data by month'!$C:$C,$B28),0)</f>
        <v>0</v>
      </c>
      <c r="H28" s="299">
        <f>IFERROR(SUMIFS('Budget Data by month'!I:I,'Budget Data by month'!$B:$B,$D$2,'Budget Data by month'!$C:$C,$B28),0)</f>
        <v>0</v>
      </c>
      <c r="I28" s="299">
        <f>IFERROR(SUMIFS('Budget Data by month'!J:J,'Budget Data by month'!$B:$B,$D$2,'Budget Data by month'!$C:$C,$B28),0)</f>
        <v>0</v>
      </c>
      <c r="J28" s="299">
        <f>IFERROR(SUMIFS('Budget Data by month'!K:K,'Budget Data by month'!$B:$B,$D$2,'Budget Data by month'!$C:$C,$B28),0)</f>
        <v>0</v>
      </c>
      <c r="K28" s="299">
        <f>IFERROR(SUMIFS('Budget Data by month'!L:L,'Budget Data by month'!$B:$B,$D$2,'Budget Data by month'!$C:$C,$B28),0)</f>
        <v>0</v>
      </c>
      <c r="L28" s="299">
        <f>IFERROR(SUMIFS('Budget Data by month'!M:M,'Budget Data by month'!$B:$B,$D$2,'Budget Data by month'!$C:$C,$B28),0)</f>
        <v>0</v>
      </c>
      <c r="M28" s="299">
        <f>IFERROR(SUMIFS('Budget Data by month'!N:N,'Budget Data by month'!$B:$B,$D$2,'Budget Data by month'!$C:$C,$B28),0)</f>
        <v>0</v>
      </c>
      <c r="N28" s="299">
        <f>IFERROR(SUMIFS('Budget Data by month'!O:O,'Budget Data by month'!$B:$B,$D$2,'Budget Data by month'!$C:$C,$B28),0)</f>
        <v>0</v>
      </c>
      <c r="O28" s="299">
        <f>IFERROR(SUMIFS('Budget Data by month'!P:P,'Budget Data by month'!$B:$B,$D$2,'Budget Data by month'!$C:$C,$B28),0)</f>
        <v>0</v>
      </c>
      <c r="P28" s="299">
        <f>IFERROR(SUMIFS('Budget Data by month'!Q:Q,'Budget Data by month'!$B:$B,$D$2,'Budget Data by month'!$C:$C,$B28),0)</f>
        <v>0</v>
      </c>
      <c r="Q28" s="299">
        <f>IFERROR(SUMIFS('Budget Data by month'!R:R,'Budget Data by month'!$B:$B,$D$2,'Budget Data by month'!$C:$C,$B28),0)</f>
        <v>0</v>
      </c>
      <c r="R28" s="77">
        <f>SUM(F28:Q28)-E28</f>
        <v>0</v>
      </c>
      <c r="Z28" s="19"/>
    </row>
    <row r="29" spans="1:26" s="14" customFormat="1" ht="16" thickBot="1" x14ac:dyDescent="0.4">
      <c r="A29" s="76"/>
      <c r="B29" s="14" t="s">
        <v>55</v>
      </c>
      <c r="C29" s="7" t="s">
        <v>56</v>
      </c>
      <c r="D29" s="46">
        <v>4190210</v>
      </c>
      <c r="E29" s="299">
        <f>IFERROR(SUMIFS('Budget Data by month'!F:F,'Budget Data by month'!$B:$B,$D$2,'Budget Data by month'!$C:$C,$B29),0)</f>
        <v>0</v>
      </c>
      <c r="F29" s="299">
        <f>IFERROR(SUMIFS('Budget Data by month'!G:G,'Budget Data by month'!$B:$B,$D$2,'Budget Data by month'!$C:$C,$B29),0)</f>
        <v>0</v>
      </c>
      <c r="G29" s="299">
        <f>IFERROR(SUMIFS('Budget Data by month'!H:H,'Budget Data by month'!$B:$B,$D$2,'Budget Data by month'!$C:$C,$B29),0)</f>
        <v>0</v>
      </c>
      <c r="H29" s="299">
        <f>IFERROR(SUMIFS('Budget Data by month'!I:I,'Budget Data by month'!$B:$B,$D$2,'Budget Data by month'!$C:$C,$B29),0)</f>
        <v>0</v>
      </c>
      <c r="I29" s="299">
        <f>IFERROR(SUMIFS('Budget Data by month'!J:J,'Budget Data by month'!$B:$B,$D$2,'Budget Data by month'!$C:$C,$B29),0)</f>
        <v>0</v>
      </c>
      <c r="J29" s="299">
        <f>IFERROR(SUMIFS('Budget Data by month'!K:K,'Budget Data by month'!$B:$B,$D$2,'Budget Data by month'!$C:$C,$B29),0)</f>
        <v>0</v>
      </c>
      <c r="K29" s="299">
        <f>IFERROR(SUMIFS('Budget Data by month'!L:L,'Budget Data by month'!$B:$B,$D$2,'Budget Data by month'!$C:$C,$B29),0)</f>
        <v>0</v>
      </c>
      <c r="L29" s="299">
        <f>IFERROR(SUMIFS('Budget Data by month'!M:M,'Budget Data by month'!$B:$B,$D$2,'Budget Data by month'!$C:$C,$B29),0)</f>
        <v>0</v>
      </c>
      <c r="M29" s="299">
        <f>IFERROR(SUMIFS('Budget Data by month'!N:N,'Budget Data by month'!$B:$B,$D$2,'Budget Data by month'!$C:$C,$B29),0)</f>
        <v>0</v>
      </c>
      <c r="N29" s="299">
        <f>IFERROR(SUMIFS('Budget Data by month'!O:O,'Budget Data by month'!$B:$B,$D$2,'Budget Data by month'!$C:$C,$B29),0)</f>
        <v>0</v>
      </c>
      <c r="O29" s="299">
        <f>IFERROR(SUMIFS('Budget Data by month'!P:P,'Budget Data by month'!$B:$B,$D$2,'Budget Data by month'!$C:$C,$B29),0)</f>
        <v>0</v>
      </c>
      <c r="P29" s="299">
        <f>IFERROR(SUMIFS('Budget Data by month'!Q:Q,'Budget Data by month'!$B:$B,$D$2,'Budget Data by month'!$C:$C,$B29),0)</f>
        <v>0</v>
      </c>
      <c r="Q29" s="299">
        <f>IFERROR(SUMIFS('Budget Data by month'!R:R,'Budget Data by month'!$B:$B,$D$2,'Budget Data by month'!$C:$C,$B29),0)</f>
        <v>0</v>
      </c>
      <c r="R29" s="101">
        <f>SUM(F29:Q29)-E29</f>
        <v>0</v>
      </c>
      <c r="Z29" s="19"/>
    </row>
    <row r="30" spans="1:26" s="14" customFormat="1" ht="3" customHeight="1" x14ac:dyDescent="0.35">
      <c r="A30" s="116"/>
      <c r="B30" s="133"/>
      <c r="C30" s="134"/>
      <c r="D30" s="118"/>
      <c r="E30" s="119"/>
      <c r="F30" s="362"/>
      <c r="G30" s="362"/>
      <c r="H30" s="362"/>
      <c r="I30" s="362"/>
      <c r="J30" s="362"/>
      <c r="K30" s="362"/>
      <c r="L30" s="362"/>
      <c r="M30" s="362"/>
      <c r="N30" s="362"/>
      <c r="O30" s="362"/>
      <c r="P30" s="362"/>
      <c r="Q30" s="362"/>
      <c r="R30" s="135"/>
      <c r="Z30" s="19"/>
    </row>
    <row r="31" spans="1:26" s="14" customFormat="1" ht="16" thickBot="1" x14ac:dyDescent="0.4">
      <c r="A31" s="136"/>
      <c r="B31" s="137" t="s">
        <v>533</v>
      </c>
      <c r="C31" s="137"/>
      <c r="D31" s="138"/>
      <c r="E31" s="363">
        <f>ROUND(SUM(E9:E29),2)</f>
        <v>0</v>
      </c>
      <c r="F31" s="364">
        <f>SUM(F9:F29)</f>
        <v>0</v>
      </c>
      <c r="G31" s="364">
        <f t="shared" ref="G31:Q31" si="2">SUM(G9:G29)</f>
        <v>0</v>
      </c>
      <c r="H31" s="364">
        <f t="shared" si="2"/>
        <v>0</v>
      </c>
      <c r="I31" s="364">
        <f t="shared" si="2"/>
        <v>0</v>
      </c>
      <c r="J31" s="364">
        <f t="shared" si="2"/>
        <v>0</v>
      </c>
      <c r="K31" s="364">
        <f t="shared" si="2"/>
        <v>0</v>
      </c>
      <c r="L31" s="364">
        <f t="shared" si="2"/>
        <v>0</v>
      </c>
      <c r="M31" s="364">
        <f t="shared" si="2"/>
        <v>0</v>
      </c>
      <c r="N31" s="364">
        <f t="shared" si="2"/>
        <v>0</v>
      </c>
      <c r="O31" s="364">
        <f t="shared" si="2"/>
        <v>0</v>
      </c>
      <c r="P31" s="364">
        <f t="shared" si="2"/>
        <v>0</v>
      </c>
      <c r="Q31" s="364">
        <f t="shared" si="2"/>
        <v>0</v>
      </c>
      <c r="R31" s="139">
        <f>SUM(R9:R30)</f>
        <v>0</v>
      </c>
      <c r="Z31" s="19"/>
    </row>
    <row r="32" spans="1:26" s="14" customFormat="1" ht="12" customHeight="1" x14ac:dyDescent="0.35">
      <c r="A32" s="72"/>
      <c r="B32" s="73"/>
      <c r="C32" s="102"/>
      <c r="D32" s="103"/>
      <c r="E32" s="112"/>
      <c r="F32" s="365"/>
      <c r="G32" s="365"/>
      <c r="H32" s="365"/>
      <c r="I32" s="365"/>
      <c r="J32" s="365"/>
      <c r="K32" s="365"/>
      <c r="L32" s="365"/>
      <c r="M32" s="365"/>
      <c r="N32" s="365"/>
      <c r="O32" s="365"/>
      <c r="P32" s="365"/>
      <c r="Q32" s="365"/>
      <c r="R32" s="105"/>
      <c r="Z32" s="19"/>
    </row>
    <row r="33" spans="1:26" s="14" customFormat="1" x14ac:dyDescent="0.35">
      <c r="A33" s="76"/>
      <c r="B33" s="56" t="s">
        <v>534</v>
      </c>
      <c r="C33" s="56"/>
      <c r="D33" s="46"/>
      <c r="E33" s="61"/>
      <c r="F33" s="35"/>
      <c r="G33" s="35"/>
      <c r="H33" s="35"/>
      <c r="I33" s="35"/>
      <c r="J33" s="35"/>
      <c r="K33" s="35"/>
      <c r="L33" s="35"/>
      <c r="M33" s="35"/>
      <c r="N33" s="35"/>
      <c r="O33" s="35"/>
      <c r="P33" s="35"/>
      <c r="Q33" s="35"/>
      <c r="R33" s="106"/>
      <c r="Z33" s="19"/>
    </row>
    <row r="34" spans="1:26" s="14" customFormat="1" x14ac:dyDescent="0.35">
      <c r="A34" s="76"/>
      <c r="B34" s="14" t="s">
        <v>57</v>
      </c>
      <c r="C34" s="7" t="s">
        <v>58</v>
      </c>
      <c r="D34" s="46">
        <v>6110000</v>
      </c>
      <c r="E34" s="299">
        <f>IFERROR(SUMIFS('Budget Data by month'!F:F,'Budget Data by month'!$B:$B,$D$2,'Budget Data by month'!$C:$C,$B34),0)</f>
        <v>0</v>
      </c>
      <c r="F34" s="299">
        <f>IFERROR(SUMIFS('Budget Data by month'!G:G,'Budget Data by month'!$B:$B,$D$2,'Budget Data by month'!$C:$C,$B34),0)</f>
        <v>0</v>
      </c>
      <c r="G34" s="299">
        <f>IFERROR(SUMIFS('Budget Data by month'!H:H,'Budget Data by month'!$B:$B,$D$2,'Budget Data by month'!$C:$C,$B34),0)</f>
        <v>0</v>
      </c>
      <c r="H34" s="299">
        <f>IFERROR(SUMIFS('Budget Data by month'!I:I,'Budget Data by month'!$B:$B,$D$2,'Budget Data by month'!$C:$C,$B34),0)</f>
        <v>0</v>
      </c>
      <c r="I34" s="299">
        <f>IFERROR(SUMIFS('Budget Data by month'!J:J,'Budget Data by month'!$B:$B,$D$2,'Budget Data by month'!$C:$C,$B34),0)</f>
        <v>0</v>
      </c>
      <c r="J34" s="299">
        <f>IFERROR(SUMIFS('Budget Data by month'!K:K,'Budget Data by month'!$B:$B,$D$2,'Budget Data by month'!$C:$C,$B34),0)</f>
        <v>0</v>
      </c>
      <c r="K34" s="299">
        <f>IFERROR(SUMIFS('Budget Data by month'!L:L,'Budget Data by month'!$B:$B,$D$2,'Budget Data by month'!$C:$C,$B34),0)</f>
        <v>0</v>
      </c>
      <c r="L34" s="299">
        <f>IFERROR(SUMIFS('Budget Data by month'!M:M,'Budget Data by month'!$B:$B,$D$2,'Budget Data by month'!$C:$C,$B34),0)</f>
        <v>0</v>
      </c>
      <c r="M34" s="299">
        <f>IFERROR(SUMIFS('Budget Data by month'!N:N,'Budget Data by month'!$B:$B,$D$2,'Budget Data by month'!$C:$C,$B34),0)</f>
        <v>0</v>
      </c>
      <c r="N34" s="299">
        <f>IFERROR(SUMIFS('Budget Data by month'!O:O,'Budget Data by month'!$B:$B,$D$2,'Budget Data by month'!$C:$C,$B34),0)</f>
        <v>0</v>
      </c>
      <c r="O34" s="299">
        <f>IFERROR(SUMIFS('Budget Data by month'!P:P,'Budget Data by month'!$B:$B,$D$2,'Budget Data by month'!$C:$C,$B34),0)</f>
        <v>0</v>
      </c>
      <c r="P34" s="299">
        <f>IFERROR(SUMIFS('Budget Data by month'!Q:Q,'Budget Data by month'!$B:$B,$D$2,'Budget Data by month'!$C:$C,$B34),0)</f>
        <v>0</v>
      </c>
      <c r="Q34" s="299">
        <f>IFERROR(SUMIFS('Budget Data by month'!R:R,'Budget Data by month'!$B:$B,$D$2,'Budget Data by month'!$C:$C,$B34),0)</f>
        <v>0</v>
      </c>
      <c r="R34" s="77">
        <f t="shared" ref="R34:R63" si="3">SUM(F34:Q34)-E34</f>
        <v>0</v>
      </c>
      <c r="Z34" s="19"/>
    </row>
    <row r="35" spans="1:26" s="14" customFormat="1" x14ac:dyDescent="0.35">
      <c r="A35" s="76"/>
      <c r="B35" s="14" t="s">
        <v>59</v>
      </c>
      <c r="C35" s="7" t="s">
        <v>60</v>
      </c>
      <c r="D35" s="46">
        <v>6110020</v>
      </c>
      <c r="E35" s="299">
        <f>IFERROR(SUMIFS('Budget Data by month'!F:F,'Budget Data by month'!$B:$B,$D$2,'Budget Data by month'!$C:$C,$B35),0)</f>
        <v>0</v>
      </c>
      <c r="F35" s="299">
        <f>IFERROR(SUMIFS('Budget Data by month'!G:G,'Budget Data by month'!$B:$B,$D$2,'Budget Data by month'!$C:$C,$B35),0)</f>
        <v>0</v>
      </c>
      <c r="G35" s="299">
        <f>IFERROR(SUMIFS('Budget Data by month'!H:H,'Budget Data by month'!$B:$B,$D$2,'Budget Data by month'!$C:$C,$B35),0)</f>
        <v>0</v>
      </c>
      <c r="H35" s="299">
        <f>IFERROR(SUMIFS('Budget Data by month'!I:I,'Budget Data by month'!$B:$B,$D$2,'Budget Data by month'!$C:$C,$B35),0)</f>
        <v>0</v>
      </c>
      <c r="I35" s="299">
        <f>IFERROR(SUMIFS('Budget Data by month'!J:J,'Budget Data by month'!$B:$B,$D$2,'Budget Data by month'!$C:$C,$B35),0)</f>
        <v>0</v>
      </c>
      <c r="J35" s="299">
        <f>IFERROR(SUMIFS('Budget Data by month'!K:K,'Budget Data by month'!$B:$B,$D$2,'Budget Data by month'!$C:$C,$B35),0)</f>
        <v>0</v>
      </c>
      <c r="K35" s="299">
        <f>IFERROR(SUMIFS('Budget Data by month'!L:L,'Budget Data by month'!$B:$B,$D$2,'Budget Data by month'!$C:$C,$B35),0)</f>
        <v>0</v>
      </c>
      <c r="L35" s="299">
        <f>IFERROR(SUMIFS('Budget Data by month'!M:M,'Budget Data by month'!$B:$B,$D$2,'Budget Data by month'!$C:$C,$B35),0)</f>
        <v>0</v>
      </c>
      <c r="M35" s="299">
        <f>IFERROR(SUMIFS('Budget Data by month'!N:N,'Budget Data by month'!$B:$B,$D$2,'Budget Data by month'!$C:$C,$B35),0)</f>
        <v>0</v>
      </c>
      <c r="N35" s="299">
        <f>IFERROR(SUMIFS('Budget Data by month'!O:O,'Budget Data by month'!$B:$B,$D$2,'Budget Data by month'!$C:$C,$B35),0)</f>
        <v>0</v>
      </c>
      <c r="O35" s="299">
        <f>IFERROR(SUMIFS('Budget Data by month'!P:P,'Budget Data by month'!$B:$B,$D$2,'Budget Data by month'!$C:$C,$B35),0)</f>
        <v>0</v>
      </c>
      <c r="P35" s="299">
        <f>IFERROR(SUMIFS('Budget Data by month'!Q:Q,'Budget Data by month'!$B:$B,$D$2,'Budget Data by month'!$C:$C,$B35),0)</f>
        <v>0</v>
      </c>
      <c r="Q35" s="299">
        <f>IFERROR(SUMIFS('Budget Data by month'!R:R,'Budget Data by month'!$B:$B,$D$2,'Budget Data by month'!$C:$C,$B35),0)</f>
        <v>0</v>
      </c>
      <c r="R35" s="77">
        <f t="shared" si="3"/>
        <v>0</v>
      </c>
      <c r="Z35" s="19"/>
    </row>
    <row r="36" spans="1:26" s="14" customFormat="1" x14ac:dyDescent="0.35">
      <c r="A36" s="76"/>
      <c r="B36" s="14" t="s">
        <v>61</v>
      </c>
      <c r="C36" s="7" t="s">
        <v>62</v>
      </c>
      <c r="D36" s="46">
        <v>6110600</v>
      </c>
      <c r="E36" s="299">
        <f>IFERROR(SUMIFS('Budget Data by month'!F:F,'Budget Data by month'!$B:$B,$D$2,'Budget Data by month'!$C:$C,$B36),0)</f>
        <v>0</v>
      </c>
      <c r="F36" s="299">
        <f>IFERROR(SUMIFS('Budget Data by month'!G:G,'Budget Data by month'!$B:$B,$D$2,'Budget Data by month'!$C:$C,$B36),0)</f>
        <v>0</v>
      </c>
      <c r="G36" s="299">
        <f>IFERROR(SUMIFS('Budget Data by month'!H:H,'Budget Data by month'!$B:$B,$D$2,'Budget Data by month'!$C:$C,$B36),0)</f>
        <v>0</v>
      </c>
      <c r="H36" s="299">
        <f>IFERROR(SUMIFS('Budget Data by month'!I:I,'Budget Data by month'!$B:$B,$D$2,'Budget Data by month'!$C:$C,$B36),0)</f>
        <v>0</v>
      </c>
      <c r="I36" s="299">
        <f>IFERROR(SUMIFS('Budget Data by month'!J:J,'Budget Data by month'!$B:$B,$D$2,'Budget Data by month'!$C:$C,$B36),0)</f>
        <v>0</v>
      </c>
      <c r="J36" s="299">
        <f>IFERROR(SUMIFS('Budget Data by month'!K:K,'Budget Data by month'!$B:$B,$D$2,'Budget Data by month'!$C:$C,$B36),0)</f>
        <v>0</v>
      </c>
      <c r="K36" s="299">
        <f>IFERROR(SUMIFS('Budget Data by month'!L:L,'Budget Data by month'!$B:$B,$D$2,'Budget Data by month'!$C:$C,$B36),0)</f>
        <v>0</v>
      </c>
      <c r="L36" s="299">
        <f>IFERROR(SUMIFS('Budget Data by month'!M:M,'Budget Data by month'!$B:$B,$D$2,'Budget Data by month'!$C:$C,$B36),0)</f>
        <v>0</v>
      </c>
      <c r="M36" s="299">
        <f>IFERROR(SUMIFS('Budget Data by month'!N:N,'Budget Data by month'!$B:$B,$D$2,'Budget Data by month'!$C:$C,$B36),0)</f>
        <v>0</v>
      </c>
      <c r="N36" s="299">
        <f>IFERROR(SUMIFS('Budget Data by month'!O:O,'Budget Data by month'!$B:$B,$D$2,'Budget Data by month'!$C:$C,$B36),0)</f>
        <v>0</v>
      </c>
      <c r="O36" s="299">
        <f>IFERROR(SUMIFS('Budget Data by month'!P:P,'Budget Data by month'!$B:$B,$D$2,'Budget Data by month'!$C:$C,$B36),0)</f>
        <v>0</v>
      </c>
      <c r="P36" s="299">
        <f>IFERROR(SUMIFS('Budget Data by month'!Q:Q,'Budget Data by month'!$B:$B,$D$2,'Budget Data by month'!$C:$C,$B36),0)</f>
        <v>0</v>
      </c>
      <c r="Q36" s="299">
        <f>IFERROR(SUMIFS('Budget Data by month'!R:R,'Budget Data by month'!$B:$B,$D$2,'Budget Data by month'!$C:$C,$B36),0)</f>
        <v>0</v>
      </c>
      <c r="R36" s="77">
        <f t="shared" si="3"/>
        <v>0</v>
      </c>
      <c r="Z36" s="19"/>
    </row>
    <row r="37" spans="1:26" s="14" customFormat="1" x14ac:dyDescent="0.35">
      <c r="A37" s="76"/>
      <c r="B37" s="14" t="s">
        <v>63</v>
      </c>
      <c r="C37" s="7" t="s">
        <v>64</v>
      </c>
      <c r="D37" s="78">
        <v>6110720</v>
      </c>
      <c r="E37" s="299">
        <f>IFERROR(SUMIFS('Budget Data by month'!F:F,'Budget Data by month'!$B:$B,$D$2,'Budget Data by month'!$C:$C,$B37),0)</f>
        <v>0</v>
      </c>
      <c r="F37" s="299">
        <f>IFERROR(SUMIFS('Budget Data by month'!G:G,'Budget Data by month'!$B:$B,$D$2,'Budget Data by month'!$C:$C,$B37),0)</f>
        <v>0</v>
      </c>
      <c r="G37" s="299">
        <f>IFERROR(SUMIFS('Budget Data by month'!H:H,'Budget Data by month'!$B:$B,$D$2,'Budget Data by month'!$C:$C,$B37),0)</f>
        <v>0</v>
      </c>
      <c r="H37" s="299">
        <f>IFERROR(SUMIFS('Budget Data by month'!I:I,'Budget Data by month'!$B:$B,$D$2,'Budget Data by month'!$C:$C,$B37),0)</f>
        <v>0</v>
      </c>
      <c r="I37" s="299">
        <f>IFERROR(SUMIFS('Budget Data by month'!J:J,'Budget Data by month'!$B:$B,$D$2,'Budget Data by month'!$C:$C,$B37),0)</f>
        <v>0</v>
      </c>
      <c r="J37" s="299">
        <f>IFERROR(SUMIFS('Budget Data by month'!K:K,'Budget Data by month'!$B:$B,$D$2,'Budget Data by month'!$C:$C,$B37),0)</f>
        <v>0</v>
      </c>
      <c r="K37" s="299">
        <f>IFERROR(SUMIFS('Budget Data by month'!L:L,'Budget Data by month'!$B:$B,$D$2,'Budget Data by month'!$C:$C,$B37),0)</f>
        <v>0</v>
      </c>
      <c r="L37" s="299">
        <f>IFERROR(SUMIFS('Budget Data by month'!M:M,'Budget Data by month'!$B:$B,$D$2,'Budget Data by month'!$C:$C,$B37),0)</f>
        <v>0</v>
      </c>
      <c r="M37" s="299">
        <f>IFERROR(SUMIFS('Budget Data by month'!N:N,'Budget Data by month'!$B:$B,$D$2,'Budget Data by month'!$C:$C,$B37),0)</f>
        <v>0</v>
      </c>
      <c r="N37" s="299">
        <f>IFERROR(SUMIFS('Budget Data by month'!O:O,'Budget Data by month'!$B:$B,$D$2,'Budget Data by month'!$C:$C,$B37),0)</f>
        <v>0</v>
      </c>
      <c r="O37" s="299">
        <f>IFERROR(SUMIFS('Budget Data by month'!P:P,'Budget Data by month'!$B:$B,$D$2,'Budget Data by month'!$C:$C,$B37),0)</f>
        <v>0</v>
      </c>
      <c r="P37" s="299">
        <f>IFERROR(SUMIFS('Budget Data by month'!Q:Q,'Budget Data by month'!$B:$B,$D$2,'Budget Data by month'!$C:$C,$B37),0)</f>
        <v>0</v>
      </c>
      <c r="Q37" s="299">
        <f>IFERROR(SUMIFS('Budget Data by month'!R:R,'Budget Data by month'!$B:$B,$D$2,'Budget Data by month'!$C:$C,$B37),0)</f>
        <v>0</v>
      </c>
      <c r="R37" s="77">
        <f t="shared" si="3"/>
        <v>0</v>
      </c>
      <c r="Z37" s="19"/>
    </row>
    <row r="38" spans="1:26" s="14" customFormat="1" x14ac:dyDescent="0.35">
      <c r="A38" s="76"/>
      <c r="B38" s="14" t="s">
        <v>65</v>
      </c>
      <c r="C38" s="7" t="s">
        <v>66</v>
      </c>
      <c r="D38" s="46">
        <v>6110860</v>
      </c>
      <c r="E38" s="299">
        <f>IFERROR(SUMIFS('Budget Data by month'!F:F,'Budget Data by month'!$B:$B,$D$2,'Budget Data by month'!$C:$C,$B38),0)</f>
        <v>0</v>
      </c>
      <c r="F38" s="299">
        <f>IFERROR(SUMIFS('Budget Data by month'!G:G,'Budget Data by month'!$B:$B,$D$2,'Budget Data by month'!$C:$C,$B38),0)</f>
        <v>0</v>
      </c>
      <c r="G38" s="299">
        <f>IFERROR(SUMIFS('Budget Data by month'!H:H,'Budget Data by month'!$B:$B,$D$2,'Budget Data by month'!$C:$C,$B38),0)</f>
        <v>0</v>
      </c>
      <c r="H38" s="299">
        <f>IFERROR(SUMIFS('Budget Data by month'!I:I,'Budget Data by month'!$B:$B,$D$2,'Budget Data by month'!$C:$C,$B38),0)</f>
        <v>0</v>
      </c>
      <c r="I38" s="299">
        <f>IFERROR(SUMIFS('Budget Data by month'!J:J,'Budget Data by month'!$B:$B,$D$2,'Budget Data by month'!$C:$C,$B38),0)</f>
        <v>0</v>
      </c>
      <c r="J38" s="299">
        <f>IFERROR(SUMIFS('Budget Data by month'!K:K,'Budget Data by month'!$B:$B,$D$2,'Budget Data by month'!$C:$C,$B38),0)</f>
        <v>0</v>
      </c>
      <c r="K38" s="299">
        <f>IFERROR(SUMIFS('Budget Data by month'!L:L,'Budget Data by month'!$B:$B,$D$2,'Budget Data by month'!$C:$C,$B38),0)</f>
        <v>0</v>
      </c>
      <c r="L38" s="299">
        <f>IFERROR(SUMIFS('Budget Data by month'!M:M,'Budget Data by month'!$B:$B,$D$2,'Budget Data by month'!$C:$C,$B38),0)</f>
        <v>0</v>
      </c>
      <c r="M38" s="299">
        <f>IFERROR(SUMIFS('Budget Data by month'!N:N,'Budget Data by month'!$B:$B,$D$2,'Budget Data by month'!$C:$C,$B38),0)</f>
        <v>0</v>
      </c>
      <c r="N38" s="299">
        <f>IFERROR(SUMIFS('Budget Data by month'!O:O,'Budget Data by month'!$B:$B,$D$2,'Budget Data by month'!$C:$C,$B38),0)</f>
        <v>0</v>
      </c>
      <c r="O38" s="299">
        <f>IFERROR(SUMIFS('Budget Data by month'!P:P,'Budget Data by month'!$B:$B,$D$2,'Budget Data by month'!$C:$C,$B38),0)</f>
        <v>0</v>
      </c>
      <c r="P38" s="299">
        <f>IFERROR(SUMIFS('Budget Data by month'!Q:Q,'Budget Data by month'!$B:$B,$D$2,'Budget Data by month'!$C:$C,$B38),0)</f>
        <v>0</v>
      </c>
      <c r="Q38" s="299">
        <f>IFERROR(SUMIFS('Budget Data by month'!R:R,'Budget Data by month'!$B:$B,$D$2,'Budget Data by month'!$C:$C,$B38),0)</f>
        <v>0</v>
      </c>
      <c r="R38" s="77">
        <f t="shared" si="3"/>
        <v>0</v>
      </c>
      <c r="Z38" s="19"/>
    </row>
    <row r="39" spans="1:26" s="14" customFormat="1" x14ac:dyDescent="0.35">
      <c r="A39" s="76"/>
      <c r="B39" s="14" t="s">
        <v>67</v>
      </c>
      <c r="C39" s="7" t="s">
        <v>68</v>
      </c>
      <c r="D39" s="46">
        <v>6110800</v>
      </c>
      <c r="E39" s="299">
        <f>IFERROR(SUMIFS('Budget Data by month'!F:F,'Budget Data by month'!$B:$B,$D$2,'Budget Data by month'!$C:$C,$B39),0)</f>
        <v>0</v>
      </c>
      <c r="F39" s="299">
        <f>IFERROR(SUMIFS('Budget Data by month'!G:G,'Budget Data by month'!$B:$B,$D$2,'Budget Data by month'!$C:$C,$B39),0)</f>
        <v>0</v>
      </c>
      <c r="G39" s="299">
        <f>IFERROR(SUMIFS('Budget Data by month'!H:H,'Budget Data by month'!$B:$B,$D$2,'Budget Data by month'!$C:$C,$B39),0)</f>
        <v>0</v>
      </c>
      <c r="H39" s="299">
        <f>IFERROR(SUMIFS('Budget Data by month'!I:I,'Budget Data by month'!$B:$B,$D$2,'Budget Data by month'!$C:$C,$B39),0)</f>
        <v>0</v>
      </c>
      <c r="I39" s="299">
        <f>IFERROR(SUMIFS('Budget Data by month'!J:J,'Budget Data by month'!$B:$B,$D$2,'Budget Data by month'!$C:$C,$B39),0)</f>
        <v>0</v>
      </c>
      <c r="J39" s="299">
        <f>IFERROR(SUMIFS('Budget Data by month'!K:K,'Budget Data by month'!$B:$B,$D$2,'Budget Data by month'!$C:$C,$B39),0)</f>
        <v>0</v>
      </c>
      <c r="K39" s="299">
        <f>IFERROR(SUMIFS('Budget Data by month'!L:L,'Budget Data by month'!$B:$B,$D$2,'Budget Data by month'!$C:$C,$B39),0)</f>
        <v>0</v>
      </c>
      <c r="L39" s="299">
        <f>IFERROR(SUMIFS('Budget Data by month'!M:M,'Budget Data by month'!$B:$B,$D$2,'Budget Data by month'!$C:$C,$B39),0)</f>
        <v>0</v>
      </c>
      <c r="M39" s="299">
        <f>IFERROR(SUMIFS('Budget Data by month'!N:N,'Budget Data by month'!$B:$B,$D$2,'Budget Data by month'!$C:$C,$B39),0)</f>
        <v>0</v>
      </c>
      <c r="N39" s="299">
        <f>IFERROR(SUMIFS('Budget Data by month'!O:O,'Budget Data by month'!$B:$B,$D$2,'Budget Data by month'!$C:$C,$B39),0)</f>
        <v>0</v>
      </c>
      <c r="O39" s="299">
        <f>IFERROR(SUMIFS('Budget Data by month'!P:P,'Budget Data by month'!$B:$B,$D$2,'Budget Data by month'!$C:$C,$B39),0)</f>
        <v>0</v>
      </c>
      <c r="P39" s="299">
        <f>IFERROR(SUMIFS('Budget Data by month'!Q:Q,'Budget Data by month'!$B:$B,$D$2,'Budget Data by month'!$C:$C,$B39),0)</f>
        <v>0</v>
      </c>
      <c r="Q39" s="299">
        <f>IFERROR(SUMIFS('Budget Data by month'!R:R,'Budget Data by month'!$B:$B,$D$2,'Budget Data by month'!$C:$C,$B39),0)</f>
        <v>0</v>
      </c>
      <c r="R39" s="77">
        <f t="shared" si="3"/>
        <v>0</v>
      </c>
      <c r="Z39" s="19"/>
    </row>
    <row r="40" spans="1:26" s="14" customFormat="1" x14ac:dyDescent="0.35">
      <c r="A40" s="76"/>
      <c r="B40" s="14" t="s">
        <v>69</v>
      </c>
      <c r="C40" s="7" t="s">
        <v>70</v>
      </c>
      <c r="D40" s="46">
        <v>6110640</v>
      </c>
      <c r="E40" s="299">
        <f>IFERROR(SUMIFS('Budget Data by month'!F:F,'Budget Data by month'!$B:$B,$D$2,'Budget Data by month'!$C:$C,$B40),0)</f>
        <v>0</v>
      </c>
      <c r="F40" s="299">
        <f>IFERROR(SUMIFS('Budget Data by month'!G:G,'Budget Data by month'!$B:$B,$D$2,'Budget Data by month'!$C:$C,$B40),0)</f>
        <v>0</v>
      </c>
      <c r="G40" s="299">
        <f>IFERROR(SUMIFS('Budget Data by month'!H:H,'Budget Data by month'!$B:$B,$D$2,'Budget Data by month'!$C:$C,$B40),0)</f>
        <v>0</v>
      </c>
      <c r="H40" s="299">
        <f>IFERROR(SUMIFS('Budget Data by month'!I:I,'Budget Data by month'!$B:$B,$D$2,'Budget Data by month'!$C:$C,$B40),0)</f>
        <v>0</v>
      </c>
      <c r="I40" s="299">
        <f>IFERROR(SUMIFS('Budget Data by month'!J:J,'Budget Data by month'!$B:$B,$D$2,'Budget Data by month'!$C:$C,$B40),0)</f>
        <v>0</v>
      </c>
      <c r="J40" s="299">
        <f>IFERROR(SUMIFS('Budget Data by month'!K:K,'Budget Data by month'!$B:$B,$D$2,'Budget Data by month'!$C:$C,$B40),0)</f>
        <v>0</v>
      </c>
      <c r="K40" s="299">
        <f>IFERROR(SUMIFS('Budget Data by month'!L:L,'Budget Data by month'!$B:$B,$D$2,'Budget Data by month'!$C:$C,$B40),0)</f>
        <v>0</v>
      </c>
      <c r="L40" s="299">
        <f>IFERROR(SUMIFS('Budget Data by month'!M:M,'Budget Data by month'!$B:$B,$D$2,'Budget Data by month'!$C:$C,$B40),0)</f>
        <v>0</v>
      </c>
      <c r="M40" s="299">
        <f>IFERROR(SUMIFS('Budget Data by month'!N:N,'Budget Data by month'!$B:$B,$D$2,'Budget Data by month'!$C:$C,$B40),0)</f>
        <v>0</v>
      </c>
      <c r="N40" s="299">
        <f>IFERROR(SUMIFS('Budget Data by month'!O:O,'Budget Data by month'!$B:$B,$D$2,'Budget Data by month'!$C:$C,$B40),0)</f>
        <v>0</v>
      </c>
      <c r="O40" s="299">
        <f>IFERROR(SUMIFS('Budget Data by month'!P:P,'Budget Data by month'!$B:$B,$D$2,'Budget Data by month'!$C:$C,$B40),0)</f>
        <v>0</v>
      </c>
      <c r="P40" s="299">
        <f>IFERROR(SUMIFS('Budget Data by month'!Q:Q,'Budget Data by month'!$B:$B,$D$2,'Budget Data by month'!$C:$C,$B40),0)</f>
        <v>0</v>
      </c>
      <c r="Q40" s="299">
        <f>IFERROR(SUMIFS('Budget Data by month'!R:R,'Budget Data by month'!$B:$B,$D$2,'Budget Data by month'!$C:$C,$B40),0)</f>
        <v>0</v>
      </c>
      <c r="R40" s="77">
        <f t="shared" si="3"/>
        <v>0</v>
      </c>
      <c r="Z40" s="19"/>
    </row>
    <row r="41" spans="1:26" s="14" customFormat="1" x14ac:dyDescent="0.35">
      <c r="A41" s="76"/>
      <c r="B41" s="14" t="s">
        <v>71</v>
      </c>
      <c r="C41" s="7" t="s">
        <v>72</v>
      </c>
      <c r="D41" s="78">
        <v>6116300</v>
      </c>
      <c r="E41" s="299">
        <f>IFERROR(SUMIFS('Budget Data by month'!F:F,'Budget Data by month'!$B:$B,$D$2,'Budget Data by month'!$C:$C,$B41),0)</f>
        <v>0</v>
      </c>
      <c r="F41" s="299">
        <f>IFERROR(SUMIFS('Budget Data by month'!G:G,'Budget Data by month'!$B:$B,$D$2,'Budget Data by month'!$C:$C,$B41),0)</f>
        <v>0</v>
      </c>
      <c r="G41" s="299">
        <f>IFERROR(SUMIFS('Budget Data by month'!H:H,'Budget Data by month'!$B:$B,$D$2,'Budget Data by month'!$C:$C,$B41),0)</f>
        <v>0</v>
      </c>
      <c r="H41" s="299">
        <f>IFERROR(SUMIFS('Budget Data by month'!I:I,'Budget Data by month'!$B:$B,$D$2,'Budget Data by month'!$C:$C,$B41),0)</f>
        <v>0</v>
      </c>
      <c r="I41" s="299">
        <f>IFERROR(SUMIFS('Budget Data by month'!J:J,'Budget Data by month'!$B:$B,$D$2,'Budget Data by month'!$C:$C,$B41),0)</f>
        <v>0</v>
      </c>
      <c r="J41" s="299">
        <f>IFERROR(SUMIFS('Budget Data by month'!K:K,'Budget Data by month'!$B:$B,$D$2,'Budget Data by month'!$C:$C,$B41),0)</f>
        <v>0</v>
      </c>
      <c r="K41" s="299">
        <f>IFERROR(SUMIFS('Budget Data by month'!L:L,'Budget Data by month'!$B:$B,$D$2,'Budget Data by month'!$C:$C,$B41),0)</f>
        <v>0</v>
      </c>
      <c r="L41" s="299">
        <f>IFERROR(SUMIFS('Budget Data by month'!M:M,'Budget Data by month'!$B:$B,$D$2,'Budget Data by month'!$C:$C,$B41),0)</f>
        <v>0</v>
      </c>
      <c r="M41" s="299">
        <f>IFERROR(SUMIFS('Budget Data by month'!N:N,'Budget Data by month'!$B:$B,$D$2,'Budget Data by month'!$C:$C,$B41),0)</f>
        <v>0</v>
      </c>
      <c r="N41" s="299">
        <f>IFERROR(SUMIFS('Budget Data by month'!O:O,'Budget Data by month'!$B:$B,$D$2,'Budget Data by month'!$C:$C,$B41),0)</f>
        <v>0</v>
      </c>
      <c r="O41" s="299">
        <f>IFERROR(SUMIFS('Budget Data by month'!P:P,'Budget Data by month'!$B:$B,$D$2,'Budget Data by month'!$C:$C,$B41),0)</f>
        <v>0</v>
      </c>
      <c r="P41" s="299">
        <f>IFERROR(SUMIFS('Budget Data by month'!Q:Q,'Budget Data by month'!$B:$B,$D$2,'Budget Data by month'!$C:$C,$B41),0)</f>
        <v>0</v>
      </c>
      <c r="Q41" s="299">
        <f>IFERROR(SUMIFS('Budget Data by month'!R:R,'Budget Data by month'!$B:$B,$D$2,'Budget Data by month'!$C:$C,$B41),0)</f>
        <v>0</v>
      </c>
      <c r="R41" s="77">
        <f t="shared" si="3"/>
        <v>0</v>
      </c>
      <c r="Z41" s="19"/>
    </row>
    <row r="42" spans="1:26" s="14" customFormat="1" x14ac:dyDescent="0.35">
      <c r="A42" s="76"/>
      <c r="B42" s="14" t="s">
        <v>73</v>
      </c>
      <c r="C42" s="7" t="s">
        <v>74</v>
      </c>
      <c r="D42" s="46">
        <v>6116200</v>
      </c>
      <c r="E42" s="299">
        <f>IFERROR(SUMIFS('Budget Data by month'!F:F,'Budget Data by month'!$B:$B,$D$2,'Budget Data by month'!$C:$C,$B42),0)</f>
        <v>0</v>
      </c>
      <c r="F42" s="299">
        <f>IFERROR(SUMIFS('Budget Data by month'!G:G,'Budget Data by month'!$B:$B,$D$2,'Budget Data by month'!$C:$C,$B42),0)</f>
        <v>0</v>
      </c>
      <c r="G42" s="299">
        <f>IFERROR(SUMIFS('Budget Data by month'!H:H,'Budget Data by month'!$B:$B,$D$2,'Budget Data by month'!$C:$C,$B42),0)</f>
        <v>0</v>
      </c>
      <c r="H42" s="299">
        <f>IFERROR(SUMIFS('Budget Data by month'!I:I,'Budget Data by month'!$B:$B,$D$2,'Budget Data by month'!$C:$C,$B42),0)</f>
        <v>0</v>
      </c>
      <c r="I42" s="299">
        <f>IFERROR(SUMIFS('Budget Data by month'!J:J,'Budget Data by month'!$B:$B,$D$2,'Budget Data by month'!$C:$C,$B42),0)</f>
        <v>0</v>
      </c>
      <c r="J42" s="299">
        <f>IFERROR(SUMIFS('Budget Data by month'!K:K,'Budget Data by month'!$B:$B,$D$2,'Budget Data by month'!$C:$C,$B42),0)</f>
        <v>0</v>
      </c>
      <c r="K42" s="299">
        <f>IFERROR(SUMIFS('Budget Data by month'!L:L,'Budget Data by month'!$B:$B,$D$2,'Budget Data by month'!$C:$C,$B42),0)</f>
        <v>0</v>
      </c>
      <c r="L42" s="299">
        <f>IFERROR(SUMIFS('Budget Data by month'!M:M,'Budget Data by month'!$B:$B,$D$2,'Budget Data by month'!$C:$C,$B42),0)</f>
        <v>0</v>
      </c>
      <c r="M42" s="299">
        <f>IFERROR(SUMIFS('Budget Data by month'!N:N,'Budget Data by month'!$B:$B,$D$2,'Budget Data by month'!$C:$C,$B42),0)</f>
        <v>0</v>
      </c>
      <c r="N42" s="299">
        <f>IFERROR(SUMIFS('Budget Data by month'!O:O,'Budget Data by month'!$B:$B,$D$2,'Budget Data by month'!$C:$C,$B42),0)</f>
        <v>0</v>
      </c>
      <c r="O42" s="299">
        <f>IFERROR(SUMIFS('Budget Data by month'!P:P,'Budget Data by month'!$B:$B,$D$2,'Budget Data by month'!$C:$C,$B42),0)</f>
        <v>0</v>
      </c>
      <c r="P42" s="299">
        <f>IFERROR(SUMIFS('Budget Data by month'!Q:Q,'Budget Data by month'!$B:$B,$D$2,'Budget Data by month'!$C:$C,$B42),0)</f>
        <v>0</v>
      </c>
      <c r="Q42" s="299">
        <f>IFERROR(SUMIFS('Budget Data by month'!R:R,'Budget Data by month'!$B:$B,$D$2,'Budget Data by month'!$C:$C,$B42),0)</f>
        <v>0</v>
      </c>
      <c r="R42" s="77">
        <f t="shared" si="3"/>
        <v>0</v>
      </c>
      <c r="Z42" s="19"/>
    </row>
    <row r="43" spans="1:26" s="14" customFormat="1" x14ac:dyDescent="0.35">
      <c r="A43" s="76"/>
      <c r="B43" s="14" t="s">
        <v>75</v>
      </c>
      <c r="C43" s="7" t="s">
        <v>76</v>
      </c>
      <c r="D43" s="46">
        <v>6116610</v>
      </c>
      <c r="E43" s="299">
        <f>IFERROR(SUMIFS('Budget Data by month'!F:F,'Budget Data by month'!$B:$B,$D$2,'Budget Data by month'!$C:$C,$B43),0)</f>
        <v>0</v>
      </c>
      <c r="F43" s="299">
        <f>IFERROR(SUMIFS('Budget Data by month'!G:G,'Budget Data by month'!$B:$B,$D$2,'Budget Data by month'!$C:$C,$B43),0)</f>
        <v>0</v>
      </c>
      <c r="G43" s="299">
        <f>IFERROR(SUMIFS('Budget Data by month'!H:H,'Budget Data by month'!$B:$B,$D$2,'Budget Data by month'!$C:$C,$B43),0)</f>
        <v>0</v>
      </c>
      <c r="H43" s="299">
        <f>IFERROR(SUMIFS('Budget Data by month'!I:I,'Budget Data by month'!$B:$B,$D$2,'Budget Data by month'!$C:$C,$B43),0)</f>
        <v>0</v>
      </c>
      <c r="I43" s="299">
        <f>IFERROR(SUMIFS('Budget Data by month'!J:J,'Budget Data by month'!$B:$B,$D$2,'Budget Data by month'!$C:$C,$B43),0)</f>
        <v>0</v>
      </c>
      <c r="J43" s="299">
        <f>IFERROR(SUMIFS('Budget Data by month'!K:K,'Budget Data by month'!$B:$B,$D$2,'Budget Data by month'!$C:$C,$B43),0)</f>
        <v>0</v>
      </c>
      <c r="K43" s="299">
        <f>IFERROR(SUMIFS('Budget Data by month'!L:L,'Budget Data by month'!$B:$B,$D$2,'Budget Data by month'!$C:$C,$B43),0)</f>
        <v>0</v>
      </c>
      <c r="L43" s="299">
        <f>IFERROR(SUMIFS('Budget Data by month'!M:M,'Budget Data by month'!$B:$B,$D$2,'Budget Data by month'!$C:$C,$B43),0)</f>
        <v>0</v>
      </c>
      <c r="M43" s="299">
        <f>IFERROR(SUMIFS('Budget Data by month'!N:N,'Budget Data by month'!$B:$B,$D$2,'Budget Data by month'!$C:$C,$B43),0)</f>
        <v>0</v>
      </c>
      <c r="N43" s="299">
        <f>IFERROR(SUMIFS('Budget Data by month'!O:O,'Budget Data by month'!$B:$B,$D$2,'Budget Data by month'!$C:$C,$B43),0)</f>
        <v>0</v>
      </c>
      <c r="O43" s="299">
        <f>IFERROR(SUMIFS('Budget Data by month'!P:P,'Budget Data by month'!$B:$B,$D$2,'Budget Data by month'!$C:$C,$B43),0)</f>
        <v>0</v>
      </c>
      <c r="P43" s="299">
        <f>IFERROR(SUMIFS('Budget Data by month'!Q:Q,'Budget Data by month'!$B:$B,$D$2,'Budget Data by month'!$C:$C,$B43),0)</f>
        <v>0</v>
      </c>
      <c r="Q43" s="299">
        <f>IFERROR(SUMIFS('Budget Data by month'!R:R,'Budget Data by month'!$B:$B,$D$2,'Budget Data by month'!$C:$C,$B43),0)</f>
        <v>0</v>
      </c>
      <c r="R43" s="77">
        <f t="shared" si="3"/>
        <v>0</v>
      </c>
      <c r="Z43" s="19"/>
    </row>
    <row r="44" spans="1:26" s="14" customFormat="1" x14ac:dyDescent="0.35">
      <c r="A44" s="76"/>
      <c r="B44" s="14" t="s">
        <v>77</v>
      </c>
      <c r="C44" s="7" t="s">
        <v>78</v>
      </c>
      <c r="D44" s="46">
        <v>6116600</v>
      </c>
      <c r="E44" s="299">
        <f>IFERROR(SUMIFS('Budget Data by month'!F:F,'Budget Data by month'!$B:$B,$D$2,'Budget Data by month'!$C:$C,$B44),0)</f>
        <v>0</v>
      </c>
      <c r="F44" s="299">
        <f>IFERROR(SUMIFS('Budget Data by month'!G:G,'Budget Data by month'!$B:$B,$D$2,'Budget Data by month'!$C:$C,$B44),0)</f>
        <v>0</v>
      </c>
      <c r="G44" s="299">
        <f>IFERROR(SUMIFS('Budget Data by month'!H:H,'Budget Data by month'!$B:$B,$D$2,'Budget Data by month'!$C:$C,$B44),0)</f>
        <v>0</v>
      </c>
      <c r="H44" s="299">
        <f>IFERROR(SUMIFS('Budget Data by month'!I:I,'Budget Data by month'!$B:$B,$D$2,'Budget Data by month'!$C:$C,$B44),0)</f>
        <v>0</v>
      </c>
      <c r="I44" s="299">
        <f>IFERROR(SUMIFS('Budget Data by month'!J:J,'Budget Data by month'!$B:$B,$D$2,'Budget Data by month'!$C:$C,$B44),0)</f>
        <v>0</v>
      </c>
      <c r="J44" s="299">
        <f>IFERROR(SUMIFS('Budget Data by month'!K:K,'Budget Data by month'!$B:$B,$D$2,'Budget Data by month'!$C:$C,$B44),0)</f>
        <v>0</v>
      </c>
      <c r="K44" s="299">
        <f>IFERROR(SUMIFS('Budget Data by month'!L:L,'Budget Data by month'!$B:$B,$D$2,'Budget Data by month'!$C:$C,$B44),0)</f>
        <v>0</v>
      </c>
      <c r="L44" s="299">
        <f>IFERROR(SUMIFS('Budget Data by month'!M:M,'Budget Data by month'!$B:$B,$D$2,'Budget Data by month'!$C:$C,$B44),0)</f>
        <v>0</v>
      </c>
      <c r="M44" s="299">
        <f>IFERROR(SUMIFS('Budget Data by month'!N:N,'Budget Data by month'!$B:$B,$D$2,'Budget Data by month'!$C:$C,$B44),0)</f>
        <v>0</v>
      </c>
      <c r="N44" s="299">
        <f>IFERROR(SUMIFS('Budget Data by month'!O:O,'Budget Data by month'!$B:$B,$D$2,'Budget Data by month'!$C:$C,$B44),0)</f>
        <v>0</v>
      </c>
      <c r="O44" s="299">
        <f>IFERROR(SUMIFS('Budget Data by month'!P:P,'Budget Data by month'!$B:$B,$D$2,'Budget Data by month'!$C:$C,$B44),0)</f>
        <v>0</v>
      </c>
      <c r="P44" s="299">
        <f>IFERROR(SUMIFS('Budget Data by month'!Q:Q,'Budget Data by month'!$B:$B,$D$2,'Budget Data by month'!$C:$C,$B44),0)</f>
        <v>0</v>
      </c>
      <c r="Q44" s="299">
        <f>IFERROR(SUMIFS('Budget Data by month'!R:R,'Budget Data by month'!$B:$B,$D$2,'Budget Data by month'!$C:$C,$B44),0)</f>
        <v>0</v>
      </c>
      <c r="R44" s="77">
        <f t="shared" si="3"/>
        <v>0</v>
      </c>
      <c r="Z44" s="19"/>
    </row>
    <row r="45" spans="1:26" s="14" customFormat="1" x14ac:dyDescent="0.35">
      <c r="A45" s="76"/>
      <c r="B45" s="14" t="s">
        <v>79</v>
      </c>
      <c r="C45" s="7" t="s">
        <v>80</v>
      </c>
      <c r="D45" s="46">
        <v>6121000</v>
      </c>
      <c r="E45" s="299">
        <f>IFERROR(SUMIFS('Budget Data by month'!F:F,'Budget Data by month'!$B:$B,$D$2,'Budget Data by month'!$C:$C,$B45),0)</f>
        <v>0</v>
      </c>
      <c r="F45" s="299">
        <f>IFERROR(SUMIFS('Budget Data by month'!G:G,'Budget Data by month'!$B:$B,$D$2,'Budget Data by month'!$C:$C,$B45),0)</f>
        <v>0</v>
      </c>
      <c r="G45" s="299">
        <f>IFERROR(SUMIFS('Budget Data by month'!H:H,'Budget Data by month'!$B:$B,$D$2,'Budget Data by month'!$C:$C,$B45),0)</f>
        <v>0</v>
      </c>
      <c r="H45" s="299">
        <f>IFERROR(SUMIFS('Budget Data by month'!I:I,'Budget Data by month'!$B:$B,$D$2,'Budget Data by month'!$C:$C,$B45),0)</f>
        <v>0</v>
      </c>
      <c r="I45" s="299">
        <f>IFERROR(SUMIFS('Budget Data by month'!J:J,'Budget Data by month'!$B:$B,$D$2,'Budget Data by month'!$C:$C,$B45),0)</f>
        <v>0</v>
      </c>
      <c r="J45" s="299">
        <f>IFERROR(SUMIFS('Budget Data by month'!K:K,'Budget Data by month'!$B:$B,$D$2,'Budget Data by month'!$C:$C,$B45),0)</f>
        <v>0</v>
      </c>
      <c r="K45" s="299">
        <f>IFERROR(SUMIFS('Budget Data by month'!L:L,'Budget Data by month'!$B:$B,$D$2,'Budget Data by month'!$C:$C,$B45),0)</f>
        <v>0</v>
      </c>
      <c r="L45" s="299">
        <f>IFERROR(SUMIFS('Budget Data by month'!M:M,'Budget Data by month'!$B:$B,$D$2,'Budget Data by month'!$C:$C,$B45),0)</f>
        <v>0</v>
      </c>
      <c r="M45" s="299">
        <f>IFERROR(SUMIFS('Budget Data by month'!N:N,'Budget Data by month'!$B:$B,$D$2,'Budget Data by month'!$C:$C,$B45),0)</f>
        <v>0</v>
      </c>
      <c r="N45" s="299">
        <f>IFERROR(SUMIFS('Budget Data by month'!O:O,'Budget Data by month'!$B:$B,$D$2,'Budget Data by month'!$C:$C,$B45),0)</f>
        <v>0</v>
      </c>
      <c r="O45" s="299">
        <f>IFERROR(SUMIFS('Budget Data by month'!P:P,'Budget Data by month'!$B:$B,$D$2,'Budget Data by month'!$C:$C,$B45),0)</f>
        <v>0</v>
      </c>
      <c r="P45" s="299">
        <f>IFERROR(SUMIFS('Budget Data by month'!Q:Q,'Budget Data by month'!$B:$B,$D$2,'Budget Data by month'!$C:$C,$B45),0)</f>
        <v>0</v>
      </c>
      <c r="Q45" s="299">
        <f>IFERROR(SUMIFS('Budget Data by month'!R:R,'Budget Data by month'!$B:$B,$D$2,'Budget Data by month'!$C:$C,$B45),0)</f>
        <v>0</v>
      </c>
      <c r="R45" s="77">
        <f t="shared" si="3"/>
        <v>0</v>
      </c>
      <c r="Z45" s="19"/>
    </row>
    <row r="46" spans="1:26" s="14" customFormat="1" x14ac:dyDescent="0.35">
      <c r="A46" s="76"/>
      <c r="B46" s="14" t="s">
        <v>81</v>
      </c>
      <c r="C46" s="7" t="s">
        <v>82</v>
      </c>
      <c r="D46" s="46">
        <v>6122310</v>
      </c>
      <c r="E46" s="299">
        <f>IFERROR(SUMIFS('Budget Data by month'!F:F,'Budget Data by month'!$B:$B,$D$2,'Budget Data by month'!$C:$C,$B46),0)</f>
        <v>0</v>
      </c>
      <c r="F46" s="299">
        <f>IFERROR(SUMIFS('Budget Data by month'!G:G,'Budget Data by month'!$B:$B,$D$2,'Budget Data by month'!$C:$C,$B46),0)</f>
        <v>0</v>
      </c>
      <c r="G46" s="299">
        <f>IFERROR(SUMIFS('Budget Data by month'!H:H,'Budget Data by month'!$B:$B,$D$2,'Budget Data by month'!$C:$C,$B46),0)</f>
        <v>0</v>
      </c>
      <c r="H46" s="299">
        <f>IFERROR(SUMIFS('Budget Data by month'!I:I,'Budget Data by month'!$B:$B,$D$2,'Budget Data by month'!$C:$C,$B46),0)</f>
        <v>0</v>
      </c>
      <c r="I46" s="299">
        <f>IFERROR(SUMIFS('Budget Data by month'!J:J,'Budget Data by month'!$B:$B,$D$2,'Budget Data by month'!$C:$C,$B46),0)</f>
        <v>0</v>
      </c>
      <c r="J46" s="299">
        <f>IFERROR(SUMIFS('Budget Data by month'!K:K,'Budget Data by month'!$B:$B,$D$2,'Budget Data by month'!$C:$C,$B46),0)</f>
        <v>0</v>
      </c>
      <c r="K46" s="299">
        <f>IFERROR(SUMIFS('Budget Data by month'!L:L,'Budget Data by month'!$B:$B,$D$2,'Budget Data by month'!$C:$C,$B46),0)</f>
        <v>0</v>
      </c>
      <c r="L46" s="299">
        <f>IFERROR(SUMIFS('Budget Data by month'!M:M,'Budget Data by month'!$B:$B,$D$2,'Budget Data by month'!$C:$C,$B46),0)</f>
        <v>0</v>
      </c>
      <c r="M46" s="299">
        <f>IFERROR(SUMIFS('Budget Data by month'!N:N,'Budget Data by month'!$B:$B,$D$2,'Budget Data by month'!$C:$C,$B46),0)</f>
        <v>0</v>
      </c>
      <c r="N46" s="299">
        <f>IFERROR(SUMIFS('Budget Data by month'!O:O,'Budget Data by month'!$B:$B,$D$2,'Budget Data by month'!$C:$C,$B46),0)</f>
        <v>0</v>
      </c>
      <c r="O46" s="299">
        <f>IFERROR(SUMIFS('Budget Data by month'!P:P,'Budget Data by month'!$B:$B,$D$2,'Budget Data by month'!$C:$C,$B46),0)</f>
        <v>0</v>
      </c>
      <c r="P46" s="299">
        <f>IFERROR(SUMIFS('Budget Data by month'!Q:Q,'Budget Data by month'!$B:$B,$D$2,'Budget Data by month'!$C:$C,$B46),0)</f>
        <v>0</v>
      </c>
      <c r="Q46" s="299">
        <f>IFERROR(SUMIFS('Budget Data by month'!R:R,'Budget Data by month'!$B:$B,$D$2,'Budget Data by month'!$C:$C,$B46),0)</f>
        <v>0</v>
      </c>
      <c r="R46" s="77">
        <f t="shared" si="3"/>
        <v>0</v>
      </c>
      <c r="Z46" s="19"/>
    </row>
    <row r="47" spans="1:26" s="14" customFormat="1" x14ac:dyDescent="0.35">
      <c r="A47" s="76"/>
      <c r="B47" s="14" t="s">
        <v>83</v>
      </c>
      <c r="C47" s="7" t="s">
        <v>84</v>
      </c>
      <c r="D47" s="46">
        <v>6122110</v>
      </c>
      <c r="E47" s="299">
        <f>IFERROR(SUMIFS('Budget Data by month'!F:F,'Budget Data by month'!$B:$B,$D$2,'Budget Data by month'!$C:$C,$B47),0)</f>
        <v>0</v>
      </c>
      <c r="F47" s="299">
        <f>IFERROR(SUMIFS('Budget Data by month'!G:G,'Budget Data by month'!$B:$B,$D$2,'Budget Data by month'!$C:$C,$B47),0)</f>
        <v>0</v>
      </c>
      <c r="G47" s="299">
        <f>IFERROR(SUMIFS('Budget Data by month'!H:H,'Budget Data by month'!$B:$B,$D$2,'Budget Data by month'!$C:$C,$B47),0)</f>
        <v>0</v>
      </c>
      <c r="H47" s="299">
        <f>IFERROR(SUMIFS('Budget Data by month'!I:I,'Budget Data by month'!$B:$B,$D$2,'Budget Data by month'!$C:$C,$B47),0)</f>
        <v>0</v>
      </c>
      <c r="I47" s="299">
        <f>IFERROR(SUMIFS('Budget Data by month'!J:J,'Budget Data by month'!$B:$B,$D$2,'Budget Data by month'!$C:$C,$B47),0)</f>
        <v>0</v>
      </c>
      <c r="J47" s="299">
        <f>IFERROR(SUMIFS('Budget Data by month'!K:K,'Budget Data by month'!$B:$B,$D$2,'Budget Data by month'!$C:$C,$B47),0)</f>
        <v>0</v>
      </c>
      <c r="K47" s="299">
        <f>IFERROR(SUMIFS('Budget Data by month'!L:L,'Budget Data by month'!$B:$B,$D$2,'Budget Data by month'!$C:$C,$B47),0)</f>
        <v>0</v>
      </c>
      <c r="L47" s="299">
        <f>IFERROR(SUMIFS('Budget Data by month'!M:M,'Budget Data by month'!$B:$B,$D$2,'Budget Data by month'!$C:$C,$B47),0)</f>
        <v>0</v>
      </c>
      <c r="M47" s="299">
        <f>IFERROR(SUMIFS('Budget Data by month'!N:N,'Budget Data by month'!$B:$B,$D$2,'Budget Data by month'!$C:$C,$B47),0)</f>
        <v>0</v>
      </c>
      <c r="N47" s="299">
        <f>IFERROR(SUMIFS('Budget Data by month'!O:O,'Budget Data by month'!$B:$B,$D$2,'Budget Data by month'!$C:$C,$B47),0)</f>
        <v>0</v>
      </c>
      <c r="O47" s="299">
        <f>IFERROR(SUMIFS('Budget Data by month'!P:P,'Budget Data by month'!$B:$B,$D$2,'Budget Data by month'!$C:$C,$B47),0)</f>
        <v>0</v>
      </c>
      <c r="P47" s="299">
        <f>IFERROR(SUMIFS('Budget Data by month'!Q:Q,'Budget Data by month'!$B:$B,$D$2,'Budget Data by month'!$C:$C,$B47),0)</f>
        <v>0</v>
      </c>
      <c r="Q47" s="299">
        <f>IFERROR(SUMIFS('Budget Data by month'!R:R,'Budget Data by month'!$B:$B,$D$2,'Budget Data by month'!$C:$C,$B47),0)</f>
        <v>0</v>
      </c>
      <c r="R47" s="77">
        <f t="shared" si="3"/>
        <v>0</v>
      </c>
      <c r="Z47" s="19"/>
    </row>
    <row r="48" spans="1:26" s="14" customFormat="1" x14ac:dyDescent="0.35">
      <c r="A48" s="76"/>
      <c r="B48" s="14" t="s">
        <v>85</v>
      </c>
      <c r="C48" s="7" t="s">
        <v>86</v>
      </c>
      <c r="D48" s="46">
        <v>6120800</v>
      </c>
      <c r="E48" s="299">
        <f>IFERROR(SUMIFS('Budget Data by month'!F:F,'Budget Data by month'!$B:$B,$D$2,'Budget Data by month'!$C:$C,$B48),0)</f>
        <v>0</v>
      </c>
      <c r="F48" s="299">
        <f>IFERROR(SUMIFS('Budget Data by month'!G:G,'Budget Data by month'!$B:$B,$D$2,'Budget Data by month'!$C:$C,$B48),0)</f>
        <v>0</v>
      </c>
      <c r="G48" s="299">
        <f>IFERROR(SUMIFS('Budget Data by month'!H:H,'Budget Data by month'!$B:$B,$D$2,'Budget Data by month'!$C:$C,$B48),0)</f>
        <v>0</v>
      </c>
      <c r="H48" s="299">
        <f>IFERROR(SUMIFS('Budget Data by month'!I:I,'Budget Data by month'!$B:$B,$D$2,'Budget Data by month'!$C:$C,$B48),0)</f>
        <v>0</v>
      </c>
      <c r="I48" s="299">
        <f>IFERROR(SUMIFS('Budget Data by month'!J:J,'Budget Data by month'!$B:$B,$D$2,'Budget Data by month'!$C:$C,$B48),0)</f>
        <v>0</v>
      </c>
      <c r="J48" s="299">
        <f>IFERROR(SUMIFS('Budget Data by month'!K:K,'Budget Data by month'!$B:$B,$D$2,'Budget Data by month'!$C:$C,$B48),0)</f>
        <v>0</v>
      </c>
      <c r="K48" s="299">
        <f>IFERROR(SUMIFS('Budget Data by month'!L:L,'Budget Data by month'!$B:$B,$D$2,'Budget Data by month'!$C:$C,$B48),0)</f>
        <v>0</v>
      </c>
      <c r="L48" s="299">
        <f>IFERROR(SUMIFS('Budget Data by month'!M:M,'Budget Data by month'!$B:$B,$D$2,'Budget Data by month'!$C:$C,$B48),0)</f>
        <v>0</v>
      </c>
      <c r="M48" s="299">
        <f>IFERROR(SUMIFS('Budget Data by month'!N:N,'Budget Data by month'!$B:$B,$D$2,'Budget Data by month'!$C:$C,$B48),0)</f>
        <v>0</v>
      </c>
      <c r="N48" s="299">
        <f>IFERROR(SUMIFS('Budget Data by month'!O:O,'Budget Data by month'!$B:$B,$D$2,'Budget Data by month'!$C:$C,$B48),0)</f>
        <v>0</v>
      </c>
      <c r="O48" s="299">
        <f>IFERROR(SUMIFS('Budget Data by month'!P:P,'Budget Data by month'!$B:$B,$D$2,'Budget Data by month'!$C:$C,$B48),0)</f>
        <v>0</v>
      </c>
      <c r="P48" s="299">
        <f>IFERROR(SUMIFS('Budget Data by month'!Q:Q,'Budget Data by month'!$B:$B,$D$2,'Budget Data by month'!$C:$C,$B48),0)</f>
        <v>0</v>
      </c>
      <c r="Q48" s="299">
        <f>IFERROR(SUMIFS('Budget Data by month'!R:R,'Budget Data by month'!$B:$B,$D$2,'Budget Data by month'!$C:$C,$B48),0)</f>
        <v>0</v>
      </c>
      <c r="R48" s="77">
        <f t="shared" si="3"/>
        <v>0</v>
      </c>
      <c r="Z48" s="19"/>
    </row>
    <row r="49" spans="1:26" s="14" customFormat="1" x14ac:dyDescent="0.35">
      <c r="A49" s="76"/>
      <c r="B49" s="14" t="s">
        <v>87</v>
      </c>
      <c r="C49" s="7" t="s">
        <v>88</v>
      </c>
      <c r="D49" s="46">
        <v>6120220</v>
      </c>
      <c r="E49" s="299">
        <f>IFERROR(SUMIFS('Budget Data by month'!F:F,'Budget Data by month'!$B:$B,$D$2,'Budget Data by month'!$C:$C,$B49),0)</f>
        <v>0</v>
      </c>
      <c r="F49" s="299">
        <f>IFERROR(SUMIFS('Budget Data by month'!G:G,'Budget Data by month'!$B:$B,$D$2,'Budget Data by month'!$C:$C,$B49),0)</f>
        <v>0</v>
      </c>
      <c r="G49" s="299">
        <f>IFERROR(SUMIFS('Budget Data by month'!H:H,'Budget Data by month'!$B:$B,$D$2,'Budget Data by month'!$C:$C,$B49),0)</f>
        <v>0</v>
      </c>
      <c r="H49" s="299">
        <f>IFERROR(SUMIFS('Budget Data by month'!I:I,'Budget Data by month'!$B:$B,$D$2,'Budget Data by month'!$C:$C,$B49),0)</f>
        <v>0</v>
      </c>
      <c r="I49" s="299">
        <f>IFERROR(SUMIFS('Budget Data by month'!J:J,'Budget Data by month'!$B:$B,$D$2,'Budget Data by month'!$C:$C,$B49),0)</f>
        <v>0</v>
      </c>
      <c r="J49" s="299">
        <f>IFERROR(SUMIFS('Budget Data by month'!K:K,'Budget Data by month'!$B:$B,$D$2,'Budget Data by month'!$C:$C,$B49),0)</f>
        <v>0</v>
      </c>
      <c r="K49" s="299">
        <f>IFERROR(SUMIFS('Budget Data by month'!L:L,'Budget Data by month'!$B:$B,$D$2,'Budget Data by month'!$C:$C,$B49),0)</f>
        <v>0</v>
      </c>
      <c r="L49" s="299">
        <f>IFERROR(SUMIFS('Budget Data by month'!M:M,'Budget Data by month'!$B:$B,$D$2,'Budget Data by month'!$C:$C,$B49),0)</f>
        <v>0</v>
      </c>
      <c r="M49" s="299">
        <f>IFERROR(SUMIFS('Budget Data by month'!N:N,'Budget Data by month'!$B:$B,$D$2,'Budget Data by month'!$C:$C,$B49),0)</f>
        <v>0</v>
      </c>
      <c r="N49" s="299">
        <f>IFERROR(SUMIFS('Budget Data by month'!O:O,'Budget Data by month'!$B:$B,$D$2,'Budget Data by month'!$C:$C,$B49),0)</f>
        <v>0</v>
      </c>
      <c r="O49" s="299">
        <f>IFERROR(SUMIFS('Budget Data by month'!P:P,'Budget Data by month'!$B:$B,$D$2,'Budget Data by month'!$C:$C,$B49),0)</f>
        <v>0</v>
      </c>
      <c r="P49" s="299">
        <f>IFERROR(SUMIFS('Budget Data by month'!Q:Q,'Budget Data by month'!$B:$B,$D$2,'Budget Data by month'!$C:$C,$B49),0)</f>
        <v>0</v>
      </c>
      <c r="Q49" s="299">
        <f>IFERROR(SUMIFS('Budget Data by month'!R:R,'Budget Data by month'!$B:$B,$D$2,'Budget Data by month'!$C:$C,$B49),0)</f>
        <v>0</v>
      </c>
      <c r="R49" s="77">
        <f t="shared" si="3"/>
        <v>0</v>
      </c>
      <c r="Z49" s="19"/>
    </row>
    <row r="50" spans="1:26" s="14" customFormat="1" x14ac:dyDescent="0.35">
      <c r="A50" s="76"/>
      <c r="B50" s="14" t="s">
        <v>89</v>
      </c>
      <c r="C50" s="7" t="s">
        <v>90</v>
      </c>
      <c r="D50" s="46">
        <v>6120600</v>
      </c>
      <c r="E50" s="299">
        <f>IFERROR(SUMIFS('Budget Data by month'!F:F,'Budget Data by month'!$B:$B,$D$2,'Budget Data by month'!$C:$C,$B50),0)</f>
        <v>0</v>
      </c>
      <c r="F50" s="299">
        <f>IFERROR(SUMIFS('Budget Data by month'!G:G,'Budget Data by month'!$B:$B,$D$2,'Budget Data by month'!$C:$C,$B50),0)</f>
        <v>0</v>
      </c>
      <c r="G50" s="299">
        <f>IFERROR(SUMIFS('Budget Data by month'!H:H,'Budget Data by month'!$B:$B,$D$2,'Budget Data by month'!$C:$C,$B50),0)</f>
        <v>0</v>
      </c>
      <c r="H50" s="299">
        <f>IFERROR(SUMIFS('Budget Data by month'!I:I,'Budget Data by month'!$B:$B,$D$2,'Budget Data by month'!$C:$C,$B50),0)</f>
        <v>0</v>
      </c>
      <c r="I50" s="299">
        <f>IFERROR(SUMIFS('Budget Data by month'!J:J,'Budget Data by month'!$B:$B,$D$2,'Budget Data by month'!$C:$C,$B50),0)</f>
        <v>0</v>
      </c>
      <c r="J50" s="299">
        <f>IFERROR(SUMIFS('Budget Data by month'!K:K,'Budget Data by month'!$B:$B,$D$2,'Budget Data by month'!$C:$C,$B50),0)</f>
        <v>0</v>
      </c>
      <c r="K50" s="299">
        <f>IFERROR(SUMIFS('Budget Data by month'!L:L,'Budget Data by month'!$B:$B,$D$2,'Budget Data by month'!$C:$C,$B50),0)</f>
        <v>0</v>
      </c>
      <c r="L50" s="299">
        <f>IFERROR(SUMIFS('Budget Data by month'!M:M,'Budget Data by month'!$B:$B,$D$2,'Budget Data by month'!$C:$C,$B50),0)</f>
        <v>0</v>
      </c>
      <c r="M50" s="299">
        <f>IFERROR(SUMIFS('Budget Data by month'!N:N,'Budget Data by month'!$B:$B,$D$2,'Budget Data by month'!$C:$C,$B50),0)</f>
        <v>0</v>
      </c>
      <c r="N50" s="299">
        <f>IFERROR(SUMIFS('Budget Data by month'!O:O,'Budget Data by month'!$B:$B,$D$2,'Budget Data by month'!$C:$C,$B50),0)</f>
        <v>0</v>
      </c>
      <c r="O50" s="299">
        <f>IFERROR(SUMIFS('Budget Data by month'!P:P,'Budget Data by month'!$B:$B,$D$2,'Budget Data by month'!$C:$C,$B50),0)</f>
        <v>0</v>
      </c>
      <c r="P50" s="299">
        <f>IFERROR(SUMIFS('Budget Data by month'!Q:Q,'Budget Data by month'!$B:$B,$D$2,'Budget Data by month'!$C:$C,$B50),0)</f>
        <v>0</v>
      </c>
      <c r="Q50" s="299">
        <f>IFERROR(SUMIFS('Budget Data by month'!R:R,'Budget Data by month'!$B:$B,$D$2,'Budget Data by month'!$C:$C,$B50),0)</f>
        <v>0</v>
      </c>
      <c r="R50" s="77">
        <f t="shared" si="3"/>
        <v>0</v>
      </c>
      <c r="Z50" s="19"/>
    </row>
    <row r="51" spans="1:26" s="14" customFormat="1" x14ac:dyDescent="0.35">
      <c r="A51" s="76"/>
      <c r="B51" s="14" t="s">
        <v>91</v>
      </c>
      <c r="C51" s="7" t="s">
        <v>92</v>
      </c>
      <c r="D51" s="46">
        <v>6120400</v>
      </c>
      <c r="E51" s="299">
        <f>IFERROR(SUMIFS('Budget Data by month'!F:F,'Budget Data by month'!$B:$B,$D$2,'Budget Data by month'!$C:$C,$B51),0)</f>
        <v>0</v>
      </c>
      <c r="F51" s="299">
        <f>IFERROR(SUMIFS('Budget Data by month'!G:G,'Budget Data by month'!$B:$B,$D$2,'Budget Data by month'!$C:$C,$B51),0)</f>
        <v>0</v>
      </c>
      <c r="G51" s="299">
        <f>IFERROR(SUMIFS('Budget Data by month'!H:H,'Budget Data by month'!$B:$B,$D$2,'Budget Data by month'!$C:$C,$B51),0)</f>
        <v>0</v>
      </c>
      <c r="H51" s="299">
        <f>IFERROR(SUMIFS('Budget Data by month'!I:I,'Budget Data by month'!$B:$B,$D$2,'Budget Data by month'!$C:$C,$B51),0)</f>
        <v>0</v>
      </c>
      <c r="I51" s="299">
        <f>IFERROR(SUMIFS('Budget Data by month'!J:J,'Budget Data by month'!$B:$B,$D$2,'Budget Data by month'!$C:$C,$B51),0)</f>
        <v>0</v>
      </c>
      <c r="J51" s="299">
        <f>IFERROR(SUMIFS('Budget Data by month'!K:K,'Budget Data by month'!$B:$B,$D$2,'Budget Data by month'!$C:$C,$B51),0)</f>
        <v>0</v>
      </c>
      <c r="K51" s="299">
        <f>IFERROR(SUMIFS('Budget Data by month'!L:L,'Budget Data by month'!$B:$B,$D$2,'Budget Data by month'!$C:$C,$B51),0)</f>
        <v>0</v>
      </c>
      <c r="L51" s="299">
        <f>IFERROR(SUMIFS('Budget Data by month'!M:M,'Budget Data by month'!$B:$B,$D$2,'Budget Data by month'!$C:$C,$B51),0)</f>
        <v>0</v>
      </c>
      <c r="M51" s="299">
        <f>IFERROR(SUMIFS('Budget Data by month'!N:N,'Budget Data by month'!$B:$B,$D$2,'Budget Data by month'!$C:$C,$B51),0)</f>
        <v>0</v>
      </c>
      <c r="N51" s="299">
        <f>IFERROR(SUMIFS('Budget Data by month'!O:O,'Budget Data by month'!$B:$B,$D$2,'Budget Data by month'!$C:$C,$B51),0)</f>
        <v>0</v>
      </c>
      <c r="O51" s="299">
        <f>IFERROR(SUMIFS('Budget Data by month'!P:P,'Budget Data by month'!$B:$B,$D$2,'Budget Data by month'!$C:$C,$B51),0)</f>
        <v>0</v>
      </c>
      <c r="P51" s="299">
        <f>IFERROR(SUMIFS('Budget Data by month'!Q:Q,'Budget Data by month'!$B:$B,$D$2,'Budget Data by month'!$C:$C,$B51),0)</f>
        <v>0</v>
      </c>
      <c r="Q51" s="299">
        <f>IFERROR(SUMIFS('Budget Data by month'!R:R,'Budget Data by month'!$B:$B,$D$2,'Budget Data by month'!$C:$C,$B51),0)</f>
        <v>0</v>
      </c>
      <c r="R51" s="77">
        <f t="shared" si="3"/>
        <v>0</v>
      </c>
      <c r="Z51" s="19"/>
    </row>
    <row r="52" spans="1:26" s="14" customFormat="1" x14ac:dyDescent="0.35">
      <c r="A52" s="76"/>
      <c r="B52" s="14" t="s">
        <v>93</v>
      </c>
      <c r="C52" s="7" t="s">
        <v>94</v>
      </c>
      <c r="D52" s="46">
        <v>6140130</v>
      </c>
      <c r="E52" s="299">
        <f>IFERROR(SUMIFS('Budget Data by month'!F:F,'Budget Data by month'!$B:$B,$D$2,'Budget Data by month'!$C:$C,$B52),0)</f>
        <v>0</v>
      </c>
      <c r="F52" s="299">
        <f>IFERROR(SUMIFS('Budget Data by month'!G:G,'Budget Data by month'!$B:$B,$D$2,'Budget Data by month'!$C:$C,$B52),0)</f>
        <v>0</v>
      </c>
      <c r="G52" s="299">
        <f>IFERROR(SUMIFS('Budget Data by month'!H:H,'Budget Data by month'!$B:$B,$D$2,'Budget Data by month'!$C:$C,$B52),0)</f>
        <v>0</v>
      </c>
      <c r="H52" s="299">
        <f>IFERROR(SUMIFS('Budget Data by month'!I:I,'Budget Data by month'!$B:$B,$D$2,'Budget Data by month'!$C:$C,$B52),0)</f>
        <v>0</v>
      </c>
      <c r="I52" s="299">
        <f>IFERROR(SUMIFS('Budget Data by month'!J:J,'Budget Data by month'!$B:$B,$D$2,'Budget Data by month'!$C:$C,$B52),0)</f>
        <v>0</v>
      </c>
      <c r="J52" s="299">
        <f>IFERROR(SUMIFS('Budget Data by month'!K:K,'Budget Data by month'!$B:$B,$D$2,'Budget Data by month'!$C:$C,$B52),0)</f>
        <v>0</v>
      </c>
      <c r="K52" s="299">
        <f>IFERROR(SUMIFS('Budget Data by month'!L:L,'Budget Data by month'!$B:$B,$D$2,'Budget Data by month'!$C:$C,$B52),0)</f>
        <v>0</v>
      </c>
      <c r="L52" s="299">
        <f>IFERROR(SUMIFS('Budget Data by month'!M:M,'Budget Data by month'!$B:$B,$D$2,'Budget Data by month'!$C:$C,$B52),0)</f>
        <v>0</v>
      </c>
      <c r="M52" s="299">
        <f>IFERROR(SUMIFS('Budget Data by month'!N:N,'Budget Data by month'!$B:$B,$D$2,'Budget Data by month'!$C:$C,$B52),0)</f>
        <v>0</v>
      </c>
      <c r="N52" s="299">
        <f>IFERROR(SUMIFS('Budget Data by month'!O:O,'Budget Data by month'!$B:$B,$D$2,'Budget Data by month'!$C:$C,$B52),0)</f>
        <v>0</v>
      </c>
      <c r="O52" s="299">
        <f>IFERROR(SUMIFS('Budget Data by month'!P:P,'Budget Data by month'!$B:$B,$D$2,'Budget Data by month'!$C:$C,$B52),0)</f>
        <v>0</v>
      </c>
      <c r="P52" s="299">
        <f>IFERROR(SUMIFS('Budget Data by month'!Q:Q,'Budget Data by month'!$B:$B,$D$2,'Budget Data by month'!$C:$C,$B52),0)</f>
        <v>0</v>
      </c>
      <c r="Q52" s="299">
        <f>IFERROR(SUMIFS('Budget Data by month'!R:R,'Budget Data by month'!$B:$B,$D$2,'Budget Data by month'!$C:$C,$B52),0)</f>
        <v>0</v>
      </c>
      <c r="R52" s="77">
        <f t="shared" si="3"/>
        <v>0</v>
      </c>
      <c r="Z52" s="19"/>
    </row>
    <row r="53" spans="1:26" s="14" customFormat="1" x14ac:dyDescent="0.35">
      <c r="A53" s="76"/>
      <c r="B53" s="14" t="s">
        <v>95</v>
      </c>
      <c r="C53" s="7" t="s">
        <v>96</v>
      </c>
      <c r="D53" s="46">
        <v>6142430</v>
      </c>
      <c r="E53" s="299">
        <f>IFERROR(SUMIFS('Budget Data by month'!F:F,'Budget Data by month'!$B:$B,$D$2,'Budget Data by month'!$C:$C,$B53),0)</f>
        <v>0</v>
      </c>
      <c r="F53" s="299">
        <f>IFERROR(SUMIFS('Budget Data by month'!G:G,'Budget Data by month'!$B:$B,$D$2,'Budget Data by month'!$C:$C,$B53),0)</f>
        <v>0</v>
      </c>
      <c r="G53" s="299">
        <f>IFERROR(SUMIFS('Budget Data by month'!H:H,'Budget Data by month'!$B:$B,$D$2,'Budget Data by month'!$C:$C,$B53),0)</f>
        <v>0</v>
      </c>
      <c r="H53" s="299">
        <f>IFERROR(SUMIFS('Budget Data by month'!I:I,'Budget Data by month'!$B:$B,$D$2,'Budget Data by month'!$C:$C,$B53),0)</f>
        <v>0</v>
      </c>
      <c r="I53" s="299">
        <f>IFERROR(SUMIFS('Budget Data by month'!J:J,'Budget Data by month'!$B:$B,$D$2,'Budget Data by month'!$C:$C,$B53),0)</f>
        <v>0</v>
      </c>
      <c r="J53" s="299">
        <f>IFERROR(SUMIFS('Budget Data by month'!K:K,'Budget Data by month'!$B:$B,$D$2,'Budget Data by month'!$C:$C,$B53),0)</f>
        <v>0</v>
      </c>
      <c r="K53" s="299">
        <f>IFERROR(SUMIFS('Budget Data by month'!L:L,'Budget Data by month'!$B:$B,$D$2,'Budget Data by month'!$C:$C,$B53),0)</f>
        <v>0</v>
      </c>
      <c r="L53" s="299">
        <f>IFERROR(SUMIFS('Budget Data by month'!M:M,'Budget Data by month'!$B:$B,$D$2,'Budget Data by month'!$C:$C,$B53),0)</f>
        <v>0</v>
      </c>
      <c r="M53" s="299">
        <f>IFERROR(SUMIFS('Budget Data by month'!N:N,'Budget Data by month'!$B:$B,$D$2,'Budget Data by month'!$C:$C,$B53),0)</f>
        <v>0</v>
      </c>
      <c r="N53" s="299">
        <f>IFERROR(SUMIFS('Budget Data by month'!O:O,'Budget Data by month'!$B:$B,$D$2,'Budget Data by month'!$C:$C,$B53),0)</f>
        <v>0</v>
      </c>
      <c r="O53" s="299">
        <f>IFERROR(SUMIFS('Budget Data by month'!P:P,'Budget Data by month'!$B:$B,$D$2,'Budget Data by month'!$C:$C,$B53),0)</f>
        <v>0</v>
      </c>
      <c r="P53" s="299">
        <f>IFERROR(SUMIFS('Budget Data by month'!Q:Q,'Budget Data by month'!$B:$B,$D$2,'Budget Data by month'!$C:$C,$B53),0)</f>
        <v>0</v>
      </c>
      <c r="Q53" s="299">
        <f>IFERROR(SUMIFS('Budget Data by month'!R:R,'Budget Data by month'!$B:$B,$D$2,'Budget Data by month'!$C:$C,$B53),0)</f>
        <v>0</v>
      </c>
      <c r="R53" s="77">
        <f t="shared" si="3"/>
        <v>0</v>
      </c>
      <c r="Z53" s="19"/>
    </row>
    <row r="54" spans="1:26" s="14" customFormat="1" x14ac:dyDescent="0.35">
      <c r="A54" s="76"/>
      <c r="B54" s="14" t="s">
        <v>97</v>
      </c>
      <c r="C54" s="7" t="s">
        <v>98</v>
      </c>
      <c r="D54" s="46">
        <v>6146100</v>
      </c>
      <c r="E54" s="299">
        <f>IFERROR(SUMIFS('Budget Data by month'!F:F,'Budget Data by month'!$B:$B,$D$2,'Budget Data by month'!$C:$C,$B54),0)</f>
        <v>0</v>
      </c>
      <c r="F54" s="299">
        <f>IFERROR(SUMIFS('Budget Data by month'!G:G,'Budget Data by month'!$B:$B,$D$2,'Budget Data by month'!$C:$C,$B54),0)</f>
        <v>0</v>
      </c>
      <c r="G54" s="299">
        <f>IFERROR(SUMIFS('Budget Data by month'!H:H,'Budget Data by month'!$B:$B,$D$2,'Budget Data by month'!$C:$C,$B54),0)</f>
        <v>0</v>
      </c>
      <c r="H54" s="299">
        <f>IFERROR(SUMIFS('Budget Data by month'!I:I,'Budget Data by month'!$B:$B,$D$2,'Budget Data by month'!$C:$C,$B54),0)</f>
        <v>0</v>
      </c>
      <c r="I54" s="299">
        <f>IFERROR(SUMIFS('Budget Data by month'!J:J,'Budget Data by month'!$B:$B,$D$2,'Budget Data by month'!$C:$C,$B54),0)</f>
        <v>0</v>
      </c>
      <c r="J54" s="299">
        <f>IFERROR(SUMIFS('Budget Data by month'!K:K,'Budget Data by month'!$B:$B,$D$2,'Budget Data by month'!$C:$C,$B54),0)</f>
        <v>0</v>
      </c>
      <c r="K54" s="299">
        <f>IFERROR(SUMIFS('Budget Data by month'!L:L,'Budget Data by month'!$B:$B,$D$2,'Budget Data by month'!$C:$C,$B54),0)</f>
        <v>0</v>
      </c>
      <c r="L54" s="299">
        <f>IFERROR(SUMIFS('Budget Data by month'!M:M,'Budget Data by month'!$B:$B,$D$2,'Budget Data by month'!$C:$C,$B54),0)</f>
        <v>0</v>
      </c>
      <c r="M54" s="299">
        <f>IFERROR(SUMIFS('Budget Data by month'!N:N,'Budget Data by month'!$B:$B,$D$2,'Budget Data by month'!$C:$C,$B54),0)</f>
        <v>0</v>
      </c>
      <c r="N54" s="299">
        <f>IFERROR(SUMIFS('Budget Data by month'!O:O,'Budget Data by month'!$B:$B,$D$2,'Budget Data by month'!$C:$C,$B54),0)</f>
        <v>0</v>
      </c>
      <c r="O54" s="299">
        <f>IFERROR(SUMIFS('Budget Data by month'!P:P,'Budget Data by month'!$B:$B,$D$2,'Budget Data by month'!$C:$C,$B54),0)</f>
        <v>0</v>
      </c>
      <c r="P54" s="299">
        <f>IFERROR(SUMIFS('Budget Data by month'!Q:Q,'Budget Data by month'!$B:$B,$D$2,'Budget Data by month'!$C:$C,$B54),0)</f>
        <v>0</v>
      </c>
      <c r="Q54" s="299">
        <f>IFERROR(SUMIFS('Budget Data by month'!R:R,'Budget Data by month'!$B:$B,$D$2,'Budget Data by month'!$C:$C,$B54),0)</f>
        <v>0</v>
      </c>
      <c r="R54" s="77">
        <f t="shared" si="3"/>
        <v>0</v>
      </c>
      <c r="Z54" s="19"/>
    </row>
    <row r="55" spans="1:26" s="14" customFormat="1" x14ac:dyDescent="0.35">
      <c r="A55" s="76"/>
      <c r="B55" s="14" t="s">
        <v>99</v>
      </c>
      <c r="C55" s="7" t="s">
        <v>100</v>
      </c>
      <c r="D55" s="46">
        <v>6140000</v>
      </c>
      <c r="E55" s="299">
        <f>IFERROR(SUMIFS('Budget Data by month'!F:F,'Budget Data by month'!$B:$B,$D$2,'Budget Data by month'!$C:$C,$B55),0)</f>
        <v>0</v>
      </c>
      <c r="F55" s="299">
        <f>IFERROR(SUMIFS('Budget Data by month'!G:G,'Budget Data by month'!$B:$B,$D$2,'Budget Data by month'!$C:$C,$B55),0)</f>
        <v>0</v>
      </c>
      <c r="G55" s="299">
        <f>IFERROR(SUMIFS('Budget Data by month'!H:H,'Budget Data by month'!$B:$B,$D$2,'Budget Data by month'!$C:$C,$B55),0)</f>
        <v>0</v>
      </c>
      <c r="H55" s="299">
        <f>IFERROR(SUMIFS('Budget Data by month'!I:I,'Budget Data by month'!$B:$B,$D$2,'Budget Data by month'!$C:$C,$B55),0)</f>
        <v>0</v>
      </c>
      <c r="I55" s="299">
        <f>IFERROR(SUMIFS('Budget Data by month'!J:J,'Budget Data by month'!$B:$B,$D$2,'Budget Data by month'!$C:$C,$B55),0)</f>
        <v>0</v>
      </c>
      <c r="J55" s="299">
        <f>IFERROR(SUMIFS('Budget Data by month'!K:K,'Budget Data by month'!$B:$B,$D$2,'Budget Data by month'!$C:$C,$B55),0)</f>
        <v>0</v>
      </c>
      <c r="K55" s="299">
        <f>IFERROR(SUMIFS('Budget Data by month'!L:L,'Budget Data by month'!$B:$B,$D$2,'Budget Data by month'!$C:$C,$B55),0)</f>
        <v>0</v>
      </c>
      <c r="L55" s="299">
        <f>IFERROR(SUMIFS('Budget Data by month'!M:M,'Budget Data by month'!$B:$B,$D$2,'Budget Data by month'!$C:$C,$B55),0)</f>
        <v>0</v>
      </c>
      <c r="M55" s="299">
        <f>IFERROR(SUMIFS('Budget Data by month'!N:N,'Budget Data by month'!$B:$B,$D$2,'Budget Data by month'!$C:$C,$B55),0)</f>
        <v>0</v>
      </c>
      <c r="N55" s="299">
        <f>IFERROR(SUMIFS('Budget Data by month'!O:O,'Budget Data by month'!$B:$B,$D$2,'Budget Data by month'!$C:$C,$B55),0)</f>
        <v>0</v>
      </c>
      <c r="O55" s="299">
        <f>IFERROR(SUMIFS('Budget Data by month'!P:P,'Budget Data by month'!$B:$B,$D$2,'Budget Data by month'!$C:$C,$B55),0)</f>
        <v>0</v>
      </c>
      <c r="P55" s="299">
        <f>IFERROR(SUMIFS('Budget Data by month'!Q:Q,'Budget Data by month'!$B:$B,$D$2,'Budget Data by month'!$C:$C,$B55),0)</f>
        <v>0</v>
      </c>
      <c r="Q55" s="299">
        <f>IFERROR(SUMIFS('Budget Data by month'!R:R,'Budget Data by month'!$B:$B,$D$2,'Budget Data by month'!$C:$C,$B55),0)</f>
        <v>0</v>
      </c>
      <c r="R55" s="77">
        <f t="shared" si="3"/>
        <v>0</v>
      </c>
      <c r="Z55" s="19"/>
    </row>
    <row r="56" spans="1:26" s="14" customFormat="1" x14ac:dyDescent="0.35">
      <c r="A56" s="76"/>
      <c r="B56" s="14" t="s">
        <v>101</v>
      </c>
      <c r="C56" s="7" t="s">
        <v>102</v>
      </c>
      <c r="D56" s="46">
        <v>6121600</v>
      </c>
      <c r="E56" s="299">
        <f>IFERROR(SUMIFS('Budget Data by month'!F:F,'Budget Data by month'!$B:$B,$D$2,'Budget Data by month'!$C:$C,$B56),0)</f>
        <v>0</v>
      </c>
      <c r="F56" s="299">
        <f>IFERROR(SUMIFS('Budget Data by month'!G:G,'Budget Data by month'!$B:$B,$D$2,'Budget Data by month'!$C:$C,$B56),0)</f>
        <v>0</v>
      </c>
      <c r="G56" s="299">
        <f>IFERROR(SUMIFS('Budget Data by month'!H:H,'Budget Data by month'!$B:$B,$D$2,'Budget Data by month'!$C:$C,$B56),0)</f>
        <v>0</v>
      </c>
      <c r="H56" s="299">
        <f>IFERROR(SUMIFS('Budget Data by month'!I:I,'Budget Data by month'!$B:$B,$D$2,'Budget Data by month'!$C:$C,$B56),0)</f>
        <v>0</v>
      </c>
      <c r="I56" s="299">
        <f>IFERROR(SUMIFS('Budget Data by month'!J:J,'Budget Data by month'!$B:$B,$D$2,'Budget Data by month'!$C:$C,$B56),0)</f>
        <v>0</v>
      </c>
      <c r="J56" s="299">
        <f>IFERROR(SUMIFS('Budget Data by month'!K:K,'Budget Data by month'!$B:$B,$D$2,'Budget Data by month'!$C:$C,$B56),0)</f>
        <v>0</v>
      </c>
      <c r="K56" s="299">
        <f>IFERROR(SUMIFS('Budget Data by month'!L:L,'Budget Data by month'!$B:$B,$D$2,'Budget Data by month'!$C:$C,$B56),0)</f>
        <v>0</v>
      </c>
      <c r="L56" s="299">
        <f>IFERROR(SUMIFS('Budget Data by month'!M:M,'Budget Data by month'!$B:$B,$D$2,'Budget Data by month'!$C:$C,$B56),0)</f>
        <v>0</v>
      </c>
      <c r="M56" s="299">
        <f>IFERROR(SUMIFS('Budget Data by month'!N:N,'Budget Data by month'!$B:$B,$D$2,'Budget Data by month'!$C:$C,$B56),0)</f>
        <v>0</v>
      </c>
      <c r="N56" s="299">
        <f>IFERROR(SUMIFS('Budget Data by month'!O:O,'Budget Data by month'!$B:$B,$D$2,'Budget Data by month'!$C:$C,$B56),0)</f>
        <v>0</v>
      </c>
      <c r="O56" s="299">
        <f>IFERROR(SUMIFS('Budget Data by month'!P:P,'Budget Data by month'!$B:$B,$D$2,'Budget Data by month'!$C:$C,$B56),0)</f>
        <v>0</v>
      </c>
      <c r="P56" s="299">
        <f>IFERROR(SUMIFS('Budget Data by month'!Q:Q,'Budget Data by month'!$B:$B,$D$2,'Budget Data by month'!$C:$C,$B56),0)</f>
        <v>0</v>
      </c>
      <c r="Q56" s="299">
        <f>IFERROR(SUMIFS('Budget Data by month'!R:R,'Budget Data by month'!$B:$B,$D$2,'Budget Data by month'!$C:$C,$B56),0)</f>
        <v>0</v>
      </c>
      <c r="R56" s="77">
        <f t="shared" si="3"/>
        <v>0</v>
      </c>
      <c r="Z56" s="19"/>
    </row>
    <row r="57" spans="1:26" s="14" customFormat="1" x14ac:dyDescent="0.35">
      <c r="A57" s="76"/>
      <c r="B57" s="14" t="s">
        <v>103</v>
      </c>
      <c r="C57" s="7" t="s">
        <v>104</v>
      </c>
      <c r="D57" s="78">
        <v>6151110</v>
      </c>
      <c r="E57" s="299">
        <f>IFERROR(SUMIFS('Budget Data by month'!F:F,'Budget Data by month'!$B:$B,$D$2,'Budget Data by month'!$C:$C,$B57),0)</f>
        <v>0</v>
      </c>
      <c r="F57" s="299">
        <f>IFERROR(SUMIFS('Budget Data by month'!G:G,'Budget Data by month'!$B:$B,$D$2,'Budget Data by month'!$C:$C,$B57),0)</f>
        <v>0</v>
      </c>
      <c r="G57" s="299">
        <f>IFERROR(SUMIFS('Budget Data by month'!H:H,'Budget Data by month'!$B:$B,$D$2,'Budget Data by month'!$C:$C,$B57),0)</f>
        <v>0</v>
      </c>
      <c r="H57" s="299">
        <f>IFERROR(SUMIFS('Budget Data by month'!I:I,'Budget Data by month'!$B:$B,$D$2,'Budget Data by month'!$C:$C,$B57),0)</f>
        <v>0</v>
      </c>
      <c r="I57" s="299">
        <f>IFERROR(SUMIFS('Budget Data by month'!J:J,'Budget Data by month'!$B:$B,$D$2,'Budget Data by month'!$C:$C,$B57),0)</f>
        <v>0</v>
      </c>
      <c r="J57" s="299">
        <f>IFERROR(SUMIFS('Budget Data by month'!K:K,'Budget Data by month'!$B:$B,$D$2,'Budget Data by month'!$C:$C,$B57),0)</f>
        <v>0</v>
      </c>
      <c r="K57" s="299">
        <f>IFERROR(SUMIFS('Budget Data by month'!L:L,'Budget Data by month'!$B:$B,$D$2,'Budget Data by month'!$C:$C,$B57),0)</f>
        <v>0</v>
      </c>
      <c r="L57" s="299">
        <f>IFERROR(SUMIFS('Budget Data by month'!M:M,'Budget Data by month'!$B:$B,$D$2,'Budget Data by month'!$C:$C,$B57),0)</f>
        <v>0</v>
      </c>
      <c r="M57" s="299">
        <f>IFERROR(SUMIFS('Budget Data by month'!N:N,'Budget Data by month'!$B:$B,$D$2,'Budget Data by month'!$C:$C,$B57),0)</f>
        <v>0</v>
      </c>
      <c r="N57" s="299">
        <f>IFERROR(SUMIFS('Budget Data by month'!O:O,'Budget Data by month'!$B:$B,$D$2,'Budget Data by month'!$C:$C,$B57),0)</f>
        <v>0</v>
      </c>
      <c r="O57" s="299">
        <f>IFERROR(SUMIFS('Budget Data by month'!P:P,'Budget Data by month'!$B:$B,$D$2,'Budget Data by month'!$C:$C,$B57),0)</f>
        <v>0</v>
      </c>
      <c r="P57" s="299">
        <f>IFERROR(SUMIFS('Budget Data by month'!Q:Q,'Budget Data by month'!$B:$B,$D$2,'Budget Data by month'!$C:$C,$B57),0)</f>
        <v>0</v>
      </c>
      <c r="Q57" s="299">
        <f>IFERROR(SUMIFS('Budget Data by month'!R:R,'Budget Data by month'!$B:$B,$D$2,'Budget Data by month'!$C:$C,$B57),0)</f>
        <v>0</v>
      </c>
      <c r="R57" s="77">
        <f t="shared" si="3"/>
        <v>0</v>
      </c>
      <c r="Z57" s="19"/>
    </row>
    <row r="58" spans="1:26" s="14" customFormat="1" x14ac:dyDescent="0.35">
      <c r="A58" s="76"/>
      <c r="B58" s="14" t="s">
        <v>105</v>
      </c>
      <c r="C58" s="7" t="s">
        <v>106</v>
      </c>
      <c r="D58" s="46">
        <v>6140200</v>
      </c>
      <c r="E58" s="299">
        <f>IFERROR(SUMIFS('Budget Data by month'!F:F,'Budget Data by month'!$B:$B,$D$2,'Budget Data by month'!$C:$C,$B58),0)</f>
        <v>0</v>
      </c>
      <c r="F58" s="299">
        <f>IFERROR(SUMIFS('Budget Data by month'!G:G,'Budget Data by month'!$B:$B,$D$2,'Budget Data by month'!$C:$C,$B58),0)</f>
        <v>0</v>
      </c>
      <c r="G58" s="299">
        <f>IFERROR(SUMIFS('Budget Data by month'!H:H,'Budget Data by month'!$B:$B,$D$2,'Budget Data by month'!$C:$C,$B58),0)</f>
        <v>0</v>
      </c>
      <c r="H58" s="299">
        <f>IFERROR(SUMIFS('Budget Data by month'!I:I,'Budget Data by month'!$B:$B,$D$2,'Budget Data by month'!$C:$C,$B58),0)</f>
        <v>0</v>
      </c>
      <c r="I58" s="299">
        <f>IFERROR(SUMIFS('Budget Data by month'!J:J,'Budget Data by month'!$B:$B,$D$2,'Budget Data by month'!$C:$C,$B58),0)</f>
        <v>0</v>
      </c>
      <c r="J58" s="299">
        <f>IFERROR(SUMIFS('Budget Data by month'!K:K,'Budget Data by month'!$B:$B,$D$2,'Budget Data by month'!$C:$C,$B58),0)</f>
        <v>0</v>
      </c>
      <c r="K58" s="299">
        <f>IFERROR(SUMIFS('Budget Data by month'!L:L,'Budget Data by month'!$B:$B,$D$2,'Budget Data by month'!$C:$C,$B58),0)</f>
        <v>0</v>
      </c>
      <c r="L58" s="299">
        <f>IFERROR(SUMIFS('Budget Data by month'!M:M,'Budget Data by month'!$B:$B,$D$2,'Budget Data by month'!$C:$C,$B58),0)</f>
        <v>0</v>
      </c>
      <c r="M58" s="299">
        <f>IFERROR(SUMIFS('Budget Data by month'!N:N,'Budget Data by month'!$B:$B,$D$2,'Budget Data by month'!$C:$C,$B58),0)</f>
        <v>0</v>
      </c>
      <c r="N58" s="299">
        <f>IFERROR(SUMIFS('Budget Data by month'!O:O,'Budget Data by month'!$B:$B,$D$2,'Budget Data by month'!$C:$C,$B58),0)</f>
        <v>0</v>
      </c>
      <c r="O58" s="299">
        <f>IFERROR(SUMIFS('Budget Data by month'!P:P,'Budget Data by month'!$B:$B,$D$2,'Budget Data by month'!$C:$C,$B58),0)</f>
        <v>0</v>
      </c>
      <c r="P58" s="299">
        <f>IFERROR(SUMIFS('Budget Data by month'!Q:Q,'Budget Data by month'!$B:$B,$D$2,'Budget Data by month'!$C:$C,$B58),0)</f>
        <v>0</v>
      </c>
      <c r="Q58" s="299">
        <f>IFERROR(SUMIFS('Budget Data by month'!R:R,'Budget Data by month'!$B:$B,$D$2,'Budget Data by month'!$C:$C,$B58),0)</f>
        <v>0</v>
      </c>
      <c r="R58" s="77">
        <f t="shared" si="3"/>
        <v>0</v>
      </c>
      <c r="Z58" s="19"/>
    </row>
    <row r="59" spans="1:26" s="14" customFormat="1" x14ac:dyDescent="0.35">
      <c r="A59" s="76"/>
      <c r="B59" s="14" t="s">
        <v>107</v>
      </c>
      <c r="C59" s="7" t="s">
        <v>108</v>
      </c>
      <c r="D59" s="46">
        <v>6111000</v>
      </c>
      <c r="E59" s="299">
        <f>IFERROR(SUMIFS('Budget Data by month'!F:F,'Budget Data by month'!$B:$B,$D$2,'Budget Data by month'!$C:$C,$B59),0)</f>
        <v>0</v>
      </c>
      <c r="F59" s="299">
        <f>IFERROR(SUMIFS('Budget Data by month'!G:G,'Budget Data by month'!$B:$B,$D$2,'Budget Data by month'!$C:$C,$B59),0)</f>
        <v>0</v>
      </c>
      <c r="G59" s="299">
        <f>IFERROR(SUMIFS('Budget Data by month'!H:H,'Budget Data by month'!$B:$B,$D$2,'Budget Data by month'!$C:$C,$B59),0)</f>
        <v>0</v>
      </c>
      <c r="H59" s="299">
        <f>IFERROR(SUMIFS('Budget Data by month'!I:I,'Budget Data by month'!$B:$B,$D$2,'Budget Data by month'!$C:$C,$B59),0)</f>
        <v>0</v>
      </c>
      <c r="I59" s="299">
        <f>IFERROR(SUMIFS('Budget Data by month'!J:J,'Budget Data by month'!$B:$B,$D$2,'Budget Data by month'!$C:$C,$B59),0)</f>
        <v>0</v>
      </c>
      <c r="J59" s="299">
        <f>IFERROR(SUMIFS('Budget Data by month'!K:K,'Budget Data by month'!$B:$B,$D$2,'Budget Data by month'!$C:$C,$B59),0)</f>
        <v>0</v>
      </c>
      <c r="K59" s="299">
        <f>IFERROR(SUMIFS('Budget Data by month'!L:L,'Budget Data by month'!$B:$B,$D$2,'Budget Data by month'!$C:$C,$B59),0)</f>
        <v>0</v>
      </c>
      <c r="L59" s="299">
        <f>IFERROR(SUMIFS('Budget Data by month'!M:M,'Budget Data by month'!$B:$B,$D$2,'Budget Data by month'!$C:$C,$B59),0)</f>
        <v>0</v>
      </c>
      <c r="M59" s="299">
        <f>IFERROR(SUMIFS('Budget Data by month'!N:N,'Budget Data by month'!$B:$B,$D$2,'Budget Data by month'!$C:$C,$B59),0)</f>
        <v>0</v>
      </c>
      <c r="N59" s="299">
        <f>IFERROR(SUMIFS('Budget Data by month'!O:O,'Budget Data by month'!$B:$B,$D$2,'Budget Data by month'!$C:$C,$B59),0)</f>
        <v>0</v>
      </c>
      <c r="O59" s="299">
        <f>IFERROR(SUMIFS('Budget Data by month'!P:P,'Budget Data by month'!$B:$B,$D$2,'Budget Data by month'!$C:$C,$B59),0)</f>
        <v>0</v>
      </c>
      <c r="P59" s="299">
        <f>IFERROR(SUMIFS('Budget Data by month'!Q:Q,'Budget Data by month'!$B:$B,$D$2,'Budget Data by month'!$C:$C,$B59),0)</f>
        <v>0</v>
      </c>
      <c r="Q59" s="299">
        <f>IFERROR(SUMIFS('Budget Data by month'!R:R,'Budget Data by month'!$B:$B,$D$2,'Budget Data by month'!$C:$C,$B59),0)</f>
        <v>0</v>
      </c>
      <c r="R59" s="77">
        <f t="shared" si="3"/>
        <v>0</v>
      </c>
      <c r="Z59" s="19"/>
    </row>
    <row r="60" spans="1:26" s="14" customFormat="1" x14ac:dyDescent="0.35">
      <c r="A60" s="76"/>
      <c r="B60" s="14" t="s">
        <v>109</v>
      </c>
      <c r="C60" s="7" t="s">
        <v>110</v>
      </c>
      <c r="D60" s="46">
        <v>6170100</v>
      </c>
      <c r="E60" s="299">
        <f>IFERROR(SUMIFS('Budget Data by month'!F:F,'Budget Data by month'!$B:$B,$D$2,'Budget Data by month'!$C:$C,$B60),0)</f>
        <v>0</v>
      </c>
      <c r="F60" s="299">
        <f>IFERROR(SUMIFS('Budget Data by month'!G:G,'Budget Data by month'!$B:$B,$D$2,'Budget Data by month'!$C:$C,$B60),0)</f>
        <v>0</v>
      </c>
      <c r="G60" s="299">
        <f>IFERROR(SUMIFS('Budget Data by month'!H:H,'Budget Data by month'!$B:$B,$D$2,'Budget Data by month'!$C:$C,$B60),0)</f>
        <v>0</v>
      </c>
      <c r="H60" s="299">
        <f>IFERROR(SUMIFS('Budget Data by month'!I:I,'Budget Data by month'!$B:$B,$D$2,'Budget Data by month'!$C:$C,$B60),0)</f>
        <v>0</v>
      </c>
      <c r="I60" s="299">
        <f>IFERROR(SUMIFS('Budget Data by month'!J:J,'Budget Data by month'!$B:$B,$D$2,'Budget Data by month'!$C:$C,$B60),0)</f>
        <v>0</v>
      </c>
      <c r="J60" s="299">
        <f>IFERROR(SUMIFS('Budget Data by month'!K:K,'Budget Data by month'!$B:$B,$D$2,'Budget Data by month'!$C:$C,$B60),0)</f>
        <v>0</v>
      </c>
      <c r="K60" s="299">
        <f>IFERROR(SUMIFS('Budget Data by month'!L:L,'Budget Data by month'!$B:$B,$D$2,'Budget Data by month'!$C:$C,$B60),0)</f>
        <v>0</v>
      </c>
      <c r="L60" s="299">
        <f>IFERROR(SUMIFS('Budget Data by month'!M:M,'Budget Data by month'!$B:$B,$D$2,'Budget Data by month'!$C:$C,$B60),0)</f>
        <v>0</v>
      </c>
      <c r="M60" s="299">
        <f>IFERROR(SUMIFS('Budget Data by month'!N:N,'Budget Data by month'!$B:$B,$D$2,'Budget Data by month'!$C:$C,$B60),0)</f>
        <v>0</v>
      </c>
      <c r="N60" s="299">
        <f>IFERROR(SUMIFS('Budget Data by month'!O:O,'Budget Data by month'!$B:$B,$D$2,'Budget Data by month'!$C:$C,$B60),0)</f>
        <v>0</v>
      </c>
      <c r="O60" s="299">
        <f>IFERROR(SUMIFS('Budget Data by month'!P:P,'Budget Data by month'!$B:$B,$D$2,'Budget Data by month'!$C:$C,$B60),0)</f>
        <v>0</v>
      </c>
      <c r="P60" s="299">
        <f>IFERROR(SUMIFS('Budget Data by month'!Q:Q,'Budget Data by month'!$B:$B,$D$2,'Budget Data by month'!$C:$C,$B60),0)</f>
        <v>0</v>
      </c>
      <c r="Q60" s="299">
        <f>IFERROR(SUMIFS('Budget Data by month'!R:R,'Budget Data by month'!$B:$B,$D$2,'Budget Data by month'!$C:$C,$B60),0)</f>
        <v>0</v>
      </c>
      <c r="R60" s="77">
        <f t="shared" si="3"/>
        <v>0</v>
      </c>
      <c r="Z60" s="19"/>
    </row>
    <row r="61" spans="1:26" s="14" customFormat="1" x14ac:dyDescent="0.35">
      <c r="A61" s="76"/>
      <c r="B61" s="14" t="s">
        <v>111</v>
      </c>
      <c r="C61" s="7" t="s">
        <v>112</v>
      </c>
      <c r="D61" s="46">
        <v>6170110</v>
      </c>
      <c r="E61" s="299">
        <f>IFERROR(SUMIFS('Budget Data by month'!F:F,'Budget Data by month'!$B:$B,$D$2,'Budget Data by month'!$C:$C,$B61),0)</f>
        <v>0</v>
      </c>
      <c r="F61" s="299">
        <f>IFERROR(SUMIFS('Budget Data by month'!G:G,'Budget Data by month'!$B:$B,$D$2,'Budget Data by month'!$C:$C,$B61),0)</f>
        <v>0</v>
      </c>
      <c r="G61" s="299">
        <f>IFERROR(SUMIFS('Budget Data by month'!H:H,'Budget Data by month'!$B:$B,$D$2,'Budget Data by month'!$C:$C,$B61),0)</f>
        <v>0</v>
      </c>
      <c r="H61" s="299">
        <f>IFERROR(SUMIFS('Budget Data by month'!I:I,'Budget Data by month'!$B:$B,$D$2,'Budget Data by month'!$C:$C,$B61),0)</f>
        <v>0</v>
      </c>
      <c r="I61" s="299">
        <f>IFERROR(SUMIFS('Budget Data by month'!J:J,'Budget Data by month'!$B:$B,$D$2,'Budget Data by month'!$C:$C,$B61),0)</f>
        <v>0</v>
      </c>
      <c r="J61" s="299">
        <f>IFERROR(SUMIFS('Budget Data by month'!K:K,'Budget Data by month'!$B:$B,$D$2,'Budget Data by month'!$C:$C,$B61),0)</f>
        <v>0</v>
      </c>
      <c r="K61" s="299">
        <f>IFERROR(SUMIFS('Budget Data by month'!L:L,'Budget Data by month'!$B:$B,$D$2,'Budget Data by month'!$C:$C,$B61),0)</f>
        <v>0</v>
      </c>
      <c r="L61" s="299">
        <f>IFERROR(SUMIFS('Budget Data by month'!M:M,'Budget Data by month'!$B:$B,$D$2,'Budget Data by month'!$C:$C,$B61),0)</f>
        <v>0</v>
      </c>
      <c r="M61" s="299">
        <f>IFERROR(SUMIFS('Budget Data by month'!N:N,'Budget Data by month'!$B:$B,$D$2,'Budget Data by month'!$C:$C,$B61),0)</f>
        <v>0</v>
      </c>
      <c r="N61" s="299">
        <f>IFERROR(SUMIFS('Budget Data by month'!O:O,'Budget Data by month'!$B:$B,$D$2,'Budget Data by month'!$C:$C,$B61),0)</f>
        <v>0</v>
      </c>
      <c r="O61" s="299">
        <f>IFERROR(SUMIFS('Budget Data by month'!P:P,'Budget Data by month'!$B:$B,$D$2,'Budget Data by month'!$C:$C,$B61),0)</f>
        <v>0</v>
      </c>
      <c r="P61" s="299">
        <f>IFERROR(SUMIFS('Budget Data by month'!Q:Q,'Budget Data by month'!$B:$B,$D$2,'Budget Data by month'!$C:$C,$B61),0)</f>
        <v>0</v>
      </c>
      <c r="Q61" s="299">
        <f>IFERROR(SUMIFS('Budget Data by month'!R:R,'Budget Data by month'!$B:$B,$D$2,'Budget Data by month'!$C:$C,$B61),0)</f>
        <v>0</v>
      </c>
      <c r="R61" s="77">
        <f t="shared" si="3"/>
        <v>0</v>
      </c>
      <c r="Z61" s="19"/>
    </row>
    <row r="62" spans="1:26" s="14" customFormat="1" x14ac:dyDescent="0.35">
      <c r="A62" s="76"/>
      <c r="B62" s="14" t="s">
        <v>113</v>
      </c>
      <c r="C62" s="7" t="s">
        <v>114</v>
      </c>
      <c r="D62" s="46">
        <v>6181400</v>
      </c>
      <c r="E62" s="299">
        <f>IFERROR(SUMIFS('Budget Data by month'!F:F,'Budget Data by month'!$B:$B,$D$2,'Budget Data by month'!$C:$C,$B62),0)</f>
        <v>0</v>
      </c>
      <c r="F62" s="299">
        <f>IFERROR(SUMIFS('Budget Data by month'!G:G,'Budget Data by month'!$B:$B,$D$2,'Budget Data by month'!$C:$C,$B62),0)</f>
        <v>0</v>
      </c>
      <c r="G62" s="299">
        <f>IFERROR(SUMIFS('Budget Data by month'!H:H,'Budget Data by month'!$B:$B,$D$2,'Budget Data by month'!$C:$C,$B62),0)</f>
        <v>0</v>
      </c>
      <c r="H62" s="299">
        <f>IFERROR(SUMIFS('Budget Data by month'!I:I,'Budget Data by month'!$B:$B,$D$2,'Budget Data by month'!$C:$C,$B62),0)</f>
        <v>0</v>
      </c>
      <c r="I62" s="299">
        <f>IFERROR(SUMIFS('Budget Data by month'!J:J,'Budget Data by month'!$B:$B,$D$2,'Budget Data by month'!$C:$C,$B62),0)</f>
        <v>0</v>
      </c>
      <c r="J62" s="299">
        <f>IFERROR(SUMIFS('Budget Data by month'!K:K,'Budget Data by month'!$B:$B,$D$2,'Budget Data by month'!$C:$C,$B62),0)</f>
        <v>0</v>
      </c>
      <c r="K62" s="299">
        <f>IFERROR(SUMIFS('Budget Data by month'!L:L,'Budget Data by month'!$B:$B,$D$2,'Budget Data by month'!$C:$C,$B62),0)</f>
        <v>0</v>
      </c>
      <c r="L62" s="299">
        <f>IFERROR(SUMIFS('Budget Data by month'!M:M,'Budget Data by month'!$B:$B,$D$2,'Budget Data by month'!$C:$C,$B62),0)</f>
        <v>0</v>
      </c>
      <c r="M62" s="299">
        <f>IFERROR(SUMIFS('Budget Data by month'!N:N,'Budget Data by month'!$B:$B,$D$2,'Budget Data by month'!$C:$C,$B62),0)</f>
        <v>0</v>
      </c>
      <c r="N62" s="299">
        <f>IFERROR(SUMIFS('Budget Data by month'!O:O,'Budget Data by month'!$B:$B,$D$2,'Budget Data by month'!$C:$C,$B62),0)</f>
        <v>0</v>
      </c>
      <c r="O62" s="299">
        <f>IFERROR(SUMIFS('Budget Data by month'!P:P,'Budget Data by month'!$B:$B,$D$2,'Budget Data by month'!$C:$C,$B62),0)</f>
        <v>0</v>
      </c>
      <c r="P62" s="299">
        <f>IFERROR(SUMIFS('Budget Data by month'!Q:Q,'Budget Data by month'!$B:$B,$D$2,'Budget Data by month'!$C:$C,$B62),0)</f>
        <v>0</v>
      </c>
      <c r="Q62" s="299">
        <f>IFERROR(SUMIFS('Budget Data by month'!R:R,'Budget Data by month'!$B:$B,$D$2,'Budget Data by month'!$C:$C,$B62),0)</f>
        <v>0</v>
      </c>
      <c r="R62" s="77">
        <f t="shared" si="3"/>
        <v>0</v>
      </c>
      <c r="Z62" s="19"/>
    </row>
    <row r="63" spans="1:26" s="14" customFormat="1" x14ac:dyDescent="0.35">
      <c r="A63" s="76"/>
      <c r="B63" s="25" t="s">
        <v>115</v>
      </c>
      <c r="C63" s="107" t="s">
        <v>535</v>
      </c>
      <c r="D63" s="46">
        <v>6181500</v>
      </c>
      <c r="E63" s="299">
        <f>IFERROR(SUMIFS('Budget Data by month'!F:F,'Budget Data by month'!$B:$B,$D$2,'Budget Data by month'!$C:$C,$B63),0)</f>
        <v>0</v>
      </c>
      <c r="F63" s="299">
        <f>IFERROR(SUMIFS('Budget Data by month'!G:G,'Budget Data by month'!$B:$B,$D$2,'Budget Data by month'!$C:$C,$B63),0)</f>
        <v>0</v>
      </c>
      <c r="G63" s="299">
        <f>IFERROR(SUMIFS('Budget Data by month'!H:H,'Budget Data by month'!$B:$B,$D$2,'Budget Data by month'!$C:$C,$B63),0)</f>
        <v>0</v>
      </c>
      <c r="H63" s="299">
        <f>IFERROR(SUMIFS('Budget Data by month'!I:I,'Budget Data by month'!$B:$B,$D$2,'Budget Data by month'!$C:$C,$B63),0)</f>
        <v>0</v>
      </c>
      <c r="I63" s="299">
        <f>IFERROR(SUMIFS('Budget Data by month'!J:J,'Budget Data by month'!$B:$B,$D$2,'Budget Data by month'!$C:$C,$B63),0)</f>
        <v>0</v>
      </c>
      <c r="J63" s="299">
        <f>IFERROR(SUMIFS('Budget Data by month'!K:K,'Budget Data by month'!$B:$B,$D$2,'Budget Data by month'!$C:$C,$B63),0)</f>
        <v>0</v>
      </c>
      <c r="K63" s="299">
        <f>IFERROR(SUMIFS('Budget Data by month'!L:L,'Budget Data by month'!$B:$B,$D$2,'Budget Data by month'!$C:$C,$B63),0)</f>
        <v>0</v>
      </c>
      <c r="L63" s="299">
        <f>IFERROR(SUMIFS('Budget Data by month'!M:M,'Budget Data by month'!$B:$B,$D$2,'Budget Data by month'!$C:$C,$B63),0)</f>
        <v>0</v>
      </c>
      <c r="M63" s="299">
        <f>IFERROR(SUMIFS('Budget Data by month'!N:N,'Budget Data by month'!$B:$B,$D$2,'Budget Data by month'!$C:$C,$B63),0)</f>
        <v>0</v>
      </c>
      <c r="N63" s="299">
        <f>IFERROR(SUMIFS('Budget Data by month'!O:O,'Budget Data by month'!$B:$B,$D$2,'Budget Data by month'!$C:$C,$B63),0)</f>
        <v>0</v>
      </c>
      <c r="O63" s="299">
        <f>IFERROR(SUMIFS('Budget Data by month'!P:P,'Budget Data by month'!$B:$B,$D$2,'Budget Data by month'!$C:$C,$B63),0)</f>
        <v>0</v>
      </c>
      <c r="P63" s="299">
        <f>IFERROR(SUMIFS('Budget Data by month'!Q:Q,'Budget Data by month'!$B:$B,$D$2,'Budget Data by month'!$C:$C,$B63),0)</f>
        <v>0</v>
      </c>
      <c r="Q63" s="299">
        <f>IFERROR(SUMIFS('Budget Data by month'!R:R,'Budget Data by month'!$B:$B,$D$2,'Budget Data by month'!$C:$C,$B63),0)</f>
        <v>0</v>
      </c>
      <c r="R63" s="77">
        <f t="shared" si="3"/>
        <v>0</v>
      </c>
      <c r="S63" s="25"/>
      <c r="Z63" s="19"/>
    </row>
    <row r="64" spans="1:26" s="14" customFormat="1" ht="3" customHeight="1" x14ac:dyDescent="0.35">
      <c r="A64" s="76"/>
      <c r="B64" s="25"/>
      <c r="C64" s="107"/>
      <c r="D64" s="46"/>
      <c r="E64" s="301"/>
      <c r="F64" s="301"/>
      <c r="G64" s="301"/>
      <c r="H64" s="301"/>
      <c r="I64" s="301"/>
      <c r="J64" s="301"/>
      <c r="K64" s="301"/>
      <c r="L64" s="301"/>
      <c r="M64" s="301"/>
      <c r="N64" s="301"/>
      <c r="O64" s="301"/>
      <c r="P64" s="301"/>
      <c r="Q64" s="301"/>
      <c r="R64" s="80"/>
      <c r="S64" s="25"/>
      <c r="Z64" s="19"/>
    </row>
    <row r="65" spans="1:26" s="14" customFormat="1" x14ac:dyDescent="0.35">
      <c r="A65" s="76"/>
      <c r="B65" s="14" t="s">
        <v>117</v>
      </c>
      <c r="C65" s="107" t="s">
        <v>118</v>
      </c>
      <c r="D65" s="46">
        <v>6110610</v>
      </c>
      <c r="E65" s="299">
        <f>IFERROR(SUMIFS('Budget Data by month'!F:F,'Budget Data by month'!$B:$B,$D$2,'Budget Data by month'!$C:$C,$B65),0)</f>
        <v>0</v>
      </c>
      <c r="F65" s="299">
        <f>IFERROR(SUMIFS('Budget Data by month'!G:G,'Budget Data by month'!$B:$B,$D$2,'Budget Data by month'!$C:$C,$B65),0)</f>
        <v>0</v>
      </c>
      <c r="G65" s="299">
        <f>IFERROR(SUMIFS('Budget Data by month'!H:H,'Budget Data by month'!$B:$B,$D$2,'Budget Data by month'!$C:$C,$B65),0)</f>
        <v>0</v>
      </c>
      <c r="H65" s="299">
        <f>IFERROR(SUMIFS('Budget Data by month'!I:I,'Budget Data by month'!$B:$B,$D$2,'Budget Data by month'!$C:$C,$B65),0)</f>
        <v>0</v>
      </c>
      <c r="I65" s="299">
        <f>IFERROR(SUMIFS('Budget Data by month'!J:J,'Budget Data by month'!$B:$B,$D$2,'Budget Data by month'!$C:$C,$B65),0)</f>
        <v>0</v>
      </c>
      <c r="J65" s="299">
        <f>IFERROR(SUMIFS('Budget Data by month'!K:K,'Budget Data by month'!$B:$B,$D$2,'Budget Data by month'!$C:$C,$B65),0)</f>
        <v>0</v>
      </c>
      <c r="K65" s="299">
        <f>IFERROR(SUMIFS('Budget Data by month'!L:L,'Budget Data by month'!$B:$B,$D$2,'Budget Data by month'!$C:$C,$B65),0)</f>
        <v>0</v>
      </c>
      <c r="L65" s="299">
        <f>IFERROR(SUMIFS('Budget Data by month'!M:M,'Budget Data by month'!$B:$B,$D$2,'Budget Data by month'!$C:$C,$B65),0)</f>
        <v>0</v>
      </c>
      <c r="M65" s="299">
        <f>IFERROR(SUMIFS('Budget Data by month'!N:N,'Budget Data by month'!$B:$B,$D$2,'Budget Data by month'!$C:$C,$B65),0)</f>
        <v>0</v>
      </c>
      <c r="N65" s="299">
        <f>IFERROR(SUMIFS('Budget Data by month'!O:O,'Budget Data by month'!$B:$B,$D$2,'Budget Data by month'!$C:$C,$B65),0)</f>
        <v>0</v>
      </c>
      <c r="O65" s="299">
        <f>IFERROR(SUMIFS('Budget Data by month'!P:P,'Budget Data by month'!$B:$B,$D$2,'Budget Data by month'!$C:$C,$B65),0)</f>
        <v>0</v>
      </c>
      <c r="P65" s="299">
        <f>IFERROR(SUMIFS('Budget Data by month'!Q:Q,'Budget Data by month'!$B:$B,$D$2,'Budget Data by month'!$C:$C,$B65),0)</f>
        <v>0</v>
      </c>
      <c r="Q65" s="299">
        <f>IFERROR(SUMIFS('Budget Data by month'!R:R,'Budget Data by month'!$B:$B,$D$2,'Budget Data by month'!$C:$C,$B65),0)</f>
        <v>0</v>
      </c>
      <c r="R65" s="77">
        <f>SUM(F65:Q65)-E65</f>
        <v>0</v>
      </c>
      <c r="S65" s="25"/>
      <c r="Z65" s="19"/>
    </row>
    <row r="66" spans="1:26" s="14" customFormat="1" ht="16" thickBot="1" x14ac:dyDescent="0.4">
      <c r="A66" s="76"/>
      <c r="B66" s="25" t="s">
        <v>119</v>
      </c>
      <c r="C66" s="107" t="s">
        <v>120</v>
      </c>
      <c r="D66" s="46">
        <v>6122340</v>
      </c>
      <c r="E66" s="299">
        <f>IFERROR(SUMIFS('Budget Data by month'!F:F,'Budget Data by month'!$B:$B,$D$2,'Budget Data by month'!$C:$C,$B66),0)</f>
        <v>0</v>
      </c>
      <c r="F66" s="299">
        <f>IFERROR(SUMIFS('Budget Data by month'!G:G,'Budget Data by month'!$B:$B,$D$2,'Budget Data by month'!$C:$C,$B66),0)</f>
        <v>0</v>
      </c>
      <c r="G66" s="299">
        <f>IFERROR(SUMIFS('Budget Data by month'!H:H,'Budget Data by month'!$B:$B,$D$2,'Budget Data by month'!$C:$C,$B66),0)</f>
        <v>0</v>
      </c>
      <c r="H66" s="299">
        <f>IFERROR(SUMIFS('Budget Data by month'!I:I,'Budget Data by month'!$B:$B,$D$2,'Budget Data by month'!$C:$C,$B66),0)</f>
        <v>0</v>
      </c>
      <c r="I66" s="299">
        <f>IFERROR(SUMIFS('Budget Data by month'!J:J,'Budget Data by month'!$B:$B,$D$2,'Budget Data by month'!$C:$C,$B66),0)</f>
        <v>0</v>
      </c>
      <c r="J66" s="299">
        <f>IFERROR(SUMIFS('Budget Data by month'!K:K,'Budget Data by month'!$B:$B,$D$2,'Budget Data by month'!$C:$C,$B66),0)</f>
        <v>0</v>
      </c>
      <c r="K66" s="299">
        <f>IFERROR(SUMIFS('Budget Data by month'!L:L,'Budget Data by month'!$B:$B,$D$2,'Budget Data by month'!$C:$C,$B66),0)</f>
        <v>0</v>
      </c>
      <c r="L66" s="299">
        <f>IFERROR(SUMIFS('Budget Data by month'!M:M,'Budget Data by month'!$B:$B,$D$2,'Budget Data by month'!$C:$C,$B66),0)</f>
        <v>0</v>
      </c>
      <c r="M66" s="299">
        <f>IFERROR(SUMIFS('Budget Data by month'!N:N,'Budget Data by month'!$B:$B,$D$2,'Budget Data by month'!$C:$C,$B66),0)</f>
        <v>0</v>
      </c>
      <c r="N66" s="299">
        <f>IFERROR(SUMIFS('Budget Data by month'!O:O,'Budget Data by month'!$B:$B,$D$2,'Budget Data by month'!$C:$C,$B66),0)</f>
        <v>0</v>
      </c>
      <c r="O66" s="299">
        <f>IFERROR(SUMIFS('Budget Data by month'!P:P,'Budget Data by month'!$B:$B,$D$2,'Budget Data by month'!$C:$C,$B66),0)</f>
        <v>0</v>
      </c>
      <c r="P66" s="299">
        <f>IFERROR(SUMIFS('Budget Data by month'!Q:Q,'Budget Data by month'!$B:$B,$D$2,'Budget Data by month'!$C:$C,$B66),0)</f>
        <v>0</v>
      </c>
      <c r="Q66" s="299">
        <f>IFERROR(SUMIFS('Budget Data by month'!R:R,'Budget Data by month'!$B:$B,$D$2,'Budget Data by month'!$C:$C,$B66),0)</f>
        <v>0</v>
      </c>
      <c r="R66" s="101">
        <f>SUM(F66:Q66)-E66</f>
        <v>0</v>
      </c>
      <c r="S66" s="25"/>
      <c r="Z66" s="19"/>
    </row>
    <row r="67" spans="1:26" s="14" customFormat="1" ht="3" customHeight="1" x14ac:dyDescent="0.35">
      <c r="A67" s="116"/>
      <c r="B67" s="133"/>
      <c r="C67" s="134"/>
      <c r="D67" s="118"/>
      <c r="E67" s="119"/>
      <c r="F67" s="366"/>
      <c r="G67" s="366"/>
      <c r="H67" s="366"/>
      <c r="I67" s="366"/>
      <c r="J67" s="366"/>
      <c r="K67" s="366"/>
      <c r="L67" s="366"/>
      <c r="M67" s="366"/>
      <c r="N67" s="366"/>
      <c r="O67" s="366"/>
      <c r="P67" s="366"/>
      <c r="Q67" s="366"/>
      <c r="R67" s="120"/>
      <c r="Z67" s="19"/>
    </row>
    <row r="68" spans="1:26" s="14" customFormat="1" ht="16" thickBot="1" x14ac:dyDescent="0.4">
      <c r="A68" s="136"/>
      <c r="B68" s="137" t="s">
        <v>536</v>
      </c>
      <c r="C68" s="137"/>
      <c r="D68" s="138"/>
      <c r="E68" s="363">
        <f>ROUND(SUM(E34:E67),2)</f>
        <v>0</v>
      </c>
      <c r="F68" s="367">
        <f>SUM(F34:F67)</f>
        <v>0</v>
      </c>
      <c r="G68" s="367">
        <f t="shared" ref="G68:R68" si="4">SUM(G34:G67)</f>
        <v>0</v>
      </c>
      <c r="H68" s="367">
        <f t="shared" si="4"/>
        <v>0</v>
      </c>
      <c r="I68" s="367">
        <f t="shared" si="4"/>
        <v>0</v>
      </c>
      <c r="J68" s="367">
        <f t="shared" si="4"/>
        <v>0</v>
      </c>
      <c r="K68" s="367">
        <f t="shared" si="4"/>
        <v>0</v>
      </c>
      <c r="L68" s="367">
        <f t="shared" si="4"/>
        <v>0</v>
      </c>
      <c r="M68" s="367">
        <f t="shared" si="4"/>
        <v>0</v>
      </c>
      <c r="N68" s="367">
        <f t="shared" si="4"/>
        <v>0</v>
      </c>
      <c r="O68" s="367">
        <f t="shared" si="4"/>
        <v>0</v>
      </c>
      <c r="P68" s="367">
        <f t="shared" si="4"/>
        <v>0</v>
      </c>
      <c r="Q68" s="367">
        <f t="shared" si="4"/>
        <v>0</v>
      </c>
      <c r="R68" s="139">
        <f t="shared" si="4"/>
        <v>0</v>
      </c>
      <c r="Z68" s="19"/>
    </row>
    <row r="69" spans="1:26" s="14" customFormat="1" ht="12" customHeight="1" thickBot="1" x14ac:dyDescent="0.4">
      <c r="C69" s="7"/>
      <c r="D69" s="46"/>
      <c r="E69" s="61"/>
      <c r="F69" s="35"/>
      <c r="G69" s="35"/>
      <c r="H69" s="35"/>
      <c r="I69" s="35"/>
      <c r="J69" s="35"/>
      <c r="K69" s="35"/>
      <c r="L69" s="35"/>
      <c r="M69" s="35"/>
      <c r="N69" s="35"/>
      <c r="O69" s="35"/>
      <c r="P69" s="35"/>
      <c r="Q69" s="35"/>
      <c r="R69" s="5"/>
      <c r="Z69" s="19"/>
    </row>
    <row r="70" spans="1:26" s="14" customFormat="1" ht="12" hidden="1" customHeight="1" thickBot="1" x14ac:dyDescent="0.4">
      <c r="C70" s="7"/>
      <c r="D70" s="46"/>
      <c r="E70" s="61"/>
      <c r="F70" s="35"/>
      <c r="G70" s="35"/>
      <c r="H70" s="35"/>
      <c r="I70" s="35"/>
      <c r="J70" s="35"/>
      <c r="K70" s="35"/>
      <c r="L70" s="35"/>
      <c r="M70" s="35"/>
      <c r="N70" s="35"/>
      <c r="O70" s="35"/>
      <c r="P70" s="35"/>
      <c r="Q70" s="35"/>
      <c r="R70" s="5"/>
      <c r="Z70" s="19"/>
    </row>
    <row r="71" spans="1:26" s="14" customFormat="1" ht="18.649999999999999" customHeight="1" x14ac:dyDescent="0.35">
      <c r="A71" s="72"/>
      <c r="B71" s="109" t="s">
        <v>537</v>
      </c>
      <c r="C71" s="109"/>
      <c r="D71" s="103"/>
      <c r="E71" s="112"/>
      <c r="F71" s="365"/>
      <c r="G71" s="365"/>
      <c r="H71" s="365"/>
      <c r="I71" s="365"/>
      <c r="J71" s="365"/>
      <c r="K71" s="365"/>
      <c r="L71" s="365"/>
      <c r="M71" s="365"/>
      <c r="N71" s="365"/>
      <c r="O71" s="365"/>
      <c r="P71" s="365"/>
      <c r="Q71" s="365"/>
      <c r="R71" s="105"/>
      <c r="Z71" s="19"/>
    </row>
    <row r="72" spans="1:26" s="14" customFormat="1" x14ac:dyDescent="0.35">
      <c r="A72" s="76"/>
      <c r="B72" s="14" t="s">
        <v>121</v>
      </c>
      <c r="C72" s="110" t="s">
        <v>122</v>
      </c>
      <c r="D72" s="46">
        <v>4190170</v>
      </c>
      <c r="E72" s="299">
        <f>IFERROR(SUMIFS('Budget Data by month'!F:F,'Budget Data by month'!$B:$B,$D$2,'Budget Data by month'!$C:$C,$B72),0)</f>
        <v>0</v>
      </c>
      <c r="F72" s="299">
        <f>IFERROR(SUMIFS('Budget Data by month'!G:G,'Budget Data by month'!$B:$B,$D$2,'Budget Data by month'!$C:$C,$B72),0)</f>
        <v>0</v>
      </c>
      <c r="G72" s="299">
        <f>IFERROR(SUMIFS('Budget Data by month'!H:H,'Budget Data by month'!$B:$B,$D$2,'Budget Data by month'!$C:$C,$B72),0)</f>
        <v>0</v>
      </c>
      <c r="H72" s="299">
        <f>IFERROR(SUMIFS('Budget Data by month'!I:I,'Budget Data by month'!$B:$B,$D$2,'Budget Data by month'!$C:$C,$B72),0)</f>
        <v>0</v>
      </c>
      <c r="I72" s="299">
        <f>IFERROR(SUMIFS('Budget Data by month'!J:J,'Budget Data by month'!$B:$B,$D$2,'Budget Data by month'!$C:$C,$B72),0)</f>
        <v>0</v>
      </c>
      <c r="J72" s="299">
        <f>IFERROR(SUMIFS('Budget Data by month'!K:K,'Budget Data by month'!$B:$B,$D$2,'Budget Data by month'!$C:$C,$B72),0)</f>
        <v>0</v>
      </c>
      <c r="K72" s="299">
        <f>IFERROR(SUMIFS('Budget Data by month'!L:L,'Budget Data by month'!$B:$B,$D$2,'Budget Data by month'!$C:$C,$B72),0)</f>
        <v>0</v>
      </c>
      <c r="L72" s="299">
        <f>IFERROR(SUMIFS('Budget Data by month'!M:M,'Budget Data by month'!$B:$B,$D$2,'Budget Data by month'!$C:$C,$B72),0)</f>
        <v>0</v>
      </c>
      <c r="M72" s="299">
        <f>IFERROR(SUMIFS('Budget Data by month'!N:N,'Budget Data by month'!$B:$B,$D$2,'Budget Data by month'!$C:$C,$B72),0)</f>
        <v>0</v>
      </c>
      <c r="N72" s="299">
        <f>IFERROR(SUMIFS('Budget Data by month'!O:O,'Budget Data by month'!$B:$B,$D$2,'Budget Data by month'!$C:$C,$B72),0)</f>
        <v>0</v>
      </c>
      <c r="O72" s="299">
        <f>IFERROR(SUMIFS('Budget Data by month'!P:P,'Budget Data by month'!$B:$B,$D$2,'Budget Data by month'!$C:$C,$B72),0)</f>
        <v>0</v>
      </c>
      <c r="P72" s="299">
        <f>IFERROR(SUMIFS('Budget Data by month'!Q:Q,'Budget Data by month'!$B:$B,$D$2,'Budget Data by month'!$C:$C,$B72),0)</f>
        <v>0</v>
      </c>
      <c r="Q72" s="299">
        <f>IFERROR(SUMIFS('Budget Data by month'!R:R,'Budget Data by month'!$B:$B,$D$2,'Budget Data by month'!$C:$C,$B72),0)</f>
        <v>0</v>
      </c>
      <c r="R72" s="77">
        <f>SUM(F72:Q72)-E72</f>
        <v>0</v>
      </c>
      <c r="Z72" s="19"/>
    </row>
    <row r="73" spans="1:26" s="14" customFormat="1" x14ac:dyDescent="0.35">
      <c r="A73" s="76"/>
      <c r="B73" s="14" t="s">
        <v>123</v>
      </c>
      <c r="C73" s="110" t="s">
        <v>124</v>
      </c>
      <c r="D73" s="46">
        <v>4190430</v>
      </c>
      <c r="E73" s="299">
        <f>IFERROR(SUMIFS('Budget Data by month'!F:F,'Budget Data by month'!$B:$B,$D$2,'Budget Data by month'!$C:$C,$B73),0)</f>
        <v>0</v>
      </c>
      <c r="F73" s="299">
        <f>IFERROR(SUMIFS('Budget Data by month'!G:G,'Budget Data by month'!$B:$B,$D$2,'Budget Data by month'!$C:$C,$B73),0)</f>
        <v>0</v>
      </c>
      <c r="G73" s="299">
        <f>IFERROR(SUMIFS('Budget Data by month'!H:H,'Budget Data by month'!$B:$B,$D$2,'Budget Data by month'!$C:$C,$B73),0)</f>
        <v>0</v>
      </c>
      <c r="H73" s="299">
        <f>IFERROR(SUMIFS('Budget Data by month'!I:I,'Budget Data by month'!$B:$B,$D$2,'Budget Data by month'!$C:$C,$B73),0)</f>
        <v>0</v>
      </c>
      <c r="I73" s="299">
        <f>IFERROR(SUMIFS('Budget Data by month'!J:J,'Budget Data by month'!$B:$B,$D$2,'Budget Data by month'!$C:$C,$B73),0)</f>
        <v>0</v>
      </c>
      <c r="J73" s="299">
        <f>IFERROR(SUMIFS('Budget Data by month'!K:K,'Budget Data by month'!$B:$B,$D$2,'Budget Data by month'!$C:$C,$B73),0)</f>
        <v>0</v>
      </c>
      <c r="K73" s="299">
        <f>IFERROR(SUMIFS('Budget Data by month'!L:L,'Budget Data by month'!$B:$B,$D$2,'Budget Data by month'!$C:$C,$B73),0)</f>
        <v>0</v>
      </c>
      <c r="L73" s="299">
        <f>IFERROR(SUMIFS('Budget Data by month'!M:M,'Budget Data by month'!$B:$B,$D$2,'Budget Data by month'!$C:$C,$B73),0)</f>
        <v>0</v>
      </c>
      <c r="M73" s="299">
        <f>IFERROR(SUMIFS('Budget Data by month'!N:N,'Budget Data by month'!$B:$B,$D$2,'Budget Data by month'!$C:$C,$B73),0)</f>
        <v>0</v>
      </c>
      <c r="N73" s="299">
        <f>IFERROR(SUMIFS('Budget Data by month'!O:O,'Budget Data by month'!$B:$B,$D$2,'Budget Data by month'!$C:$C,$B73),0)</f>
        <v>0</v>
      </c>
      <c r="O73" s="299">
        <f>IFERROR(SUMIFS('Budget Data by month'!P:P,'Budget Data by month'!$B:$B,$D$2,'Budget Data by month'!$C:$C,$B73),0)</f>
        <v>0</v>
      </c>
      <c r="P73" s="299">
        <f>IFERROR(SUMIFS('Budget Data by month'!Q:Q,'Budget Data by month'!$B:$B,$D$2,'Budget Data by month'!$C:$C,$B73),0)</f>
        <v>0</v>
      </c>
      <c r="Q73" s="299">
        <f>IFERROR(SUMIFS('Budget Data by month'!R:R,'Budget Data by month'!$B:$B,$D$2,'Budget Data by month'!$C:$C,$B73),0)</f>
        <v>0</v>
      </c>
      <c r="R73" s="77">
        <f>SUM(F73:Q73)-E73</f>
        <v>0</v>
      </c>
      <c r="Z73" s="19"/>
    </row>
    <row r="74" spans="1:26" s="14" customFormat="1" ht="16" thickBot="1" x14ac:dyDescent="0.4">
      <c r="A74" s="76"/>
      <c r="B74" s="14" t="s">
        <v>125</v>
      </c>
      <c r="C74" s="107" t="s">
        <v>538</v>
      </c>
      <c r="D74" s="46">
        <v>6181510</v>
      </c>
      <c r="E74" s="299">
        <f>IFERROR(SUMIFS('Budget Data by month'!F:F,'Budget Data by month'!$B:$B,$D$2,'Budget Data by month'!$C:$C,$B74),0)</f>
        <v>0</v>
      </c>
      <c r="F74" s="299">
        <f>IFERROR(SUMIFS('Budget Data by month'!G:G,'Budget Data by month'!$B:$B,$D$2,'Budget Data by month'!$C:$C,$B74),0)</f>
        <v>0</v>
      </c>
      <c r="G74" s="299">
        <f>IFERROR(SUMIFS('Budget Data by month'!H:H,'Budget Data by month'!$B:$B,$D$2,'Budget Data by month'!$C:$C,$B74),0)</f>
        <v>0</v>
      </c>
      <c r="H74" s="299">
        <f>IFERROR(SUMIFS('Budget Data by month'!I:I,'Budget Data by month'!$B:$B,$D$2,'Budget Data by month'!$C:$C,$B74),0)</f>
        <v>0</v>
      </c>
      <c r="I74" s="299">
        <f>IFERROR(SUMIFS('Budget Data by month'!J:J,'Budget Data by month'!$B:$B,$D$2,'Budget Data by month'!$C:$C,$B74),0)</f>
        <v>0</v>
      </c>
      <c r="J74" s="299">
        <f>IFERROR(SUMIFS('Budget Data by month'!K:K,'Budget Data by month'!$B:$B,$D$2,'Budget Data by month'!$C:$C,$B74),0)</f>
        <v>0</v>
      </c>
      <c r="K74" s="299">
        <f>IFERROR(SUMIFS('Budget Data by month'!L:L,'Budget Data by month'!$B:$B,$D$2,'Budget Data by month'!$C:$C,$B74),0)</f>
        <v>0</v>
      </c>
      <c r="L74" s="299">
        <f>IFERROR(SUMIFS('Budget Data by month'!M:M,'Budget Data by month'!$B:$B,$D$2,'Budget Data by month'!$C:$C,$B74),0)</f>
        <v>0</v>
      </c>
      <c r="M74" s="299">
        <f>IFERROR(SUMIFS('Budget Data by month'!N:N,'Budget Data by month'!$B:$B,$D$2,'Budget Data by month'!$C:$C,$B74),0)</f>
        <v>0</v>
      </c>
      <c r="N74" s="299">
        <f>IFERROR(SUMIFS('Budget Data by month'!O:O,'Budget Data by month'!$B:$B,$D$2,'Budget Data by month'!$C:$C,$B74),0)</f>
        <v>0</v>
      </c>
      <c r="O74" s="299">
        <f>IFERROR(SUMIFS('Budget Data by month'!P:P,'Budget Data by month'!$B:$B,$D$2,'Budget Data by month'!$C:$C,$B74),0)</f>
        <v>0</v>
      </c>
      <c r="P74" s="299">
        <f>IFERROR(SUMIFS('Budget Data by month'!Q:Q,'Budget Data by month'!$B:$B,$D$2,'Budget Data by month'!$C:$C,$B74),0)</f>
        <v>0</v>
      </c>
      <c r="Q74" s="299">
        <f>IFERROR(SUMIFS('Budget Data by month'!R:R,'Budget Data by month'!$B:$B,$D$2,'Budget Data by month'!$C:$C,$B74),0)</f>
        <v>0</v>
      </c>
      <c r="R74" s="101">
        <f>SUM(F74:Q74)-E74</f>
        <v>0</v>
      </c>
      <c r="Z74" s="19"/>
    </row>
    <row r="75" spans="1:26" s="14" customFormat="1" ht="3" customHeight="1" x14ac:dyDescent="0.35">
      <c r="A75" s="116"/>
      <c r="B75" s="133"/>
      <c r="C75" s="134"/>
      <c r="D75" s="118"/>
      <c r="E75" s="119"/>
      <c r="F75" s="366"/>
      <c r="G75" s="366"/>
      <c r="H75" s="366"/>
      <c r="I75" s="366"/>
      <c r="J75" s="366"/>
      <c r="K75" s="366"/>
      <c r="L75" s="366"/>
      <c r="M75" s="366"/>
      <c r="N75" s="366"/>
      <c r="O75" s="366"/>
      <c r="P75" s="366"/>
      <c r="Q75" s="366"/>
      <c r="R75" s="120"/>
      <c r="Z75" s="19"/>
    </row>
    <row r="76" spans="1:26" s="14" customFormat="1" ht="16" thickBot="1" x14ac:dyDescent="0.4">
      <c r="A76" s="136"/>
      <c r="B76" s="137" t="s">
        <v>539</v>
      </c>
      <c r="C76" s="137"/>
      <c r="D76" s="138"/>
      <c r="E76" s="363">
        <f>ROUND(SUM(E72:E74),2)</f>
        <v>0</v>
      </c>
      <c r="F76" s="367">
        <f>SUM(F72:F74)</f>
        <v>0</v>
      </c>
      <c r="G76" s="367">
        <f t="shared" ref="G76:R76" si="5">SUM(G72:G74)</f>
        <v>0</v>
      </c>
      <c r="H76" s="367">
        <f t="shared" si="5"/>
        <v>0</v>
      </c>
      <c r="I76" s="367">
        <f t="shared" si="5"/>
        <v>0</v>
      </c>
      <c r="J76" s="367">
        <f t="shared" si="5"/>
        <v>0</v>
      </c>
      <c r="K76" s="367">
        <f t="shared" si="5"/>
        <v>0</v>
      </c>
      <c r="L76" s="367">
        <f t="shared" si="5"/>
        <v>0</v>
      </c>
      <c r="M76" s="367">
        <f t="shared" si="5"/>
        <v>0</v>
      </c>
      <c r="N76" s="367">
        <f t="shared" si="5"/>
        <v>0</v>
      </c>
      <c r="O76" s="367">
        <f t="shared" si="5"/>
        <v>0</v>
      </c>
      <c r="P76" s="367">
        <f t="shared" si="5"/>
        <v>0</v>
      </c>
      <c r="Q76" s="367">
        <f t="shared" si="5"/>
        <v>0</v>
      </c>
      <c r="R76" s="139">
        <f t="shared" si="5"/>
        <v>0</v>
      </c>
      <c r="Z76" s="19"/>
    </row>
    <row r="77" spans="1:26" s="14" customFormat="1" ht="12" customHeight="1" thickBot="1" x14ac:dyDescent="0.4">
      <c r="B77" s="56"/>
      <c r="C77" s="7"/>
      <c r="D77" s="46"/>
      <c r="E77" s="61"/>
      <c r="F77" s="61"/>
      <c r="G77" s="61"/>
      <c r="H77" s="61"/>
      <c r="I77" s="61"/>
      <c r="J77" s="61"/>
      <c r="K77" s="61"/>
      <c r="L77" s="61"/>
      <c r="M77" s="61"/>
      <c r="N77" s="61"/>
      <c r="O77" s="61"/>
      <c r="P77" s="61"/>
      <c r="Q77" s="61"/>
      <c r="R77" s="61"/>
      <c r="Z77" s="19"/>
    </row>
    <row r="78" spans="1:26" s="14" customFormat="1" x14ac:dyDescent="0.35">
      <c r="A78" s="72"/>
      <c r="B78" s="109" t="s">
        <v>540</v>
      </c>
      <c r="C78" s="109"/>
      <c r="D78" s="103"/>
      <c r="E78" s="112"/>
      <c r="F78" s="365"/>
      <c r="G78" s="365"/>
      <c r="H78" s="365"/>
      <c r="I78" s="365"/>
      <c r="J78" s="365"/>
      <c r="K78" s="365"/>
      <c r="L78" s="365"/>
      <c r="M78" s="365"/>
      <c r="N78" s="365"/>
      <c r="O78" s="365"/>
      <c r="P78" s="365"/>
      <c r="Q78" s="365"/>
      <c r="R78" s="108"/>
      <c r="Z78" s="19"/>
    </row>
    <row r="79" spans="1:26" s="14" customFormat="1" x14ac:dyDescent="0.35">
      <c r="A79" s="76"/>
      <c r="B79" s="14" t="s">
        <v>147</v>
      </c>
      <c r="C79" s="7" t="s">
        <v>148</v>
      </c>
      <c r="D79" s="46">
        <v>6180210</v>
      </c>
      <c r="E79" s="299">
        <f>IFERROR(SUMIFS('Budget Data by month'!F:F,'Budget Data by month'!$B:$B,$D$2,'Budget Data by month'!$C:$C,$B79),0)</f>
        <v>0</v>
      </c>
      <c r="F79" s="299">
        <f>IFERROR(SUMIFS('Budget Data by month'!G:G,'Budget Data by month'!$B:$B,$D$2,'Budget Data by month'!$C:$C,$B79),0)</f>
        <v>0</v>
      </c>
      <c r="G79" s="299">
        <f>IFERROR(SUMIFS('Budget Data by month'!H:H,'Budget Data by month'!$B:$B,$D$2,'Budget Data by month'!$C:$C,$B79),0)</f>
        <v>0</v>
      </c>
      <c r="H79" s="299">
        <f>IFERROR(SUMIFS('Budget Data by month'!I:I,'Budget Data by month'!$B:$B,$D$2,'Budget Data by month'!$C:$C,$B79),0)</f>
        <v>0</v>
      </c>
      <c r="I79" s="299">
        <f>IFERROR(SUMIFS('Budget Data by month'!J:J,'Budget Data by month'!$B:$B,$D$2,'Budget Data by month'!$C:$C,$B79),0)</f>
        <v>0</v>
      </c>
      <c r="J79" s="299">
        <f>IFERROR(SUMIFS('Budget Data by month'!K:K,'Budget Data by month'!$B:$B,$D$2,'Budget Data by month'!$C:$C,$B79),0)</f>
        <v>0</v>
      </c>
      <c r="K79" s="299">
        <f>IFERROR(SUMIFS('Budget Data by month'!L:L,'Budget Data by month'!$B:$B,$D$2,'Budget Data by month'!$C:$C,$B79),0)</f>
        <v>0</v>
      </c>
      <c r="L79" s="299">
        <f>IFERROR(SUMIFS('Budget Data by month'!M:M,'Budget Data by month'!$B:$B,$D$2,'Budget Data by month'!$C:$C,$B79),0)</f>
        <v>0</v>
      </c>
      <c r="M79" s="299">
        <f>IFERROR(SUMIFS('Budget Data by month'!N:N,'Budget Data by month'!$B:$B,$D$2,'Budget Data by month'!$C:$C,$B79),0)</f>
        <v>0</v>
      </c>
      <c r="N79" s="299">
        <f>IFERROR(SUMIFS('Budget Data by month'!O:O,'Budget Data by month'!$B:$B,$D$2,'Budget Data by month'!$C:$C,$B79),0)</f>
        <v>0</v>
      </c>
      <c r="O79" s="299">
        <f>IFERROR(SUMIFS('Budget Data by month'!P:P,'Budget Data by month'!$B:$B,$D$2,'Budget Data by month'!$C:$C,$B79),0)</f>
        <v>0</v>
      </c>
      <c r="P79" s="299">
        <f>IFERROR(SUMIFS('Budget Data by month'!Q:Q,'Budget Data by month'!$B:$B,$D$2,'Budget Data by month'!$C:$C,$B79),0)</f>
        <v>0</v>
      </c>
      <c r="Q79" s="299">
        <f>IFERROR(SUMIFS('Budget Data by month'!R:R,'Budget Data by month'!$B:$B,$D$2,'Budget Data by month'!$C:$C,$B79),0)</f>
        <v>0</v>
      </c>
      <c r="R79" s="77">
        <f>SUM(F79:Q79)-E79</f>
        <v>0</v>
      </c>
      <c r="Z79" s="19"/>
    </row>
    <row r="80" spans="1:26" s="14" customFormat="1" x14ac:dyDescent="0.35">
      <c r="A80" s="76"/>
      <c r="B80" s="14" t="s">
        <v>127</v>
      </c>
      <c r="C80" s="7" t="s">
        <v>128</v>
      </c>
      <c r="D80" s="46">
        <v>6180200</v>
      </c>
      <c r="E80" s="299">
        <f>IFERROR(SUMIFS('Budget Data by month'!F:F,'Budget Data by month'!$B:$B,$D$2,'Budget Data by month'!$C:$C,$B80),0)</f>
        <v>0</v>
      </c>
      <c r="F80" s="299">
        <f>IFERROR(SUMIFS('Budget Data by month'!G:G,'Budget Data by month'!$B:$B,$D$2,'Budget Data by month'!$C:$C,$B80),0)</f>
        <v>0</v>
      </c>
      <c r="G80" s="299">
        <f>IFERROR(SUMIFS('Budget Data by month'!H:H,'Budget Data by month'!$B:$B,$D$2,'Budget Data by month'!$C:$C,$B80),0)</f>
        <v>0</v>
      </c>
      <c r="H80" s="299">
        <f>IFERROR(SUMIFS('Budget Data by month'!I:I,'Budget Data by month'!$B:$B,$D$2,'Budget Data by month'!$C:$C,$B80),0)</f>
        <v>0</v>
      </c>
      <c r="I80" s="299">
        <f>IFERROR(SUMIFS('Budget Data by month'!J:J,'Budget Data by month'!$B:$B,$D$2,'Budget Data by month'!$C:$C,$B80),0)</f>
        <v>0</v>
      </c>
      <c r="J80" s="299">
        <f>IFERROR(SUMIFS('Budget Data by month'!K:K,'Budget Data by month'!$B:$B,$D$2,'Budget Data by month'!$C:$C,$B80),0)</f>
        <v>0</v>
      </c>
      <c r="K80" s="299">
        <f>IFERROR(SUMIFS('Budget Data by month'!L:L,'Budget Data by month'!$B:$B,$D$2,'Budget Data by month'!$C:$C,$B80),0)</f>
        <v>0</v>
      </c>
      <c r="L80" s="299">
        <f>IFERROR(SUMIFS('Budget Data by month'!M:M,'Budget Data by month'!$B:$B,$D$2,'Budget Data by month'!$C:$C,$B80),0)</f>
        <v>0</v>
      </c>
      <c r="M80" s="299">
        <f>IFERROR(SUMIFS('Budget Data by month'!N:N,'Budget Data by month'!$B:$B,$D$2,'Budget Data by month'!$C:$C,$B80),0)</f>
        <v>0</v>
      </c>
      <c r="N80" s="299">
        <f>IFERROR(SUMIFS('Budget Data by month'!O:O,'Budget Data by month'!$B:$B,$D$2,'Budget Data by month'!$C:$C,$B80),0)</f>
        <v>0</v>
      </c>
      <c r="O80" s="299">
        <f>IFERROR(SUMIFS('Budget Data by month'!P:P,'Budget Data by month'!$B:$B,$D$2,'Budget Data by month'!$C:$C,$B80),0)</f>
        <v>0</v>
      </c>
      <c r="P80" s="299">
        <f>IFERROR(SUMIFS('Budget Data by month'!Q:Q,'Budget Data by month'!$B:$B,$D$2,'Budget Data by month'!$C:$C,$B80),0)</f>
        <v>0</v>
      </c>
      <c r="Q80" s="299">
        <f>IFERROR(SUMIFS('Budget Data by month'!R:R,'Budget Data by month'!$B:$B,$D$2,'Budget Data by month'!$C:$C,$B80),0)</f>
        <v>0</v>
      </c>
      <c r="R80" s="77">
        <f>SUM(F80:Q80)-E80</f>
        <v>0</v>
      </c>
      <c r="Z80" s="19"/>
    </row>
    <row r="81" spans="1:26" s="14" customFormat="1" x14ac:dyDescent="0.35">
      <c r="A81" s="76"/>
      <c r="B81" s="14" t="s">
        <v>130</v>
      </c>
      <c r="C81" s="7" t="s">
        <v>131</v>
      </c>
      <c r="D81" s="78">
        <v>6180230</v>
      </c>
      <c r="E81" s="299">
        <f>IFERROR(SUMIFS('Budget Data by month'!F:F,'Budget Data by month'!$B:$B,$D$2,'Budget Data by month'!$C:$C,$B81),0)</f>
        <v>0</v>
      </c>
      <c r="F81" s="299">
        <f>IFERROR(SUMIFS('Budget Data by month'!G:G,'Budget Data by month'!$B:$B,$D$2,'Budget Data by month'!$C:$C,$B81),0)</f>
        <v>0</v>
      </c>
      <c r="G81" s="299">
        <f>IFERROR(SUMIFS('Budget Data by month'!H:H,'Budget Data by month'!$B:$B,$D$2,'Budget Data by month'!$C:$C,$B81),0)</f>
        <v>0</v>
      </c>
      <c r="H81" s="299">
        <f>IFERROR(SUMIFS('Budget Data by month'!I:I,'Budget Data by month'!$B:$B,$D$2,'Budget Data by month'!$C:$C,$B81),0)</f>
        <v>0</v>
      </c>
      <c r="I81" s="299">
        <f>IFERROR(SUMIFS('Budget Data by month'!J:J,'Budget Data by month'!$B:$B,$D$2,'Budget Data by month'!$C:$C,$B81),0)</f>
        <v>0</v>
      </c>
      <c r="J81" s="299">
        <f>IFERROR(SUMIFS('Budget Data by month'!K:K,'Budget Data by month'!$B:$B,$D$2,'Budget Data by month'!$C:$C,$B81),0)</f>
        <v>0</v>
      </c>
      <c r="K81" s="299">
        <f>IFERROR(SUMIFS('Budget Data by month'!L:L,'Budget Data by month'!$B:$B,$D$2,'Budget Data by month'!$C:$C,$B81),0)</f>
        <v>0</v>
      </c>
      <c r="L81" s="299">
        <f>IFERROR(SUMIFS('Budget Data by month'!M:M,'Budget Data by month'!$B:$B,$D$2,'Budget Data by month'!$C:$C,$B81),0)</f>
        <v>0</v>
      </c>
      <c r="M81" s="299">
        <f>IFERROR(SUMIFS('Budget Data by month'!N:N,'Budget Data by month'!$B:$B,$D$2,'Budget Data by month'!$C:$C,$B81),0)</f>
        <v>0</v>
      </c>
      <c r="N81" s="299">
        <f>IFERROR(SUMIFS('Budget Data by month'!O:O,'Budget Data by month'!$B:$B,$D$2,'Budget Data by month'!$C:$C,$B81),0)</f>
        <v>0</v>
      </c>
      <c r="O81" s="299">
        <f>IFERROR(SUMIFS('Budget Data by month'!P:P,'Budget Data by month'!$B:$B,$D$2,'Budget Data by month'!$C:$C,$B81),0)</f>
        <v>0</v>
      </c>
      <c r="P81" s="299">
        <f>IFERROR(SUMIFS('Budget Data by month'!Q:Q,'Budget Data by month'!$B:$B,$D$2,'Budget Data by month'!$C:$C,$B81),0)</f>
        <v>0</v>
      </c>
      <c r="Q81" s="299">
        <f>IFERROR(SUMIFS('Budget Data by month'!R:R,'Budget Data by month'!$B:$B,$D$2,'Budget Data by month'!$C:$C,$B81),0)</f>
        <v>0</v>
      </c>
      <c r="R81" s="77">
        <f>SUM(F81:Q81)-E81</f>
        <v>0</v>
      </c>
      <c r="Z81" s="19"/>
    </row>
    <row r="82" spans="1:26" s="14" customFormat="1" ht="16" thickBot="1" x14ac:dyDescent="0.4">
      <c r="A82" s="76"/>
      <c r="B82" s="14" t="s">
        <v>136</v>
      </c>
      <c r="C82" s="7" t="s">
        <v>137</v>
      </c>
      <c r="D82" s="46">
        <v>6180260</v>
      </c>
      <c r="E82" s="299">
        <f>IFERROR(SUMIFS('Budget Data by month'!F:F,'Budget Data by month'!$B:$B,$D$2,'Budget Data by month'!$C:$C,$B82),0)</f>
        <v>0</v>
      </c>
      <c r="F82" s="299">
        <f>IFERROR(SUMIFS('Budget Data by month'!G:G,'Budget Data by month'!$B:$B,$D$2,'Budget Data by month'!$C:$C,$B82),0)</f>
        <v>0</v>
      </c>
      <c r="G82" s="299">
        <f>IFERROR(SUMIFS('Budget Data by month'!H:H,'Budget Data by month'!$B:$B,$D$2,'Budget Data by month'!$C:$C,$B82),0)</f>
        <v>0</v>
      </c>
      <c r="H82" s="299">
        <f>IFERROR(SUMIFS('Budget Data by month'!I:I,'Budget Data by month'!$B:$B,$D$2,'Budget Data by month'!$C:$C,$B82),0)</f>
        <v>0</v>
      </c>
      <c r="I82" s="299">
        <f>IFERROR(SUMIFS('Budget Data by month'!J:J,'Budget Data by month'!$B:$B,$D$2,'Budget Data by month'!$C:$C,$B82),0)</f>
        <v>0</v>
      </c>
      <c r="J82" s="299">
        <f>IFERROR(SUMIFS('Budget Data by month'!K:K,'Budget Data by month'!$B:$B,$D$2,'Budget Data by month'!$C:$C,$B82),0)</f>
        <v>0</v>
      </c>
      <c r="K82" s="299">
        <f>IFERROR(SUMIFS('Budget Data by month'!L:L,'Budget Data by month'!$B:$B,$D$2,'Budget Data by month'!$C:$C,$B82),0)</f>
        <v>0</v>
      </c>
      <c r="L82" s="299">
        <f>IFERROR(SUMIFS('Budget Data by month'!M:M,'Budget Data by month'!$B:$B,$D$2,'Budget Data by month'!$C:$C,$B82),0)</f>
        <v>0</v>
      </c>
      <c r="M82" s="299">
        <f>IFERROR(SUMIFS('Budget Data by month'!N:N,'Budget Data by month'!$B:$B,$D$2,'Budget Data by month'!$C:$C,$B82),0)</f>
        <v>0</v>
      </c>
      <c r="N82" s="299">
        <f>IFERROR(SUMIFS('Budget Data by month'!O:O,'Budget Data by month'!$B:$B,$D$2,'Budget Data by month'!$C:$C,$B82),0)</f>
        <v>0</v>
      </c>
      <c r="O82" s="299">
        <f>IFERROR(SUMIFS('Budget Data by month'!P:P,'Budget Data by month'!$B:$B,$D$2,'Budget Data by month'!$C:$C,$B82),0)</f>
        <v>0</v>
      </c>
      <c r="P82" s="299">
        <f>IFERROR(SUMIFS('Budget Data by month'!Q:Q,'Budget Data by month'!$B:$B,$D$2,'Budget Data by month'!$C:$C,$B82),0)</f>
        <v>0</v>
      </c>
      <c r="Q82" s="299">
        <f>IFERROR(SUMIFS('Budget Data by month'!R:R,'Budget Data by month'!$B:$B,$D$2,'Budget Data by month'!$C:$C,$B82),0)</f>
        <v>0</v>
      </c>
      <c r="R82" s="101">
        <f>SUM(F82:Q82)-E82</f>
        <v>0</v>
      </c>
      <c r="Z82" s="19"/>
    </row>
    <row r="83" spans="1:26" s="14" customFormat="1" ht="3" customHeight="1" x14ac:dyDescent="0.35">
      <c r="A83" s="116"/>
      <c r="B83" s="133"/>
      <c r="C83" s="134"/>
      <c r="D83" s="118"/>
      <c r="E83" s="119"/>
      <c r="F83" s="366"/>
      <c r="G83" s="366"/>
      <c r="H83" s="366"/>
      <c r="I83" s="366"/>
      <c r="J83" s="366"/>
      <c r="K83" s="366"/>
      <c r="L83" s="366"/>
      <c r="M83" s="366"/>
      <c r="N83" s="366"/>
      <c r="O83" s="366"/>
      <c r="P83" s="366"/>
      <c r="Q83" s="366"/>
      <c r="R83" s="120"/>
      <c r="Z83" s="19"/>
    </row>
    <row r="84" spans="1:26" s="14" customFormat="1" ht="16" thickBot="1" x14ac:dyDescent="0.4">
      <c r="A84" s="136"/>
      <c r="B84" s="137" t="s">
        <v>541</v>
      </c>
      <c r="C84" s="137"/>
      <c r="D84" s="138"/>
      <c r="E84" s="363">
        <f>ROUND(SUM(E79:E82),2)</f>
        <v>0</v>
      </c>
      <c r="F84" s="367">
        <f>SUM(F79:F82)</f>
        <v>0</v>
      </c>
      <c r="G84" s="367">
        <f t="shared" ref="G84:R84" si="6">SUM(G79:G82)</f>
        <v>0</v>
      </c>
      <c r="H84" s="367">
        <f t="shared" si="6"/>
        <v>0</v>
      </c>
      <c r="I84" s="367">
        <f t="shared" si="6"/>
        <v>0</v>
      </c>
      <c r="J84" s="367">
        <f t="shared" si="6"/>
        <v>0</v>
      </c>
      <c r="K84" s="367">
        <f t="shared" si="6"/>
        <v>0</v>
      </c>
      <c r="L84" s="367">
        <f t="shared" si="6"/>
        <v>0</v>
      </c>
      <c r="M84" s="367">
        <f t="shared" si="6"/>
        <v>0</v>
      </c>
      <c r="N84" s="367">
        <f t="shared" si="6"/>
        <v>0</v>
      </c>
      <c r="O84" s="367">
        <f t="shared" si="6"/>
        <v>0</v>
      </c>
      <c r="P84" s="367">
        <f t="shared" si="6"/>
        <v>0</v>
      </c>
      <c r="Q84" s="367">
        <f t="shared" si="6"/>
        <v>0</v>
      </c>
      <c r="R84" s="139">
        <f t="shared" si="6"/>
        <v>0</v>
      </c>
      <c r="Z84" s="19"/>
    </row>
    <row r="85" spans="1:26" s="14" customFormat="1" ht="12" customHeight="1" thickBot="1" x14ac:dyDescent="0.4">
      <c r="B85" s="56"/>
      <c r="C85" s="7"/>
      <c r="D85" s="46"/>
      <c r="E85" s="61"/>
      <c r="F85" s="35"/>
      <c r="G85" s="35"/>
      <c r="H85" s="35"/>
      <c r="I85" s="35"/>
      <c r="J85" s="35"/>
      <c r="K85" s="35"/>
      <c r="L85" s="35"/>
      <c r="M85" s="35"/>
      <c r="N85" s="35"/>
      <c r="O85" s="35"/>
      <c r="P85" s="35"/>
      <c r="Q85" s="35"/>
      <c r="R85" s="1"/>
      <c r="Z85" s="19"/>
    </row>
    <row r="86" spans="1:26" s="14" customFormat="1" ht="16" thickBot="1" x14ac:dyDescent="0.4">
      <c r="A86" s="148"/>
      <c r="B86" s="149" t="s">
        <v>542</v>
      </c>
      <c r="C86" s="149"/>
      <c r="D86" s="150"/>
      <c r="E86" s="151"/>
      <c r="F86" s="152"/>
      <c r="G86" s="152"/>
      <c r="H86" s="152"/>
      <c r="I86" s="152"/>
      <c r="J86" s="152"/>
      <c r="K86" s="152"/>
      <c r="L86" s="152"/>
      <c r="M86" s="152"/>
      <c r="N86" s="152"/>
      <c r="O86" s="152"/>
      <c r="P86" s="152"/>
      <c r="Q86" s="152"/>
      <c r="R86" s="153"/>
      <c r="Z86" s="19"/>
    </row>
    <row r="87" spans="1:26" s="14" customFormat="1" x14ac:dyDescent="0.35">
      <c r="A87" s="72"/>
      <c r="B87" s="73" t="s">
        <v>212</v>
      </c>
      <c r="C87" s="102" t="s">
        <v>543</v>
      </c>
      <c r="D87" s="103"/>
      <c r="E87" s="112">
        <f>IFERROR(-VLOOKUP(D2,Data!A3:I80,5,0),0)</f>
        <v>0</v>
      </c>
      <c r="F87" s="112"/>
      <c r="G87" s="112"/>
      <c r="H87" s="112"/>
      <c r="I87" s="112"/>
      <c r="J87" s="112"/>
      <c r="K87" s="112"/>
      <c r="L87" s="112"/>
      <c r="M87" s="112"/>
      <c r="N87" s="112"/>
      <c r="O87" s="112"/>
      <c r="P87" s="112"/>
      <c r="Q87" s="112"/>
      <c r="R87" s="108"/>
      <c r="Z87" s="19"/>
    </row>
    <row r="88" spans="1:26" s="14" customFormat="1" x14ac:dyDescent="0.35">
      <c r="A88" s="76"/>
      <c r="B88" s="14" t="s">
        <v>213</v>
      </c>
      <c r="C88" s="7" t="s">
        <v>544</v>
      </c>
      <c r="D88" s="46"/>
      <c r="E88" s="61">
        <f>IFERROR(-VLOOKUP(D2,Data!A:I,6,0),0)</f>
        <v>0</v>
      </c>
      <c r="F88" s="61"/>
      <c r="G88" s="61"/>
      <c r="H88" s="61"/>
      <c r="I88" s="61"/>
      <c r="J88" s="61"/>
      <c r="K88" s="61"/>
      <c r="L88" s="61"/>
      <c r="M88" s="61"/>
      <c r="N88" s="61"/>
      <c r="O88" s="61"/>
      <c r="P88" s="61"/>
      <c r="Q88" s="61"/>
      <c r="R88" s="79"/>
      <c r="Z88" s="19"/>
    </row>
    <row r="89" spans="1:26" s="14" customFormat="1" x14ac:dyDescent="0.35">
      <c r="A89" s="141"/>
      <c r="B89" s="142" t="s">
        <v>216</v>
      </c>
      <c r="C89" s="143" t="s">
        <v>545</v>
      </c>
      <c r="D89" s="144"/>
      <c r="E89" s="145">
        <f>IFERROR(-VLOOKUP(D2,Data!A:I,9,0),0)</f>
        <v>0</v>
      </c>
      <c r="F89" s="145"/>
      <c r="G89" s="145"/>
      <c r="H89" s="145"/>
      <c r="I89" s="145"/>
      <c r="J89" s="145"/>
      <c r="K89" s="145"/>
      <c r="L89" s="145"/>
      <c r="M89" s="145"/>
      <c r="N89" s="145"/>
      <c r="O89" s="145"/>
      <c r="P89" s="145"/>
      <c r="Q89" s="145"/>
      <c r="R89" s="146"/>
      <c r="Z89" s="19"/>
    </row>
    <row r="90" spans="1:26" s="1" customFormat="1" ht="16" thickBot="1" x14ac:dyDescent="0.4">
      <c r="A90" s="121"/>
      <c r="B90" s="113" t="s">
        <v>546</v>
      </c>
      <c r="C90" s="122"/>
      <c r="D90" s="81"/>
      <c r="E90" s="123">
        <f>SUM(E87:E89)</f>
        <v>0</v>
      </c>
      <c r="F90" s="123"/>
      <c r="G90" s="123"/>
      <c r="H90" s="123"/>
      <c r="I90" s="123"/>
      <c r="J90" s="123"/>
      <c r="K90" s="123"/>
      <c r="L90" s="123"/>
      <c r="M90" s="123"/>
      <c r="N90" s="123"/>
      <c r="O90" s="123"/>
      <c r="P90" s="123"/>
      <c r="Q90" s="123"/>
      <c r="R90" s="114"/>
      <c r="Z90" s="20"/>
    </row>
    <row r="91" spans="1:26" s="14" customFormat="1" ht="3" customHeight="1" thickBot="1" x14ac:dyDescent="0.4">
      <c r="A91" s="76"/>
      <c r="B91" s="1"/>
      <c r="C91" s="7"/>
      <c r="D91" s="46"/>
      <c r="E91" s="61"/>
      <c r="F91" s="61"/>
      <c r="G91" s="61"/>
      <c r="H91" s="61"/>
      <c r="I91" s="61"/>
      <c r="J91" s="61"/>
      <c r="K91" s="61"/>
      <c r="L91" s="61"/>
      <c r="M91" s="61"/>
      <c r="N91" s="61"/>
      <c r="O91" s="61"/>
      <c r="P91" s="61"/>
      <c r="Q91" s="61"/>
      <c r="R91" s="79"/>
      <c r="Z91" s="19"/>
    </row>
    <row r="92" spans="1:26" s="14" customFormat="1" x14ac:dyDescent="0.35">
      <c r="A92" s="72"/>
      <c r="B92" s="115" t="s">
        <v>214</v>
      </c>
      <c r="C92" s="102" t="s">
        <v>547</v>
      </c>
      <c r="D92" s="103"/>
      <c r="E92" s="112">
        <f>IFERROR(-VLOOKUP(D2,Data!A:I,7,0),0)</f>
        <v>0</v>
      </c>
      <c r="F92" s="112"/>
      <c r="G92" s="112"/>
      <c r="H92" s="112"/>
      <c r="I92" s="112"/>
      <c r="J92" s="112"/>
      <c r="K92" s="112"/>
      <c r="L92" s="112"/>
      <c r="M92" s="112"/>
      <c r="N92" s="112"/>
      <c r="O92" s="112"/>
      <c r="P92" s="112"/>
      <c r="Q92" s="112"/>
      <c r="R92" s="108"/>
      <c r="Z92" s="19"/>
    </row>
    <row r="93" spans="1:26" s="14" customFormat="1" x14ac:dyDescent="0.35">
      <c r="A93" s="141"/>
      <c r="B93" s="147" t="s">
        <v>215</v>
      </c>
      <c r="C93" s="143" t="s">
        <v>548</v>
      </c>
      <c r="D93" s="144"/>
      <c r="E93" s="145">
        <f>IFERROR(-VLOOKUP(D2,Data!A:I,8,0),0)</f>
        <v>0</v>
      </c>
      <c r="F93" s="145"/>
      <c r="G93" s="145"/>
      <c r="H93" s="145"/>
      <c r="I93" s="145"/>
      <c r="J93" s="145"/>
      <c r="K93" s="145"/>
      <c r="L93" s="145"/>
      <c r="M93" s="145"/>
      <c r="N93" s="145"/>
      <c r="O93" s="145"/>
      <c r="P93" s="145"/>
      <c r="Q93" s="145"/>
      <c r="R93" s="146"/>
      <c r="Z93" s="19"/>
    </row>
    <row r="94" spans="1:26" s="1" customFormat="1" ht="16" thickBot="1" x14ac:dyDescent="0.4">
      <c r="A94" s="121"/>
      <c r="B94" s="113" t="s">
        <v>549</v>
      </c>
      <c r="C94" s="122"/>
      <c r="D94" s="81"/>
      <c r="E94" s="123">
        <f>SUM(E92:E93)</f>
        <v>0</v>
      </c>
      <c r="F94" s="123"/>
      <c r="G94" s="123"/>
      <c r="H94" s="123"/>
      <c r="I94" s="123"/>
      <c r="J94" s="123"/>
      <c r="K94" s="123"/>
      <c r="L94" s="123"/>
      <c r="M94" s="123"/>
      <c r="N94" s="123"/>
      <c r="O94" s="123"/>
      <c r="P94" s="123"/>
      <c r="Q94" s="123"/>
      <c r="R94" s="114"/>
      <c r="Z94" s="20"/>
    </row>
    <row r="95" spans="1:26" s="14" customFormat="1" ht="3" customHeight="1" x14ac:dyDescent="0.35">
      <c r="A95" s="116"/>
      <c r="B95" s="140"/>
      <c r="C95" s="134"/>
      <c r="D95" s="118"/>
      <c r="E95" s="119"/>
      <c r="F95" s="119"/>
      <c r="G95" s="119"/>
      <c r="H95" s="119"/>
      <c r="I95" s="119"/>
      <c r="J95" s="119"/>
      <c r="K95" s="119"/>
      <c r="L95" s="119"/>
      <c r="M95" s="119"/>
      <c r="N95" s="119"/>
      <c r="O95" s="119"/>
      <c r="P95" s="119"/>
      <c r="Q95" s="119"/>
      <c r="R95" s="120"/>
      <c r="Z95" s="19"/>
    </row>
    <row r="96" spans="1:26" s="1" customFormat="1" ht="16" thickBot="1" x14ac:dyDescent="0.4">
      <c r="A96" s="154"/>
      <c r="B96" s="155" t="s">
        <v>550</v>
      </c>
      <c r="C96" s="156"/>
      <c r="D96" s="157"/>
      <c r="E96" s="158">
        <f>E90+E94</f>
        <v>0</v>
      </c>
      <c r="F96" s="158"/>
      <c r="G96" s="158"/>
      <c r="H96" s="158"/>
      <c r="I96" s="158"/>
      <c r="J96" s="158"/>
      <c r="K96" s="158"/>
      <c r="L96" s="158"/>
      <c r="M96" s="158"/>
      <c r="N96" s="158"/>
      <c r="O96" s="158"/>
      <c r="P96" s="158"/>
      <c r="Q96" s="158"/>
      <c r="R96" s="159"/>
      <c r="Z96" s="20"/>
    </row>
    <row r="97" spans="1:26" s="14" customFormat="1" ht="16" thickBot="1" x14ac:dyDescent="0.4">
      <c r="B97" s="1"/>
      <c r="C97" s="7"/>
      <c r="D97" s="46"/>
      <c r="E97" s="61"/>
      <c r="F97" s="61"/>
      <c r="G97" s="61"/>
      <c r="H97" s="61"/>
      <c r="I97" s="61"/>
      <c r="J97" s="61"/>
      <c r="K97" s="61"/>
      <c r="L97" s="61"/>
      <c r="M97" s="61"/>
      <c r="N97" s="61"/>
      <c r="O97" s="61"/>
      <c r="P97" s="61"/>
      <c r="Q97" s="61"/>
      <c r="R97" s="1"/>
      <c r="Z97" s="19"/>
    </row>
    <row r="98" spans="1:26" s="14" customFormat="1" ht="16" thickBot="1" x14ac:dyDescent="0.4">
      <c r="A98" s="116"/>
      <c r="B98" s="117" t="s">
        <v>551</v>
      </c>
      <c r="C98" s="117"/>
      <c r="D98" s="118"/>
      <c r="E98" s="119"/>
      <c r="F98" s="119"/>
      <c r="G98" s="119"/>
      <c r="H98" s="119"/>
      <c r="I98" s="119"/>
      <c r="J98" s="119"/>
      <c r="K98" s="119"/>
      <c r="L98" s="119"/>
      <c r="M98" s="119"/>
      <c r="N98" s="119"/>
      <c r="O98" s="119"/>
      <c r="P98" s="119"/>
      <c r="Q98" s="119"/>
      <c r="R98" s="120"/>
      <c r="Z98" s="19"/>
    </row>
    <row r="99" spans="1:26" s="14" customFormat="1" x14ac:dyDescent="0.35">
      <c r="A99" s="72"/>
      <c r="B99" s="73" t="s">
        <v>212</v>
      </c>
      <c r="C99" s="102" t="s">
        <v>543</v>
      </c>
      <c r="D99" s="103"/>
      <c r="E99" s="112">
        <v>0</v>
      </c>
      <c r="F99" s="112"/>
      <c r="G99" s="112"/>
      <c r="H99" s="112"/>
      <c r="I99" s="112"/>
      <c r="J99" s="112"/>
      <c r="K99" s="112"/>
      <c r="L99" s="112"/>
      <c r="M99" s="112"/>
      <c r="N99" s="112"/>
      <c r="O99" s="112"/>
      <c r="P99" s="112"/>
      <c r="Q99" s="112"/>
      <c r="R99" s="108"/>
      <c r="Z99" s="19"/>
    </row>
    <row r="100" spans="1:26" s="14" customFormat="1" x14ac:dyDescent="0.35">
      <c r="A100" s="76"/>
      <c r="B100" s="14" t="s">
        <v>213</v>
      </c>
      <c r="C100" s="7" t="str">
        <f>IF(E100&lt;0,"Uncommitted Revenue - THIS IS A DEFICIT BALANCE","Uncommitted Revenue")</f>
        <v>Uncommitted Revenue</v>
      </c>
      <c r="D100" s="46"/>
      <c r="E100" s="61">
        <f>IFERROR(-SUM(E90)-SUM(E31+E68)-E101,"")</f>
        <v>0</v>
      </c>
      <c r="F100" s="61"/>
      <c r="G100" s="61"/>
      <c r="H100" s="61"/>
      <c r="I100" s="61"/>
      <c r="J100" s="61"/>
      <c r="K100" s="61"/>
      <c r="L100" s="61"/>
      <c r="M100" s="61"/>
      <c r="N100" s="61"/>
      <c r="O100" s="61"/>
      <c r="P100" s="61"/>
      <c r="Q100" s="61"/>
      <c r="R100" s="79"/>
      <c r="Z100" s="19"/>
    </row>
    <row r="101" spans="1:26" s="14" customFormat="1" x14ac:dyDescent="0.35">
      <c r="A101" s="141"/>
      <c r="B101" s="142" t="s">
        <v>216</v>
      </c>
      <c r="C101" s="143" t="s">
        <v>545</v>
      </c>
      <c r="D101" s="144"/>
      <c r="E101" s="145">
        <f>IFERROR(-SUM(E89+E28+E29+E65+E66),"")</f>
        <v>0</v>
      </c>
      <c r="F101" s="145"/>
      <c r="G101" s="145"/>
      <c r="H101" s="145"/>
      <c r="I101" s="145"/>
      <c r="J101" s="145"/>
      <c r="K101" s="145"/>
      <c r="L101" s="145"/>
      <c r="M101" s="145"/>
      <c r="N101" s="145"/>
      <c r="O101" s="145"/>
      <c r="P101" s="145"/>
      <c r="Q101" s="145"/>
      <c r="R101" s="146"/>
      <c r="Z101" s="19"/>
    </row>
    <row r="102" spans="1:26" s="1" customFormat="1" ht="16" thickBot="1" x14ac:dyDescent="0.4">
      <c r="A102" s="121"/>
      <c r="B102" s="113" t="s">
        <v>546</v>
      </c>
      <c r="C102" s="122"/>
      <c r="D102" s="81"/>
      <c r="E102" s="123">
        <f>SUM(E100:E101)</f>
        <v>0</v>
      </c>
      <c r="F102" s="123"/>
      <c r="G102" s="123"/>
      <c r="H102" s="123"/>
      <c r="I102" s="123"/>
      <c r="J102" s="123"/>
      <c r="K102" s="123"/>
      <c r="L102" s="123"/>
      <c r="M102" s="123"/>
      <c r="N102" s="123"/>
      <c r="O102" s="123"/>
      <c r="P102" s="123"/>
      <c r="Q102" s="123"/>
      <c r="R102" s="114"/>
      <c r="Z102" s="20"/>
    </row>
    <row r="103" spans="1:26" s="14" customFormat="1" ht="3" customHeight="1" thickBot="1" x14ac:dyDescent="0.4">
      <c r="A103" s="76"/>
      <c r="B103" s="1"/>
      <c r="C103" s="7"/>
      <c r="D103" s="46"/>
      <c r="E103" s="61"/>
      <c r="F103" s="61"/>
      <c r="G103" s="61"/>
      <c r="H103" s="61"/>
      <c r="I103" s="61"/>
      <c r="J103" s="61"/>
      <c r="K103" s="61"/>
      <c r="L103" s="61"/>
      <c r="M103" s="61"/>
      <c r="N103" s="61"/>
      <c r="O103" s="61"/>
      <c r="P103" s="61"/>
      <c r="Q103" s="61"/>
      <c r="R103" s="79"/>
      <c r="Z103" s="19"/>
    </row>
    <row r="104" spans="1:26" s="14" customFormat="1" x14ac:dyDescent="0.35">
      <c r="A104" s="72"/>
      <c r="B104" s="115" t="s">
        <v>214</v>
      </c>
      <c r="C104" s="102" t="str">
        <f>IF(E104&gt;-0.1,"Devolved Formula Capital","Devolved Formula Capital - THIS CANNOT BE A DEFICIT FIGURE")</f>
        <v>Devolved Formula Capital</v>
      </c>
      <c r="D104" s="103"/>
      <c r="E104" s="112">
        <f>IFERROR(IF(-SUM(E92+E72)&lt;E84,0,-SUM(E92+E72+E84)),"")</f>
        <v>0</v>
      </c>
      <c r="F104" s="112"/>
      <c r="G104" s="112"/>
      <c r="H104" s="112"/>
      <c r="I104" s="112"/>
      <c r="J104" s="112"/>
      <c r="K104" s="112"/>
      <c r="L104" s="112"/>
      <c r="M104" s="112"/>
      <c r="N104" s="112"/>
      <c r="O104" s="112"/>
      <c r="P104" s="112"/>
      <c r="Q104" s="112"/>
      <c r="R104" s="108"/>
      <c r="Z104" s="19"/>
    </row>
    <row r="105" spans="1:26" s="14" customFormat="1" x14ac:dyDescent="0.35">
      <c r="A105" s="141"/>
      <c r="B105" s="147" t="s">
        <v>215</v>
      </c>
      <c r="C105" s="143" t="str">
        <f>IF(E105&lt;0,"Other Capital - THIS CANNOT BE A DEFICIT - PLEASE CORRECT","Other Capital")</f>
        <v>Other Capital</v>
      </c>
      <c r="D105" s="144"/>
      <c r="E105" s="145">
        <f>IFERROR(-SUM(E94+E76+E84+E104),"")</f>
        <v>0</v>
      </c>
      <c r="F105" s="145"/>
      <c r="G105" s="145"/>
      <c r="H105" s="145"/>
      <c r="I105" s="145"/>
      <c r="J105" s="145"/>
      <c r="K105" s="145"/>
      <c r="L105" s="145"/>
      <c r="M105" s="145"/>
      <c r="N105" s="145"/>
      <c r="O105" s="145"/>
      <c r="P105" s="145"/>
      <c r="Q105" s="145"/>
      <c r="R105" s="146"/>
      <c r="Z105" s="19"/>
    </row>
    <row r="106" spans="1:26" s="1" customFormat="1" ht="16" thickBot="1" x14ac:dyDescent="0.4">
      <c r="A106" s="121"/>
      <c r="B106" s="113" t="s">
        <v>549</v>
      </c>
      <c r="C106" s="122"/>
      <c r="D106" s="81"/>
      <c r="E106" s="123">
        <f>SUM(E104:E105)</f>
        <v>0</v>
      </c>
      <c r="F106" s="123"/>
      <c r="G106" s="123"/>
      <c r="H106" s="123"/>
      <c r="I106" s="123"/>
      <c r="J106" s="123"/>
      <c r="K106" s="123"/>
      <c r="L106" s="123"/>
      <c r="M106" s="123"/>
      <c r="N106" s="123"/>
      <c r="O106" s="123"/>
      <c r="P106" s="123"/>
      <c r="Q106" s="123"/>
      <c r="R106" s="114"/>
      <c r="Z106" s="20"/>
    </row>
    <row r="107" spans="1:26" s="14" customFormat="1" ht="3" customHeight="1" x14ac:dyDescent="0.35">
      <c r="A107" s="72"/>
      <c r="B107" s="115"/>
      <c r="C107" s="102"/>
      <c r="D107" s="103"/>
      <c r="E107" s="112"/>
      <c r="F107" s="112"/>
      <c r="G107" s="112"/>
      <c r="H107" s="112"/>
      <c r="I107" s="112"/>
      <c r="J107" s="112"/>
      <c r="K107" s="112"/>
      <c r="L107" s="112"/>
      <c r="M107" s="112"/>
      <c r="N107" s="112"/>
      <c r="O107" s="112"/>
      <c r="P107" s="112"/>
      <c r="Q107" s="112"/>
      <c r="R107" s="108"/>
      <c r="Z107" s="19"/>
    </row>
    <row r="108" spans="1:26" s="124" customFormat="1" ht="25.9" customHeight="1" thickBot="1" x14ac:dyDescent="0.3">
      <c r="A108" s="127"/>
      <c r="B108" s="128" t="str">
        <f>IF(E108&lt;0,"DEFICIT BALANCE CARRIED FORWARD","SURPLUS BALANCE CARRIED FORWARD")</f>
        <v>SURPLUS BALANCE CARRIED FORWARD</v>
      </c>
      <c r="C108" s="129"/>
      <c r="D108" s="130"/>
      <c r="E108" s="131">
        <f>E102+E106</f>
        <v>0</v>
      </c>
      <c r="F108" s="131"/>
      <c r="G108" s="131"/>
      <c r="H108" s="131"/>
      <c r="I108" s="131"/>
      <c r="J108" s="131"/>
      <c r="K108" s="131"/>
      <c r="L108" s="131"/>
      <c r="M108" s="131"/>
      <c r="N108" s="131"/>
      <c r="O108" s="131"/>
      <c r="P108" s="131"/>
      <c r="Q108" s="131"/>
      <c r="R108" s="132"/>
      <c r="Z108" s="125"/>
    </row>
    <row r="109" spans="1:26" s="14" customFormat="1" x14ac:dyDescent="0.35">
      <c r="B109" s="1"/>
      <c r="C109" s="7"/>
      <c r="D109" s="46"/>
      <c r="E109" s="61"/>
      <c r="F109" s="35"/>
      <c r="G109" s="35"/>
      <c r="H109" s="35"/>
      <c r="I109" s="35"/>
      <c r="J109" s="35"/>
      <c r="K109" s="35"/>
      <c r="L109" s="35"/>
      <c r="M109" s="35"/>
      <c r="N109" s="35"/>
      <c r="O109" s="35"/>
      <c r="P109" s="35"/>
      <c r="Q109" s="35"/>
      <c r="R109" s="1"/>
      <c r="Z109" s="19"/>
    </row>
    <row r="110" spans="1:26" s="14" customFormat="1" ht="12" customHeight="1" x14ac:dyDescent="0.4">
      <c r="B110" s="63"/>
      <c r="C110" s="7"/>
      <c r="D110" s="7"/>
      <c r="E110" s="34"/>
      <c r="F110" s="35"/>
      <c r="G110" s="35"/>
      <c r="H110" s="35"/>
      <c r="I110" s="35"/>
      <c r="J110" s="35"/>
      <c r="K110" s="35"/>
      <c r="L110" s="35"/>
      <c r="M110" s="35"/>
      <c r="N110" s="35"/>
      <c r="O110" s="35"/>
      <c r="P110" s="35"/>
      <c r="Q110" s="35"/>
      <c r="R110" s="1"/>
      <c r="Z110" s="19"/>
    </row>
    <row r="111" spans="1:26" s="14" customFormat="1" x14ac:dyDescent="0.35">
      <c r="C111" s="7"/>
      <c r="D111" s="7"/>
      <c r="E111" s="64" t="s">
        <v>552</v>
      </c>
      <c r="F111" s="35"/>
      <c r="G111" s="35"/>
      <c r="H111" s="35"/>
      <c r="I111" s="35"/>
      <c r="J111" s="35"/>
      <c r="K111" s="35"/>
      <c r="L111" s="62" t="s">
        <v>553</v>
      </c>
      <c r="M111" s="62"/>
      <c r="N111" s="62"/>
      <c r="O111" s="62"/>
      <c r="P111" s="62"/>
      <c r="Q111" s="35"/>
      <c r="R111" s="1"/>
      <c r="Z111" s="19"/>
    </row>
    <row r="112" spans="1:26" s="14" customFormat="1" ht="25" customHeight="1" x14ac:dyDescent="0.35">
      <c r="C112" s="65" t="s">
        <v>554</v>
      </c>
      <c r="D112" s="66"/>
      <c r="E112" s="409"/>
      <c r="F112" s="409"/>
      <c r="G112" s="409"/>
      <c r="H112" s="409"/>
      <c r="I112" s="35"/>
      <c r="J112" s="67" t="s">
        <v>555</v>
      </c>
      <c r="K112" s="67"/>
      <c r="L112" s="409"/>
      <c r="M112" s="409"/>
      <c r="N112" s="409"/>
      <c r="O112" s="409"/>
      <c r="P112" s="409"/>
      <c r="Q112" s="35"/>
      <c r="R112" s="1"/>
      <c r="Z112" s="19"/>
    </row>
    <row r="113" spans="1:26" s="14" customFormat="1" ht="25" customHeight="1" x14ac:dyDescent="0.35">
      <c r="C113" s="65" t="s">
        <v>556</v>
      </c>
      <c r="D113" s="66"/>
      <c r="E113" s="410"/>
      <c r="F113" s="410"/>
      <c r="G113" s="410"/>
      <c r="H113" s="410"/>
      <c r="I113" s="35"/>
      <c r="J113" s="67" t="s">
        <v>556</v>
      </c>
      <c r="K113" s="67"/>
      <c r="L113" s="410"/>
      <c r="M113" s="410"/>
      <c r="N113" s="410"/>
      <c r="O113" s="410"/>
      <c r="P113" s="410"/>
      <c r="Q113" s="35"/>
      <c r="R113" s="1"/>
      <c r="Z113" s="19"/>
    </row>
    <row r="114" spans="1:26" s="14" customFormat="1" ht="25" customHeight="1" x14ac:dyDescent="0.35">
      <c r="C114" s="65" t="s">
        <v>557</v>
      </c>
      <c r="D114" s="66"/>
      <c r="E114" s="409"/>
      <c r="F114" s="409"/>
      <c r="G114" s="409"/>
      <c r="H114" s="409"/>
      <c r="I114" s="35"/>
      <c r="J114" s="67" t="s">
        <v>557</v>
      </c>
      <c r="K114" s="67"/>
      <c r="L114" s="409"/>
      <c r="M114" s="409"/>
      <c r="N114" s="409"/>
      <c r="O114" s="409"/>
      <c r="P114" s="409"/>
      <c r="Q114" s="35"/>
      <c r="R114" s="1"/>
      <c r="Z114" s="19"/>
    </row>
    <row r="115" spans="1:26" s="14" customFormat="1" ht="25" customHeight="1" x14ac:dyDescent="0.35">
      <c r="C115" s="65" t="s">
        <v>558</v>
      </c>
      <c r="D115" s="66"/>
      <c r="E115" s="409"/>
      <c r="F115" s="409"/>
      <c r="G115" s="409"/>
      <c r="H115" s="409"/>
      <c r="I115" s="35"/>
      <c r="J115" s="67" t="s">
        <v>558</v>
      </c>
      <c r="K115" s="67"/>
      <c r="L115" s="409"/>
      <c r="M115" s="409"/>
      <c r="N115" s="409"/>
      <c r="O115" s="409"/>
      <c r="P115" s="409"/>
      <c r="Q115" s="35"/>
      <c r="R115" s="1"/>
      <c r="Z115" s="19"/>
    </row>
    <row r="116" spans="1:26" s="14" customFormat="1" ht="25" customHeight="1" x14ac:dyDescent="0.35">
      <c r="C116" s="65"/>
      <c r="D116" s="66"/>
      <c r="E116" s="65"/>
      <c r="F116" s="65"/>
      <c r="G116" s="65"/>
      <c r="H116" s="65"/>
      <c r="I116" s="65"/>
      <c r="J116" s="65"/>
      <c r="K116" s="65"/>
      <c r="L116" s="65"/>
      <c r="M116" s="65"/>
      <c r="N116" s="65"/>
      <c r="O116" s="65"/>
      <c r="P116" s="65"/>
      <c r="Q116" s="65"/>
      <c r="R116" s="1"/>
      <c r="Z116" s="19"/>
    </row>
    <row r="117" spans="1:26" s="14" customFormat="1" ht="18" x14ac:dyDescent="0.4">
      <c r="A117" s="68" t="s">
        <v>559</v>
      </c>
      <c r="C117" s="69"/>
      <c r="D117" s="69"/>
      <c r="E117" s="70"/>
      <c r="F117" s="35"/>
      <c r="G117" s="35"/>
      <c r="H117" s="35"/>
      <c r="I117" s="35"/>
      <c r="J117" s="17"/>
      <c r="K117" s="35"/>
      <c r="L117" s="35"/>
      <c r="M117" s="35"/>
      <c r="N117" s="35"/>
      <c r="O117" s="35"/>
      <c r="P117" s="35"/>
      <c r="Q117" s="35"/>
      <c r="R117" s="1"/>
      <c r="Z117" s="19"/>
    </row>
    <row r="118" spans="1:26" s="14" customFormat="1" ht="18" x14ac:dyDescent="0.4">
      <c r="A118" s="68"/>
      <c r="B118" s="71"/>
      <c r="C118" s="69"/>
      <c r="D118" s="69"/>
      <c r="E118" s="70"/>
      <c r="F118" s="35"/>
      <c r="G118" s="35"/>
      <c r="H118" s="35"/>
      <c r="I118" s="35"/>
      <c r="J118" s="17"/>
      <c r="K118" s="35"/>
      <c r="L118" s="35"/>
      <c r="M118" s="35"/>
      <c r="N118" s="35"/>
      <c r="O118" s="35"/>
      <c r="P118" s="35"/>
      <c r="Q118" s="35"/>
      <c r="R118" s="1"/>
      <c r="Z118" s="19"/>
    </row>
    <row r="119" spans="1:26" s="14" customFormat="1" ht="18" x14ac:dyDescent="0.4">
      <c r="A119" s="68" t="s">
        <v>560</v>
      </c>
      <c r="C119" s="69"/>
      <c r="D119" s="69"/>
      <c r="E119" s="70"/>
      <c r="F119" s="35"/>
      <c r="G119" s="35"/>
      <c r="H119" s="35"/>
      <c r="I119" s="35"/>
      <c r="J119" s="17"/>
      <c r="K119" s="35"/>
      <c r="L119" s="35"/>
      <c r="M119" s="35"/>
      <c r="N119" s="35"/>
      <c r="O119" s="35"/>
      <c r="P119" s="35"/>
      <c r="Q119" s="35"/>
      <c r="R119" s="1"/>
      <c r="Z119" s="20"/>
    </row>
    <row r="120" spans="1:26" s="1" customFormat="1" ht="12" customHeight="1" x14ac:dyDescent="0.35">
      <c r="G120" s="5"/>
      <c r="H120" s="6"/>
      <c r="I120" s="5"/>
      <c r="J120" s="5"/>
      <c r="L120" s="6"/>
      <c r="M120" s="6"/>
      <c r="N120" s="6"/>
      <c r="O120" s="6"/>
      <c r="P120" s="5"/>
      <c r="Q120" s="5"/>
      <c r="Z120" s="19"/>
    </row>
    <row r="121" spans="1:26" s="14" customFormat="1" ht="12" customHeight="1" x14ac:dyDescent="0.35">
      <c r="C121" s="7"/>
      <c r="D121" s="7"/>
      <c r="E121" s="34"/>
      <c r="F121" s="35"/>
      <c r="G121" s="35"/>
      <c r="H121" s="35"/>
      <c r="I121" s="35"/>
      <c r="J121" s="35"/>
      <c r="K121" s="35"/>
      <c r="L121" s="35"/>
      <c r="M121" s="35"/>
      <c r="N121" s="35"/>
      <c r="O121" s="35"/>
      <c r="P121" s="35"/>
      <c r="Q121" s="35"/>
      <c r="R121" s="1"/>
      <c r="Z121" s="19"/>
    </row>
    <row r="122" spans="1:26" s="14" customFormat="1" ht="12" customHeight="1" x14ac:dyDescent="0.35">
      <c r="R122" s="1"/>
      <c r="Z122" s="19"/>
    </row>
    <row r="123" spans="1:26" s="14" customFormat="1" ht="12" customHeight="1" x14ac:dyDescent="0.35">
      <c r="R123" s="1"/>
      <c r="Z123" s="19"/>
    </row>
    <row r="124" spans="1:26" s="14" customFormat="1" ht="12" customHeight="1" x14ac:dyDescent="0.35">
      <c r="R124" s="1"/>
      <c r="Z124" s="19"/>
    </row>
    <row r="125" spans="1:26" s="14" customFormat="1" ht="12" customHeight="1" x14ac:dyDescent="0.35">
      <c r="R125" s="1"/>
      <c r="Z125" s="19"/>
    </row>
    <row r="126" spans="1:26" s="14" customFormat="1" ht="12" customHeight="1" x14ac:dyDescent="0.35">
      <c r="R126" s="1"/>
      <c r="Z126" s="19"/>
    </row>
    <row r="127" spans="1:26" s="14" customFormat="1" ht="12" customHeight="1" x14ac:dyDescent="0.35">
      <c r="R127" s="1"/>
      <c r="Z127" s="19"/>
    </row>
    <row r="128" spans="1:26" s="14" customFormat="1" ht="12" customHeight="1" x14ac:dyDescent="0.35">
      <c r="R128" s="1"/>
      <c r="Z128" s="19"/>
    </row>
    <row r="129" spans="18:26" s="14" customFormat="1" ht="12" customHeight="1" x14ac:dyDescent="0.35">
      <c r="R129" s="1"/>
      <c r="Z129" s="19"/>
    </row>
    <row r="130" spans="18:26" s="14" customFormat="1" ht="12" customHeight="1" x14ac:dyDescent="0.35">
      <c r="R130" s="1"/>
      <c r="Z130" s="19"/>
    </row>
    <row r="131" spans="18:26" s="14" customFormat="1" ht="12" customHeight="1" x14ac:dyDescent="0.35">
      <c r="R131" s="1"/>
      <c r="Z131" s="19"/>
    </row>
    <row r="132" spans="18:26" s="14" customFormat="1" ht="12" customHeight="1" x14ac:dyDescent="0.35">
      <c r="R132" s="1"/>
      <c r="Z132" s="19"/>
    </row>
    <row r="133" spans="18:26" s="14" customFormat="1" ht="12" customHeight="1" x14ac:dyDescent="0.35">
      <c r="R133" s="1"/>
      <c r="Z133" s="19"/>
    </row>
    <row r="134" spans="18:26" s="14" customFormat="1" ht="12" customHeight="1" x14ac:dyDescent="0.35">
      <c r="R134" s="1"/>
      <c r="Z134" s="19"/>
    </row>
    <row r="135" spans="18:26" s="14" customFormat="1" ht="12" customHeight="1" x14ac:dyDescent="0.35">
      <c r="R135" s="1"/>
      <c r="Z135" s="19"/>
    </row>
    <row r="136" spans="18:26" s="14" customFormat="1" ht="12" customHeight="1" x14ac:dyDescent="0.35">
      <c r="R136" s="1"/>
      <c r="Z136" s="19"/>
    </row>
    <row r="137" spans="18:26" s="14" customFormat="1" ht="12" customHeight="1" x14ac:dyDescent="0.35">
      <c r="R137" s="1"/>
      <c r="Z137" s="19"/>
    </row>
    <row r="138" spans="18:26" s="14" customFormat="1" ht="12" customHeight="1" x14ac:dyDescent="0.35">
      <c r="R138" s="1"/>
      <c r="Z138" s="19"/>
    </row>
    <row r="139" spans="18:26" s="14" customFormat="1" ht="12" customHeight="1" x14ac:dyDescent="0.35">
      <c r="R139" s="1"/>
      <c r="Z139" s="19"/>
    </row>
    <row r="140" spans="18:26" s="14" customFormat="1" ht="12" customHeight="1" x14ac:dyDescent="0.35">
      <c r="R140" s="1"/>
      <c r="Z140" s="19"/>
    </row>
    <row r="141" spans="18:26" s="14" customFormat="1" ht="12" customHeight="1" x14ac:dyDescent="0.35">
      <c r="R141" s="1"/>
      <c r="Z141" s="19"/>
    </row>
    <row r="142" spans="18:26" ht="12" customHeight="1" x14ac:dyDescent="0.35"/>
    <row r="143" spans="18:26" ht="12" customHeight="1" x14ac:dyDescent="0.35"/>
    <row r="144" spans="18:26" ht="12" customHeight="1" x14ac:dyDescent="0.35"/>
    <row r="145" ht="12" customHeight="1" x14ac:dyDescent="0.35"/>
    <row r="146" ht="12" customHeight="1" x14ac:dyDescent="0.35"/>
    <row r="147" ht="12" customHeight="1" x14ac:dyDescent="0.35"/>
    <row r="148" ht="12" customHeight="1" x14ac:dyDescent="0.35"/>
    <row r="149" ht="12" customHeight="1" x14ac:dyDescent="0.35"/>
    <row r="150" ht="12" customHeight="1" x14ac:dyDescent="0.35"/>
    <row r="151" ht="12" customHeight="1" x14ac:dyDescent="0.35"/>
    <row r="152" ht="12" customHeight="1" x14ac:dyDescent="0.35"/>
    <row r="153" ht="12" customHeight="1" x14ac:dyDescent="0.35"/>
    <row r="154" ht="12" customHeight="1" x14ac:dyDescent="0.35"/>
    <row r="155" ht="12" customHeight="1" x14ac:dyDescent="0.35"/>
    <row r="156" ht="12" customHeight="1" x14ac:dyDescent="0.35"/>
    <row r="157" ht="12" customHeight="1" x14ac:dyDescent="0.35"/>
    <row r="158" ht="12" customHeight="1" x14ac:dyDescent="0.35"/>
    <row r="159" ht="12" customHeight="1" x14ac:dyDescent="0.35"/>
    <row r="160" ht="12" customHeight="1" x14ac:dyDescent="0.35"/>
    <row r="161" ht="12" customHeight="1" x14ac:dyDescent="0.35"/>
    <row r="162" ht="12" customHeight="1" x14ac:dyDescent="0.35"/>
    <row r="163" ht="12" customHeight="1" x14ac:dyDescent="0.35"/>
    <row r="164" ht="12" customHeight="1" x14ac:dyDescent="0.35"/>
    <row r="165" ht="12" customHeight="1" x14ac:dyDescent="0.35"/>
    <row r="166" ht="12" customHeight="1" x14ac:dyDescent="0.35"/>
    <row r="167" ht="12" customHeight="1" x14ac:dyDescent="0.35"/>
    <row r="168" ht="12" customHeight="1" x14ac:dyDescent="0.35"/>
    <row r="169" ht="12" customHeight="1" x14ac:dyDescent="0.35"/>
    <row r="170" ht="12" customHeight="1" x14ac:dyDescent="0.35"/>
    <row r="171" ht="12" customHeight="1" x14ac:dyDescent="0.35"/>
    <row r="172" ht="12" customHeight="1" x14ac:dyDescent="0.35"/>
    <row r="173" ht="12" customHeight="1" x14ac:dyDescent="0.35"/>
    <row r="174" ht="12" customHeight="1" x14ac:dyDescent="0.35"/>
    <row r="175" ht="12" customHeight="1" x14ac:dyDescent="0.35"/>
    <row r="176" ht="12" customHeight="1" x14ac:dyDescent="0.35"/>
    <row r="177" ht="12" customHeight="1" x14ac:dyDescent="0.35"/>
    <row r="178" ht="12" customHeight="1" x14ac:dyDescent="0.35"/>
    <row r="179" ht="12" customHeight="1" x14ac:dyDescent="0.35"/>
    <row r="180" ht="12" customHeight="1" x14ac:dyDescent="0.35"/>
    <row r="181" ht="12" customHeight="1" x14ac:dyDescent="0.35"/>
    <row r="182" ht="12" customHeight="1" x14ac:dyDescent="0.35"/>
    <row r="183" ht="12" customHeight="1" x14ac:dyDescent="0.35"/>
    <row r="184" ht="12" customHeight="1" x14ac:dyDescent="0.35"/>
    <row r="185" ht="12" customHeight="1" x14ac:dyDescent="0.35"/>
    <row r="186" ht="12" customHeight="1" x14ac:dyDescent="0.35"/>
    <row r="187" ht="12" customHeight="1" x14ac:dyDescent="0.35"/>
    <row r="188" ht="12" customHeight="1" x14ac:dyDescent="0.35"/>
    <row r="189" ht="12" customHeight="1" x14ac:dyDescent="0.35"/>
    <row r="190" ht="12" customHeight="1" x14ac:dyDescent="0.35"/>
    <row r="191" ht="12" customHeight="1" x14ac:dyDescent="0.35"/>
    <row r="192" ht="12" customHeight="1" x14ac:dyDescent="0.35"/>
    <row r="193" ht="12" customHeight="1" x14ac:dyDescent="0.35"/>
    <row r="194" ht="12" customHeight="1" x14ac:dyDescent="0.35"/>
    <row r="195" ht="12" customHeight="1" x14ac:dyDescent="0.35"/>
    <row r="196" ht="12" customHeight="1" x14ac:dyDescent="0.35"/>
    <row r="197" ht="12" customHeight="1" x14ac:dyDescent="0.35"/>
    <row r="198" ht="12" customHeight="1" x14ac:dyDescent="0.35"/>
    <row r="199" ht="12" customHeight="1" x14ac:dyDescent="0.35"/>
    <row r="200" ht="12" customHeight="1" x14ac:dyDescent="0.35"/>
    <row r="201" ht="12" customHeight="1" x14ac:dyDescent="0.35"/>
    <row r="202" ht="12" customHeight="1" x14ac:dyDescent="0.35"/>
    <row r="203" ht="12" customHeight="1" x14ac:dyDescent="0.35"/>
    <row r="204" ht="12" customHeight="1" x14ac:dyDescent="0.35"/>
    <row r="205" ht="12" customHeight="1" x14ac:dyDescent="0.35"/>
    <row r="206" ht="12" customHeight="1" x14ac:dyDescent="0.35"/>
    <row r="207" ht="12" customHeight="1" x14ac:dyDescent="0.35"/>
    <row r="208" ht="12" customHeight="1" x14ac:dyDescent="0.35"/>
    <row r="209" ht="12" customHeight="1" x14ac:dyDescent="0.35"/>
    <row r="210" ht="12" customHeight="1" x14ac:dyDescent="0.35"/>
    <row r="211" ht="12" customHeight="1" x14ac:dyDescent="0.35"/>
    <row r="212" ht="12" customHeight="1" x14ac:dyDescent="0.35"/>
    <row r="213" ht="12" customHeight="1" x14ac:dyDescent="0.35"/>
    <row r="214" ht="12" customHeight="1" x14ac:dyDescent="0.35"/>
    <row r="215" ht="12" customHeight="1" x14ac:dyDescent="0.35"/>
    <row r="216" ht="12" customHeight="1" x14ac:dyDescent="0.35"/>
    <row r="217" ht="12" customHeight="1" x14ac:dyDescent="0.35"/>
    <row r="218" ht="12" customHeight="1" x14ac:dyDescent="0.35"/>
    <row r="219" ht="12" customHeight="1" x14ac:dyDescent="0.35"/>
    <row r="220" ht="12" customHeight="1" x14ac:dyDescent="0.35"/>
    <row r="221" ht="12" customHeight="1" x14ac:dyDescent="0.35"/>
    <row r="222" ht="12" customHeight="1" x14ac:dyDescent="0.35"/>
    <row r="223" ht="12" customHeight="1" x14ac:dyDescent="0.35"/>
    <row r="224" ht="12" customHeight="1" x14ac:dyDescent="0.35"/>
    <row r="225" ht="12" customHeight="1" x14ac:dyDescent="0.35"/>
    <row r="226" ht="12" customHeight="1" x14ac:dyDescent="0.35"/>
    <row r="227" ht="12" customHeight="1" x14ac:dyDescent="0.35"/>
    <row r="228" ht="12" customHeight="1" x14ac:dyDescent="0.35"/>
    <row r="229" ht="12" customHeight="1" x14ac:dyDescent="0.35"/>
    <row r="230" ht="12" customHeight="1" x14ac:dyDescent="0.35"/>
    <row r="231" ht="12" customHeight="1" x14ac:dyDescent="0.35"/>
    <row r="232" ht="12" customHeight="1" x14ac:dyDescent="0.35"/>
    <row r="233" ht="12" customHeight="1" x14ac:dyDescent="0.35"/>
    <row r="234" ht="12" customHeight="1" x14ac:dyDescent="0.35"/>
    <row r="235" ht="12" customHeight="1" x14ac:dyDescent="0.35"/>
    <row r="236" ht="12" customHeight="1" x14ac:dyDescent="0.35"/>
    <row r="237" ht="12" customHeight="1" x14ac:dyDescent="0.35"/>
    <row r="238" ht="12" customHeight="1" x14ac:dyDescent="0.35"/>
    <row r="239" ht="12" customHeight="1" x14ac:dyDescent="0.35"/>
    <row r="240" ht="12" customHeight="1" x14ac:dyDescent="0.35"/>
    <row r="241" ht="12" customHeight="1" x14ac:dyDescent="0.35"/>
    <row r="242" ht="12" customHeight="1" x14ac:dyDescent="0.35"/>
    <row r="243" ht="12" customHeight="1" x14ac:dyDescent="0.35"/>
    <row r="244" ht="12" customHeight="1" x14ac:dyDescent="0.35"/>
    <row r="245" ht="12" customHeight="1" x14ac:dyDescent="0.35"/>
    <row r="246" ht="12" customHeight="1" x14ac:dyDescent="0.35"/>
    <row r="247" ht="12" customHeight="1" x14ac:dyDescent="0.35"/>
    <row r="248" ht="12" customHeight="1" x14ac:dyDescent="0.35"/>
    <row r="249" ht="12" customHeight="1" x14ac:dyDescent="0.35"/>
    <row r="250" ht="12" customHeight="1" x14ac:dyDescent="0.35"/>
    <row r="251" ht="12" customHeight="1" x14ac:dyDescent="0.35"/>
    <row r="252" ht="12" customHeight="1" x14ac:dyDescent="0.35"/>
    <row r="253" ht="12" customHeight="1" x14ac:dyDescent="0.35"/>
    <row r="254" ht="12" customHeight="1" x14ac:dyDescent="0.35"/>
    <row r="255" ht="12" customHeight="1" x14ac:dyDescent="0.35"/>
    <row r="256" ht="12" customHeight="1" x14ac:dyDescent="0.35"/>
    <row r="257" ht="12" customHeight="1" x14ac:dyDescent="0.35"/>
    <row r="258" ht="12" customHeight="1" x14ac:dyDescent="0.35"/>
    <row r="259" ht="12" customHeight="1" x14ac:dyDescent="0.35"/>
    <row r="260" ht="12" customHeight="1" x14ac:dyDescent="0.35"/>
    <row r="261" ht="12" customHeight="1" x14ac:dyDescent="0.35"/>
    <row r="262" ht="12" customHeight="1" x14ac:dyDescent="0.35"/>
    <row r="263" ht="12" customHeight="1" x14ac:dyDescent="0.35"/>
    <row r="264" ht="12" customHeight="1" x14ac:dyDescent="0.35"/>
    <row r="265" ht="12" customHeight="1" x14ac:dyDescent="0.35"/>
    <row r="266" ht="12" customHeight="1" x14ac:dyDescent="0.35"/>
    <row r="267" ht="12" customHeight="1" x14ac:dyDescent="0.35"/>
    <row r="268" ht="12" customHeight="1" x14ac:dyDescent="0.35"/>
    <row r="269" ht="12" customHeight="1" x14ac:dyDescent="0.35"/>
    <row r="270" ht="12" customHeight="1" x14ac:dyDescent="0.35"/>
    <row r="271" ht="12" customHeight="1" x14ac:dyDescent="0.35"/>
    <row r="272" ht="12" customHeight="1" x14ac:dyDescent="0.35"/>
    <row r="273" ht="12" customHeight="1" x14ac:dyDescent="0.35"/>
    <row r="274" ht="12" customHeight="1" x14ac:dyDescent="0.35"/>
    <row r="275" ht="12" customHeight="1" x14ac:dyDescent="0.35"/>
    <row r="276" ht="12" customHeight="1" x14ac:dyDescent="0.35"/>
    <row r="277" ht="12" customHeight="1" x14ac:dyDescent="0.35"/>
    <row r="278" ht="12" customHeight="1" x14ac:dyDescent="0.35"/>
    <row r="279" ht="12" customHeight="1" x14ac:dyDescent="0.35"/>
    <row r="280" ht="12" customHeight="1" x14ac:dyDescent="0.35"/>
    <row r="281" ht="12" customHeight="1" x14ac:dyDescent="0.35"/>
    <row r="282" ht="12" customHeight="1" x14ac:dyDescent="0.35"/>
    <row r="283" ht="12" customHeight="1" x14ac:dyDescent="0.35"/>
    <row r="284" ht="12" customHeight="1" x14ac:dyDescent="0.35"/>
    <row r="285" ht="12" customHeight="1" x14ac:dyDescent="0.35"/>
    <row r="286" ht="12" customHeight="1" x14ac:dyDescent="0.35"/>
    <row r="287" ht="12" customHeight="1" x14ac:dyDescent="0.35"/>
    <row r="288" ht="12" customHeight="1" x14ac:dyDescent="0.35"/>
    <row r="289" ht="12" customHeight="1" x14ac:dyDescent="0.35"/>
    <row r="290" ht="12" customHeight="1" x14ac:dyDescent="0.35"/>
    <row r="291" ht="12" customHeight="1" x14ac:dyDescent="0.35"/>
    <row r="292" ht="12" customHeight="1" x14ac:dyDescent="0.35"/>
    <row r="293" ht="12" customHeight="1" x14ac:dyDescent="0.35"/>
    <row r="294" ht="12" customHeight="1" x14ac:dyDescent="0.35"/>
    <row r="295" ht="12" customHeight="1" x14ac:dyDescent="0.35"/>
    <row r="296" ht="12" customHeight="1" x14ac:dyDescent="0.35"/>
    <row r="297" ht="12" customHeight="1" x14ac:dyDescent="0.35"/>
    <row r="298" ht="12" customHeight="1" x14ac:dyDescent="0.35"/>
    <row r="299" ht="12" customHeight="1" x14ac:dyDescent="0.35"/>
    <row r="300" ht="12" customHeight="1" x14ac:dyDescent="0.35"/>
    <row r="301" ht="12" customHeight="1" x14ac:dyDescent="0.35"/>
    <row r="302" ht="12" customHeight="1" x14ac:dyDescent="0.35"/>
    <row r="303" ht="12" customHeight="1" x14ac:dyDescent="0.35"/>
    <row r="304" ht="12" customHeight="1" x14ac:dyDescent="0.35"/>
    <row r="305" ht="12" customHeight="1" x14ac:dyDescent="0.35"/>
    <row r="306" ht="12" customHeight="1" x14ac:dyDescent="0.35"/>
    <row r="307" ht="12" customHeight="1" x14ac:dyDescent="0.35"/>
    <row r="308" ht="12" customHeight="1" x14ac:dyDescent="0.35"/>
    <row r="309" ht="12" customHeight="1" x14ac:dyDescent="0.35"/>
    <row r="310" ht="12" customHeight="1" x14ac:dyDescent="0.35"/>
    <row r="311" ht="12" customHeight="1" x14ac:dyDescent="0.35"/>
    <row r="312" ht="12" customHeight="1" x14ac:dyDescent="0.35"/>
    <row r="313" ht="12" customHeight="1" x14ac:dyDescent="0.35"/>
    <row r="314" ht="12" customHeight="1" x14ac:dyDescent="0.35"/>
    <row r="315" ht="12" customHeight="1" x14ac:dyDescent="0.35"/>
    <row r="316" ht="12" customHeight="1" x14ac:dyDescent="0.35"/>
    <row r="317" ht="12" customHeight="1" x14ac:dyDescent="0.35"/>
    <row r="318" ht="12" customHeight="1" x14ac:dyDescent="0.35"/>
    <row r="319" ht="12" customHeight="1" x14ac:dyDescent="0.35"/>
    <row r="320" ht="12" customHeight="1" x14ac:dyDescent="0.35"/>
    <row r="321" ht="12" customHeight="1" x14ac:dyDescent="0.35"/>
    <row r="322" ht="12" customHeight="1" x14ac:dyDescent="0.35"/>
    <row r="323" ht="12" customHeight="1" x14ac:dyDescent="0.35"/>
    <row r="324" ht="12" customHeight="1" x14ac:dyDescent="0.35"/>
    <row r="325" ht="12" customHeight="1" x14ac:dyDescent="0.35"/>
    <row r="326" ht="12" customHeight="1" x14ac:dyDescent="0.35"/>
    <row r="327" ht="12" customHeight="1" x14ac:dyDescent="0.35"/>
    <row r="328" ht="12" customHeight="1" x14ac:dyDescent="0.35"/>
    <row r="329" ht="12" customHeight="1" x14ac:dyDescent="0.35"/>
    <row r="330" ht="12" customHeight="1" x14ac:dyDescent="0.35"/>
    <row r="331" ht="12" customHeight="1" x14ac:dyDescent="0.35"/>
    <row r="332" ht="12" customHeight="1" x14ac:dyDescent="0.35"/>
    <row r="333" ht="12" customHeight="1" x14ac:dyDescent="0.35"/>
    <row r="334" ht="12" customHeight="1" x14ac:dyDescent="0.35"/>
    <row r="335" ht="12" customHeight="1" x14ac:dyDescent="0.35"/>
    <row r="336" ht="12" customHeight="1" x14ac:dyDescent="0.35"/>
    <row r="337" ht="12" customHeight="1" x14ac:dyDescent="0.35"/>
    <row r="338" ht="12" customHeight="1" x14ac:dyDescent="0.35"/>
    <row r="339" ht="12" customHeight="1" x14ac:dyDescent="0.35"/>
    <row r="340" ht="12" customHeight="1" x14ac:dyDescent="0.35"/>
    <row r="341" ht="12" customHeight="1" x14ac:dyDescent="0.35"/>
    <row r="342" ht="12" customHeight="1" x14ac:dyDescent="0.35"/>
    <row r="343" ht="12" customHeight="1" x14ac:dyDescent="0.35"/>
    <row r="344" ht="12" customHeight="1" x14ac:dyDescent="0.35"/>
    <row r="345" ht="12" customHeight="1" x14ac:dyDescent="0.35"/>
    <row r="346" ht="12" customHeight="1" x14ac:dyDescent="0.35"/>
    <row r="347" ht="12" customHeight="1" x14ac:dyDescent="0.35"/>
    <row r="348" ht="12" customHeight="1" x14ac:dyDescent="0.35"/>
    <row r="349" ht="12" customHeight="1" x14ac:dyDescent="0.35"/>
    <row r="350" ht="12" customHeight="1" x14ac:dyDescent="0.35"/>
    <row r="351" ht="12" customHeight="1" x14ac:dyDescent="0.35"/>
    <row r="352" ht="12" customHeight="1" x14ac:dyDescent="0.35"/>
    <row r="353" ht="12" customHeight="1" x14ac:dyDescent="0.35"/>
    <row r="354" ht="12" customHeight="1" x14ac:dyDescent="0.35"/>
    <row r="355" ht="12" customHeight="1" x14ac:dyDescent="0.35"/>
    <row r="356" ht="12" customHeight="1" x14ac:dyDescent="0.35"/>
    <row r="357" ht="12" customHeight="1" x14ac:dyDescent="0.35"/>
    <row r="358" ht="12" customHeight="1" x14ac:dyDescent="0.35"/>
    <row r="359" ht="12" customHeight="1" x14ac:dyDescent="0.35"/>
    <row r="360" ht="12" customHeight="1" x14ac:dyDescent="0.35"/>
    <row r="361" ht="12" customHeight="1" x14ac:dyDescent="0.35"/>
    <row r="362" ht="12" customHeight="1" x14ac:dyDescent="0.35"/>
    <row r="363" ht="12" customHeight="1" x14ac:dyDescent="0.35"/>
    <row r="364" ht="12" customHeight="1" x14ac:dyDescent="0.35"/>
    <row r="365" ht="12" customHeight="1" x14ac:dyDescent="0.35"/>
    <row r="366" ht="12" customHeight="1" x14ac:dyDescent="0.35"/>
    <row r="367" ht="12" customHeight="1" x14ac:dyDescent="0.35"/>
    <row r="368" ht="12" customHeight="1" x14ac:dyDescent="0.35"/>
    <row r="369" ht="12" customHeight="1" x14ac:dyDescent="0.35"/>
    <row r="370" ht="12" customHeight="1" x14ac:dyDescent="0.35"/>
    <row r="371" ht="12" customHeight="1" x14ac:dyDescent="0.35"/>
    <row r="372" ht="12" customHeight="1" x14ac:dyDescent="0.35"/>
    <row r="373" ht="12" customHeight="1" x14ac:dyDescent="0.35"/>
    <row r="374" ht="12" customHeight="1" x14ac:dyDescent="0.35"/>
    <row r="375" ht="12" customHeight="1" x14ac:dyDescent="0.35"/>
    <row r="376" ht="12" customHeight="1" x14ac:dyDescent="0.35"/>
    <row r="377" ht="12" customHeight="1" x14ac:dyDescent="0.35"/>
    <row r="378" ht="12" customHeight="1" x14ac:dyDescent="0.35"/>
    <row r="379" ht="12" customHeight="1" x14ac:dyDescent="0.35"/>
    <row r="380" ht="12" customHeight="1" x14ac:dyDescent="0.35"/>
    <row r="381" ht="12" customHeight="1" x14ac:dyDescent="0.35"/>
    <row r="382" ht="12" customHeight="1" x14ac:dyDescent="0.35"/>
    <row r="383" ht="12" customHeight="1" x14ac:dyDescent="0.35"/>
    <row r="384" ht="12" customHeight="1" x14ac:dyDescent="0.35"/>
    <row r="385" ht="12" customHeight="1" x14ac:dyDescent="0.35"/>
    <row r="386" ht="12" customHeight="1" x14ac:dyDescent="0.35"/>
    <row r="387" ht="12" customHeight="1" x14ac:dyDescent="0.35"/>
    <row r="388" ht="12" customHeight="1" x14ac:dyDescent="0.35"/>
    <row r="389" ht="12" customHeight="1" x14ac:dyDescent="0.35"/>
    <row r="390" ht="12" customHeight="1" x14ac:dyDescent="0.35"/>
    <row r="391" ht="12" customHeight="1" x14ac:dyDescent="0.35"/>
    <row r="392" ht="12" customHeight="1" x14ac:dyDescent="0.35"/>
    <row r="393" ht="12" customHeight="1" x14ac:dyDescent="0.35"/>
    <row r="394" ht="12" customHeight="1" x14ac:dyDescent="0.35"/>
    <row r="395" ht="12" customHeight="1" x14ac:dyDescent="0.35"/>
    <row r="396" ht="12" customHeight="1" x14ac:dyDescent="0.35"/>
    <row r="397" ht="12" customHeight="1" x14ac:dyDescent="0.35"/>
    <row r="398" ht="12" customHeight="1" x14ac:dyDescent="0.35"/>
    <row r="399" ht="12" customHeight="1" x14ac:dyDescent="0.35"/>
    <row r="400" ht="12" customHeight="1" x14ac:dyDescent="0.35"/>
    <row r="401" ht="12" customHeight="1" x14ac:dyDescent="0.35"/>
    <row r="402" ht="12" customHeight="1" x14ac:dyDescent="0.35"/>
    <row r="403" ht="12" customHeight="1" x14ac:dyDescent="0.35"/>
    <row r="404" ht="12" customHeight="1" x14ac:dyDescent="0.35"/>
    <row r="405" ht="12" customHeight="1" x14ac:dyDescent="0.35"/>
    <row r="406" ht="12" customHeight="1" x14ac:dyDescent="0.35"/>
    <row r="407" ht="12" customHeight="1" x14ac:dyDescent="0.35"/>
    <row r="408" ht="12" customHeight="1" x14ac:dyDescent="0.35"/>
    <row r="409" ht="12" customHeight="1" x14ac:dyDescent="0.35"/>
    <row r="410" ht="12" customHeight="1" x14ac:dyDescent="0.35"/>
    <row r="411" ht="12" customHeight="1" x14ac:dyDescent="0.35"/>
    <row r="412" ht="12" customHeight="1" x14ac:dyDescent="0.35"/>
    <row r="413" ht="12" customHeight="1" x14ac:dyDescent="0.35"/>
    <row r="414" ht="12" customHeight="1" x14ac:dyDescent="0.35"/>
    <row r="415" ht="12" customHeight="1" x14ac:dyDescent="0.35"/>
    <row r="416" ht="12" customHeight="1" x14ac:dyDescent="0.35"/>
    <row r="417" ht="12" customHeight="1" x14ac:dyDescent="0.35"/>
    <row r="418" ht="12" customHeight="1" x14ac:dyDescent="0.35"/>
    <row r="419" ht="12" customHeight="1" x14ac:dyDescent="0.35"/>
    <row r="420" ht="12" customHeight="1" x14ac:dyDescent="0.35"/>
    <row r="421" ht="12" customHeight="1" x14ac:dyDescent="0.35"/>
    <row r="422" ht="12" customHeight="1" x14ac:dyDescent="0.35"/>
    <row r="423" ht="12" customHeight="1" x14ac:dyDescent="0.35"/>
    <row r="424" ht="12" customHeight="1" x14ac:dyDescent="0.35"/>
    <row r="425" ht="12" customHeight="1" x14ac:dyDescent="0.35"/>
    <row r="426" ht="12" customHeight="1" x14ac:dyDescent="0.35"/>
    <row r="427" ht="12" customHeight="1" x14ac:dyDescent="0.35"/>
    <row r="428" ht="12" customHeight="1" x14ac:dyDescent="0.35"/>
    <row r="429" ht="12" customHeight="1" x14ac:dyDescent="0.35"/>
    <row r="430" ht="12" customHeight="1" x14ac:dyDescent="0.35"/>
    <row r="431" ht="12" customHeight="1" x14ac:dyDescent="0.35"/>
    <row r="432" ht="12" customHeight="1" x14ac:dyDescent="0.35"/>
    <row r="433" ht="12" customHeight="1" x14ac:dyDescent="0.35"/>
    <row r="434" ht="12" customHeight="1" x14ac:dyDescent="0.35"/>
    <row r="435" ht="12" customHeight="1" x14ac:dyDescent="0.35"/>
    <row r="436" ht="12" customHeight="1" x14ac:dyDescent="0.35"/>
    <row r="437" ht="12" customHeight="1" x14ac:dyDescent="0.35"/>
    <row r="438" ht="12" customHeight="1" x14ac:dyDescent="0.35"/>
    <row r="439" ht="12" customHeight="1" x14ac:dyDescent="0.35"/>
    <row r="440" ht="12" customHeight="1" x14ac:dyDescent="0.35"/>
    <row r="441" ht="12" customHeight="1" x14ac:dyDescent="0.35"/>
    <row r="442" ht="12" customHeight="1" x14ac:dyDescent="0.35"/>
    <row r="443" ht="12" customHeight="1" x14ac:dyDescent="0.35"/>
    <row r="444" ht="12" customHeight="1" x14ac:dyDescent="0.35"/>
    <row r="445" ht="12" customHeight="1" x14ac:dyDescent="0.35"/>
    <row r="446" ht="12" customHeight="1" x14ac:dyDescent="0.35"/>
    <row r="447" ht="12" customHeight="1" x14ac:dyDescent="0.35"/>
    <row r="448" ht="12" customHeight="1" x14ac:dyDescent="0.35"/>
    <row r="449" ht="12" customHeight="1" x14ac:dyDescent="0.35"/>
    <row r="450" ht="12" customHeight="1" x14ac:dyDescent="0.35"/>
    <row r="451" ht="12" customHeight="1" x14ac:dyDescent="0.35"/>
    <row r="452" ht="12" customHeight="1" x14ac:dyDescent="0.35"/>
    <row r="453" ht="12" customHeight="1" x14ac:dyDescent="0.35"/>
    <row r="454" ht="12" customHeight="1" x14ac:dyDescent="0.35"/>
    <row r="455" ht="12" customHeight="1" x14ac:dyDescent="0.35"/>
    <row r="456" ht="12" customHeight="1" x14ac:dyDescent="0.35"/>
    <row r="457" ht="12" customHeight="1" x14ac:dyDescent="0.35"/>
    <row r="458" ht="12" customHeight="1" x14ac:dyDescent="0.35"/>
    <row r="459" ht="12" customHeight="1" x14ac:dyDescent="0.35"/>
    <row r="460" ht="12" customHeight="1" x14ac:dyDescent="0.35"/>
    <row r="461" ht="12" customHeight="1" x14ac:dyDescent="0.35"/>
    <row r="462" ht="12" customHeight="1" x14ac:dyDescent="0.35"/>
    <row r="463" ht="12" customHeight="1" x14ac:dyDescent="0.35"/>
    <row r="464" ht="12" customHeight="1" x14ac:dyDescent="0.35"/>
    <row r="465" ht="12" customHeight="1" x14ac:dyDescent="0.35"/>
    <row r="466" ht="12" customHeight="1" x14ac:dyDescent="0.35"/>
    <row r="467" ht="12" customHeight="1" x14ac:dyDescent="0.35"/>
    <row r="468" ht="12" customHeight="1" x14ac:dyDescent="0.35"/>
    <row r="469" ht="12" customHeight="1" x14ac:dyDescent="0.35"/>
    <row r="470" ht="12" customHeight="1" x14ac:dyDescent="0.35"/>
    <row r="471" ht="12" customHeight="1" x14ac:dyDescent="0.35"/>
    <row r="472" ht="12" customHeight="1" x14ac:dyDescent="0.35"/>
    <row r="473" ht="12" customHeight="1" x14ac:dyDescent="0.35"/>
    <row r="474" ht="12" customHeight="1" x14ac:dyDescent="0.35"/>
    <row r="475" ht="12" customHeight="1" x14ac:dyDescent="0.35"/>
    <row r="476" ht="12" customHeight="1" x14ac:dyDescent="0.35"/>
    <row r="477" ht="12" customHeight="1" x14ac:dyDescent="0.35"/>
    <row r="478" ht="12" customHeight="1" x14ac:dyDescent="0.35"/>
    <row r="479" ht="12" customHeight="1" x14ac:dyDescent="0.35"/>
    <row r="480" ht="12" customHeight="1" x14ac:dyDescent="0.35"/>
    <row r="481" ht="12" customHeight="1" x14ac:dyDescent="0.35"/>
    <row r="482" ht="12" customHeight="1" x14ac:dyDescent="0.35"/>
    <row r="483" ht="12" customHeight="1" x14ac:dyDescent="0.35"/>
    <row r="484" ht="12" customHeight="1" x14ac:dyDescent="0.35"/>
    <row r="485" ht="12" customHeight="1" x14ac:dyDescent="0.35"/>
    <row r="486" ht="12" customHeight="1" x14ac:dyDescent="0.35"/>
    <row r="487" ht="12" customHeight="1" x14ac:dyDescent="0.35"/>
    <row r="488" ht="12" customHeight="1" x14ac:dyDescent="0.35"/>
    <row r="489" ht="12" customHeight="1" x14ac:dyDescent="0.35"/>
    <row r="490" ht="12" customHeight="1" x14ac:dyDescent="0.35"/>
    <row r="491" ht="12" customHeight="1" x14ac:dyDescent="0.35"/>
    <row r="492" ht="12" customHeight="1" x14ac:dyDescent="0.35"/>
    <row r="493" ht="12" customHeight="1" x14ac:dyDescent="0.35"/>
    <row r="494" ht="12" customHeight="1" x14ac:dyDescent="0.35"/>
    <row r="495" ht="12" customHeight="1" x14ac:dyDescent="0.35"/>
    <row r="496" ht="12" customHeight="1" x14ac:dyDescent="0.35"/>
    <row r="497" ht="12" customHeight="1" x14ac:dyDescent="0.35"/>
    <row r="498" ht="12" customHeight="1" x14ac:dyDescent="0.35"/>
    <row r="499" ht="12" customHeight="1" x14ac:dyDescent="0.35"/>
    <row r="500" ht="12" customHeight="1" x14ac:dyDescent="0.35"/>
    <row r="501" ht="12" customHeight="1" x14ac:dyDescent="0.35"/>
    <row r="502" ht="12" customHeight="1" x14ac:dyDescent="0.35"/>
    <row r="503" ht="12" customHeight="1" x14ac:dyDescent="0.35"/>
    <row r="504" ht="12" customHeight="1" x14ac:dyDescent="0.35"/>
    <row r="505" ht="12" customHeight="1" x14ac:dyDescent="0.35"/>
    <row r="506" ht="12" customHeight="1" x14ac:dyDescent="0.35"/>
    <row r="507" ht="12" customHeight="1" x14ac:dyDescent="0.35"/>
    <row r="508" ht="12" customHeight="1" x14ac:dyDescent="0.35"/>
    <row r="509" ht="12" customHeight="1" x14ac:dyDescent="0.35"/>
    <row r="510" ht="12" customHeight="1" x14ac:dyDescent="0.35"/>
    <row r="511" ht="12" customHeight="1" x14ac:dyDescent="0.35"/>
    <row r="512" ht="12" customHeight="1" x14ac:dyDescent="0.35"/>
    <row r="513" ht="12" customHeight="1" x14ac:dyDescent="0.35"/>
    <row r="514" ht="12" customHeight="1" x14ac:dyDescent="0.35"/>
    <row r="515" ht="12" customHeight="1" x14ac:dyDescent="0.35"/>
    <row r="516" ht="12" customHeight="1" x14ac:dyDescent="0.35"/>
    <row r="517" ht="12" customHeight="1" x14ac:dyDescent="0.35"/>
    <row r="518" ht="12" customHeight="1" x14ac:dyDescent="0.35"/>
    <row r="519" ht="12" customHeight="1" x14ac:dyDescent="0.35"/>
    <row r="520" ht="12" customHeight="1" x14ac:dyDescent="0.35"/>
    <row r="521" ht="12" customHeight="1" x14ac:dyDescent="0.35"/>
    <row r="522" ht="12" customHeight="1" x14ac:dyDescent="0.35"/>
    <row r="523" ht="12" customHeight="1" x14ac:dyDescent="0.35"/>
    <row r="524" ht="12" customHeight="1" x14ac:dyDescent="0.35"/>
    <row r="525" ht="12" customHeight="1" x14ac:dyDescent="0.35"/>
    <row r="526" ht="12" customHeight="1" x14ac:dyDescent="0.35"/>
    <row r="527" ht="12" customHeight="1" x14ac:dyDescent="0.35"/>
    <row r="528" ht="12" customHeight="1" x14ac:dyDescent="0.35"/>
    <row r="529" ht="12" customHeight="1" x14ac:dyDescent="0.35"/>
    <row r="530" ht="12" customHeight="1" x14ac:dyDescent="0.35"/>
    <row r="531" ht="12" customHeight="1" x14ac:dyDescent="0.35"/>
    <row r="532" ht="12" customHeight="1" x14ac:dyDescent="0.35"/>
    <row r="533" ht="12" customHeight="1" x14ac:dyDescent="0.35"/>
    <row r="534" ht="12" customHeight="1" x14ac:dyDescent="0.35"/>
    <row r="535" ht="12" customHeight="1" x14ac:dyDescent="0.35"/>
    <row r="536" ht="12" customHeight="1" x14ac:dyDescent="0.35"/>
    <row r="537" ht="12" customHeight="1" x14ac:dyDescent="0.35"/>
    <row r="538" ht="12" customHeight="1" x14ac:dyDescent="0.35"/>
    <row r="539" ht="12" customHeight="1" x14ac:dyDescent="0.35"/>
    <row r="540" ht="12" customHeight="1" x14ac:dyDescent="0.35"/>
    <row r="541" ht="12" customHeight="1" x14ac:dyDescent="0.35"/>
    <row r="542" ht="12" customHeight="1" x14ac:dyDescent="0.35"/>
    <row r="543" ht="12" customHeight="1" x14ac:dyDescent="0.35"/>
    <row r="544" ht="12" customHeight="1" x14ac:dyDescent="0.35"/>
    <row r="545" ht="12" customHeight="1" x14ac:dyDescent="0.35"/>
    <row r="546" ht="12" customHeight="1" x14ac:dyDescent="0.35"/>
    <row r="547" ht="12" customHeight="1" x14ac:dyDescent="0.35"/>
    <row r="548" ht="12" customHeight="1" x14ac:dyDescent="0.35"/>
    <row r="549" ht="12" customHeight="1" x14ac:dyDescent="0.35"/>
    <row r="550" ht="12" customHeight="1" x14ac:dyDescent="0.35"/>
    <row r="551" ht="12" customHeight="1" x14ac:dyDescent="0.35"/>
    <row r="552" ht="12" customHeight="1" x14ac:dyDescent="0.35"/>
    <row r="553" ht="12" customHeight="1" x14ac:dyDescent="0.35"/>
    <row r="554" ht="12" customHeight="1" x14ac:dyDescent="0.35"/>
    <row r="555" ht="12" customHeight="1" x14ac:dyDescent="0.35"/>
    <row r="556" ht="12" customHeight="1" x14ac:dyDescent="0.35"/>
    <row r="557" ht="12" customHeight="1" x14ac:dyDescent="0.35"/>
    <row r="558" ht="12" customHeight="1" x14ac:dyDescent="0.35"/>
    <row r="559" ht="12" customHeight="1" x14ac:dyDescent="0.35"/>
    <row r="560" ht="12" customHeight="1" x14ac:dyDescent="0.35"/>
    <row r="561" ht="12" customHeight="1" x14ac:dyDescent="0.35"/>
    <row r="562" ht="12" customHeight="1" x14ac:dyDescent="0.35"/>
    <row r="563" ht="12" customHeight="1" x14ac:dyDescent="0.35"/>
    <row r="564" ht="12" customHeight="1" x14ac:dyDescent="0.35"/>
    <row r="565" ht="12" customHeight="1" x14ac:dyDescent="0.35"/>
    <row r="566" ht="12" customHeight="1" x14ac:dyDescent="0.35"/>
    <row r="567" ht="12" customHeight="1" x14ac:dyDescent="0.35"/>
    <row r="568" ht="12" customHeight="1" x14ac:dyDescent="0.35"/>
    <row r="569" ht="12" customHeight="1" x14ac:dyDescent="0.35"/>
    <row r="570" ht="12" customHeight="1" x14ac:dyDescent="0.35"/>
    <row r="571" ht="12" customHeight="1" x14ac:dyDescent="0.35"/>
    <row r="572" ht="12" customHeight="1" x14ac:dyDescent="0.35"/>
    <row r="573" ht="12" customHeight="1" x14ac:dyDescent="0.35"/>
    <row r="574" ht="12" customHeight="1" x14ac:dyDescent="0.35"/>
    <row r="575" ht="12" customHeight="1" x14ac:dyDescent="0.35"/>
    <row r="576" ht="12" customHeight="1" x14ac:dyDescent="0.35"/>
    <row r="577" ht="12" customHeight="1" x14ac:dyDescent="0.35"/>
    <row r="578" ht="12" customHeight="1" x14ac:dyDescent="0.35"/>
    <row r="579" ht="12" customHeight="1" x14ac:dyDescent="0.35"/>
    <row r="580" ht="12" customHeight="1" x14ac:dyDescent="0.35"/>
    <row r="581" ht="12" customHeight="1" x14ac:dyDescent="0.35"/>
    <row r="582" ht="12" customHeight="1" x14ac:dyDescent="0.35"/>
    <row r="583" ht="12" customHeight="1" x14ac:dyDescent="0.35"/>
    <row r="584" ht="12" customHeight="1" x14ac:dyDescent="0.35"/>
    <row r="585" ht="12" customHeight="1" x14ac:dyDescent="0.35"/>
    <row r="586" ht="12" customHeight="1" x14ac:dyDescent="0.35"/>
    <row r="587" ht="12" customHeight="1" x14ac:dyDescent="0.35"/>
    <row r="588" ht="12" customHeight="1" x14ac:dyDescent="0.35"/>
    <row r="589" ht="12" customHeight="1" x14ac:dyDescent="0.35"/>
    <row r="590" ht="12" customHeight="1" x14ac:dyDescent="0.35"/>
    <row r="591" ht="12" customHeight="1" x14ac:dyDescent="0.35"/>
    <row r="592" ht="12" customHeight="1" x14ac:dyDescent="0.35"/>
    <row r="593" ht="12" customHeight="1" x14ac:dyDescent="0.35"/>
    <row r="594" ht="12" customHeight="1" x14ac:dyDescent="0.35"/>
    <row r="595" ht="12" customHeight="1" x14ac:dyDescent="0.35"/>
    <row r="596" ht="12" customHeight="1" x14ac:dyDescent="0.35"/>
    <row r="597" ht="12" customHeight="1" x14ac:dyDescent="0.35"/>
    <row r="598" ht="12" customHeight="1" x14ac:dyDescent="0.35"/>
    <row r="599" ht="12" customHeight="1" x14ac:dyDescent="0.35"/>
    <row r="600" ht="12" customHeight="1" x14ac:dyDescent="0.35"/>
    <row r="601" ht="12" customHeight="1" x14ac:dyDescent="0.35"/>
    <row r="602" ht="12" customHeight="1" x14ac:dyDescent="0.35"/>
    <row r="603" ht="12" customHeight="1" x14ac:dyDescent="0.35"/>
    <row r="604" ht="12" customHeight="1" x14ac:dyDescent="0.35"/>
    <row r="605" ht="12" customHeight="1" x14ac:dyDescent="0.35"/>
    <row r="606" ht="12" customHeight="1" x14ac:dyDescent="0.35"/>
    <row r="607" ht="12" customHeight="1" x14ac:dyDescent="0.35"/>
    <row r="608" ht="12" customHeight="1" x14ac:dyDescent="0.35"/>
    <row r="609" ht="12" customHeight="1" x14ac:dyDescent="0.35"/>
    <row r="610" ht="12" customHeight="1" x14ac:dyDescent="0.35"/>
    <row r="611" ht="12" customHeight="1" x14ac:dyDescent="0.35"/>
    <row r="612" ht="12" customHeight="1" x14ac:dyDescent="0.35"/>
    <row r="613" ht="12" customHeight="1" x14ac:dyDescent="0.35"/>
    <row r="614" ht="12" customHeight="1" x14ac:dyDescent="0.35"/>
    <row r="615" ht="12" customHeight="1" x14ac:dyDescent="0.35"/>
    <row r="616" ht="12" customHeight="1" x14ac:dyDescent="0.35"/>
    <row r="617" ht="12" customHeight="1" x14ac:dyDescent="0.35"/>
    <row r="618" ht="12" customHeight="1" x14ac:dyDescent="0.35"/>
    <row r="619" ht="12" customHeight="1" x14ac:dyDescent="0.35"/>
    <row r="620" ht="12" customHeight="1" x14ac:dyDescent="0.35"/>
    <row r="621" ht="12" customHeight="1" x14ac:dyDescent="0.35"/>
    <row r="622" ht="12" customHeight="1" x14ac:dyDescent="0.35"/>
    <row r="623" ht="12" customHeight="1" x14ac:dyDescent="0.35"/>
    <row r="624" ht="12" customHeight="1" x14ac:dyDescent="0.35"/>
    <row r="625" ht="12" customHeight="1" x14ac:dyDescent="0.35"/>
    <row r="626" ht="12" customHeight="1" x14ac:dyDescent="0.35"/>
    <row r="627" ht="12" customHeight="1" x14ac:dyDescent="0.35"/>
    <row r="628" ht="12" customHeight="1" x14ac:dyDescent="0.35"/>
    <row r="629" ht="12" customHeight="1" x14ac:dyDescent="0.35"/>
    <row r="630" ht="12" customHeight="1" x14ac:dyDescent="0.35"/>
    <row r="631" ht="12" customHeight="1" x14ac:dyDescent="0.35"/>
    <row r="632" ht="12" customHeight="1" x14ac:dyDescent="0.35"/>
    <row r="633" ht="12" customHeight="1" x14ac:dyDescent="0.35"/>
    <row r="634" ht="12" customHeight="1" x14ac:dyDescent="0.35"/>
    <row r="635" ht="12" customHeight="1" x14ac:dyDescent="0.35"/>
    <row r="636" ht="12" customHeight="1" x14ac:dyDescent="0.35"/>
    <row r="637" ht="12" customHeight="1" x14ac:dyDescent="0.35"/>
    <row r="638" ht="12" customHeight="1" x14ac:dyDescent="0.35"/>
    <row r="639" ht="12" customHeight="1" x14ac:dyDescent="0.35"/>
    <row r="640" ht="12" customHeight="1" x14ac:dyDescent="0.35"/>
    <row r="641" ht="12" customHeight="1" x14ac:dyDescent="0.35"/>
    <row r="642" ht="12" customHeight="1" x14ac:dyDescent="0.35"/>
    <row r="643" ht="12" customHeight="1" x14ac:dyDescent="0.35"/>
    <row r="644" ht="12" customHeight="1" x14ac:dyDescent="0.35"/>
    <row r="645" ht="12" customHeight="1" x14ac:dyDescent="0.35"/>
    <row r="646" ht="12" customHeight="1" x14ac:dyDescent="0.35"/>
    <row r="647" ht="12" customHeight="1" x14ac:dyDescent="0.35"/>
    <row r="648" ht="12" customHeight="1" x14ac:dyDescent="0.35"/>
    <row r="649" ht="12" customHeight="1" x14ac:dyDescent="0.35"/>
    <row r="650" ht="12" customHeight="1" x14ac:dyDescent="0.35"/>
    <row r="651" ht="12" customHeight="1" x14ac:dyDescent="0.35"/>
    <row r="652" ht="12" customHeight="1" x14ac:dyDescent="0.35"/>
    <row r="653" ht="12" customHeight="1" x14ac:dyDescent="0.35"/>
    <row r="654" ht="12" customHeight="1" x14ac:dyDescent="0.35"/>
    <row r="655" ht="12" customHeight="1" x14ac:dyDescent="0.35"/>
    <row r="656" ht="12" customHeight="1" x14ac:dyDescent="0.35"/>
    <row r="657" ht="12" customHeight="1" x14ac:dyDescent="0.35"/>
    <row r="658" ht="12" customHeight="1" x14ac:dyDescent="0.35"/>
    <row r="659" ht="12" customHeight="1" x14ac:dyDescent="0.35"/>
    <row r="660" ht="12" customHeight="1" x14ac:dyDescent="0.35"/>
    <row r="661" ht="12" customHeight="1" x14ac:dyDescent="0.35"/>
    <row r="662" ht="12" customHeight="1" x14ac:dyDescent="0.35"/>
    <row r="663" ht="12" customHeight="1" x14ac:dyDescent="0.35"/>
    <row r="664" ht="12" customHeight="1" x14ac:dyDescent="0.35"/>
    <row r="665" ht="12" customHeight="1" x14ac:dyDescent="0.35"/>
    <row r="666" ht="12" customHeight="1" x14ac:dyDescent="0.35"/>
    <row r="667" ht="12" customHeight="1" x14ac:dyDescent="0.35"/>
    <row r="668" ht="12" customHeight="1" x14ac:dyDescent="0.35"/>
    <row r="669" ht="12" customHeight="1" x14ac:dyDescent="0.35"/>
    <row r="670" ht="12" customHeight="1" x14ac:dyDescent="0.35"/>
    <row r="671" ht="12" customHeight="1" x14ac:dyDescent="0.35"/>
    <row r="672" ht="12" customHeight="1" x14ac:dyDescent="0.35"/>
    <row r="673" ht="12" customHeight="1" x14ac:dyDescent="0.35"/>
    <row r="674" ht="12" customHeight="1" x14ac:dyDescent="0.35"/>
    <row r="675" ht="12" customHeight="1" x14ac:dyDescent="0.35"/>
    <row r="676" ht="12" customHeight="1" x14ac:dyDescent="0.35"/>
    <row r="677" ht="12" customHeight="1" x14ac:dyDescent="0.35"/>
    <row r="678" ht="12" customHeight="1" x14ac:dyDescent="0.35"/>
    <row r="679" ht="12" customHeight="1" x14ac:dyDescent="0.35"/>
    <row r="680" ht="12" customHeight="1" x14ac:dyDescent="0.35"/>
    <row r="681" ht="12" customHeight="1" x14ac:dyDescent="0.35"/>
    <row r="682" ht="12" customHeight="1" x14ac:dyDescent="0.35"/>
    <row r="683" ht="12" customHeight="1" x14ac:dyDescent="0.35"/>
    <row r="684" ht="12" customHeight="1" x14ac:dyDescent="0.35"/>
    <row r="685" ht="12" customHeight="1" x14ac:dyDescent="0.35"/>
    <row r="686" ht="12" customHeight="1" x14ac:dyDescent="0.35"/>
    <row r="687" ht="12" customHeight="1" x14ac:dyDescent="0.35"/>
    <row r="688" ht="12" customHeight="1" x14ac:dyDescent="0.35"/>
    <row r="689" ht="12" customHeight="1" x14ac:dyDescent="0.35"/>
    <row r="690" ht="12" customHeight="1" x14ac:dyDescent="0.35"/>
    <row r="691" ht="12" customHeight="1" x14ac:dyDescent="0.35"/>
    <row r="692" ht="12" customHeight="1" x14ac:dyDescent="0.35"/>
    <row r="693" ht="12" customHeight="1" x14ac:dyDescent="0.35"/>
    <row r="694" ht="12" customHeight="1" x14ac:dyDescent="0.35"/>
    <row r="695" ht="12" customHeight="1" x14ac:dyDescent="0.35"/>
    <row r="696" ht="12" customHeight="1" x14ac:dyDescent="0.35"/>
    <row r="697" ht="12" customHeight="1" x14ac:dyDescent="0.35"/>
    <row r="698" ht="12" customHeight="1" x14ac:dyDescent="0.35"/>
    <row r="699" ht="12" customHeight="1" x14ac:dyDescent="0.35"/>
    <row r="700" ht="12" customHeight="1" x14ac:dyDescent="0.35"/>
    <row r="701" ht="12" customHeight="1" x14ac:dyDescent="0.35"/>
    <row r="702" ht="12" customHeight="1" x14ac:dyDescent="0.35"/>
    <row r="703" ht="12" customHeight="1" x14ac:dyDescent="0.35"/>
    <row r="704" ht="12" customHeight="1" x14ac:dyDescent="0.35"/>
    <row r="705" ht="12" customHeight="1" x14ac:dyDescent="0.35"/>
    <row r="706" ht="12" customHeight="1" x14ac:dyDescent="0.35"/>
    <row r="707" ht="12" customHeight="1" x14ac:dyDescent="0.35"/>
    <row r="708" ht="12" customHeight="1" x14ac:dyDescent="0.35"/>
    <row r="709" ht="12" customHeight="1" x14ac:dyDescent="0.35"/>
    <row r="710" ht="12" customHeight="1" x14ac:dyDescent="0.35"/>
    <row r="711" ht="12" customHeight="1" x14ac:dyDescent="0.35"/>
    <row r="712" ht="12" customHeight="1" x14ac:dyDescent="0.35"/>
    <row r="713" ht="12" customHeight="1" x14ac:dyDescent="0.35"/>
    <row r="714" ht="12" customHeight="1" x14ac:dyDescent="0.35"/>
    <row r="715" ht="12" customHeight="1" x14ac:dyDescent="0.35"/>
    <row r="716" ht="12" customHeight="1" x14ac:dyDescent="0.35"/>
    <row r="717" ht="12" customHeight="1" x14ac:dyDescent="0.35"/>
    <row r="718" ht="12" customHeight="1" x14ac:dyDescent="0.35"/>
    <row r="719" ht="12" customHeight="1" x14ac:dyDescent="0.35"/>
    <row r="720" ht="12" customHeight="1" x14ac:dyDescent="0.35"/>
    <row r="721" ht="12" customHeight="1" x14ac:dyDescent="0.35"/>
    <row r="722" ht="12" customHeight="1" x14ac:dyDescent="0.35"/>
    <row r="723" ht="12" customHeight="1" x14ac:dyDescent="0.35"/>
    <row r="724" ht="12" customHeight="1" x14ac:dyDescent="0.35"/>
    <row r="725" ht="12" customHeight="1" x14ac:dyDescent="0.35"/>
    <row r="726" ht="12" customHeight="1" x14ac:dyDescent="0.35"/>
    <row r="727" ht="12" customHeight="1" x14ac:dyDescent="0.35"/>
    <row r="728" ht="12" customHeight="1" x14ac:dyDescent="0.35"/>
    <row r="729" ht="12" customHeight="1" x14ac:dyDescent="0.35"/>
    <row r="730" ht="12" customHeight="1" x14ac:dyDescent="0.35"/>
    <row r="731" ht="12" customHeight="1" x14ac:dyDescent="0.35"/>
    <row r="732" ht="12" customHeight="1" x14ac:dyDescent="0.35"/>
    <row r="733" ht="12" customHeight="1" x14ac:dyDescent="0.35"/>
    <row r="734" ht="12" customHeight="1" x14ac:dyDescent="0.35"/>
    <row r="735" ht="12" customHeight="1" x14ac:dyDescent="0.35"/>
    <row r="736" ht="12" customHeight="1" x14ac:dyDescent="0.35"/>
    <row r="737" ht="12" customHeight="1" x14ac:dyDescent="0.35"/>
    <row r="738" ht="12" customHeight="1" x14ac:dyDescent="0.35"/>
    <row r="739" ht="12" customHeight="1" x14ac:dyDescent="0.35"/>
    <row r="740" ht="12" customHeight="1" x14ac:dyDescent="0.35"/>
    <row r="741" ht="12" customHeight="1" x14ac:dyDescent="0.35"/>
    <row r="742" ht="12" customHeight="1" x14ac:dyDescent="0.35"/>
    <row r="743" ht="12" customHeight="1" x14ac:dyDescent="0.35"/>
    <row r="744" ht="12" customHeight="1" x14ac:dyDescent="0.35"/>
    <row r="745" ht="12" customHeight="1" x14ac:dyDescent="0.35"/>
    <row r="746" ht="12" customHeight="1" x14ac:dyDescent="0.35"/>
    <row r="747" ht="12" customHeight="1" x14ac:dyDescent="0.35"/>
    <row r="748" ht="12" customHeight="1" x14ac:dyDescent="0.35"/>
    <row r="749" ht="12" customHeight="1" x14ac:dyDescent="0.35"/>
    <row r="750" ht="12" customHeight="1" x14ac:dyDescent="0.35"/>
    <row r="751" ht="12" customHeight="1" x14ac:dyDescent="0.35"/>
    <row r="752" ht="12" customHeight="1" x14ac:dyDescent="0.35"/>
    <row r="753" ht="12" customHeight="1" x14ac:dyDescent="0.35"/>
    <row r="754" ht="12" customHeight="1" x14ac:dyDescent="0.35"/>
    <row r="755" ht="12" customHeight="1" x14ac:dyDescent="0.35"/>
    <row r="756" ht="12" customHeight="1" x14ac:dyDescent="0.35"/>
    <row r="757" ht="12" customHeight="1" x14ac:dyDescent="0.35"/>
    <row r="758" ht="12" customHeight="1" x14ac:dyDescent="0.35"/>
    <row r="759" ht="12" customHeight="1" x14ac:dyDescent="0.35"/>
    <row r="760" ht="12" customHeight="1" x14ac:dyDescent="0.35"/>
    <row r="761" ht="12" customHeight="1" x14ac:dyDescent="0.35"/>
    <row r="762" ht="12" customHeight="1" x14ac:dyDescent="0.35"/>
    <row r="763" ht="12" customHeight="1" x14ac:dyDescent="0.35"/>
    <row r="764" ht="12" customHeight="1" x14ac:dyDescent="0.35"/>
    <row r="765" ht="12" customHeight="1" x14ac:dyDescent="0.35"/>
    <row r="766" ht="12" customHeight="1" x14ac:dyDescent="0.35"/>
    <row r="767" ht="12" customHeight="1" x14ac:dyDescent="0.35"/>
    <row r="768" ht="12" customHeight="1" x14ac:dyDescent="0.35"/>
    <row r="769" ht="12" customHeight="1" x14ac:dyDescent="0.35"/>
    <row r="770" ht="12" customHeight="1" x14ac:dyDescent="0.35"/>
    <row r="771" ht="12" customHeight="1" x14ac:dyDescent="0.35"/>
    <row r="772" ht="12" customHeight="1" x14ac:dyDescent="0.35"/>
    <row r="773" ht="12" customHeight="1" x14ac:dyDescent="0.35"/>
    <row r="774" ht="12" customHeight="1" x14ac:dyDescent="0.35"/>
    <row r="775" ht="12" customHeight="1" x14ac:dyDescent="0.35"/>
    <row r="776" ht="12" customHeight="1" x14ac:dyDescent="0.35"/>
    <row r="777" ht="12" customHeight="1" x14ac:dyDescent="0.35"/>
    <row r="778" ht="12" customHeight="1" x14ac:dyDescent="0.35"/>
    <row r="779" ht="12" customHeight="1" x14ac:dyDescent="0.35"/>
    <row r="780" ht="12" customHeight="1" x14ac:dyDescent="0.35"/>
    <row r="781" ht="12" customHeight="1" x14ac:dyDescent="0.35"/>
    <row r="782" ht="12" customHeight="1" x14ac:dyDescent="0.35"/>
    <row r="783" ht="12" customHeight="1" x14ac:dyDescent="0.35"/>
    <row r="784" ht="12" customHeight="1" x14ac:dyDescent="0.35"/>
    <row r="785" ht="12" customHeight="1" x14ac:dyDescent="0.35"/>
    <row r="786" ht="12" customHeight="1" x14ac:dyDescent="0.35"/>
    <row r="787" ht="12" customHeight="1" x14ac:dyDescent="0.35"/>
    <row r="788" ht="12" customHeight="1" x14ac:dyDescent="0.35"/>
    <row r="789" ht="12" customHeight="1" x14ac:dyDescent="0.35"/>
    <row r="790" ht="12" customHeight="1" x14ac:dyDescent="0.35"/>
    <row r="791" ht="12" customHeight="1" x14ac:dyDescent="0.35"/>
    <row r="792" ht="12" customHeight="1" x14ac:dyDescent="0.35"/>
    <row r="793" ht="12" customHeight="1" x14ac:dyDescent="0.35"/>
    <row r="794" ht="12" customHeight="1" x14ac:dyDescent="0.35"/>
    <row r="795" ht="12" customHeight="1" x14ac:dyDescent="0.35"/>
    <row r="796" ht="12" customHeight="1" x14ac:dyDescent="0.35"/>
    <row r="797" ht="12" customHeight="1" x14ac:dyDescent="0.35"/>
    <row r="798" ht="12" customHeight="1" x14ac:dyDescent="0.35"/>
    <row r="799" ht="12" customHeight="1" x14ac:dyDescent="0.35"/>
    <row r="800" ht="12" customHeight="1" x14ac:dyDescent="0.35"/>
    <row r="801" ht="12" customHeight="1" x14ac:dyDescent="0.35"/>
    <row r="802" ht="12" customHeight="1" x14ac:dyDescent="0.35"/>
    <row r="803" ht="12" customHeight="1" x14ac:dyDescent="0.35"/>
    <row r="804" ht="12" customHeight="1" x14ac:dyDescent="0.35"/>
    <row r="805" ht="12" customHeight="1" x14ac:dyDescent="0.35"/>
    <row r="806" ht="12" customHeight="1" x14ac:dyDescent="0.35"/>
    <row r="807" ht="12" customHeight="1" x14ac:dyDescent="0.35"/>
    <row r="808" ht="12" customHeight="1" x14ac:dyDescent="0.35"/>
    <row r="809" ht="12" customHeight="1" x14ac:dyDescent="0.35"/>
    <row r="810" ht="12" customHeight="1" x14ac:dyDescent="0.35"/>
    <row r="811" ht="12" customHeight="1" x14ac:dyDescent="0.35"/>
    <row r="812" ht="12" customHeight="1" x14ac:dyDescent="0.35"/>
    <row r="813" ht="12" customHeight="1" x14ac:dyDescent="0.35"/>
    <row r="814" ht="12" customHeight="1" x14ac:dyDescent="0.35"/>
    <row r="815" ht="12" customHeight="1" x14ac:dyDescent="0.35"/>
    <row r="816" ht="12" customHeight="1" x14ac:dyDescent="0.35"/>
    <row r="817" ht="12" customHeight="1" x14ac:dyDescent="0.35"/>
    <row r="818" ht="12" customHeight="1" x14ac:dyDescent="0.35"/>
    <row r="819" ht="12" customHeight="1" x14ac:dyDescent="0.35"/>
    <row r="820" ht="12" customHeight="1" x14ac:dyDescent="0.35"/>
    <row r="821" ht="12" customHeight="1" x14ac:dyDescent="0.35"/>
    <row r="822" ht="12" customHeight="1" x14ac:dyDescent="0.35"/>
    <row r="823" ht="12" customHeight="1" x14ac:dyDescent="0.35"/>
    <row r="824" ht="12" customHeight="1" x14ac:dyDescent="0.35"/>
    <row r="825" ht="12" customHeight="1" x14ac:dyDescent="0.35"/>
    <row r="826" ht="12" customHeight="1" x14ac:dyDescent="0.35"/>
    <row r="827" ht="12" customHeight="1" x14ac:dyDescent="0.35"/>
    <row r="828" ht="12" customHeight="1" x14ac:dyDescent="0.35"/>
    <row r="829" ht="12" customHeight="1" x14ac:dyDescent="0.35"/>
    <row r="830" ht="12" customHeight="1" x14ac:dyDescent="0.35"/>
    <row r="831" ht="12" customHeight="1" x14ac:dyDescent="0.35"/>
    <row r="832" ht="12" customHeight="1" x14ac:dyDescent="0.35"/>
    <row r="833" ht="12" customHeight="1" x14ac:dyDescent="0.35"/>
    <row r="834" ht="12" customHeight="1" x14ac:dyDescent="0.35"/>
    <row r="835" ht="12" customHeight="1" x14ac:dyDescent="0.35"/>
    <row r="836" ht="12" customHeight="1" x14ac:dyDescent="0.35"/>
    <row r="837" ht="12" customHeight="1" x14ac:dyDescent="0.35"/>
    <row r="838" ht="12" customHeight="1" x14ac:dyDescent="0.35"/>
    <row r="839" ht="12" customHeight="1" x14ac:dyDescent="0.35"/>
    <row r="840" ht="12" customHeight="1" x14ac:dyDescent="0.35"/>
    <row r="841" ht="12" customHeight="1" x14ac:dyDescent="0.35"/>
    <row r="842" ht="12" customHeight="1" x14ac:dyDescent="0.35"/>
    <row r="843" ht="12" customHeight="1" x14ac:dyDescent="0.35"/>
    <row r="844" ht="12" customHeight="1" x14ac:dyDescent="0.35"/>
    <row r="845" ht="12" customHeight="1" x14ac:dyDescent="0.35"/>
    <row r="846" ht="12" customHeight="1" x14ac:dyDescent="0.35"/>
    <row r="847" ht="12" customHeight="1" x14ac:dyDescent="0.35"/>
    <row r="848" ht="12" customHeight="1" x14ac:dyDescent="0.35"/>
    <row r="849" ht="12" customHeight="1" x14ac:dyDescent="0.35"/>
    <row r="850" ht="12" customHeight="1" x14ac:dyDescent="0.35"/>
    <row r="851" ht="12" customHeight="1" x14ac:dyDescent="0.35"/>
    <row r="852" ht="12" customHeight="1" x14ac:dyDescent="0.35"/>
    <row r="853" ht="12" customHeight="1" x14ac:dyDescent="0.35"/>
    <row r="854" ht="12" customHeight="1" x14ac:dyDescent="0.35"/>
    <row r="855" ht="12" customHeight="1" x14ac:dyDescent="0.35"/>
    <row r="856" ht="12" customHeight="1" x14ac:dyDescent="0.35"/>
    <row r="857" ht="12" customHeight="1" x14ac:dyDescent="0.35"/>
    <row r="858" ht="12" customHeight="1" x14ac:dyDescent="0.35"/>
    <row r="859" ht="12" customHeight="1" x14ac:dyDescent="0.35"/>
    <row r="860" ht="12" customHeight="1" x14ac:dyDescent="0.35"/>
    <row r="861" ht="12" customHeight="1" x14ac:dyDescent="0.35"/>
    <row r="862" ht="12" customHeight="1" x14ac:dyDescent="0.35"/>
    <row r="863" ht="12" customHeight="1" x14ac:dyDescent="0.35"/>
    <row r="864" ht="12" customHeight="1" x14ac:dyDescent="0.35"/>
    <row r="865" ht="12" customHeight="1" x14ac:dyDescent="0.35"/>
    <row r="866" ht="12" customHeight="1" x14ac:dyDescent="0.35"/>
    <row r="867" ht="12" customHeight="1" x14ac:dyDescent="0.35"/>
    <row r="868" ht="12" customHeight="1" x14ac:dyDescent="0.35"/>
    <row r="869" ht="12" customHeight="1" x14ac:dyDescent="0.35"/>
    <row r="870" ht="12" customHeight="1" x14ac:dyDescent="0.35"/>
    <row r="871" ht="12" customHeight="1" x14ac:dyDescent="0.35"/>
    <row r="872" ht="12" customHeight="1" x14ac:dyDescent="0.35"/>
    <row r="873" ht="12" customHeight="1" x14ac:dyDescent="0.35"/>
    <row r="874" ht="12" customHeight="1" x14ac:dyDescent="0.35"/>
    <row r="875" ht="12" customHeight="1" x14ac:dyDescent="0.35"/>
    <row r="876" ht="12" customHeight="1" x14ac:dyDescent="0.35"/>
    <row r="877" ht="12" customHeight="1" x14ac:dyDescent="0.35"/>
    <row r="878" ht="12" customHeight="1" x14ac:dyDescent="0.35"/>
    <row r="879" ht="12" customHeight="1" x14ac:dyDescent="0.35"/>
    <row r="880" ht="12" customHeight="1" x14ac:dyDescent="0.35"/>
    <row r="881" ht="12" customHeight="1" x14ac:dyDescent="0.35"/>
    <row r="882" ht="12" customHeight="1" x14ac:dyDescent="0.35"/>
    <row r="883" ht="12" customHeight="1" x14ac:dyDescent="0.35"/>
    <row r="884" ht="12" customHeight="1" x14ac:dyDescent="0.35"/>
    <row r="885" ht="12" customHeight="1" x14ac:dyDescent="0.35"/>
    <row r="886" ht="12" customHeight="1" x14ac:dyDescent="0.35"/>
    <row r="887" ht="12" customHeight="1" x14ac:dyDescent="0.35"/>
    <row r="888" ht="12" customHeight="1" x14ac:dyDescent="0.35"/>
    <row r="889" ht="12" customHeight="1" x14ac:dyDescent="0.35"/>
    <row r="890" ht="12" customHeight="1" x14ac:dyDescent="0.35"/>
    <row r="891" ht="12" customHeight="1" x14ac:dyDescent="0.35"/>
    <row r="892" ht="12" customHeight="1" x14ac:dyDescent="0.35"/>
    <row r="893" ht="12" customHeight="1" x14ac:dyDescent="0.35"/>
    <row r="894" ht="12" customHeight="1" x14ac:dyDescent="0.35"/>
    <row r="895" ht="12" customHeight="1" x14ac:dyDescent="0.35"/>
    <row r="896" ht="12" customHeight="1" x14ac:dyDescent="0.35"/>
    <row r="897" ht="12" customHeight="1" x14ac:dyDescent="0.35"/>
    <row r="898" ht="12" customHeight="1" x14ac:dyDescent="0.35"/>
    <row r="899" ht="12" customHeight="1" x14ac:dyDescent="0.35"/>
    <row r="900" ht="12" customHeight="1" x14ac:dyDescent="0.35"/>
    <row r="901" ht="12" customHeight="1" x14ac:dyDescent="0.35"/>
    <row r="902" ht="12" customHeight="1" x14ac:dyDescent="0.35"/>
    <row r="903" ht="12" customHeight="1" x14ac:dyDescent="0.35"/>
    <row r="904" ht="12" customHeight="1" x14ac:dyDescent="0.35"/>
    <row r="905" ht="12" customHeight="1" x14ac:dyDescent="0.35"/>
    <row r="906" ht="12" customHeight="1" x14ac:dyDescent="0.35"/>
    <row r="907" ht="12" customHeight="1" x14ac:dyDescent="0.35"/>
    <row r="908" ht="12" customHeight="1" x14ac:dyDescent="0.35"/>
    <row r="909" ht="12" customHeight="1" x14ac:dyDescent="0.35"/>
    <row r="910" ht="12" customHeight="1" x14ac:dyDescent="0.35"/>
    <row r="911" ht="12" customHeight="1" x14ac:dyDescent="0.35"/>
    <row r="912" ht="12" customHeight="1" x14ac:dyDescent="0.35"/>
    <row r="913" ht="12" customHeight="1" x14ac:dyDescent="0.35"/>
    <row r="914" ht="12" customHeight="1" x14ac:dyDescent="0.35"/>
    <row r="915" ht="12" customHeight="1" x14ac:dyDescent="0.35"/>
    <row r="916" ht="12" customHeight="1" x14ac:dyDescent="0.35"/>
    <row r="917" ht="12" customHeight="1" x14ac:dyDescent="0.35"/>
    <row r="918" ht="12" customHeight="1" x14ac:dyDescent="0.35"/>
    <row r="919" ht="12" customHeight="1" x14ac:dyDescent="0.35"/>
    <row r="920" ht="12" customHeight="1" x14ac:dyDescent="0.35"/>
    <row r="921" ht="12" customHeight="1" x14ac:dyDescent="0.35"/>
    <row r="922" ht="12" customHeight="1" x14ac:dyDescent="0.35"/>
    <row r="923" ht="12" customHeight="1" x14ac:dyDescent="0.35"/>
    <row r="924" ht="12" customHeight="1" x14ac:dyDescent="0.35"/>
    <row r="925" ht="12" customHeight="1" x14ac:dyDescent="0.35"/>
    <row r="926" ht="12" customHeight="1" x14ac:dyDescent="0.35"/>
    <row r="927" ht="12" customHeight="1" x14ac:dyDescent="0.35"/>
    <row r="928" ht="12" customHeight="1" x14ac:dyDescent="0.35"/>
    <row r="929" ht="12" customHeight="1" x14ac:dyDescent="0.35"/>
    <row r="930" ht="12" customHeight="1" x14ac:dyDescent="0.35"/>
    <row r="931" ht="12" customHeight="1" x14ac:dyDescent="0.35"/>
    <row r="932" ht="12" customHeight="1" x14ac:dyDescent="0.35"/>
    <row r="933" ht="12" customHeight="1" x14ac:dyDescent="0.35"/>
    <row r="934" ht="12" customHeight="1" x14ac:dyDescent="0.35"/>
    <row r="935" ht="12" customHeight="1" x14ac:dyDescent="0.35"/>
    <row r="936" ht="12" customHeight="1" x14ac:dyDescent="0.35"/>
    <row r="937" ht="12" customHeight="1" x14ac:dyDescent="0.35"/>
    <row r="938" ht="12" customHeight="1" x14ac:dyDescent="0.35"/>
    <row r="939" ht="12" customHeight="1" x14ac:dyDescent="0.35"/>
    <row r="940" ht="12" customHeight="1" x14ac:dyDescent="0.35"/>
    <row r="941" ht="12" customHeight="1" x14ac:dyDescent="0.35"/>
    <row r="942" ht="12" customHeight="1" x14ac:dyDescent="0.35"/>
    <row r="943" ht="12" customHeight="1" x14ac:dyDescent="0.35"/>
    <row r="944" ht="12" customHeight="1" x14ac:dyDescent="0.35"/>
    <row r="945" ht="12" customHeight="1" x14ac:dyDescent="0.35"/>
    <row r="946" ht="12" customHeight="1" x14ac:dyDescent="0.35"/>
    <row r="947" ht="12" customHeight="1" x14ac:dyDescent="0.35"/>
    <row r="948" ht="12" customHeight="1" x14ac:dyDescent="0.35"/>
    <row r="949" ht="12" customHeight="1" x14ac:dyDescent="0.35"/>
    <row r="950" ht="12" customHeight="1" x14ac:dyDescent="0.35"/>
    <row r="951" ht="12" customHeight="1" x14ac:dyDescent="0.35"/>
    <row r="952" ht="12" customHeight="1" x14ac:dyDescent="0.35"/>
    <row r="953" ht="12" customHeight="1" x14ac:dyDescent="0.35"/>
    <row r="954" ht="12" customHeight="1" x14ac:dyDescent="0.35"/>
    <row r="955" ht="12" customHeight="1" x14ac:dyDescent="0.35"/>
    <row r="956" ht="12" customHeight="1" x14ac:dyDescent="0.35"/>
    <row r="957" ht="12" customHeight="1" x14ac:dyDescent="0.35"/>
    <row r="958" ht="12" customHeight="1" x14ac:dyDescent="0.35"/>
    <row r="959" ht="12" customHeight="1" x14ac:dyDescent="0.35"/>
    <row r="960" ht="12" customHeight="1" x14ac:dyDescent="0.35"/>
    <row r="961" ht="12" customHeight="1" x14ac:dyDescent="0.35"/>
    <row r="962" ht="12" customHeight="1" x14ac:dyDescent="0.35"/>
    <row r="963" ht="12" customHeight="1" x14ac:dyDescent="0.35"/>
    <row r="964" ht="12" customHeight="1" x14ac:dyDescent="0.35"/>
    <row r="965" ht="12" customHeight="1" x14ac:dyDescent="0.35"/>
    <row r="966" ht="12" customHeight="1" x14ac:dyDescent="0.35"/>
    <row r="967" ht="12" customHeight="1" x14ac:dyDescent="0.35"/>
    <row r="968" ht="12" customHeight="1" x14ac:dyDescent="0.35"/>
    <row r="969" ht="12" customHeight="1" x14ac:dyDescent="0.35"/>
    <row r="970" ht="12" customHeight="1" x14ac:dyDescent="0.35"/>
    <row r="971" ht="12" customHeight="1" x14ac:dyDescent="0.35"/>
    <row r="972" ht="12" customHeight="1" x14ac:dyDescent="0.35"/>
    <row r="973" ht="12" customHeight="1" x14ac:dyDescent="0.35"/>
    <row r="974" ht="12" customHeight="1" x14ac:dyDescent="0.35"/>
    <row r="975" ht="12" customHeight="1" x14ac:dyDescent="0.35"/>
    <row r="976" ht="12" customHeight="1" x14ac:dyDescent="0.35"/>
    <row r="977" ht="12" customHeight="1" x14ac:dyDescent="0.35"/>
    <row r="978" ht="12" customHeight="1" x14ac:dyDescent="0.35"/>
    <row r="979" ht="12" customHeight="1" x14ac:dyDescent="0.35"/>
    <row r="980" ht="12" customHeight="1" x14ac:dyDescent="0.35"/>
    <row r="981" ht="12" customHeight="1" x14ac:dyDescent="0.35"/>
    <row r="982" ht="12" customHeight="1" x14ac:dyDescent="0.35"/>
    <row r="983" ht="12" customHeight="1" x14ac:dyDescent="0.35"/>
    <row r="984" ht="12" customHeight="1" x14ac:dyDescent="0.35"/>
    <row r="985" ht="12" customHeight="1" x14ac:dyDescent="0.35"/>
    <row r="986" ht="12" customHeight="1" x14ac:dyDescent="0.35"/>
    <row r="987" ht="12" customHeight="1" x14ac:dyDescent="0.35"/>
    <row r="988" ht="12" customHeight="1" x14ac:dyDescent="0.35"/>
    <row r="989" ht="12" customHeight="1" x14ac:dyDescent="0.35"/>
    <row r="990" ht="12" customHeight="1" x14ac:dyDescent="0.35"/>
    <row r="991" ht="12" customHeight="1" x14ac:dyDescent="0.35"/>
    <row r="992" ht="12" customHeight="1" x14ac:dyDescent="0.35"/>
    <row r="993" ht="12" customHeight="1" x14ac:dyDescent="0.35"/>
    <row r="994" ht="12" customHeight="1" x14ac:dyDescent="0.35"/>
    <row r="995" ht="12" customHeight="1" x14ac:dyDescent="0.35"/>
    <row r="996" ht="12" customHeight="1" x14ac:dyDescent="0.35"/>
    <row r="997" ht="12" customHeight="1" x14ac:dyDescent="0.35"/>
    <row r="998" ht="12" customHeight="1" x14ac:dyDescent="0.35"/>
    <row r="999" ht="12" customHeight="1" x14ac:dyDescent="0.35"/>
    <row r="1000" ht="12" customHeight="1" x14ac:dyDescent="0.35"/>
    <row r="1001" ht="12" customHeight="1" x14ac:dyDescent="0.35"/>
    <row r="1002" ht="12" customHeight="1" x14ac:dyDescent="0.35"/>
    <row r="1003" ht="12" customHeight="1" x14ac:dyDescent="0.35"/>
    <row r="1004" ht="12" customHeight="1" x14ac:dyDescent="0.35"/>
    <row r="1005" ht="12" customHeight="1" x14ac:dyDescent="0.35"/>
    <row r="1006" ht="12" customHeight="1" x14ac:dyDescent="0.35"/>
    <row r="1007" ht="12" customHeight="1" x14ac:dyDescent="0.35"/>
    <row r="1008" ht="12" customHeight="1" x14ac:dyDescent="0.35"/>
    <row r="1009" ht="12" customHeight="1" x14ac:dyDescent="0.35"/>
    <row r="1010" ht="12" customHeight="1" x14ac:dyDescent="0.35"/>
    <row r="1011" ht="12" customHeight="1" x14ac:dyDescent="0.35"/>
    <row r="1012" ht="12" customHeight="1" x14ac:dyDescent="0.35"/>
    <row r="1013" ht="12" customHeight="1" x14ac:dyDescent="0.35"/>
    <row r="1014" ht="12" customHeight="1" x14ac:dyDescent="0.35"/>
    <row r="1015" ht="12" customHeight="1" x14ac:dyDescent="0.35"/>
    <row r="1016" ht="12" customHeight="1" x14ac:dyDescent="0.35"/>
    <row r="1017" ht="12" customHeight="1" x14ac:dyDescent="0.35"/>
    <row r="1018" ht="12" customHeight="1" x14ac:dyDescent="0.35"/>
    <row r="1019" ht="12" customHeight="1" x14ac:dyDescent="0.35"/>
    <row r="1020" ht="12" customHeight="1" x14ac:dyDescent="0.35"/>
    <row r="1021" ht="12" customHeight="1" x14ac:dyDescent="0.35"/>
    <row r="1022" ht="12" customHeight="1" x14ac:dyDescent="0.35"/>
    <row r="1023" ht="12" customHeight="1" x14ac:dyDescent="0.35"/>
    <row r="1024" ht="12" customHeight="1" x14ac:dyDescent="0.35"/>
    <row r="1025" ht="12" customHeight="1" x14ac:dyDescent="0.35"/>
    <row r="1026" ht="12" customHeight="1" x14ac:dyDescent="0.35"/>
    <row r="1027" ht="12" customHeight="1" x14ac:dyDescent="0.35"/>
    <row r="1028" ht="12" customHeight="1" x14ac:dyDescent="0.35"/>
    <row r="1029" ht="12" customHeight="1" x14ac:dyDescent="0.35"/>
    <row r="1030" ht="12" customHeight="1" x14ac:dyDescent="0.35"/>
    <row r="1031" ht="12" customHeight="1" x14ac:dyDescent="0.35"/>
    <row r="1032" ht="12" customHeight="1" x14ac:dyDescent="0.35"/>
    <row r="1033" ht="12" customHeight="1" x14ac:dyDescent="0.35"/>
    <row r="1034" ht="12" customHeight="1" x14ac:dyDescent="0.35"/>
    <row r="1035" ht="12" customHeight="1" x14ac:dyDescent="0.35"/>
    <row r="1036" ht="12" customHeight="1" x14ac:dyDescent="0.35"/>
    <row r="1037" ht="12" customHeight="1" x14ac:dyDescent="0.35"/>
    <row r="1038" ht="12" customHeight="1" x14ac:dyDescent="0.35"/>
    <row r="1039" ht="12" customHeight="1" x14ac:dyDescent="0.35"/>
    <row r="1040" ht="12" customHeight="1" x14ac:dyDescent="0.35"/>
    <row r="1041" ht="12" customHeight="1" x14ac:dyDescent="0.35"/>
    <row r="1042" ht="12" customHeight="1" x14ac:dyDescent="0.35"/>
    <row r="1043" ht="12" customHeight="1" x14ac:dyDescent="0.35"/>
    <row r="1044" ht="12" customHeight="1" x14ac:dyDescent="0.35"/>
    <row r="1045" ht="12" customHeight="1" x14ac:dyDescent="0.35"/>
    <row r="1046" ht="12" customHeight="1" x14ac:dyDescent="0.35"/>
    <row r="1047" ht="12" customHeight="1" x14ac:dyDescent="0.35"/>
    <row r="1048" ht="12" customHeight="1" x14ac:dyDescent="0.35"/>
    <row r="1049" ht="12" customHeight="1" x14ac:dyDescent="0.35"/>
    <row r="1050" ht="12" customHeight="1" x14ac:dyDescent="0.35"/>
    <row r="1051" ht="12" customHeight="1" x14ac:dyDescent="0.35"/>
    <row r="1052" ht="12" customHeight="1" x14ac:dyDescent="0.35"/>
    <row r="1053" ht="12" customHeight="1" x14ac:dyDescent="0.35"/>
    <row r="1054" ht="12" customHeight="1" x14ac:dyDescent="0.35"/>
    <row r="1055" ht="12" customHeight="1" x14ac:dyDescent="0.35"/>
    <row r="1056" ht="12" customHeight="1" x14ac:dyDescent="0.35"/>
    <row r="1057" ht="12" customHeight="1" x14ac:dyDescent="0.35"/>
    <row r="1058" ht="12" customHeight="1" x14ac:dyDescent="0.35"/>
    <row r="1059" ht="12" customHeight="1" x14ac:dyDescent="0.35"/>
    <row r="1060" ht="12" customHeight="1" x14ac:dyDescent="0.35"/>
    <row r="1061" ht="12" customHeight="1" x14ac:dyDescent="0.35"/>
    <row r="1062" ht="12" customHeight="1" x14ac:dyDescent="0.35"/>
    <row r="1063" ht="12" customHeight="1" x14ac:dyDescent="0.35"/>
    <row r="1064" ht="12" customHeight="1" x14ac:dyDescent="0.35"/>
    <row r="1065" ht="12" customHeight="1" x14ac:dyDescent="0.35"/>
    <row r="1066" ht="12" customHeight="1" x14ac:dyDescent="0.35"/>
    <row r="1067" ht="12" customHeight="1" x14ac:dyDescent="0.35"/>
    <row r="1068" ht="12" customHeight="1" x14ac:dyDescent="0.35"/>
    <row r="1069" ht="12" customHeight="1" x14ac:dyDescent="0.35"/>
    <row r="1070" ht="12" customHeight="1" x14ac:dyDescent="0.35"/>
    <row r="1071" ht="12" customHeight="1" x14ac:dyDescent="0.35"/>
    <row r="1072" ht="12" customHeight="1" x14ac:dyDescent="0.35"/>
    <row r="1073" ht="12" customHeight="1" x14ac:dyDescent="0.35"/>
    <row r="1074" ht="12" customHeight="1" x14ac:dyDescent="0.35"/>
    <row r="1075" ht="12" customHeight="1" x14ac:dyDescent="0.35"/>
    <row r="1076" ht="12" customHeight="1" x14ac:dyDescent="0.35"/>
    <row r="1077" ht="12" customHeight="1" x14ac:dyDescent="0.35"/>
    <row r="1078" ht="12" customHeight="1" x14ac:dyDescent="0.35"/>
    <row r="1079" ht="12" customHeight="1" x14ac:dyDescent="0.35"/>
    <row r="1080" ht="12" customHeight="1" x14ac:dyDescent="0.35"/>
    <row r="1081" ht="12" customHeight="1" x14ac:dyDescent="0.35"/>
    <row r="1082" ht="12" customHeight="1" x14ac:dyDescent="0.35"/>
    <row r="1083" ht="12" customHeight="1" x14ac:dyDescent="0.35"/>
    <row r="1084" ht="12" customHeight="1" x14ac:dyDescent="0.35"/>
    <row r="1085" ht="12" customHeight="1" x14ac:dyDescent="0.35"/>
    <row r="1086" ht="12" customHeight="1" x14ac:dyDescent="0.35"/>
    <row r="1087" ht="12" customHeight="1" x14ac:dyDescent="0.35"/>
    <row r="1088" ht="12" customHeight="1" x14ac:dyDescent="0.35"/>
    <row r="1089" ht="12" customHeight="1" x14ac:dyDescent="0.35"/>
    <row r="1090" ht="12" customHeight="1" x14ac:dyDescent="0.35"/>
    <row r="1091" ht="12" customHeight="1" x14ac:dyDescent="0.35"/>
    <row r="1092" ht="12" customHeight="1" x14ac:dyDescent="0.35"/>
    <row r="1093" ht="12" customHeight="1" x14ac:dyDescent="0.35"/>
    <row r="1094" ht="12" customHeight="1" x14ac:dyDescent="0.35"/>
    <row r="1095" ht="12" customHeight="1" x14ac:dyDescent="0.35"/>
    <row r="1096" ht="12" customHeight="1" x14ac:dyDescent="0.35"/>
    <row r="1097" ht="12" customHeight="1" x14ac:dyDescent="0.35"/>
    <row r="1098" ht="12" customHeight="1" x14ac:dyDescent="0.35"/>
    <row r="1099" ht="12" customHeight="1" x14ac:dyDescent="0.35"/>
    <row r="1100" ht="12" customHeight="1" x14ac:dyDescent="0.35"/>
    <row r="1101" ht="12" customHeight="1" x14ac:dyDescent="0.35"/>
    <row r="1102" ht="12" customHeight="1" x14ac:dyDescent="0.35"/>
    <row r="1103" ht="12" customHeight="1" x14ac:dyDescent="0.35"/>
    <row r="1104" ht="12" customHeight="1" x14ac:dyDescent="0.35"/>
    <row r="1105" ht="12" customHeight="1" x14ac:dyDescent="0.35"/>
    <row r="1106" ht="12" customHeight="1" x14ac:dyDescent="0.35"/>
    <row r="1107" ht="12" customHeight="1" x14ac:dyDescent="0.35"/>
    <row r="1108" ht="12" customHeight="1" x14ac:dyDescent="0.35"/>
    <row r="1109" ht="12" customHeight="1" x14ac:dyDescent="0.35"/>
    <row r="1110" ht="12" customHeight="1" x14ac:dyDescent="0.35"/>
    <row r="1111" ht="12" customHeight="1" x14ac:dyDescent="0.35"/>
    <row r="1112" ht="12" customHeight="1" x14ac:dyDescent="0.35"/>
    <row r="1113" ht="12" customHeight="1" x14ac:dyDescent="0.35"/>
    <row r="1114" ht="12" customHeight="1" x14ac:dyDescent="0.35"/>
    <row r="1115" ht="12" customHeight="1" x14ac:dyDescent="0.35"/>
    <row r="1116" ht="12" customHeight="1" x14ac:dyDescent="0.35"/>
    <row r="1117" ht="12" customHeight="1" x14ac:dyDescent="0.35"/>
    <row r="1118" ht="12" customHeight="1" x14ac:dyDescent="0.35"/>
    <row r="1119" ht="12" customHeight="1" x14ac:dyDescent="0.35"/>
    <row r="1120" ht="12" customHeight="1" x14ac:dyDescent="0.35"/>
    <row r="1121" ht="12" customHeight="1" x14ac:dyDescent="0.35"/>
    <row r="1122" ht="12" customHeight="1" x14ac:dyDescent="0.35"/>
    <row r="1123" ht="12" customHeight="1" x14ac:dyDescent="0.35"/>
    <row r="1124" ht="12" customHeight="1" x14ac:dyDescent="0.35"/>
    <row r="1125" ht="12" customHeight="1" x14ac:dyDescent="0.35"/>
    <row r="1126" ht="12" customHeight="1" x14ac:dyDescent="0.35"/>
    <row r="1127" ht="12" customHeight="1" x14ac:dyDescent="0.35"/>
    <row r="1128" ht="12" customHeight="1" x14ac:dyDescent="0.35"/>
    <row r="1129" ht="12" customHeight="1" x14ac:dyDescent="0.35"/>
    <row r="1130" ht="12" customHeight="1" x14ac:dyDescent="0.35"/>
    <row r="1131" ht="12" customHeight="1" x14ac:dyDescent="0.35"/>
    <row r="1132" ht="12" customHeight="1" x14ac:dyDescent="0.35"/>
    <row r="1133" ht="12" customHeight="1" x14ac:dyDescent="0.35"/>
    <row r="1134" ht="12" customHeight="1" x14ac:dyDescent="0.35"/>
    <row r="1135" ht="12" customHeight="1" x14ac:dyDescent="0.35"/>
    <row r="1136" ht="12" customHeight="1" x14ac:dyDescent="0.35"/>
    <row r="1137" ht="12" customHeight="1" x14ac:dyDescent="0.35"/>
    <row r="1138" ht="12" customHeight="1" x14ac:dyDescent="0.35"/>
    <row r="1139" ht="12" customHeight="1" x14ac:dyDescent="0.35"/>
    <row r="1140" ht="12" customHeight="1" x14ac:dyDescent="0.35"/>
    <row r="1141" ht="12" customHeight="1" x14ac:dyDescent="0.35"/>
    <row r="1142" ht="12" customHeight="1" x14ac:dyDescent="0.35"/>
    <row r="1143" ht="12" customHeight="1" x14ac:dyDescent="0.35"/>
    <row r="1144" ht="12" customHeight="1" x14ac:dyDescent="0.35"/>
    <row r="1145" ht="12" customHeight="1" x14ac:dyDescent="0.35"/>
    <row r="1146" ht="12" customHeight="1" x14ac:dyDescent="0.35"/>
    <row r="1147" ht="12" customHeight="1" x14ac:dyDescent="0.35"/>
    <row r="1148" ht="12" customHeight="1" x14ac:dyDescent="0.35"/>
    <row r="1149" ht="12" customHeight="1" x14ac:dyDescent="0.35"/>
    <row r="1150" ht="12" customHeight="1" x14ac:dyDescent="0.35"/>
    <row r="1151" ht="12" customHeight="1" x14ac:dyDescent="0.35"/>
    <row r="1152" ht="12" customHeight="1" x14ac:dyDescent="0.35"/>
    <row r="1153" ht="12" customHeight="1" x14ac:dyDescent="0.35"/>
    <row r="1154" ht="12" customHeight="1" x14ac:dyDescent="0.35"/>
    <row r="1155" ht="12" customHeight="1" x14ac:dyDescent="0.35"/>
    <row r="1156" ht="12" customHeight="1" x14ac:dyDescent="0.35"/>
    <row r="1157" ht="12" customHeight="1" x14ac:dyDescent="0.35"/>
    <row r="1158" ht="12" customHeight="1" x14ac:dyDescent="0.35"/>
    <row r="1159" ht="12" customHeight="1" x14ac:dyDescent="0.35"/>
    <row r="1160" ht="12" customHeight="1" x14ac:dyDescent="0.35"/>
    <row r="1161" ht="12" customHeight="1" x14ac:dyDescent="0.35"/>
    <row r="1162" ht="12" customHeight="1" x14ac:dyDescent="0.35"/>
    <row r="1163" ht="12" customHeight="1" x14ac:dyDescent="0.35"/>
    <row r="1164" ht="12" customHeight="1" x14ac:dyDescent="0.35"/>
    <row r="1165" ht="12" customHeight="1" x14ac:dyDescent="0.35"/>
    <row r="1166" ht="12" customHeight="1" x14ac:dyDescent="0.35"/>
    <row r="1167" ht="12" customHeight="1" x14ac:dyDescent="0.35"/>
    <row r="1168" ht="12" customHeight="1" x14ac:dyDescent="0.35"/>
    <row r="1169" ht="12" customHeight="1" x14ac:dyDescent="0.35"/>
    <row r="1170" ht="12" customHeight="1" x14ac:dyDescent="0.35"/>
    <row r="1171" ht="12" customHeight="1" x14ac:dyDescent="0.35"/>
    <row r="1172" ht="12" customHeight="1" x14ac:dyDescent="0.35"/>
    <row r="1173" ht="12" customHeight="1" x14ac:dyDescent="0.35"/>
    <row r="1174" ht="12" customHeight="1" x14ac:dyDescent="0.35"/>
    <row r="1175" ht="12" customHeight="1" x14ac:dyDescent="0.35"/>
    <row r="1176" ht="12" customHeight="1" x14ac:dyDescent="0.35"/>
    <row r="1177" ht="12" customHeight="1" x14ac:dyDescent="0.35"/>
    <row r="1178" ht="12" customHeight="1" x14ac:dyDescent="0.35"/>
    <row r="1179" ht="12" customHeight="1" x14ac:dyDescent="0.35"/>
    <row r="1180" ht="12" customHeight="1" x14ac:dyDescent="0.35"/>
    <row r="1181" ht="12" customHeight="1" x14ac:dyDescent="0.35"/>
    <row r="1182" ht="12" customHeight="1" x14ac:dyDescent="0.35"/>
    <row r="1183" ht="12" customHeight="1" x14ac:dyDescent="0.35"/>
    <row r="1184" ht="12" customHeight="1" x14ac:dyDescent="0.35"/>
    <row r="1185" ht="12" customHeight="1" x14ac:dyDescent="0.35"/>
    <row r="1186" ht="12" customHeight="1" x14ac:dyDescent="0.35"/>
    <row r="1187" ht="12" customHeight="1" x14ac:dyDescent="0.35"/>
    <row r="1188" ht="12" customHeight="1" x14ac:dyDescent="0.35"/>
    <row r="1189" ht="12" customHeight="1" x14ac:dyDescent="0.35"/>
    <row r="1190" ht="12" customHeight="1" x14ac:dyDescent="0.35"/>
    <row r="1191" ht="12" customHeight="1" x14ac:dyDescent="0.35"/>
    <row r="1192" ht="12" customHeight="1" x14ac:dyDescent="0.35"/>
    <row r="1193" ht="12" customHeight="1" x14ac:dyDescent="0.35"/>
    <row r="1194" ht="12" customHeight="1" x14ac:dyDescent="0.35"/>
    <row r="1195" ht="12" customHeight="1" x14ac:dyDescent="0.35"/>
    <row r="1196" ht="12" customHeight="1" x14ac:dyDescent="0.35"/>
    <row r="1197" ht="12" customHeight="1" x14ac:dyDescent="0.35"/>
    <row r="1198" ht="12" customHeight="1" x14ac:dyDescent="0.35"/>
    <row r="1199" ht="12" customHeight="1" x14ac:dyDescent="0.35"/>
    <row r="1200" ht="12" customHeight="1" x14ac:dyDescent="0.35"/>
    <row r="1201" ht="12" customHeight="1" x14ac:dyDescent="0.35"/>
    <row r="1202" ht="12" customHeight="1" x14ac:dyDescent="0.35"/>
    <row r="1203" ht="12" customHeight="1" x14ac:dyDescent="0.35"/>
    <row r="1204" ht="12" customHeight="1" x14ac:dyDescent="0.35"/>
    <row r="1205" ht="12" customHeight="1" x14ac:dyDescent="0.35"/>
    <row r="1206" ht="12" customHeight="1" x14ac:dyDescent="0.35"/>
    <row r="1207" ht="12" customHeight="1" x14ac:dyDescent="0.35"/>
    <row r="1208" ht="12" customHeight="1" x14ac:dyDescent="0.35"/>
    <row r="1209" ht="12" customHeight="1" x14ac:dyDescent="0.35"/>
    <row r="1210" ht="12" customHeight="1" x14ac:dyDescent="0.35"/>
    <row r="1211" ht="12" customHeight="1" x14ac:dyDescent="0.35"/>
    <row r="1212" ht="12" customHeight="1" x14ac:dyDescent="0.35"/>
    <row r="1213" ht="12" customHeight="1" x14ac:dyDescent="0.35"/>
    <row r="1214" ht="12" customHeight="1" x14ac:dyDescent="0.35"/>
    <row r="1215" ht="12" customHeight="1" x14ac:dyDescent="0.35"/>
    <row r="1216" ht="12" customHeight="1" x14ac:dyDescent="0.35"/>
    <row r="1217" ht="12" customHeight="1" x14ac:dyDescent="0.35"/>
    <row r="1218" ht="12" customHeight="1" x14ac:dyDescent="0.35"/>
    <row r="1219" ht="12" customHeight="1" x14ac:dyDescent="0.35"/>
    <row r="1220" ht="12" customHeight="1" x14ac:dyDescent="0.35"/>
    <row r="1221" ht="12" customHeight="1" x14ac:dyDescent="0.35"/>
    <row r="1222" ht="12" customHeight="1" x14ac:dyDescent="0.35"/>
    <row r="1223" ht="12" customHeight="1" x14ac:dyDescent="0.35"/>
    <row r="1224" ht="12" customHeight="1" x14ac:dyDescent="0.35"/>
    <row r="1225" ht="12" customHeight="1" x14ac:dyDescent="0.35"/>
    <row r="1226" ht="12" customHeight="1" x14ac:dyDescent="0.35"/>
    <row r="1227" ht="12" customHeight="1" x14ac:dyDescent="0.35"/>
    <row r="1228" ht="12" customHeight="1" x14ac:dyDescent="0.35"/>
    <row r="1229" ht="12" customHeight="1" x14ac:dyDescent="0.35"/>
    <row r="1230" ht="12" customHeight="1" x14ac:dyDescent="0.35"/>
    <row r="1231" ht="12" customHeight="1" x14ac:dyDescent="0.35"/>
    <row r="1232" ht="12" customHeight="1" x14ac:dyDescent="0.35"/>
    <row r="1233" ht="12" customHeight="1" x14ac:dyDescent="0.35"/>
    <row r="1234" ht="12" customHeight="1" x14ac:dyDescent="0.35"/>
    <row r="1235" ht="12" customHeight="1" x14ac:dyDescent="0.35"/>
    <row r="1236" ht="12" customHeight="1" x14ac:dyDescent="0.35"/>
    <row r="1237" ht="12" customHeight="1" x14ac:dyDescent="0.35"/>
    <row r="1238" ht="12" customHeight="1" x14ac:dyDescent="0.35"/>
    <row r="1239" ht="12" customHeight="1" x14ac:dyDescent="0.35"/>
    <row r="1240" ht="12" customHeight="1" x14ac:dyDescent="0.35"/>
    <row r="1241" ht="12" customHeight="1" x14ac:dyDescent="0.35"/>
    <row r="1242" ht="12" customHeight="1" x14ac:dyDescent="0.35"/>
    <row r="1243" ht="12" customHeight="1" x14ac:dyDescent="0.35"/>
    <row r="1244" ht="12" customHeight="1" x14ac:dyDescent="0.35"/>
    <row r="1245" ht="12" customHeight="1" x14ac:dyDescent="0.35"/>
    <row r="1246" ht="12" customHeight="1" x14ac:dyDescent="0.35"/>
    <row r="1247" ht="12" customHeight="1" x14ac:dyDescent="0.35"/>
    <row r="1248" ht="12" customHeight="1" x14ac:dyDescent="0.35"/>
    <row r="1249" ht="12" customHeight="1" x14ac:dyDescent="0.35"/>
    <row r="1250" ht="12" customHeight="1" x14ac:dyDescent="0.35"/>
    <row r="1251" ht="12" customHeight="1" x14ac:dyDescent="0.35"/>
    <row r="1252" ht="12" customHeight="1" x14ac:dyDescent="0.35"/>
    <row r="1253" ht="12" customHeight="1" x14ac:dyDescent="0.35"/>
    <row r="1254" ht="12" customHeight="1" x14ac:dyDescent="0.35"/>
    <row r="1255" ht="12" customHeight="1" x14ac:dyDescent="0.35"/>
    <row r="1256" ht="12" customHeight="1" x14ac:dyDescent="0.35"/>
    <row r="1257" ht="12" customHeight="1" x14ac:dyDescent="0.35"/>
    <row r="1258" ht="12" customHeight="1" x14ac:dyDescent="0.35"/>
    <row r="1259" ht="12" customHeight="1" x14ac:dyDescent="0.35"/>
    <row r="1260" ht="12" customHeight="1" x14ac:dyDescent="0.35"/>
    <row r="1261" ht="12" customHeight="1" x14ac:dyDescent="0.35"/>
    <row r="1262" ht="12" customHeight="1" x14ac:dyDescent="0.35"/>
    <row r="1263" ht="12" customHeight="1" x14ac:dyDescent="0.35"/>
    <row r="1264" ht="12" customHeight="1" x14ac:dyDescent="0.35"/>
    <row r="1265" ht="12" customHeight="1" x14ac:dyDescent="0.35"/>
    <row r="1266" ht="12" customHeight="1" x14ac:dyDescent="0.35"/>
    <row r="1267" ht="12" customHeight="1" x14ac:dyDescent="0.35"/>
    <row r="1268" ht="12" customHeight="1" x14ac:dyDescent="0.35"/>
    <row r="1269" ht="12" customHeight="1" x14ac:dyDescent="0.35"/>
    <row r="1270" ht="12" customHeight="1" x14ac:dyDescent="0.35"/>
    <row r="1271" ht="12" customHeight="1" x14ac:dyDescent="0.35"/>
    <row r="1272" ht="12" customHeight="1" x14ac:dyDescent="0.35"/>
    <row r="1273" ht="12" customHeight="1" x14ac:dyDescent="0.35"/>
    <row r="1274" ht="12" customHeight="1" x14ac:dyDescent="0.35"/>
    <row r="1275" ht="12" customHeight="1" x14ac:dyDescent="0.35"/>
    <row r="1276" ht="12" customHeight="1" x14ac:dyDescent="0.35"/>
    <row r="1277" ht="12" customHeight="1" x14ac:dyDescent="0.35"/>
    <row r="1278" ht="12" customHeight="1" x14ac:dyDescent="0.35"/>
    <row r="1279" ht="12" customHeight="1" x14ac:dyDescent="0.35"/>
    <row r="1280" ht="12" customHeight="1" x14ac:dyDescent="0.35"/>
    <row r="1281" ht="12" customHeight="1" x14ac:dyDescent="0.35"/>
    <row r="1282" ht="12" customHeight="1" x14ac:dyDescent="0.35"/>
    <row r="1283" ht="12" customHeight="1" x14ac:dyDescent="0.35"/>
    <row r="1284" ht="12" customHeight="1" x14ac:dyDescent="0.35"/>
    <row r="1285" ht="12" customHeight="1" x14ac:dyDescent="0.35"/>
    <row r="1286" ht="12" customHeight="1" x14ac:dyDescent="0.35"/>
    <row r="1287" ht="12" customHeight="1" x14ac:dyDescent="0.35"/>
    <row r="1288" ht="12" customHeight="1" x14ac:dyDescent="0.35"/>
    <row r="1289" ht="12" customHeight="1" x14ac:dyDescent="0.35"/>
    <row r="1290" ht="12" customHeight="1" x14ac:dyDescent="0.35"/>
    <row r="1291" ht="12" customHeight="1" x14ac:dyDescent="0.35"/>
    <row r="1292" ht="12" customHeight="1" x14ac:dyDescent="0.35"/>
    <row r="1293" ht="12" customHeight="1" x14ac:dyDescent="0.35"/>
    <row r="1294" ht="12" customHeight="1" x14ac:dyDescent="0.35"/>
    <row r="1295" ht="12" customHeight="1" x14ac:dyDescent="0.35"/>
    <row r="1296" ht="12" customHeight="1" x14ac:dyDescent="0.35"/>
    <row r="1297" ht="12" customHeight="1" x14ac:dyDescent="0.35"/>
    <row r="1298" ht="12" customHeight="1" x14ac:dyDescent="0.35"/>
    <row r="1299" ht="12" customHeight="1" x14ac:dyDescent="0.35"/>
    <row r="1300" ht="12" customHeight="1" x14ac:dyDescent="0.35"/>
    <row r="1301" ht="12" customHeight="1" x14ac:dyDescent="0.35"/>
    <row r="1302" ht="12" customHeight="1" x14ac:dyDescent="0.35"/>
    <row r="1303" ht="12" customHeight="1" x14ac:dyDescent="0.35"/>
    <row r="1304" ht="12" customHeight="1" x14ac:dyDescent="0.35"/>
    <row r="1305" ht="12" customHeight="1" x14ac:dyDescent="0.35"/>
    <row r="1306" ht="12" customHeight="1" x14ac:dyDescent="0.35"/>
    <row r="1307" ht="12" customHeight="1" x14ac:dyDescent="0.35"/>
    <row r="1308" ht="12" customHeight="1" x14ac:dyDescent="0.35"/>
    <row r="1309" ht="12" customHeight="1" x14ac:dyDescent="0.35"/>
    <row r="1310" ht="12" customHeight="1" x14ac:dyDescent="0.35"/>
    <row r="1311" ht="12" customHeight="1" x14ac:dyDescent="0.35"/>
    <row r="1312" ht="12" customHeight="1" x14ac:dyDescent="0.35"/>
    <row r="1313" ht="12" customHeight="1" x14ac:dyDescent="0.35"/>
    <row r="1314" ht="12" customHeight="1" x14ac:dyDescent="0.35"/>
    <row r="1315" ht="12" customHeight="1" x14ac:dyDescent="0.35"/>
    <row r="1316" ht="12" customHeight="1" x14ac:dyDescent="0.35"/>
    <row r="1317" ht="12" customHeight="1" x14ac:dyDescent="0.35"/>
    <row r="1318" ht="12" customHeight="1" x14ac:dyDescent="0.35"/>
    <row r="1319" ht="12" customHeight="1" x14ac:dyDescent="0.35"/>
    <row r="1320" ht="12" customHeight="1" x14ac:dyDescent="0.35"/>
    <row r="1321" ht="12" customHeight="1" x14ac:dyDescent="0.35"/>
    <row r="1322" ht="12" customHeight="1" x14ac:dyDescent="0.35"/>
    <row r="1323" ht="12" customHeight="1" x14ac:dyDescent="0.35"/>
    <row r="1324" ht="12" customHeight="1" x14ac:dyDescent="0.35"/>
    <row r="1325" ht="12" customHeight="1" x14ac:dyDescent="0.35"/>
    <row r="1326" ht="12" customHeight="1" x14ac:dyDescent="0.35"/>
    <row r="1327" ht="12" customHeight="1" x14ac:dyDescent="0.35"/>
    <row r="1328" ht="12" customHeight="1" x14ac:dyDescent="0.35"/>
    <row r="1329" ht="12" customHeight="1" x14ac:dyDescent="0.35"/>
    <row r="1330" ht="12" customHeight="1" x14ac:dyDescent="0.35"/>
    <row r="1331" ht="12" customHeight="1" x14ac:dyDescent="0.35"/>
    <row r="1332" ht="12" customHeight="1" x14ac:dyDescent="0.35"/>
    <row r="1333" ht="12" customHeight="1" x14ac:dyDescent="0.35"/>
    <row r="1334" ht="12" customHeight="1" x14ac:dyDescent="0.35"/>
    <row r="1335" ht="12" customHeight="1" x14ac:dyDescent="0.35"/>
    <row r="1336" ht="12" customHeight="1" x14ac:dyDescent="0.35"/>
    <row r="1337" ht="12" customHeight="1" x14ac:dyDescent="0.35"/>
    <row r="1338" ht="12" customHeight="1" x14ac:dyDescent="0.35"/>
    <row r="1339" ht="12" customHeight="1" x14ac:dyDescent="0.35"/>
    <row r="1340" ht="12" customHeight="1" x14ac:dyDescent="0.35"/>
    <row r="1341" ht="12" customHeight="1" x14ac:dyDescent="0.35"/>
    <row r="1342" ht="12" customHeight="1" x14ac:dyDescent="0.35"/>
    <row r="1343" ht="12" customHeight="1" x14ac:dyDescent="0.35"/>
    <row r="1344" ht="12" customHeight="1" x14ac:dyDescent="0.35"/>
    <row r="1345" ht="12" customHeight="1" x14ac:dyDescent="0.35"/>
    <row r="1346" ht="12" customHeight="1" x14ac:dyDescent="0.35"/>
    <row r="1347" ht="12" customHeight="1" x14ac:dyDescent="0.35"/>
    <row r="1348" ht="12" customHeight="1" x14ac:dyDescent="0.35"/>
    <row r="1349" ht="12" customHeight="1" x14ac:dyDescent="0.35"/>
    <row r="1350" ht="12" customHeight="1" x14ac:dyDescent="0.35"/>
    <row r="1351" ht="12" customHeight="1" x14ac:dyDescent="0.35"/>
    <row r="1352" ht="12" customHeight="1" x14ac:dyDescent="0.35"/>
    <row r="1353" ht="12" customHeight="1" x14ac:dyDescent="0.35"/>
    <row r="1354" ht="12" customHeight="1" x14ac:dyDescent="0.35"/>
    <row r="1355" ht="12" customHeight="1" x14ac:dyDescent="0.35"/>
    <row r="1356" ht="12" customHeight="1" x14ac:dyDescent="0.35"/>
    <row r="1357" ht="12" customHeight="1" x14ac:dyDescent="0.35"/>
    <row r="1358" ht="12" customHeight="1" x14ac:dyDescent="0.35"/>
    <row r="1359" ht="12" customHeight="1" x14ac:dyDescent="0.35"/>
    <row r="1360" ht="12" customHeight="1" x14ac:dyDescent="0.35"/>
    <row r="1361" ht="12" customHeight="1" x14ac:dyDescent="0.35"/>
    <row r="1362" ht="12" customHeight="1" x14ac:dyDescent="0.35"/>
    <row r="1363" ht="12" customHeight="1" x14ac:dyDescent="0.35"/>
    <row r="1364" ht="12" customHeight="1" x14ac:dyDescent="0.35"/>
    <row r="1365" ht="12" customHeight="1" x14ac:dyDescent="0.35"/>
    <row r="1366" ht="12" customHeight="1" x14ac:dyDescent="0.35"/>
    <row r="1367" ht="12" customHeight="1" x14ac:dyDescent="0.35"/>
    <row r="1368" ht="12" customHeight="1" x14ac:dyDescent="0.35"/>
    <row r="1369" ht="12" customHeight="1" x14ac:dyDescent="0.35"/>
    <row r="1370" ht="12" customHeight="1" x14ac:dyDescent="0.35"/>
    <row r="1371" ht="12" customHeight="1" x14ac:dyDescent="0.35"/>
    <row r="1372" ht="12" customHeight="1" x14ac:dyDescent="0.35"/>
    <row r="1373" ht="12" customHeight="1" x14ac:dyDescent="0.35"/>
    <row r="1374" ht="12" customHeight="1" x14ac:dyDescent="0.35"/>
    <row r="1375" ht="12" customHeight="1" x14ac:dyDescent="0.35"/>
    <row r="1376" ht="12" customHeight="1" x14ac:dyDescent="0.35"/>
    <row r="1377" ht="12" customHeight="1" x14ac:dyDescent="0.35"/>
    <row r="1378" ht="12" customHeight="1" x14ac:dyDescent="0.35"/>
    <row r="1379" ht="12" customHeight="1" x14ac:dyDescent="0.35"/>
    <row r="1380" ht="12" customHeight="1" x14ac:dyDescent="0.35"/>
    <row r="1381" ht="12" customHeight="1" x14ac:dyDescent="0.35"/>
    <row r="1382" ht="12" customHeight="1" x14ac:dyDescent="0.35"/>
    <row r="1383" ht="12" customHeight="1" x14ac:dyDescent="0.35"/>
    <row r="1384" ht="12" customHeight="1" x14ac:dyDescent="0.35"/>
    <row r="1385" ht="12" customHeight="1" x14ac:dyDescent="0.35"/>
    <row r="1386" ht="12" customHeight="1" x14ac:dyDescent="0.35"/>
    <row r="1387" ht="12" customHeight="1" x14ac:dyDescent="0.35"/>
    <row r="1388" ht="12" customHeight="1" x14ac:dyDescent="0.35"/>
    <row r="1389" ht="12" customHeight="1" x14ac:dyDescent="0.35"/>
    <row r="1390" ht="12" customHeight="1" x14ac:dyDescent="0.35"/>
    <row r="1391" ht="12" customHeight="1" x14ac:dyDescent="0.35"/>
    <row r="1392" ht="12" customHeight="1" x14ac:dyDescent="0.35"/>
    <row r="1393" ht="12" customHeight="1" x14ac:dyDescent="0.35"/>
    <row r="1394" ht="12" customHeight="1" x14ac:dyDescent="0.35"/>
    <row r="1395" ht="12" customHeight="1" x14ac:dyDescent="0.35"/>
    <row r="1396" ht="12" customHeight="1" x14ac:dyDescent="0.35"/>
    <row r="1397" ht="12" customHeight="1" x14ac:dyDescent="0.35"/>
    <row r="1398" ht="12" customHeight="1" x14ac:dyDescent="0.35"/>
    <row r="1399" ht="12" customHeight="1" x14ac:dyDescent="0.35"/>
    <row r="1400" ht="12" customHeight="1" x14ac:dyDescent="0.35"/>
    <row r="1401" ht="12" customHeight="1" x14ac:dyDescent="0.35"/>
    <row r="1402" ht="12" customHeight="1" x14ac:dyDescent="0.35"/>
    <row r="1403" ht="12" customHeight="1" x14ac:dyDescent="0.35"/>
    <row r="1404" ht="12" customHeight="1" x14ac:dyDescent="0.35"/>
    <row r="1405" ht="12" customHeight="1" x14ac:dyDescent="0.35"/>
    <row r="1406" ht="12" customHeight="1" x14ac:dyDescent="0.35"/>
    <row r="1407" ht="12" customHeight="1" x14ac:dyDescent="0.35"/>
    <row r="1408" ht="12" customHeight="1" x14ac:dyDescent="0.35"/>
    <row r="1409" ht="12" customHeight="1" x14ac:dyDescent="0.35"/>
    <row r="1410" ht="12" customHeight="1" x14ac:dyDescent="0.35"/>
    <row r="1411" ht="12" customHeight="1" x14ac:dyDescent="0.35"/>
    <row r="1412" ht="12" customHeight="1" x14ac:dyDescent="0.35"/>
    <row r="1413" ht="12" customHeight="1" x14ac:dyDescent="0.35"/>
    <row r="1414" ht="12" customHeight="1" x14ac:dyDescent="0.35"/>
    <row r="1415" ht="12" customHeight="1" x14ac:dyDescent="0.35"/>
    <row r="1416" ht="12" customHeight="1" x14ac:dyDescent="0.35"/>
    <row r="1417" ht="12" customHeight="1" x14ac:dyDescent="0.35"/>
    <row r="1418" ht="12" customHeight="1" x14ac:dyDescent="0.35"/>
    <row r="1419" ht="12" customHeight="1" x14ac:dyDescent="0.35"/>
    <row r="1420" ht="12" customHeight="1" x14ac:dyDescent="0.35"/>
    <row r="1421" ht="12" customHeight="1" x14ac:dyDescent="0.35"/>
    <row r="1422" ht="12" customHeight="1" x14ac:dyDescent="0.35"/>
    <row r="1423" ht="12" customHeight="1" x14ac:dyDescent="0.35"/>
    <row r="1424" ht="12" customHeight="1" x14ac:dyDescent="0.35"/>
    <row r="1425" ht="12" customHeight="1" x14ac:dyDescent="0.35"/>
    <row r="1426" ht="12" customHeight="1" x14ac:dyDescent="0.35"/>
    <row r="1427" ht="12" customHeight="1" x14ac:dyDescent="0.35"/>
    <row r="1428" ht="12" customHeight="1" x14ac:dyDescent="0.35"/>
    <row r="1429" ht="12" customHeight="1" x14ac:dyDescent="0.35"/>
    <row r="1430" ht="12" customHeight="1" x14ac:dyDescent="0.35"/>
    <row r="1431" ht="12" customHeight="1" x14ac:dyDescent="0.35"/>
    <row r="1432" ht="12" customHeight="1" x14ac:dyDescent="0.35"/>
    <row r="1433" ht="12" customHeight="1" x14ac:dyDescent="0.35"/>
    <row r="1434" ht="12" customHeight="1" x14ac:dyDescent="0.35"/>
    <row r="1435" ht="12" customHeight="1" x14ac:dyDescent="0.35"/>
    <row r="1436" ht="12" customHeight="1" x14ac:dyDescent="0.35"/>
    <row r="1437" ht="12" customHeight="1" x14ac:dyDescent="0.35"/>
    <row r="1438" ht="12" customHeight="1" x14ac:dyDescent="0.35"/>
    <row r="1439" ht="12" customHeight="1" x14ac:dyDescent="0.35"/>
    <row r="1440" ht="12" customHeight="1" x14ac:dyDescent="0.35"/>
    <row r="1441" ht="12" customHeight="1" x14ac:dyDescent="0.35"/>
    <row r="1442" ht="12" customHeight="1" x14ac:dyDescent="0.35"/>
    <row r="1443" ht="12" customHeight="1" x14ac:dyDescent="0.35"/>
    <row r="1444" ht="12" customHeight="1" x14ac:dyDescent="0.35"/>
    <row r="1445" ht="12" customHeight="1" x14ac:dyDescent="0.35"/>
    <row r="1446" ht="12" customHeight="1" x14ac:dyDescent="0.35"/>
    <row r="1447" ht="12" customHeight="1" x14ac:dyDescent="0.35"/>
    <row r="1448" ht="12" customHeight="1" x14ac:dyDescent="0.35"/>
    <row r="1449" ht="12" customHeight="1" x14ac:dyDescent="0.35"/>
    <row r="1450" ht="12" customHeight="1" x14ac:dyDescent="0.35"/>
    <row r="1451" ht="12" customHeight="1" x14ac:dyDescent="0.35"/>
    <row r="1452" ht="12" customHeight="1" x14ac:dyDescent="0.35"/>
    <row r="1453" ht="12" customHeight="1" x14ac:dyDescent="0.35"/>
    <row r="1454" ht="12" customHeight="1" x14ac:dyDescent="0.35"/>
    <row r="1455" ht="12" customHeight="1" x14ac:dyDescent="0.35"/>
    <row r="1456" ht="12" customHeight="1" x14ac:dyDescent="0.35"/>
    <row r="1457" ht="12" customHeight="1" x14ac:dyDescent="0.35"/>
    <row r="1458" ht="12" customHeight="1" x14ac:dyDescent="0.35"/>
    <row r="1459" ht="12" customHeight="1" x14ac:dyDescent="0.35"/>
    <row r="1460" ht="12" customHeight="1" x14ac:dyDescent="0.35"/>
    <row r="1461" ht="12" customHeight="1" x14ac:dyDescent="0.35"/>
    <row r="1462" ht="12" customHeight="1" x14ac:dyDescent="0.35"/>
    <row r="1463" ht="12" customHeight="1" x14ac:dyDescent="0.35"/>
    <row r="1464" ht="12" customHeight="1" x14ac:dyDescent="0.35"/>
    <row r="1465" ht="12" customHeight="1" x14ac:dyDescent="0.35"/>
    <row r="1466" ht="12" customHeight="1" x14ac:dyDescent="0.35"/>
    <row r="1467" ht="12" customHeight="1" x14ac:dyDescent="0.35"/>
    <row r="1468" ht="12" customHeight="1" x14ac:dyDescent="0.35"/>
    <row r="1469" ht="12" customHeight="1" x14ac:dyDescent="0.35"/>
    <row r="1470" ht="12" customHeight="1" x14ac:dyDescent="0.35"/>
    <row r="1471" ht="12" customHeight="1" x14ac:dyDescent="0.35"/>
    <row r="1472" ht="12" customHeight="1" x14ac:dyDescent="0.35"/>
    <row r="1473" ht="12" customHeight="1" x14ac:dyDescent="0.35"/>
    <row r="1474" ht="12" customHeight="1" x14ac:dyDescent="0.35"/>
    <row r="1475" ht="12" customHeight="1" x14ac:dyDescent="0.35"/>
    <row r="1476" ht="12" customHeight="1" x14ac:dyDescent="0.35"/>
    <row r="1477" ht="12" customHeight="1" x14ac:dyDescent="0.35"/>
    <row r="1478" ht="12" customHeight="1" x14ac:dyDescent="0.35"/>
    <row r="1479" ht="12" customHeight="1" x14ac:dyDescent="0.35"/>
    <row r="1480" ht="12" customHeight="1" x14ac:dyDescent="0.35"/>
    <row r="1481" ht="12" customHeight="1" x14ac:dyDescent="0.35"/>
    <row r="1482" ht="12" customHeight="1" x14ac:dyDescent="0.35"/>
    <row r="1483" ht="12" customHeight="1" x14ac:dyDescent="0.35"/>
    <row r="1484" ht="12" customHeight="1" x14ac:dyDescent="0.35"/>
    <row r="1485" ht="12" customHeight="1" x14ac:dyDescent="0.35"/>
    <row r="1486" ht="12" customHeight="1" x14ac:dyDescent="0.35"/>
    <row r="1487" ht="12" customHeight="1" x14ac:dyDescent="0.35"/>
    <row r="1488" ht="12" customHeight="1" x14ac:dyDescent="0.35"/>
    <row r="1489" ht="12" customHeight="1" x14ac:dyDescent="0.35"/>
    <row r="1490" ht="12" customHeight="1" x14ac:dyDescent="0.35"/>
    <row r="1491" ht="12" customHeight="1" x14ac:dyDescent="0.35"/>
    <row r="1492" ht="12" customHeight="1" x14ac:dyDescent="0.35"/>
    <row r="1493" ht="12" customHeight="1" x14ac:dyDescent="0.35"/>
    <row r="1494" ht="12" customHeight="1" x14ac:dyDescent="0.35"/>
    <row r="1495" ht="12" customHeight="1" x14ac:dyDescent="0.35"/>
    <row r="1496" ht="12" customHeight="1" x14ac:dyDescent="0.35"/>
    <row r="1497" ht="12" customHeight="1" x14ac:dyDescent="0.35"/>
    <row r="1498" ht="12" customHeight="1" x14ac:dyDescent="0.35"/>
    <row r="1499" ht="12" customHeight="1" x14ac:dyDescent="0.35"/>
    <row r="1500" ht="12" customHeight="1" x14ac:dyDescent="0.35"/>
    <row r="1501" ht="12" customHeight="1" x14ac:dyDescent="0.35"/>
    <row r="1502" ht="12" customHeight="1" x14ac:dyDescent="0.35"/>
    <row r="1503" ht="12" customHeight="1" x14ac:dyDescent="0.35"/>
    <row r="1504" ht="12" customHeight="1" x14ac:dyDescent="0.35"/>
    <row r="1505" ht="12" customHeight="1" x14ac:dyDescent="0.35"/>
    <row r="1506" ht="12" customHeight="1" x14ac:dyDescent="0.35"/>
    <row r="1507" ht="12" customHeight="1" x14ac:dyDescent="0.35"/>
    <row r="1508" ht="12" customHeight="1" x14ac:dyDescent="0.35"/>
    <row r="1509" ht="12" customHeight="1" x14ac:dyDescent="0.35"/>
    <row r="1510" ht="12" customHeight="1" x14ac:dyDescent="0.35"/>
    <row r="1511" ht="12" customHeight="1" x14ac:dyDescent="0.35"/>
    <row r="1512" ht="12" customHeight="1" x14ac:dyDescent="0.35"/>
    <row r="1513" ht="12" customHeight="1" x14ac:dyDescent="0.35"/>
    <row r="1514" ht="12" customHeight="1" x14ac:dyDescent="0.35"/>
    <row r="1515" ht="12" customHeight="1" x14ac:dyDescent="0.35"/>
    <row r="1516" ht="12" customHeight="1" x14ac:dyDescent="0.35"/>
    <row r="1517" ht="12" customHeight="1" x14ac:dyDescent="0.35"/>
    <row r="1518" ht="12" customHeight="1" x14ac:dyDescent="0.35"/>
    <row r="1519" ht="12" customHeight="1" x14ac:dyDescent="0.35"/>
    <row r="1520" ht="12" customHeight="1" x14ac:dyDescent="0.35"/>
    <row r="1521" ht="12" customHeight="1" x14ac:dyDescent="0.35"/>
    <row r="1522" ht="12" customHeight="1" x14ac:dyDescent="0.35"/>
    <row r="1523" ht="12" customHeight="1" x14ac:dyDescent="0.35"/>
    <row r="1524" ht="12" customHeight="1" x14ac:dyDescent="0.35"/>
    <row r="1525" ht="12" customHeight="1" x14ac:dyDescent="0.35"/>
    <row r="1526" ht="12" customHeight="1" x14ac:dyDescent="0.35"/>
    <row r="1527" ht="12" customHeight="1" x14ac:dyDescent="0.35"/>
    <row r="1528" ht="12" customHeight="1" x14ac:dyDescent="0.35"/>
    <row r="1529" ht="12" customHeight="1" x14ac:dyDescent="0.35"/>
    <row r="1530" ht="12" customHeight="1" x14ac:dyDescent="0.35"/>
    <row r="1531" ht="12" customHeight="1" x14ac:dyDescent="0.35"/>
    <row r="1532" ht="12" customHeight="1" x14ac:dyDescent="0.35"/>
    <row r="1533" ht="12" customHeight="1" x14ac:dyDescent="0.35"/>
    <row r="1534" ht="12" customHeight="1" x14ac:dyDescent="0.35"/>
    <row r="1535" ht="12" customHeight="1" x14ac:dyDescent="0.35"/>
    <row r="1536" ht="12" customHeight="1" x14ac:dyDescent="0.35"/>
    <row r="1537" ht="12" customHeight="1" x14ac:dyDescent="0.35"/>
    <row r="1538" ht="12" customHeight="1" x14ac:dyDescent="0.35"/>
    <row r="1539" ht="12" customHeight="1" x14ac:dyDescent="0.35"/>
    <row r="1540" ht="12" customHeight="1" x14ac:dyDescent="0.35"/>
    <row r="1541" ht="12" customHeight="1" x14ac:dyDescent="0.35"/>
    <row r="1542" ht="12" customHeight="1" x14ac:dyDescent="0.35"/>
    <row r="1543" ht="12" customHeight="1" x14ac:dyDescent="0.35"/>
    <row r="1544" ht="12" customHeight="1" x14ac:dyDescent="0.35"/>
    <row r="1545" ht="12" customHeight="1" x14ac:dyDescent="0.35"/>
    <row r="1546" ht="12" customHeight="1" x14ac:dyDescent="0.35"/>
    <row r="1547" ht="12" customHeight="1" x14ac:dyDescent="0.35"/>
    <row r="1548" ht="12" customHeight="1" x14ac:dyDescent="0.35"/>
    <row r="1549" ht="12" customHeight="1" x14ac:dyDescent="0.35"/>
    <row r="1550" ht="12" customHeight="1" x14ac:dyDescent="0.35"/>
    <row r="1551" ht="12" customHeight="1" x14ac:dyDescent="0.35"/>
    <row r="1552" ht="12" customHeight="1" x14ac:dyDescent="0.35"/>
    <row r="1553" ht="12" customHeight="1" x14ac:dyDescent="0.35"/>
    <row r="1554" ht="12" customHeight="1" x14ac:dyDescent="0.35"/>
    <row r="1555" ht="12" customHeight="1" x14ac:dyDescent="0.35"/>
    <row r="1556" ht="12" customHeight="1" x14ac:dyDescent="0.35"/>
    <row r="1557" ht="12" customHeight="1" x14ac:dyDescent="0.35"/>
    <row r="1558" ht="12" customHeight="1" x14ac:dyDescent="0.35"/>
    <row r="1559" ht="12" customHeight="1" x14ac:dyDescent="0.35"/>
    <row r="1560" ht="12" customHeight="1" x14ac:dyDescent="0.35"/>
    <row r="1561" ht="12" customHeight="1" x14ac:dyDescent="0.35"/>
    <row r="1562" ht="12" customHeight="1" x14ac:dyDescent="0.35"/>
    <row r="1563" ht="12" customHeight="1" x14ac:dyDescent="0.35"/>
    <row r="1564" ht="12" customHeight="1" x14ac:dyDescent="0.35"/>
    <row r="1565" ht="12" customHeight="1" x14ac:dyDescent="0.35"/>
    <row r="1566" ht="12" customHeight="1" x14ac:dyDescent="0.35"/>
    <row r="1567" ht="12" customHeight="1" x14ac:dyDescent="0.35"/>
    <row r="1568" ht="12" customHeight="1" x14ac:dyDescent="0.35"/>
    <row r="1569" ht="12" customHeight="1" x14ac:dyDescent="0.35"/>
    <row r="1570" ht="12" customHeight="1" x14ac:dyDescent="0.35"/>
    <row r="1571" ht="12" customHeight="1" x14ac:dyDescent="0.35"/>
    <row r="1572" ht="12" customHeight="1" x14ac:dyDescent="0.35"/>
    <row r="1573" ht="12" customHeight="1" x14ac:dyDescent="0.35"/>
    <row r="1574" ht="12" customHeight="1" x14ac:dyDescent="0.35"/>
    <row r="1575" ht="12" customHeight="1" x14ac:dyDescent="0.35"/>
    <row r="1576" ht="12" customHeight="1" x14ac:dyDescent="0.35"/>
    <row r="1577" ht="12" customHeight="1" x14ac:dyDescent="0.35"/>
    <row r="1578" ht="12" customHeight="1" x14ac:dyDescent="0.35"/>
    <row r="1579" ht="12" customHeight="1" x14ac:dyDescent="0.35"/>
    <row r="1580" ht="12" customHeight="1" x14ac:dyDescent="0.35"/>
    <row r="1581" ht="12" customHeight="1" x14ac:dyDescent="0.35"/>
    <row r="1582" ht="12" customHeight="1" x14ac:dyDescent="0.35"/>
    <row r="1583" ht="12" customHeight="1" x14ac:dyDescent="0.35"/>
    <row r="1584" ht="12" customHeight="1" x14ac:dyDescent="0.35"/>
    <row r="1585" ht="12" customHeight="1" x14ac:dyDescent="0.35"/>
    <row r="1586" ht="12" customHeight="1" x14ac:dyDescent="0.35"/>
    <row r="1587" ht="12" customHeight="1" x14ac:dyDescent="0.35"/>
    <row r="1588" ht="12" customHeight="1" x14ac:dyDescent="0.35"/>
    <row r="1589" ht="12" customHeight="1" x14ac:dyDescent="0.35"/>
    <row r="1590" ht="12" customHeight="1" x14ac:dyDescent="0.35"/>
    <row r="1591" ht="12" customHeight="1" x14ac:dyDescent="0.35"/>
    <row r="1592" ht="12" customHeight="1" x14ac:dyDescent="0.35"/>
    <row r="1593" ht="12" customHeight="1" x14ac:dyDescent="0.35"/>
    <row r="1594" ht="12" customHeight="1" x14ac:dyDescent="0.35"/>
    <row r="1595" ht="12" customHeight="1" x14ac:dyDescent="0.35"/>
    <row r="1596" ht="12" customHeight="1" x14ac:dyDescent="0.35"/>
    <row r="1597" ht="12" customHeight="1" x14ac:dyDescent="0.35"/>
    <row r="1598" ht="12" customHeight="1" x14ac:dyDescent="0.35"/>
    <row r="1599" ht="12" customHeight="1" x14ac:dyDescent="0.35"/>
    <row r="1600" ht="12" customHeight="1" x14ac:dyDescent="0.35"/>
    <row r="1601" ht="12" customHeight="1" x14ac:dyDescent="0.35"/>
    <row r="1602" ht="12" customHeight="1" x14ac:dyDescent="0.35"/>
    <row r="1603" ht="12" customHeight="1" x14ac:dyDescent="0.35"/>
    <row r="1604" ht="12" customHeight="1" x14ac:dyDescent="0.35"/>
    <row r="1605" ht="12" customHeight="1" x14ac:dyDescent="0.35"/>
    <row r="1606" ht="12" customHeight="1" x14ac:dyDescent="0.35"/>
    <row r="1607" ht="12" customHeight="1" x14ac:dyDescent="0.35"/>
    <row r="1608" ht="12" customHeight="1" x14ac:dyDescent="0.35"/>
    <row r="1609" ht="12" customHeight="1" x14ac:dyDescent="0.35"/>
    <row r="1610" ht="12" customHeight="1" x14ac:dyDescent="0.35"/>
    <row r="1611" ht="12" customHeight="1" x14ac:dyDescent="0.35"/>
    <row r="1612" ht="12" customHeight="1" x14ac:dyDescent="0.35"/>
    <row r="1613" ht="12" customHeight="1" x14ac:dyDescent="0.35"/>
    <row r="1614" ht="12" customHeight="1" x14ac:dyDescent="0.35"/>
    <row r="1615" ht="12" customHeight="1" x14ac:dyDescent="0.35"/>
    <row r="1616" ht="12" customHeight="1" x14ac:dyDescent="0.35"/>
    <row r="1617" ht="12" customHeight="1" x14ac:dyDescent="0.35"/>
    <row r="1618" ht="12" customHeight="1" x14ac:dyDescent="0.35"/>
    <row r="1619" ht="12" customHeight="1" x14ac:dyDescent="0.35"/>
    <row r="1620" ht="12" customHeight="1" x14ac:dyDescent="0.35"/>
    <row r="1621" ht="12" customHeight="1" x14ac:dyDescent="0.35"/>
    <row r="1622" ht="12" customHeight="1" x14ac:dyDescent="0.35"/>
    <row r="1623" ht="12" customHeight="1" x14ac:dyDescent="0.35"/>
    <row r="1624" ht="12" customHeight="1" x14ac:dyDescent="0.35"/>
    <row r="1625" ht="12" customHeight="1" x14ac:dyDescent="0.35"/>
    <row r="1626" ht="12" customHeight="1" x14ac:dyDescent="0.35"/>
    <row r="1627" ht="12" customHeight="1" x14ac:dyDescent="0.35"/>
    <row r="1628" ht="12" customHeight="1" x14ac:dyDescent="0.35"/>
    <row r="1629" ht="12" customHeight="1" x14ac:dyDescent="0.35"/>
    <row r="1630" ht="12" customHeight="1" x14ac:dyDescent="0.35"/>
    <row r="1631" ht="12" customHeight="1" x14ac:dyDescent="0.35"/>
    <row r="1632" ht="12" customHeight="1" x14ac:dyDescent="0.35"/>
    <row r="1633" ht="12" customHeight="1" x14ac:dyDescent="0.35"/>
    <row r="1634" ht="12" customHeight="1" x14ac:dyDescent="0.35"/>
    <row r="1635" ht="12" customHeight="1" x14ac:dyDescent="0.35"/>
    <row r="1636" ht="12" customHeight="1" x14ac:dyDescent="0.35"/>
    <row r="1637" ht="12" customHeight="1" x14ac:dyDescent="0.35"/>
    <row r="1638" ht="12" customHeight="1" x14ac:dyDescent="0.35"/>
    <row r="1639" ht="12" customHeight="1" x14ac:dyDescent="0.35"/>
    <row r="1640" ht="12" customHeight="1" x14ac:dyDescent="0.35"/>
    <row r="1641" ht="12" customHeight="1" x14ac:dyDescent="0.35"/>
    <row r="1642" ht="12" customHeight="1" x14ac:dyDescent="0.35"/>
    <row r="1643" ht="12" customHeight="1" x14ac:dyDescent="0.35"/>
    <row r="1644" ht="12" customHeight="1" x14ac:dyDescent="0.35"/>
    <row r="1645" ht="12" customHeight="1" x14ac:dyDescent="0.35"/>
    <row r="1646" ht="12" customHeight="1" x14ac:dyDescent="0.35"/>
    <row r="1647" ht="12" customHeight="1" x14ac:dyDescent="0.35"/>
    <row r="1648" ht="12" customHeight="1" x14ac:dyDescent="0.35"/>
    <row r="1649" ht="12" customHeight="1" x14ac:dyDescent="0.35"/>
    <row r="1650" ht="12" customHeight="1" x14ac:dyDescent="0.35"/>
    <row r="1651" ht="12" customHeight="1" x14ac:dyDescent="0.35"/>
    <row r="1652" ht="12" customHeight="1" x14ac:dyDescent="0.35"/>
    <row r="1653" ht="12" customHeight="1" x14ac:dyDescent="0.35"/>
    <row r="1654" ht="12" customHeight="1" x14ac:dyDescent="0.35"/>
    <row r="1655" ht="12" customHeight="1" x14ac:dyDescent="0.35"/>
    <row r="1656" ht="12" customHeight="1" x14ac:dyDescent="0.35"/>
    <row r="1657" ht="12" customHeight="1" x14ac:dyDescent="0.35"/>
    <row r="1658" ht="12" customHeight="1" x14ac:dyDescent="0.35"/>
    <row r="1659" ht="12" customHeight="1" x14ac:dyDescent="0.35"/>
    <row r="1660" ht="12" customHeight="1" x14ac:dyDescent="0.35"/>
    <row r="1661" ht="12" customHeight="1" x14ac:dyDescent="0.35"/>
    <row r="1662" ht="12" customHeight="1" x14ac:dyDescent="0.35"/>
    <row r="1663" ht="12" customHeight="1" x14ac:dyDescent="0.35"/>
    <row r="1664" ht="12" customHeight="1" x14ac:dyDescent="0.35"/>
    <row r="1665" ht="12" customHeight="1" x14ac:dyDescent="0.35"/>
    <row r="1666" ht="12" customHeight="1" x14ac:dyDescent="0.35"/>
    <row r="1667" ht="12" customHeight="1" x14ac:dyDescent="0.35"/>
    <row r="1668" ht="12" customHeight="1" x14ac:dyDescent="0.35"/>
    <row r="1669" ht="12" customHeight="1" x14ac:dyDescent="0.35"/>
    <row r="1670" ht="12" customHeight="1" x14ac:dyDescent="0.35"/>
    <row r="1671" ht="12" customHeight="1" x14ac:dyDescent="0.35"/>
    <row r="1672" ht="12" customHeight="1" x14ac:dyDescent="0.35"/>
    <row r="1673" ht="12" customHeight="1" x14ac:dyDescent="0.35"/>
    <row r="1674" ht="12" customHeight="1" x14ac:dyDescent="0.35"/>
    <row r="1675" ht="12" customHeight="1" x14ac:dyDescent="0.35"/>
    <row r="1676" ht="12" customHeight="1" x14ac:dyDescent="0.35"/>
    <row r="1677" ht="12" customHeight="1" x14ac:dyDescent="0.35"/>
    <row r="1678" ht="12" customHeight="1" x14ac:dyDescent="0.35"/>
    <row r="1679" ht="12" customHeight="1" x14ac:dyDescent="0.35"/>
    <row r="1680" ht="12" customHeight="1" x14ac:dyDescent="0.35"/>
    <row r="1681" ht="12" customHeight="1" x14ac:dyDescent="0.35"/>
    <row r="1682" ht="12" customHeight="1" x14ac:dyDescent="0.35"/>
    <row r="1683" ht="12" customHeight="1" x14ac:dyDescent="0.35"/>
    <row r="1684" ht="12" customHeight="1" x14ac:dyDescent="0.35"/>
    <row r="1685" ht="12" customHeight="1" x14ac:dyDescent="0.35"/>
    <row r="1686" ht="12" customHeight="1" x14ac:dyDescent="0.35"/>
    <row r="1687" ht="12" customHeight="1" x14ac:dyDescent="0.35"/>
    <row r="1688" ht="12" customHeight="1" x14ac:dyDescent="0.35"/>
    <row r="1689" ht="12" customHeight="1" x14ac:dyDescent="0.35"/>
    <row r="1690" ht="12" customHeight="1" x14ac:dyDescent="0.35"/>
    <row r="1691" ht="12" customHeight="1" x14ac:dyDescent="0.35"/>
    <row r="1692" ht="12" customHeight="1" x14ac:dyDescent="0.35"/>
    <row r="1693" ht="12" customHeight="1" x14ac:dyDescent="0.35"/>
    <row r="1694" ht="12" customHeight="1" x14ac:dyDescent="0.35"/>
    <row r="1695" ht="12" customHeight="1" x14ac:dyDescent="0.35"/>
    <row r="1696" ht="12" customHeight="1" x14ac:dyDescent="0.35"/>
    <row r="1697" ht="12" customHeight="1" x14ac:dyDescent="0.35"/>
    <row r="1698" ht="12" customHeight="1" x14ac:dyDescent="0.35"/>
    <row r="1699" ht="12" customHeight="1" x14ac:dyDescent="0.35"/>
    <row r="1700" ht="12" customHeight="1" x14ac:dyDescent="0.35"/>
    <row r="1701" ht="12" customHeight="1" x14ac:dyDescent="0.35"/>
    <row r="1702" ht="12" customHeight="1" x14ac:dyDescent="0.35"/>
    <row r="1703" ht="12" customHeight="1" x14ac:dyDescent="0.35"/>
    <row r="1704" ht="12" customHeight="1" x14ac:dyDescent="0.35"/>
    <row r="1705" ht="12" customHeight="1" x14ac:dyDescent="0.35"/>
    <row r="1706" ht="12" customHeight="1" x14ac:dyDescent="0.35"/>
    <row r="1707" ht="12" customHeight="1" x14ac:dyDescent="0.35"/>
    <row r="1708" ht="12" customHeight="1" x14ac:dyDescent="0.35"/>
    <row r="1709" ht="12" customHeight="1" x14ac:dyDescent="0.35"/>
    <row r="1710" ht="12" customHeight="1" x14ac:dyDescent="0.35"/>
    <row r="1711" ht="12" customHeight="1" x14ac:dyDescent="0.35"/>
    <row r="1712" ht="12" customHeight="1" x14ac:dyDescent="0.35"/>
    <row r="1713" ht="12" customHeight="1" x14ac:dyDescent="0.35"/>
    <row r="1714" ht="12" customHeight="1" x14ac:dyDescent="0.35"/>
    <row r="1715" ht="12" customHeight="1" x14ac:dyDescent="0.35"/>
    <row r="1716" ht="12" customHeight="1" x14ac:dyDescent="0.35"/>
    <row r="1717" ht="12" customHeight="1" x14ac:dyDescent="0.35"/>
    <row r="1718" ht="12" customHeight="1" x14ac:dyDescent="0.35"/>
    <row r="1719" ht="12" customHeight="1" x14ac:dyDescent="0.35"/>
    <row r="1720" ht="12" customHeight="1" x14ac:dyDescent="0.35"/>
    <row r="1721" ht="12" customHeight="1" x14ac:dyDescent="0.35"/>
    <row r="1722" ht="12" customHeight="1" x14ac:dyDescent="0.35"/>
    <row r="1723" ht="12" customHeight="1" x14ac:dyDescent="0.35"/>
    <row r="1724" ht="12" customHeight="1" x14ac:dyDescent="0.35"/>
    <row r="1725" ht="12" customHeight="1" x14ac:dyDescent="0.35"/>
    <row r="1726" ht="12" customHeight="1" x14ac:dyDescent="0.35"/>
    <row r="1727" ht="12" customHeight="1" x14ac:dyDescent="0.35"/>
    <row r="1728" ht="12" customHeight="1" x14ac:dyDescent="0.35"/>
    <row r="1729" ht="12" customHeight="1" x14ac:dyDescent="0.35"/>
    <row r="1730" ht="12" customHeight="1" x14ac:dyDescent="0.35"/>
    <row r="1731" ht="12" customHeight="1" x14ac:dyDescent="0.35"/>
    <row r="1732" ht="12" customHeight="1" x14ac:dyDescent="0.35"/>
    <row r="1733" ht="12" customHeight="1" x14ac:dyDescent="0.35"/>
    <row r="1734" ht="12" customHeight="1" x14ac:dyDescent="0.35"/>
    <row r="1735" ht="12" customHeight="1" x14ac:dyDescent="0.35"/>
    <row r="1736" ht="12" customHeight="1" x14ac:dyDescent="0.35"/>
    <row r="1737" ht="12" customHeight="1" x14ac:dyDescent="0.35"/>
    <row r="1738" ht="12" customHeight="1" x14ac:dyDescent="0.35"/>
    <row r="1739" ht="12" customHeight="1" x14ac:dyDescent="0.35"/>
    <row r="1740" ht="12" customHeight="1" x14ac:dyDescent="0.35"/>
    <row r="1741" ht="12" customHeight="1" x14ac:dyDescent="0.35"/>
    <row r="1742" ht="12" customHeight="1" x14ac:dyDescent="0.35"/>
    <row r="1743" ht="12" customHeight="1" x14ac:dyDescent="0.35"/>
    <row r="1744" ht="12" customHeight="1" x14ac:dyDescent="0.35"/>
    <row r="1745" ht="12" customHeight="1" x14ac:dyDescent="0.35"/>
    <row r="1746" ht="12" customHeight="1" x14ac:dyDescent="0.35"/>
    <row r="1747" ht="12" customHeight="1" x14ac:dyDescent="0.35"/>
    <row r="1748" ht="12" customHeight="1" x14ac:dyDescent="0.35"/>
    <row r="1749" ht="12" customHeight="1" x14ac:dyDescent="0.35"/>
    <row r="1750" ht="12" customHeight="1" x14ac:dyDescent="0.35"/>
    <row r="1751" ht="12" customHeight="1" x14ac:dyDescent="0.35"/>
    <row r="1752" ht="12" customHeight="1" x14ac:dyDescent="0.35"/>
    <row r="1753" ht="12" customHeight="1" x14ac:dyDescent="0.35"/>
    <row r="1754" ht="12" customHeight="1" x14ac:dyDescent="0.35"/>
    <row r="1755" ht="12" customHeight="1" x14ac:dyDescent="0.35"/>
    <row r="1756" ht="12" customHeight="1" x14ac:dyDescent="0.35"/>
    <row r="1757" ht="12" customHeight="1" x14ac:dyDescent="0.35"/>
    <row r="1758" ht="12" customHeight="1" x14ac:dyDescent="0.35"/>
    <row r="1759" ht="12" customHeight="1" x14ac:dyDescent="0.35"/>
    <row r="1760" ht="12" customHeight="1" x14ac:dyDescent="0.35"/>
    <row r="1761" ht="12" customHeight="1" x14ac:dyDescent="0.35"/>
    <row r="1762" ht="12" customHeight="1" x14ac:dyDescent="0.35"/>
    <row r="1763" ht="12" customHeight="1" x14ac:dyDescent="0.35"/>
    <row r="1764" ht="12" customHeight="1" x14ac:dyDescent="0.35"/>
    <row r="1765" ht="12" customHeight="1" x14ac:dyDescent="0.35"/>
    <row r="1766" ht="12" customHeight="1" x14ac:dyDescent="0.35"/>
    <row r="1767" ht="12" customHeight="1" x14ac:dyDescent="0.35"/>
    <row r="1768" ht="12" customHeight="1" x14ac:dyDescent="0.35"/>
    <row r="1769" ht="12" customHeight="1" x14ac:dyDescent="0.35"/>
    <row r="1770" ht="12" customHeight="1" x14ac:dyDescent="0.35"/>
    <row r="1771" ht="12" customHeight="1" x14ac:dyDescent="0.35"/>
    <row r="1772" ht="12" customHeight="1" x14ac:dyDescent="0.35"/>
    <row r="1773" ht="12" customHeight="1" x14ac:dyDescent="0.35"/>
    <row r="1774" ht="12" customHeight="1" x14ac:dyDescent="0.35"/>
    <row r="1775" ht="12" customHeight="1" x14ac:dyDescent="0.35"/>
    <row r="1776" ht="12" customHeight="1" x14ac:dyDescent="0.35"/>
    <row r="1777" ht="12" customHeight="1" x14ac:dyDescent="0.35"/>
    <row r="1778" ht="12" customHeight="1" x14ac:dyDescent="0.35"/>
    <row r="1779" ht="12" customHeight="1" x14ac:dyDescent="0.35"/>
    <row r="1780" ht="12" customHeight="1" x14ac:dyDescent="0.35"/>
    <row r="1781" ht="12" customHeight="1" x14ac:dyDescent="0.35"/>
    <row r="1782" ht="12" customHeight="1" x14ac:dyDescent="0.35"/>
    <row r="1783" ht="12" customHeight="1" x14ac:dyDescent="0.35"/>
    <row r="1784" ht="12" customHeight="1" x14ac:dyDescent="0.35"/>
    <row r="1785" ht="12" customHeight="1" x14ac:dyDescent="0.35"/>
    <row r="1786" ht="12" customHeight="1" x14ac:dyDescent="0.35"/>
    <row r="1787" ht="12" customHeight="1" x14ac:dyDescent="0.35"/>
    <row r="1788" ht="12" customHeight="1" x14ac:dyDescent="0.35"/>
    <row r="1789" ht="12" customHeight="1" x14ac:dyDescent="0.35"/>
    <row r="1790" ht="12" customHeight="1" x14ac:dyDescent="0.35"/>
    <row r="1791" ht="12" customHeight="1" x14ac:dyDescent="0.35"/>
    <row r="1792" ht="12" customHeight="1" x14ac:dyDescent="0.35"/>
    <row r="1793" ht="12" customHeight="1" x14ac:dyDescent="0.35"/>
    <row r="1794" ht="12" customHeight="1" x14ac:dyDescent="0.35"/>
    <row r="1795" ht="12" customHeight="1" x14ac:dyDescent="0.35"/>
    <row r="1796" ht="12" customHeight="1" x14ac:dyDescent="0.35"/>
    <row r="1797" ht="12" customHeight="1" x14ac:dyDescent="0.35"/>
    <row r="1798" ht="12" customHeight="1" x14ac:dyDescent="0.35"/>
    <row r="1799" ht="12" customHeight="1" x14ac:dyDescent="0.35"/>
    <row r="1800" ht="12" customHeight="1" x14ac:dyDescent="0.35"/>
    <row r="1801" ht="12" customHeight="1" x14ac:dyDescent="0.35"/>
    <row r="1802" ht="12" customHeight="1" x14ac:dyDescent="0.35"/>
    <row r="1803" ht="12" customHeight="1" x14ac:dyDescent="0.35"/>
    <row r="1804" ht="12" customHeight="1" x14ac:dyDescent="0.35"/>
    <row r="1805" ht="12" customHeight="1" x14ac:dyDescent="0.35"/>
    <row r="1806" ht="12" customHeight="1" x14ac:dyDescent="0.35"/>
    <row r="1807" ht="12" customHeight="1" x14ac:dyDescent="0.35"/>
    <row r="1808" ht="12" customHeight="1" x14ac:dyDescent="0.35"/>
    <row r="1809" ht="12" customHeight="1" x14ac:dyDescent="0.35"/>
    <row r="1810" ht="12" customHeight="1" x14ac:dyDescent="0.35"/>
    <row r="1811" ht="12" customHeight="1" x14ac:dyDescent="0.35"/>
    <row r="1812" ht="12" customHeight="1" x14ac:dyDescent="0.35"/>
    <row r="1813" ht="12" customHeight="1" x14ac:dyDescent="0.35"/>
    <row r="1814" ht="12" customHeight="1" x14ac:dyDescent="0.35"/>
    <row r="1815" ht="12" customHeight="1" x14ac:dyDescent="0.35"/>
    <row r="1816" ht="12" customHeight="1" x14ac:dyDescent="0.35"/>
    <row r="1817" ht="12" customHeight="1" x14ac:dyDescent="0.35"/>
    <row r="1818" ht="12" customHeight="1" x14ac:dyDescent="0.35"/>
    <row r="1819" ht="12" customHeight="1" x14ac:dyDescent="0.35"/>
    <row r="1820" ht="12" customHeight="1" x14ac:dyDescent="0.35"/>
    <row r="1821" ht="12" customHeight="1" x14ac:dyDescent="0.35"/>
    <row r="1822" ht="12" customHeight="1" x14ac:dyDescent="0.35"/>
    <row r="1823" ht="12" customHeight="1" x14ac:dyDescent="0.35"/>
    <row r="1824" ht="12" customHeight="1" x14ac:dyDescent="0.35"/>
    <row r="1825" ht="12" customHeight="1" x14ac:dyDescent="0.35"/>
    <row r="1826" ht="12" customHeight="1" x14ac:dyDescent="0.35"/>
    <row r="1827" ht="12" customHeight="1" x14ac:dyDescent="0.35"/>
    <row r="1828" ht="12" customHeight="1" x14ac:dyDescent="0.35"/>
    <row r="1829" ht="12" customHeight="1" x14ac:dyDescent="0.35"/>
    <row r="1830" ht="12" customHeight="1" x14ac:dyDescent="0.35"/>
    <row r="1831" ht="12" customHeight="1" x14ac:dyDescent="0.35"/>
    <row r="1832" ht="12" customHeight="1" x14ac:dyDescent="0.35"/>
    <row r="1833" ht="12" customHeight="1" x14ac:dyDescent="0.35"/>
    <row r="1834" ht="12" customHeight="1" x14ac:dyDescent="0.35"/>
    <row r="1835" ht="12" customHeight="1" x14ac:dyDescent="0.35"/>
    <row r="1836" ht="12" customHeight="1" x14ac:dyDescent="0.35"/>
    <row r="1837" ht="12" customHeight="1" x14ac:dyDescent="0.35"/>
    <row r="1838" ht="12" customHeight="1" x14ac:dyDescent="0.35"/>
    <row r="1839" ht="12" customHeight="1" x14ac:dyDescent="0.35"/>
    <row r="1840" ht="12" customHeight="1" x14ac:dyDescent="0.35"/>
    <row r="1841" ht="12" customHeight="1" x14ac:dyDescent="0.35"/>
    <row r="1842" ht="12" customHeight="1" x14ac:dyDescent="0.35"/>
    <row r="1843" ht="12" customHeight="1" x14ac:dyDescent="0.35"/>
    <row r="1844" ht="12" customHeight="1" x14ac:dyDescent="0.35"/>
    <row r="1845" ht="12" customHeight="1" x14ac:dyDescent="0.35"/>
    <row r="1846" ht="12" customHeight="1" x14ac:dyDescent="0.35"/>
    <row r="1847" ht="12" customHeight="1" x14ac:dyDescent="0.35"/>
    <row r="1848" ht="12" customHeight="1" x14ac:dyDescent="0.35"/>
    <row r="1849" ht="12" customHeight="1" x14ac:dyDescent="0.35"/>
    <row r="1850" ht="12" customHeight="1" x14ac:dyDescent="0.35"/>
    <row r="1851" ht="12" customHeight="1" x14ac:dyDescent="0.35"/>
    <row r="1852" ht="12" customHeight="1" x14ac:dyDescent="0.35"/>
    <row r="1853" ht="12" customHeight="1" x14ac:dyDescent="0.35"/>
    <row r="1854" ht="12" customHeight="1" x14ac:dyDescent="0.35"/>
    <row r="1855" ht="12" customHeight="1" x14ac:dyDescent="0.35"/>
    <row r="1856" ht="12" customHeight="1" x14ac:dyDescent="0.35"/>
    <row r="1857" ht="12" customHeight="1" x14ac:dyDescent="0.35"/>
    <row r="1858" ht="12" customHeight="1" x14ac:dyDescent="0.35"/>
    <row r="1859" ht="12" customHeight="1" x14ac:dyDescent="0.35"/>
    <row r="1860" ht="12" customHeight="1" x14ac:dyDescent="0.35"/>
    <row r="1861" ht="12" customHeight="1" x14ac:dyDescent="0.35"/>
    <row r="1862" ht="12" customHeight="1" x14ac:dyDescent="0.35"/>
    <row r="1863" ht="12" customHeight="1" x14ac:dyDescent="0.35"/>
    <row r="1864" ht="12" customHeight="1" x14ac:dyDescent="0.35"/>
    <row r="1865" ht="12" customHeight="1" x14ac:dyDescent="0.35"/>
    <row r="1866" ht="12" customHeight="1" x14ac:dyDescent="0.35"/>
    <row r="1867" ht="12" customHeight="1" x14ac:dyDescent="0.35"/>
    <row r="1868" ht="12" customHeight="1" x14ac:dyDescent="0.35"/>
    <row r="1869" ht="12" customHeight="1" x14ac:dyDescent="0.35"/>
    <row r="1870" ht="12" customHeight="1" x14ac:dyDescent="0.35"/>
    <row r="1871" ht="12" customHeight="1" x14ac:dyDescent="0.35"/>
    <row r="1872" ht="12" customHeight="1" x14ac:dyDescent="0.35"/>
    <row r="1873" ht="12" customHeight="1" x14ac:dyDescent="0.35"/>
    <row r="1874" ht="12" customHeight="1" x14ac:dyDescent="0.35"/>
    <row r="1875" ht="12" customHeight="1" x14ac:dyDescent="0.35"/>
    <row r="1876" ht="12" customHeight="1" x14ac:dyDescent="0.35"/>
    <row r="1877" ht="12" customHeight="1" x14ac:dyDescent="0.35"/>
    <row r="1878" ht="12" customHeight="1" x14ac:dyDescent="0.35"/>
    <row r="1879" ht="12" customHeight="1" x14ac:dyDescent="0.35"/>
    <row r="1880" ht="12" customHeight="1" x14ac:dyDescent="0.35"/>
    <row r="1881" ht="12" customHeight="1" x14ac:dyDescent="0.35"/>
    <row r="1882" ht="12" customHeight="1" x14ac:dyDescent="0.35"/>
    <row r="1883" ht="12" customHeight="1" x14ac:dyDescent="0.35"/>
    <row r="1884" ht="12" customHeight="1" x14ac:dyDescent="0.35"/>
    <row r="1885" ht="12" customHeight="1" x14ac:dyDescent="0.35"/>
    <row r="1886" ht="12" customHeight="1" x14ac:dyDescent="0.35"/>
    <row r="1887" ht="12" customHeight="1" x14ac:dyDescent="0.35"/>
    <row r="1888" ht="12" customHeight="1" x14ac:dyDescent="0.35"/>
    <row r="1889" ht="12" customHeight="1" x14ac:dyDescent="0.35"/>
    <row r="1890" ht="12" customHeight="1" x14ac:dyDescent="0.35"/>
    <row r="1891" ht="12" customHeight="1" x14ac:dyDescent="0.35"/>
    <row r="1892" ht="12" customHeight="1" x14ac:dyDescent="0.35"/>
    <row r="1893" ht="12" customHeight="1" x14ac:dyDescent="0.35"/>
    <row r="1894" ht="12" customHeight="1" x14ac:dyDescent="0.35"/>
    <row r="1895" ht="12" customHeight="1" x14ac:dyDescent="0.35"/>
    <row r="1896" ht="12" customHeight="1" x14ac:dyDescent="0.35"/>
    <row r="1897" ht="12" customHeight="1" x14ac:dyDescent="0.35"/>
    <row r="1898" ht="12" customHeight="1" x14ac:dyDescent="0.35"/>
    <row r="1899" ht="12" customHeight="1" x14ac:dyDescent="0.35"/>
    <row r="1900" ht="12" customHeight="1" x14ac:dyDescent="0.35"/>
    <row r="1901" ht="12" customHeight="1" x14ac:dyDescent="0.35"/>
    <row r="1902" ht="12" customHeight="1" x14ac:dyDescent="0.35"/>
    <row r="1903" ht="12" customHeight="1" x14ac:dyDescent="0.35"/>
    <row r="1904" ht="12" customHeight="1" x14ac:dyDescent="0.35"/>
    <row r="1905" ht="12" customHeight="1" x14ac:dyDescent="0.35"/>
    <row r="1906" ht="12" customHeight="1" x14ac:dyDescent="0.35"/>
    <row r="1907" ht="12" customHeight="1" x14ac:dyDescent="0.35"/>
    <row r="1908" ht="12" customHeight="1" x14ac:dyDescent="0.35"/>
    <row r="1909" ht="12" customHeight="1" x14ac:dyDescent="0.35"/>
    <row r="1910" ht="12" customHeight="1" x14ac:dyDescent="0.35"/>
    <row r="1911" ht="12" customHeight="1" x14ac:dyDescent="0.35"/>
    <row r="1912" ht="12" customHeight="1" x14ac:dyDescent="0.35"/>
    <row r="1913" ht="12" customHeight="1" x14ac:dyDescent="0.35"/>
    <row r="1914" ht="12" customHeight="1" x14ac:dyDescent="0.35"/>
    <row r="1915" ht="12" customHeight="1" x14ac:dyDescent="0.35"/>
    <row r="1916" ht="12" customHeight="1" x14ac:dyDescent="0.35"/>
    <row r="1917" ht="12" customHeight="1" x14ac:dyDescent="0.35"/>
    <row r="1918" ht="12" customHeight="1" x14ac:dyDescent="0.35"/>
    <row r="1919" ht="12" customHeight="1" x14ac:dyDescent="0.35"/>
    <row r="1920" ht="12" customHeight="1" x14ac:dyDescent="0.35"/>
    <row r="1921" ht="12" customHeight="1" x14ac:dyDescent="0.35"/>
    <row r="1922" ht="12" customHeight="1" x14ac:dyDescent="0.35"/>
    <row r="1923" ht="12" customHeight="1" x14ac:dyDescent="0.35"/>
    <row r="1924" ht="12" customHeight="1" x14ac:dyDescent="0.35"/>
    <row r="1925" ht="12" customHeight="1" x14ac:dyDescent="0.35"/>
    <row r="1926" ht="12" customHeight="1" x14ac:dyDescent="0.35"/>
    <row r="1927" ht="12" customHeight="1" x14ac:dyDescent="0.35"/>
    <row r="1928" ht="12" customHeight="1" x14ac:dyDescent="0.35"/>
    <row r="1929" ht="12" customHeight="1" x14ac:dyDescent="0.35"/>
    <row r="1930" ht="12" customHeight="1" x14ac:dyDescent="0.35"/>
    <row r="1931" ht="12" customHeight="1" x14ac:dyDescent="0.35"/>
    <row r="1932" ht="12" customHeight="1" x14ac:dyDescent="0.35"/>
    <row r="1933" ht="12" customHeight="1" x14ac:dyDescent="0.35"/>
    <row r="1934" ht="12" customHeight="1" x14ac:dyDescent="0.35"/>
    <row r="1935" ht="12" customHeight="1" x14ac:dyDescent="0.35"/>
    <row r="1936" ht="12" customHeight="1" x14ac:dyDescent="0.35"/>
    <row r="1937" ht="12" customHeight="1" x14ac:dyDescent="0.35"/>
    <row r="1938" ht="12" customHeight="1" x14ac:dyDescent="0.35"/>
    <row r="1939" ht="12" customHeight="1" x14ac:dyDescent="0.35"/>
    <row r="1940" ht="12" customHeight="1" x14ac:dyDescent="0.35"/>
    <row r="1941" ht="12" customHeight="1" x14ac:dyDescent="0.35"/>
    <row r="1942" ht="12" customHeight="1" x14ac:dyDescent="0.35"/>
    <row r="1943" ht="12" customHeight="1" x14ac:dyDescent="0.35"/>
    <row r="1944" ht="12" customHeight="1" x14ac:dyDescent="0.35"/>
    <row r="1945" ht="12" customHeight="1" x14ac:dyDescent="0.35"/>
    <row r="1946" ht="12" customHeight="1" x14ac:dyDescent="0.35"/>
    <row r="1947" ht="12" customHeight="1" x14ac:dyDescent="0.35"/>
    <row r="1948" ht="12" customHeight="1" x14ac:dyDescent="0.35"/>
    <row r="1949" ht="12" customHeight="1" x14ac:dyDescent="0.35"/>
    <row r="1950" ht="12" customHeight="1" x14ac:dyDescent="0.35"/>
    <row r="1951" ht="12" customHeight="1" x14ac:dyDescent="0.35"/>
    <row r="1952" ht="12" customHeight="1" x14ac:dyDescent="0.35"/>
    <row r="1953" ht="12" customHeight="1" x14ac:dyDescent="0.35"/>
    <row r="1954" ht="12" customHeight="1" x14ac:dyDescent="0.35"/>
    <row r="1955" ht="12" customHeight="1" x14ac:dyDescent="0.35"/>
    <row r="1956" ht="12" customHeight="1" x14ac:dyDescent="0.35"/>
    <row r="1957" ht="12" customHeight="1" x14ac:dyDescent="0.35"/>
    <row r="1958" ht="12" customHeight="1" x14ac:dyDescent="0.35"/>
    <row r="1959" ht="12" customHeight="1" x14ac:dyDescent="0.35"/>
    <row r="1960" ht="12" customHeight="1" x14ac:dyDescent="0.35"/>
    <row r="1961" ht="12" customHeight="1" x14ac:dyDescent="0.35"/>
    <row r="1962" ht="12" customHeight="1" x14ac:dyDescent="0.35"/>
    <row r="1963" ht="12" customHeight="1" x14ac:dyDescent="0.35"/>
    <row r="1964" ht="12" customHeight="1" x14ac:dyDescent="0.35"/>
    <row r="1965" ht="12" customHeight="1" x14ac:dyDescent="0.35"/>
    <row r="1966" ht="12" customHeight="1" x14ac:dyDescent="0.35"/>
    <row r="1967" ht="12" customHeight="1" x14ac:dyDescent="0.35"/>
    <row r="1968" ht="12" customHeight="1" x14ac:dyDescent="0.35"/>
    <row r="1969" ht="12" customHeight="1" x14ac:dyDescent="0.35"/>
    <row r="1970" ht="12" customHeight="1" x14ac:dyDescent="0.35"/>
    <row r="1971" ht="12" customHeight="1" x14ac:dyDescent="0.35"/>
    <row r="1972" ht="12" customHeight="1" x14ac:dyDescent="0.35"/>
    <row r="1973" ht="12" customHeight="1" x14ac:dyDescent="0.35"/>
    <row r="1974" ht="12" customHeight="1" x14ac:dyDescent="0.35"/>
    <row r="1975" ht="12" customHeight="1" x14ac:dyDescent="0.35"/>
    <row r="1976" ht="12" customHeight="1" x14ac:dyDescent="0.35"/>
    <row r="1977" ht="12" customHeight="1" x14ac:dyDescent="0.35"/>
    <row r="1978" ht="12" customHeight="1" x14ac:dyDescent="0.35"/>
    <row r="1979" ht="12" customHeight="1" x14ac:dyDescent="0.35"/>
    <row r="1980" ht="12" customHeight="1" x14ac:dyDescent="0.35"/>
    <row r="1981" ht="12" customHeight="1" x14ac:dyDescent="0.35"/>
    <row r="1982" ht="12" customHeight="1" x14ac:dyDescent="0.35"/>
    <row r="1983" ht="12" customHeight="1" x14ac:dyDescent="0.35"/>
    <row r="1984" ht="12" customHeight="1" x14ac:dyDescent="0.35"/>
    <row r="1985" ht="12" customHeight="1" x14ac:dyDescent="0.35"/>
    <row r="1986" ht="12" customHeight="1" x14ac:dyDescent="0.35"/>
    <row r="1987" ht="12" customHeight="1" x14ac:dyDescent="0.35"/>
    <row r="1988" ht="12" customHeight="1" x14ac:dyDescent="0.35"/>
    <row r="1989" ht="12" customHeight="1" x14ac:dyDescent="0.35"/>
    <row r="1990" ht="12" customHeight="1" x14ac:dyDescent="0.35"/>
    <row r="1991" ht="12" customHeight="1" x14ac:dyDescent="0.35"/>
    <row r="1992" ht="12" customHeight="1" x14ac:dyDescent="0.35"/>
    <row r="1993" ht="12" customHeight="1" x14ac:dyDescent="0.35"/>
    <row r="1994" ht="12" customHeight="1" x14ac:dyDescent="0.35"/>
    <row r="1995" ht="12" customHeight="1" x14ac:dyDescent="0.35"/>
    <row r="1996" ht="12" customHeight="1" x14ac:dyDescent="0.35"/>
    <row r="1997" ht="12" customHeight="1" x14ac:dyDescent="0.35"/>
    <row r="1998" ht="12" customHeight="1" x14ac:dyDescent="0.35"/>
    <row r="1999" ht="12" customHeight="1" x14ac:dyDescent="0.35"/>
    <row r="2000" ht="12" customHeight="1" x14ac:dyDescent="0.35"/>
    <row r="2001" ht="12" customHeight="1" x14ac:dyDescent="0.35"/>
    <row r="2002" ht="12" customHeight="1" x14ac:dyDescent="0.35"/>
    <row r="2003" ht="12" customHeight="1" x14ac:dyDescent="0.35"/>
    <row r="2004" ht="12" customHeight="1" x14ac:dyDescent="0.35"/>
    <row r="2005" ht="12" customHeight="1" x14ac:dyDescent="0.35"/>
    <row r="2006" ht="12" customHeight="1" x14ac:dyDescent="0.35"/>
    <row r="2007" ht="12" customHeight="1" x14ac:dyDescent="0.35"/>
    <row r="2008" ht="12" customHeight="1" x14ac:dyDescent="0.35"/>
    <row r="2009" ht="12" customHeight="1" x14ac:dyDescent="0.35"/>
    <row r="2010" ht="12" customHeight="1" x14ac:dyDescent="0.35"/>
    <row r="2011" ht="12" customHeight="1" x14ac:dyDescent="0.35"/>
    <row r="2012" ht="12" customHeight="1" x14ac:dyDescent="0.35"/>
    <row r="2013" ht="12" customHeight="1" x14ac:dyDescent="0.35"/>
    <row r="2014" ht="12" customHeight="1" x14ac:dyDescent="0.35"/>
    <row r="2015" ht="12" customHeight="1" x14ac:dyDescent="0.35"/>
    <row r="2016" ht="12" customHeight="1" x14ac:dyDescent="0.35"/>
    <row r="2017" ht="12" customHeight="1" x14ac:dyDescent="0.35"/>
    <row r="2018" ht="12" customHeight="1" x14ac:dyDescent="0.35"/>
    <row r="2019" ht="12" customHeight="1" x14ac:dyDescent="0.35"/>
    <row r="2020" ht="12" customHeight="1" x14ac:dyDescent="0.35"/>
    <row r="2021" ht="12" customHeight="1" x14ac:dyDescent="0.35"/>
    <row r="2022" ht="12" customHeight="1" x14ac:dyDescent="0.35"/>
    <row r="2023" ht="12" customHeight="1" x14ac:dyDescent="0.35"/>
    <row r="2024" ht="12" customHeight="1" x14ac:dyDescent="0.35"/>
    <row r="2025" ht="12" customHeight="1" x14ac:dyDescent="0.35"/>
    <row r="2026" ht="12" customHeight="1" x14ac:dyDescent="0.35"/>
    <row r="2027" ht="12" customHeight="1" x14ac:dyDescent="0.35"/>
    <row r="2028" ht="12" customHeight="1" x14ac:dyDescent="0.35"/>
    <row r="2029" ht="12" customHeight="1" x14ac:dyDescent="0.35"/>
    <row r="2030" ht="12" customHeight="1" x14ac:dyDescent="0.35"/>
    <row r="2031" ht="12" customHeight="1" x14ac:dyDescent="0.35"/>
    <row r="2032" ht="12" customHeight="1" x14ac:dyDescent="0.35"/>
    <row r="2033" ht="12" customHeight="1" x14ac:dyDescent="0.35"/>
    <row r="2034" ht="12" customHeight="1" x14ac:dyDescent="0.35"/>
    <row r="2035" ht="12" customHeight="1" x14ac:dyDescent="0.35"/>
    <row r="2036" ht="12" customHeight="1" x14ac:dyDescent="0.35"/>
    <row r="2037" ht="12" customHeight="1" x14ac:dyDescent="0.35"/>
    <row r="2038" ht="12" customHeight="1" x14ac:dyDescent="0.35"/>
    <row r="2039" ht="12" customHeight="1" x14ac:dyDescent="0.35"/>
    <row r="2040" ht="12" customHeight="1" x14ac:dyDescent="0.35"/>
    <row r="2041" ht="12" customHeight="1" x14ac:dyDescent="0.35"/>
    <row r="2042" ht="12" customHeight="1" x14ac:dyDescent="0.35"/>
    <row r="2043" ht="12" customHeight="1" x14ac:dyDescent="0.35"/>
    <row r="2044" ht="12" customHeight="1" x14ac:dyDescent="0.35"/>
    <row r="2045" ht="12" customHeight="1" x14ac:dyDescent="0.35"/>
    <row r="2046" ht="12" customHeight="1" x14ac:dyDescent="0.35"/>
    <row r="2047" ht="12" customHeight="1" x14ac:dyDescent="0.35"/>
    <row r="2048" ht="12" customHeight="1" x14ac:dyDescent="0.35"/>
    <row r="2049" ht="12" customHeight="1" x14ac:dyDescent="0.35"/>
    <row r="2050" ht="12" customHeight="1" x14ac:dyDescent="0.35"/>
    <row r="2051" ht="12" customHeight="1" x14ac:dyDescent="0.35"/>
    <row r="2052" ht="12" customHeight="1" x14ac:dyDescent="0.35"/>
    <row r="2053" ht="12" customHeight="1" x14ac:dyDescent="0.35"/>
    <row r="2054" ht="12" customHeight="1" x14ac:dyDescent="0.35"/>
    <row r="2055" ht="12" customHeight="1" x14ac:dyDescent="0.35"/>
    <row r="2056" ht="12" customHeight="1" x14ac:dyDescent="0.35"/>
    <row r="2057" ht="12" customHeight="1" x14ac:dyDescent="0.35"/>
    <row r="2058" ht="12" customHeight="1" x14ac:dyDescent="0.35"/>
    <row r="2059" ht="12" customHeight="1" x14ac:dyDescent="0.35"/>
    <row r="2060" ht="12" customHeight="1" x14ac:dyDescent="0.35"/>
    <row r="2061" ht="12" customHeight="1" x14ac:dyDescent="0.35"/>
    <row r="2062" ht="12" customHeight="1" x14ac:dyDescent="0.35"/>
    <row r="2063" ht="12" customHeight="1" x14ac:dyDescent="0.35"/>
    <row r="2064" ht="12" customHeight="1" x14ac:dyDescent="0.35"/>
    <row r="2065" ht="12" customHeight="1" x14ac:dyDescent="0.35"/>
    <row r="2066" ht="12" customHeight="1" x14ac:dyDescent="0.35"/>
    <row r="2067" ht="12" customHeight="1" x14ac:dyDescent="0.35"/>
    <row r="2068" ht="12" customHeight="1" x14ac:dyDescent="0.35"/>
    <row r="2069" ht="12" customHeight="1" x14ac:dyDescent="0.35"/>
    <row r="2070" ht="12" customHeight="1" x14ac:dyDescent="0.35"/>
    <row r="2071" ht="12" customHeight="1" x14ac:dyDescent="0.35"/>
    <row r="2072" ht="12" customHeight="1" x14ac:dyDescent="0.35"/>
    <row r="2073" ht="12" customHeight="1" x14ac:dyDescent="0.35"/>
    <row r="2074" ht="12" customHeight="1" x14ac:dyDescent="0.35"/>
    <row r="2075" ht="12" customHeight="1" x14ac:dyDescent="0.35"/>
    <row r="2076" ht="12" customHeight="1" x14ac:dyDescent="0.35"/>
    <row r="2077" ht="12" customHeight="1" x14ac:dyDescent="0.35"/>
    <row r="2078" ht="12" customHeight="1" x14ac:dyDescent="0.35"/>
    <row r="2079" ht="12" customHeight="1" x14ac:dyDescent="0.35"/>
    <row r="2080" ht="12" customHeight="1" x14ac:dyDescent="0.35"/>
    <row r="2081" ht="12" customHeight="1" x14ac:dyDescent="0.35"/>
    <row r="2082" ht="12" customHeight="1" x14ac:dyDescent="0.35"/>
    <row r="2083" ht="12" customHeight="1" x14ac:dyDescent="0.35"/>
    <row r="2084" ht="12" customHeight="1" x14ac:dyDescent="0.35"/>
    <row r="2085" ht="12" customHeight="1" x14ac:dyDescent="0.35"/>
    <row r="2086" ht="12" customHeight="1" x14ac:dyDescent="0.35"/>
    <row r="2087" ht="12" customHeight="1" x14ac:dyDescent="0.35"/>
    <row r="2088" ht="12" customHeight="1" x14ac:dyDescent="0.35"/>
    <row r="2089" ht="12" customHeight="1" x14ac:dyDescent="0.35"/>
    <row r="2090" ht="12" customHeight="1" x14ac:dyDescent="0.35"/>
    <row r="2091" ht="12" customHeight="1" x14ac:dyDescent="0.35"/>
    <row r="2092" ht="12" customHeight="1" x14ac:dyDescent="0.35"/>
    <row r="2093" ht="12" customHeight="1" x14ac:dyDescent="0.35"/>
    <row r="2094" ht="12" customHeight="1" x14ac:dyDescent="0.35"/>
    <row r="2095" ht="12" customHeight="1" x14ac:dyDescent="0.35"/>
    <row r="2096" ht="12" customHeight="1" x14ac:dyDescent="0.35"/>
    <row r="2097" ht="12" customHeight="1" x14ac:dyDescent="0.35"/>
    <row r="2098" ht="12" customHeight="1" x14ac:dyDescent="0.35"/>
    <row r="2099" ht="12" customHeight="1" x14ac:dyDescent="0.35"/>
    <row r="2100" ht="12" customHeight="1" x14ac:dyDescent="0.35"/>
    <row r="2101" ht="12" customHeight="1" x14ac:dyDescent="0.35"/>
    <row r="2102" ht="12" customHeight="1" x14ac:dyDescent="0.35"/>
    <row r="2103" ht="12" customHeight="1" x14ac:dyDescent="0.35"/>
    <row r="2104" ht="12" customHeight="1" x14ac:dyDescent="0.35"/>
    <row r="2105" ht="12" customHeight="1" x14ac:dyDescent="0.35"/>
    <row r="2106" ht="12" customHeight="1" x14ac:dyDescent="0.35"/>
    <row r="2107" ht="12" customHeight="1" x14ac:dyDescent="0.35"/>
    <row r="2108" ht="12" customHeight="1" x14ac:dyDescent="0.35"/>
    <row r="2109" ht="12" customHeight="1" x14ac:dyDescent="0.35"/>
    <row r="2110" ht="12" customHeight="1" x14ac:dyDescent="0.35"/>
    <row r="2111" ht="12" customHeight="1" x14ac:dyDescent="0.35"/>
    <row r="2112" ht="12" customHeight="1" x14ac:dyDescent="0.35"/>
    <row r="2113" ht="12" customHeight="1" x14ac:dyDescent="0.35"/>
    <row r="2114" ht="12" customHeight="1" x14ac:dyDescent="0.35"/>
    <row r="2115" ht="12" customHeight="1" x14ac:dyDescent="0.35"/>
    <row r="2116" ht="12" customHeight="1" x14ac:dyDescent="0.35"/>
    <row r="2117" ht="12" customHeight="1" x14ac:dyDescent="0.35"/>
    <row r="2118" ht="12" customHeight="1" x14ac:dyDescent="0.35"/>
    <row r="2119" ht="12" customHeight="1" x14ac:dyDescent="0.35"/>
    <row r="2120" ht="12" customHeight="1" x14ac:dyDescent="0.35"/>
    <row r="2121" ht="12" customHeight="1" x14ac:dyDescent="0.35"/>
    <row r="2122" ht="12" customHeight="1" x14ac:dyDescent="0.35"/>
    <row r="2123" ht="12" customHeight="1" x14ac:dyDescent="0.35"/>
    <row r="2124" ht="12" customHeight="1" x14ac:dyDescent="0.35"/>
    <row r="2125" ht="12" customHeight="1" x14ac:dyDescent="0.35"/>
    <row r="2126" ht="12" customHeight="1" x14ac:dyDescent="0.35"/>
    <row r="2127" ht="12" customHeight="1" x14ac:dyDescent="0.35"/>
    <row r="2128" ht="12" customHeight="1" x14ac:dyDescent="0.35"/>
    <row r="2129" ht="12" customHeight="1" x14ac:dyDescent="0.35"/>
    <row r="2130" ht="12" customHeight="1" x14ac:dyDescent="0.35"/>
    <row r="2131" ht="12" customHeight="1" x14ac:dyDescent="0.35"/>
    <row r="2132" ht="12" customHeight="1" x14ac:dyDescent="0.35"/>
    <row r="2133" ht="12" customHeight="1" x14ac:dyDescent="0.35"/>
    <row r="2134" ht="12" customHeight="1" x14ac:dyDescent="0.35"/>
    <row r="2135" ht="12" customHeight="1" x14ac:dyDescent="0.35"/>
    <row r="2136" ht="12" customHeight="1" x14ac:dyDescent="0.35"/>
    <row r="2137" ht="12" customHeight="1" x14ac:dyDescent="0.35"/>
    <row r="2138" ht="12" customHeight="1" x14ac:dyDescent="0.35"/>
    <row r="2139" ht="12" customHeight="1" x14ac:dyDescent="0.35"/>
    <row r="2140" ht="12" customHeight="1" x14ac:dyDescent="0.35"/>
    <row r="2141" ht="12" customHeight="1" x14ac:dyDescent="0.35"/>
    <row r="2142" ht="12" customHeight="1" x14ac:dyDescent="0.35"/>
    <row r="2143" ht="12" customHeight="1" x14ac:dyDescent="0.35"/>
    <row r="2144" ht="12" customHeight="1" x14ac:dyDescent="0.35"/>
    <row r="2145" ht="12" customHeight="1" x14ac:dyDescent="0.35"/>
    <row r="2146" ht="12" customHeight="1" x14ac:dyDescent="0.35"/>
    <row r="2147" ht="12" customHeight="1" x14ac:dyDescent="0.35"/>
    <row r="2148" ht="12" customHeight="1" x14ac:dyDescent="0.35"/>
    <row r="2149" ht="12" customHeight="1" x14ac:dyDescent="0.35"/>
    <row r="2150" ht="12" customHeight="1" x14ac:dyDescent="0.35"/>
    <row r="2151" ht="12" customHeight="1" x14ac:dyDescent="0.35"/>
    <row r="2152" ht="12" customHeight="1" x14ac:dyDescent="0.35"/>
    <row r="2153" ht="12" customHeight="1" x14ac:dyDescent="0.35"/>
    <row r="2154" ht="12" customHeight="1" x14ac:dyDescent="0.35"/>
    <row r="2155" ht="12" customHeight="1" x14ac:dyDescent="0.35"/>
    <row r="2156" ht="12" customHeight="1" x14ac:dyDescent="0.35"/>
    <row r="2157" ht="12" customHeight="1" x14ac:dyDescent="0.35"/>
    <row r="2158" ht="12" customHeight="1" x14ac:dyDescent="0.35"/>
    <row r="2159" ht="12" customHeight="1" x14ac:dyDescent="0.35"/>
    <row r="2160" ht="12" customHeight="1" x14ac:dyDescent="0.35"/>
    <row r="2161" ht="12" customHeight="1" x14ac:dyDescent="0.35"/>
    <row r="2162" ht="12" customHeight="1" x14ac:dyDescent="0.35"/>
    <row r="2163" ht="12" customHeight="1" x14ac:dyDescent="0.35"/>
    <row r="2164" ht="12" customHeight="1" x14ac:dyDescent="0.35"/>
    <row r="2165" ht="12" customHeight="1" x14ac:dyDescent="0.35"/>
    <row r="2166" ht="12" customHeight="1" x14ac:dyDescent="0.35"/>
    <row r="2167" ht="12" customHeight="1" x14ac:dyDescent="0.35"/>
    <row r="2168" ht="12" customHeight="1" x14ac:dyDescent="0.35"/>
    <row r="2169" ht="12" customHeight="1" x14ac:dyDescent="0.35"/>
    <row r="2170" ht="12" customHeight="1" x14ac:dyDescent="0.35"/>
    <row r="2171" ht="12" customHeight="1" x14ac:dyDescent="0.35"/>
    <row r="2172" ht="12" customHeight="1" x14ac:dyDescent="0.35"/>
    <row r="2173" ht="12" customHeight="1" x14ac:dyDescent="0.35"/>
    <row r="2174" ht="12" customHeight="1" x14ac:dyDescent="0.35"/>
    <row r="2175" ht="12" customHeight="1" x14ac:dyDescent="0.35"/>
    <row r="2176" ht="12" customHeight="1" x14ac:dyDescent="0.35"/>
    <row r="2177" ht="12" customHeight="1" x14ac:dyDescent="0.35"/>
    <row r="2178" ht="12" customHeight="1" x14ac:dyDescent="0.35"/>
    <row r="2179" ht="12" customHeight="1" x14ac:dyDescent="0.35"/>
    <row r="2180" ht="12" customHeight="1" x14ac:dyDescent="0.35"/>
    <row r="2181" ht="12" customHeight="1" x14ac:dyDescent="0.35"/>
    <row r="2182" ht="12" customHeight="1" x14ac:dyDescent="0.35"/>
    <row r="2183" ht="12" customHeight="1" x14ac:dyDescent="0.35"/>
    <row r="2184" ht="12" customHeight="1" x14ac:dyDescent="0.35"/>
    <row r="2185" ht="12" customHeight="1" x14ac:dyDescent="0.35"/>
    <row r="2186" ht="12" customHeight="1" x14ac:dyDescent="0.35"/>
    <row r="2187" ht="12" customHeight="1" x14ac:dyDescent="0.35"/>
    <row r="2188" ht="12" customHeight="1" x14ac:dyDescent="0.35"/>
    <row r="2189" ht="12" customHeight="1" x14ac:dyDescent="0.35"/>
    <row r="2190" ht="12" customHeight="1" x14ac:dyDescent="0.35"/>
    <row r="2191" ht="12" customHeight="1" x14ac:dyDescent="0.35"/>
    <row r="2192" ht="12" customHeight="1" x14ac:dyDescent="0.35"/>
    <row r="2193" ht="12" customHeight="1" x14ac:dyDescent="0.35"/>
    <row r="2194" ht="12" customHeight="1" x14ac:dyDescent="0.35"/>
    <row r="2195" ht="12" customHeight="1" x14ac:dyDescent="0.35"/>
    <row r="2196" ht="12" customHeight="1" x14ac:dyDescent="0.35"/>
    <row r="2197" ht="12" customHeight="1" x14ac:dyDescent="0.35"/>
    <row r="2198" ht="12" customHeight="1" x14ac:dyDescent="0.35"/>
    <row r="2199" ht="12" customHeight="1" x14ac:dyDescent="0.35"/>
    <row r="2200" ht="12" customHeight="1" x14ac:dyDescent="0.35"/>
    <row r="2201" ht="12" customHeight="1" x14ac:dyDescent="0.35"/>
    <row r="2202" ht="12" customHeight="1" x14ac:dyDescent="0.35"/>
    <row r="2203" ht="12" customHeight="1" x14ac:dyDescent="0.35"/>
    <row r="2204" ht="12" customHeight="1" x14ac:dyDescent="0.35"/>
    <row r="2205" ht="12" customHeight="1" x14ac:dyDescent="0.35"/>
    <row r="2206" ht="12" customHeight="1" x14ac:dyDescent="0.35"/>
    <row r="2207" ht="12" customHeight="1" x14ac:dyDescent="0.35"/>
    <row r="2208" ht="12" customHeight="1" x14ac:dyDescent="0.35"/>
    <row r="2209" ht="12" customHeight="1" x14ac:dyDescent="0.35"/>
    <row r="2210" ht="12" customHeight="1" x14ac:dyDescent="0.35"/>
    <row r="2211" ht="12" customHeight="1" x14ac:dyDescent="0.35"/>
    <row r="2212" ht="12" customHeight="1" x14ac:dyDescent="0.35"/>
    <row r="2213" ht="12" customHeight="1" x14ac:dyDescent="0.35"/>
    <row r="2214" ht="12" customHeight="1" x14ac:dyDescent="0.35"/>
    <row r="2215" ht="12" customHeight="1" x14ac:dyDescent="0.35"/>
    <row r="2216" ht="12" customHeight="1" x14ac:dyDescent="0.35"/>
    <row r="2217" ht="12" customHeight="1" x14ac:dyDescent="0.35"/>
    <row r="2218" ht="12" customHeight="1" x14ac:dyDescent="0.35"/>
    <row r="2219" ht="12" customHeight="1" x14ac:dyDescent="0.35"/>
    <row r="2220" ht="12" customHeight="1" x14ac:dyDescent="0.35"/>
    <row r="2221" ht="12" customHeight="1" x14ac:dyDescent="0.35"/>
    <row r="2222" ht="12" customHeight="1" x14ac:dyDescent="0.35"/>
    <row r="2223" ht="12" customHeight="1" x14ac:dyDescent="0.35"/>
    <row r="2224" ht="12" customHeight="1" x14ac:dyDescent="0.35"/>
    <row r="2225" ht="12" customHeight="1" x14ac:dyDescent="0.35"/>
    <row r="2226" ht="12" customHeight="1" x14ac:dyDescent="0.35"/>
    <row r="2227" ht="12" customHeight="1" x14ac:dyDescent="0.35"/>
    <row r="2228" ht="12" customHeight="1" x14ac:dyDescent="0.35"/>
    <row r="2229" ht="12" customHeight="1" x14ac:dyDescent="0.35"/>
    <row r="2230" ht="12" customHeight="1" x14ac:dyDescent="0.35"/>
    <row r="2231" ht="12" customHeight="1" x14ac:dyDescent="0.35"/>
    <row r="2232" ht="12" customHeight="1" x14ac:dyDescent="0.35"/>
    <row r="2233" ht="12" customHeight="1" x14ac:dyDescent="0.35"/>
    <row r="2234" ht="12" customHeight="1" x14ac:dyDescent="0.35"/>
    <row r="2235" ht="12" customHeight="1" x14ac:dyDescent="0.35"/>
    <row r="2236" ht="12" customHeight="1" x14ac:dyDescent="0.35"/>
    <row r="2237" ht="12" customHeight="1" x14ac:dyDescent="0.35"/>
    <row r="2238" ht="12" customHeight="1" x14ac:dyDescent="0.35"/>
    <row r="2239" ht="12" customHeight="1" x14ac:dyDescent="0.35"/>
    <row r="2240" ht="12" customHeight="1" x14ac:dyDescent="0.35"/>
    <row r="2241" ht="12" customHeight="1" x14ac:dyDescent="0.35"/>
    <row r="2242" ht="12" customHeight="1" x14ac:dyDescent="0.35"/>
    <row r="2243" ht="12" customHeight="1" x14ac:dyDescent="0.35"/>
    <row r="2244" ht="12" customHeight="1" x14ac:dyDescent="0.35"/>
    <row r="2245" ht="12" customHeight="1" x14ac:dyDescent="0.35"/>
    <row r="2246" ht="12" customHeight="1" x14ac:dyDescent="0.35"/>
    <row r="2247" ht="12" customHeight="1" x14ac:dyDescent="0.35"/>
    <row r="2248" ht="12" customHeight="1" x14ac:dyDescent="0.35"/>
    <row r="2249" ht="12" customHeight="1" x14ac:dyDescent="0.35"/>
    <row r="2250" ht="12" customHeight="1" x14ac:dyDescent="0.35"/>
    <row r="2251" ht="12" customHeight="1" x14ac:dyDescent="0.35"/>
    <row r="2252" ht="12" customHeight="1" x14ac:dyDescent="0.35"/>
    <row r="2253" ht="12" customHeight="1" x14ac:dyDescent="0.35"/>
    <row r="2254" ht="12" customHeight="1" x14ac:dyDescent="0.35"/>
    <row r="2255" ht="12" customHeight="1" x14ac:dyDescent="0.35"/>
    <row r="2256" ht="12" customHeight="1" x14ac:dyDescent="0.35"/>
    <row r="2257" ht="12" customHeight="1" x14ac:dyDescent="0.35"/>
    <row r="2258" ht="12" customHeight="1" x14ac:dyDescent="0.35"/>
    <row r="2259" ht="12" customHeight="1" x14ac:dyDescent="0.35"/>
    <row r="2260" ht="12" customHeight="1" x14ac:dyDescent="0.35"/>
    <row r="2261" ht="12" customHeight="1" x14ac:dyDescent="0.35"/>
    <row r="2262" ht="12" customHeight="1" x14ac:dyDescent="0.35"/>
    <row r="2263" ht="12" customHeight="1" x14ac:dyDescent="0.35"/>
    <row r="2264" ht="12" customHeight="1" x14ac:dyDescent="0.35"/>
    <row r="2265" ht="12" customHeight="1" x14ac:dyDescent="0.35"/>
    <row r="2266" ht="12" customHeight="1" x14ac:dyDescent="0.35"/>
    <row r="2267" ht="12" customHeight="1" x14ac:dyDescent="0.35"/>
    <row r="2268" ht="12" customHeight="1" x14ac:dyDescent="0.35"/>
    <row r="2269" ht="12" customHeight="1" x14ac:dyDescent="0.35"/>
    <row r="2270" ht="12" customHeight="1" x14ac:dyDescent="0.35"/>
    <row r="2271" ht="12" customHeight="1" x14ac:dyDescent="0.35"/>
    <row r="2272" ht="12" customHeight="1" x14ac:dyDescent="0.35"/>
    <row r="2273" ht="12" customHeight="1" x14ac:dyDescent="0.35"/>
    <row r="2274" ht="12" customHeight="1" x14ac:dyDescent="0.35"/>
    <row r="2275" ht="12" customHeight="1" x14ac:dyDescent="0.35"/>
    <row r="2276" ht="12" customHeight="1" x14ac:dyDescent="0.35"/>
    <row r="2277" ht="12" customHeight="1" x14ac:dyDescent="0.35"/>
    <row r="2278" ht="12" customHeight="1" x14ac:dyDescent="0.35"/>
    <row r="2279" ht="12" customHeight="1" x14ac:dyDescent="0.35"/>
    <row r="2280" ht="12" customHeight="1" x14ac:dyDescent="0.35"/>
    <row r="2281" ht="12" customHeight="1" x14ac:dyDescent="0.35"/>
    <row r="2282" ht="12" customHeight="1" x14ac:dyDescent="0.35"/>
    <row r="2283" ht="12" customHeight="1" x14ac:dyDescent="0.35"/>
    <row r="2284" ht="12" customHeight="1" x14ac:dyDescent="0.35"/>
    <row r="2285" ht="12" customHeight="1" x14ac:dyDescent="0.35"/>
    <row r="2286" ht="12" customHeight="1" x14ac:dyDescent="0.35"/>
    <row r="2287" ht="12" customHeight="1" x14ac:dyDescent="0.35"/>
    <row r="2288" ht="12" customHeight="1" x14ac:dyDescent="0.35"/>
    <row r="2289" ht="12" customHeight="1" x14ac:dyDescent="0.35"/>
    <row r="2290" ht="12" customHeight="1" x14ac:dyDescent="0.35"/>
    <row r="2291" ht="12" customHeight="1" x14ac:dyDescent="0.35"/>
    <row r="2292" ht="12" customHeight="1" x14ac:dyDescent="0.35"/>
    <row r="2293" ht="12" customHeight="1" x14ac:dyDescent="0.35"/>
    <row r="2294" ht="12" customHeight="1" x14ac:dyDescent="0.35"/>
    <row r="2295" ht="12" customHeight="1" x14ac:dyDescent="0.35"/>
    <row r="2296" ht="12" customHeight="1" x14ac:dyDescent="0.35"/>
    <row r="2297" ht="12" customHeight="1" x14ac:dyDescent="0.35"/>
    <row r="2298" ht="12" customHeight="1" x14ac:dyDescent="0.35"/>
    <row r="2299" ht="12" customHeight="1" x14ac:dyDescent="0.35"/>
    <row r="2300" ht="12" customHeight="1" x14ac:dyDescent="0.35"/>
    <row r="2301" ht="12" customHeight="1" x14ac:dyDescent="0.35"/>
    <row r="2302" ht="12" customHeight="1" x14ac:dyDescent="0.35"/>
    <row r="2303" ht="12" customHeight="1" x14ac:dyDescent="0.35"/>
    <row r="2304" ht="12" customHeight="1" x14ac:dyDescent="0.35"/>
    <row r="2305" ht="12" customHeight="1" x14ac:dyDescent="0.35"/>
    <row r="2306" ht="12" customHeight="1" x14ac:dyDescent="0.35"/>
    <row r="2307" ht="12" customHeight="1" x14ac:dyDescent="0.35"/>
    <row r="2308" ht="12" customHeight="1" x14ac:dyDescent="0.35"/>
    <row r="2309" ht="12" customHeight="1" x14ac:dyDescent="0.35"/>
    <row r="2310" ht="12" customHeight="1" x14ac:dyDescent="0.35"/>
    <row r="2311" ht="12" customHeight="1" x14ac:dyDescent="0.35"/>
    <row r="2312" ht="12" customHeight="1" x14ac:dyDescent="0.35"/>
    <row r="2313" ht="12" customHeight="1" x14ac:dyDescent="0.35"/>
    <row r="2314" ht="12" customHeight="1" x14ac:dyDescent="0.35"/>
    <row r="2315" ht="12" customHeight="1" x14ac:dyDescent="0.35"/>
    <row r="2316" ht="12" customHeight="1" x14ac:dyDescent="0.35"/>
    <row r="2317" ht="12" customHeight="1" x14ac:dyDescent="0.35"/>
    <row r="2318" ht="12" customHeight="1" x14ac:dyDescent="0.35"/>
    <row r="2319" ht="12" customHeight="1" x14ac:dyDescent="0.35"/>
    <row r="2320" ht="12" customHeight="1" x14ac:dyDescent="0.35"/>
    <row r="2321" ht="12" customHeight="1" x14ac:dyDescent="0.35"/>
    <row r="2322" ht="12" customHeight="1" x14ac:dyDescent="0.35"/>
    <row r="2323" ht="12" customHeight="1" x14ac:dyDescent="0.35"/>
    <row r="2324" ht="12" customHeight="1" x14ac:dyDescent="0.35"/>
    <row r="2325" ht="12" customHeight="1" x14ac:dyDescent="0.35"/>
    <row r="2326" ht="12" customHeight="1" x14ac:dyDescent="0.35"/>
    <row r="2327" ht="12" customHeight="1" x14ac:dyDescent="0.35"/>
    <row r="2328" ht="12" customHeight="1" x14ac:dyDescent="0.35"/>
    <row r="2329" ht="12" customHeight="1" x14ac:dyDescent="0.35"/>
    <row r="2330" ht="12" customHeight="1" x14ac:dyDescent="0.35"/>
    <row r="2331" ht="12" customHeight="1" x14ac:dyDescent="0.35"/>
    <row r="2332" ht="12" customHeight="1" x14ac:dyDescent="0.35"/>
    <row r="2333" ht="12" customHeight="1" x14ac:dyDescent="0.35"/>
    <row r="2334" ht="12" customHeight="1" x14ac:dyDescent="0.35"/>
    <row r="2335" ht="12" customHeight="1" x14ac:dyDescent="0.35"/>
    <row r="2336" ht="12" customHeight="1" x14ac:dyDescent="0.35"/>
    <row r="2337" ht="12" customHeight="1" x14ac:dyDescent="0.35"/>
    <row r="2338" ht="12" customHeight="1" x14ac:dyDescent="0.35"/>
    <row r="2339" ht="12" customHeight="1" x14ac:dyDescent="0.35"/>
    <row r="2340" ht="12" customHeight="1" x14ac:dyDescent="0.35"/>
    <row r="2341" ht="12" customHeight="1" x14ac:dyDescent="0.35"/>
    <row r="2342" ht="12" customHeight="1" x14ac:dyDescent="0.35"/>
    <row r="2343" ht="12" customHeight="1" x14ac:dyDescent="0.35"/>
    <row r="2344" ht="12" customHeight="1" x14ac:dyDescent="0.35"/>
    <row r="2345" ht="12" customHeight="1" x14ac:dyDescent="0.35"/>
    <row r="2346" ht="12" customHeight="1" x14ac:dyDescent="0.35"/>
    <row r="2347" ht="12" customHeight="1" x14ac:dyDescent="0.35"/>
    <row r="2348" ht="12" customHeight="1" x14ac:dyDescent="0.35"/>
    <row r="2349" ht="12" customHeight="1" x14ac:dyDescent="0.35"/>
    <row r="2350" ht="12" customHeight="1" x14ac:dyDescent="0.35"/>
    <row r="2351" ht="12" customHeight="1" x14ac:dyDescent="0.35"/>
    <row r="2352" ht="12" customHeight="1" x14ac:dyDescent="0.35"/>
    <row r="2353" ht="12" customHeight="1" x14ac:dyDescent="0.35"/>
    <row r="2354" ht="12" customHeight="1" x14ac:dyDescent="0.35"/>
    <row r="2355" ht="12" customHeight="1" x14ac:dyDescent="0.35"/>
    <row r="2356" ht="12" customHeight="1" x14ac:dyDescent="0.35"/>
    <row r="2357" ht="12" customHeight="1" x14ac:dyDescent="0.35"/>
    <row r="2358" ht="12" customHeight="1" x14ac:dyDescent="0.35"/>
    <row r="2359" ht="12" customHeight="1" x14ac:dyDescent="0.35"/>
    <row r="2360" ht="12" customHeight="1" x14ac:dyDescent="0.35"/>
    <row r="2361" ht="12" customHeight="1" x14ac:dyDescent="0.35"/>
    <row r="2362" ht="12" customHeight="1" x14ac:dyDescent="0.35"/>
    <row r="2363" ht="12" customHeight="1" x14ac:dyDescent="0.35"/>
    <row r="2364" ht="12" customHeight="1" x14ac:dyDescent="0.35"/>
    <row r="2365" ht="12" customHeight="1" x14ac:dyDescent="0.35"/>
    <row r="2366" ht="12" customHeight="1" x14ac:dyDescent="0.35"/>
    <row r="2367" ht="12" customHeight="1" x14ac:dyDescent="0.35"/>
    <row r="2368" ht="12" customHeight="1" x14ac:dyDescent="0.35"/>
    <row r="2369" ht="12" customHeight="1" x14ac:dyDescent="0.35"/>
    <row r="2370" ht="12" customHeight="1" x14ac:dyDescent="0.35"/>
    <row r="2371" ht="12" customHeight="1" x14ac:dyDescent="0.35"/>
    <row r="2372" ht="12" customHeight="1" x14ac:dyDescent="0.35"/>
    <row r="2373" ht="12" customHeight="1" x14ac:dyDescent="0.35"/>
    <row r="2374" ht="12" customHeight="1" x14ac:dyDescent="0.35"/>
    <row r="2375" ht="12" customHeight="1" x14ac:dyDescent="0.35"/>
    <row r="2376" ht="12" customHeight="1" x14ac:dyDescent="0.35"/>
    <row r="2377" ht="12" customHeight="1" x14ac:dyDescent="0.35"/>
    <row r="2378" ht="12" customHeight="1" x14ac:dyDescent="0.35"/>
    <row r="2379" ht="12" customHeight="1" x14ac:dyDescent="0.35"/>
    <row r="2380" ht="12" customHeight="1" x14ac:dyDescent="0.35"/>
    <row r="2381" ht="12" customHeight="1" x14ac:dyDescent="0.35"/>
    <row r="2382" ht="12" customHeight="1" x14ac:dyDescent="0.35"/>
    <row r="2383" ht="12" customHeight="1" x14ac:dyDescent="0.35"/>
    <row r="2384" ht="12" customHeight="1" x14ac:dyDescent="0.35"/>
    <row r="2385" ht="12" customHeight="1" x14ac:dyDescent="0.35"/>
    <row r="2386" ht="12" customHeight="1" x14ac:dyDescent="0.35"/>
    <row r="2387" ht="12" customHeight="1" x14ac:dyDescent="0.35"/>
    <row r="2388" ht="12" customHeight="1" x14ac:dyDescent="0.35"/>
    <row r="2389" ht="12" customHeight="1" x14ac:dyDescent="0.35"/>
    <row r="2390" ht="12" customHeight="1" x14ac:dyDescent="0.35"/>
    <row r="2391" ht="12" customHeight="1" x14ac:dyDescent="0.35"/>
    <row r="2392" ht="12" customHeight="1" x14ac:dyDescent="0.35"/>
    <row r="2393" ht="12" customHeight="1" x14ac:dyDescent="0.35"/>
    <row r="2394" ht="12" customHeight="1" x14ac:dyDescent="0.35"/>
    <row r="2395" ht="12" customHeight="1" x14ac:dyDescent="0.35"/>
    <row r="2396" ht="12" customHeight="1" x14ac:dyDescent="0.35"/>
    <row r="2397" ht="12" customHeight="1" x14ac:dyDescent="0.35"/>
    <row r="2398" ht="12" customHeight="1" x14ac:dyDescent="0.35"/>
    <row r="2399" ht="12" customHeight="1" x14ac:dyDescent="0.35"/>
    <row r="2400" ht="12" customHeight="1" x14ac:dyDescent="0.35"/>
    <row r="2401" ht="12" customHeight="1" x14ac:dyDescent="0.35"/>
    <row r="2402" ht="12" customHeight="1" x14ac:dyDescent="0.35"/>
    <row r="2403" ht="12" customHeight="1" x14ac:dyDescent="0.35"/>
    <row r="2404" ht="12" customHeight="1" x14ac:dyDescent="0.35"/>
    <row r="2405" ht="12" customHeight="1" x14ac:dyDescent="0.35"/>
    <row r="2406" ht="12" customHeight="1" x14ac:dyDescent="0.35"/>
    <row r="2407" ht="12" customHeight="1" x14ac:dyDescent="0.35"/>
    <row r="2408" ht="12" customHeight="1" x14ac:dyDescent="0.35"/>
    <row r="2409" ht="12" customHeight="1" x14ac:dyDescent="0.35"/>
    <row r="2410" ht="12" customHeight="1" x14ac:dyDescent="0.35"/>
    <row r="2411" ht="12" customHeight="1" x14ac:dyDescent="0.35"/>
    <row r="2412" ht="12" customHeight="1" x14ac:dyDescent="0.35"/>
    <row r="2413" ht="12" customHeight="1" x14ac:dyDescent="0.35"/>
    <row r="2414" ht="12" customHeight="1" x14ac:dyDescent="0.35"/>
    <row r="2415" ht="12" customHeight="1" x14ac:dyDescent="0.35"/>
    <row r="2416" ht="12" customHeight="1" x14ac:dyDescent="0.35"/>
    <row r="2417" ht="12" customHeight="1" x14ac:dyDescent="0.35"/>
    <row r="2418" ht="12" customHeight="1" x14ac:dyDescent="0.35"/>
    <row r="2419" ht="12" customHeight="1" x14ac:dyDescent="0.35"/>
    <row r="2420" ht="12" customHeight="1" x14ac:dyDescent="0.35"/>
    <row r="2421" ht="12" customHeight="1" x14ac:dyDescent="0.35"/>
    <row r="2422" ht="12" customHeight="1" x14ac:dyDescent="0.35"/>
    <row r="2423" ht="12" customHeight="1" x14ac:dyDescent="0.35"/>
    <row r="2424" ht="12" customHeight="1" x14ac:dyDescent="0.35"/>
    <row r="2425" ht="12" customHeight="1" x14ac:dyDescent="0.35"/>
    <row r="2426" ht="12" customHeight="1" x14ac:dyDescent="0.35"/>
    <row r="2427" ht="12" customHeight="1" x14ac:dyDescent="0.35"/>
    <row r="2428" ht="12" customHeight="1" x14ac:dyDescent="0.35"/>
    <row r="2429" ht="12" customHeight="1" x14ac:dyDescent="0.35"/>
    <row r="2430" ht="12" customHeight="1" x14ac:dyDescent="0.35"/>
    <row r="2431" ht="12" customHeight="1" x14ac:dyDescent="0.35"/>
    <row r="2432" ht="12" customHeight="1" x14ac:dyDescent="0.35"/>
    <row r="2433" ht="12" customHeight="1" x14ac:dyDescent="0.35"/>
    <row r="2434" ht="12" customHeight="1" x14ac:dyDescent="0.35"/>
    <row r="2435" ht="12" customHeight="1" x14ac:dyDescent="0.35"/>
    <row r="2436" ht="12" customHeight="1" x14ac:dyDescent="0.35"/>
    <row r="2437" ht="12" customHeight="1" x14ac:dyDescent="0.35"/>
    <row r="2438" ht="12" customHeight="1" x14ac:dyDescent="0.35"/>
    <row r="2439" ht="12" customHeight="1" x14ac:dyDescent="0.35"/>
    <row r="2440" ht="12" customHeight="1" x14ac:dyDescent="0.35"/>
    <row r="2441" ht="12" customHeight="1" x14ac:dyDescent="0.35"/>
    <row r="2442" ht="12" customHeight="1" x14ac:dyDescent="0.35"/>
    <row r="2443" ht="12" customHeight="1" x14ac:dyDescent="0.35"/>
    <row r="2444" ht="12" customHeight="1" x14ac:dyDescent="0.35"/>
    <row r="2445" ht="12" customHeight="1" x14ac:dyDescent="0.35"/>
    <row r="2446" ht="12" customHeight="1" x14ac:dyDescent="0.35"/>
    <row r="2447" ht="12" customHeight="1" x14ac:dyDescent="0.35"/>
    <row r="2448" ht="12" customHeight="1" x14ac:dyDescent="0.35"/>
    <row r="2449" ht="12" customHeight="1" x14ac:dyDescent="0.35"/>
    <row r="2450" ht="12" customHeight="1" x14ac:dyDescent="0.35"/>
    <row r="2451" ht="12" customHeight="1" x14ac:dyDescent="0.35"/>
    <row r="2452" ht="12" customHeight="1" x14ac:dyDescent="0.35"/>
    <row r="2453" ht="12" customHeight="1" x14ac:dyDescent="0.35"/>
    <row r="2454" ht="12" customHeight="1" x14ac:dyDescent="0.35"/>
    <row r="2455" ht="12" customHeight="1" x14ac:dyDescent="0.35"/>
    <row r="2456" ht="12" customHeight="1" x14ac:dyDescent="0.35"/>
    <row r="2457" ht="12" customHeight="1" x14ac:dyDescent="0.35"/>
    <row r="2458" ht="12" customHeight="1" x14ac:dyDescent="0.35"/>
    <row r="2459" ht="12" customHeight="1" x14ac:dyDescent="0.35"/>
    <row r="2460" ht="12" customHeight="1" x14ac:dyDescent="0.35"/>
    <row r="2461" ht="12" customHeight="1" x14ac:dyDescent="0.35"/>
    <row r="2462" ht="12" customHeight="1" x14ac:dyDescent="0.35"/>
    <row r="2463" ht="12" customHeight="1" x14ac:dyDescent="0.35"/>
    <row r="2464" ht="12" customHeight="1" x14ac:dyDescent="0.35"/>
    <row r="2465" ht="12" customHeight="1" x14ac:dyDescent="0.35"/>
    <row r="2466" ht="12" customHeight="1" x14ac:dyDescent="0.35"/>
    <row r="2467" ht="12" customHeight="1" x14ac:dyDescent="0.35"/>
    <row r="2468" ht="12" customHeight="1" x14ac:dyDescent="0.35"/>
    <row r="2469" ht="12" customHeight="1" x14ac:dyDescent="0.35"/>
    <row r="2470" ht="12" customHeight="1" x14ac:dyDescent="0.35"/>
  </sheetData>
  <sheetProtection algorithmName="SHA-512" hashValue="vMWMarujwiGNbjyw9Nwnzis2NK365BJ7nX9pQtFT5Hymr91Z2y3j83n36i48G7OvLpLOUk1QXfwSz+xDhGnWvQ==" saltValue="PjMOlnjXGqwsmmZ3wBFD2Q==" spinCount="100000" sheet="1" formatColumns="0" formatRows="0"/>
  <protectedRanges>
    <protectedRange sqref="D2" name="Range6"/>
    <protectedRange sqref="E87:E96" name="Balances"/>
    <protectedRange sqref="E64:Q64" name="Expenditure"/>
    <protectedRange sqref="E9:Q29 E34:Q63 E65:Q66 E72:Q74 E79:Q82" name="Income"/>
  </protectedRanges>
  <mergeCells count="14">
    <mergeCell ref="D1:R1"/>
    <mergeCell ref="E115:H115"/>
    <mergeCell ref="L115:P115"/>
    <mergeCell ref="E112:H112"/>
    <mergeCell ref="L112:P112"/>
    <mergeCell ref="E113:H113"/>
    <mergeCell ref="L113:P113"/>
    <mergeCell ref="E114:H114"/>
    <mergeCell ref="L114:P114"/>
    <mergeCell ref="E8:R8"/>
    <mergeCell ref="D3:G3"/>
    <mergeCell ref="A5:D5"/>
    <mergeCell ref="R5:R6"/>
    <mergeCell ref="A6:D7"/>
  </mergeCells>
  <conditionalFormatting sqref="U3:U6">
    <cfRule type="expression" dxfId="121" priority="40" stopIfTrue="1">
      <formula>U3="Yes"</formula>
    </cfRule>
    <cfRule type="expression" dxfId="120" priority="41" stopIfTrue="1">
      <formula>U3="No"</formula>
    </cfRule>
  </conditionalFormatting>
  <conditionalFormatting sqref="A5">
    <cfRule type="expression" dxfId="119" priority="39" stopIfTrue="1">
      <formula>$A$5="Your check boxes are not clear (column X).  Please correct"</formula>
    </cfRule>
  </conditionalFormatting>
  <conditionalFormatting sqref="R9:R26">
    <cfRule type="expression" dxfId="118" priority="31" stopIfTrue="1">
      <formula>R9&lt;&gt;0</formula>
    </cfRule>
  </conditionalFormatting>
  <conditionalFormatting sqref="R28:R29">
    <cfRule type="expression" dxfId="117" priority="30" stopIfTrue="1">
      <formula>R28&lt;&gt;0</formula>
    </cfRule>
  </conditionalFormatting>
  <conditionalFormatting sqref="R31">
    <cfRule type="expression" dxfId="116" priority="29" stopIfTrue="1">
      <formula>R31&lt;&gt;0</formula>
    </cfRule>
  </conditionalFormatting>
  <conditionalFormatting sqref="R34:R63">
    <cfRule type="expression" dxfId="115" priority="28" stopIfTrue="1">
      <formula>R34&lt;&gt;0</formula>
    </cfRule>
  </conditionalFormatting>
  <conditionalFormatting sqref="R65:R66">
    <cfRule type="expression" dxfId="114" priority="27" stopIfTrue="1">
      <formula>R65&lt;&gt;0</formula>
    </cfRule>
  </conditionalFormatting>
  <conditionalFormatting sqref="R68">
    <cfRule type="expression" dxfId="113" priority="26" stopIfTrue="1">
      <formula>R68&lt;&gt;0</formula>
    </cfRule>
  </conditionalFormatting>
  <conditionalFormatting sqref="R72:R74">
    <cfRule type="expression" dxfId="112" priority="25" stopIfTrue="1">
      <formula>R72&lt;&gt;0</formula>
    </cfRule>
  </conditionalFormatting>
  <conditionalFormatting sqref="R76">
    <cfRule type="expression" dxfId="111" priority="24" stopIfTrue="1">
      <formula>R76&lt;&gt;0</formula>
    </cfRule>
  </conditionalFormatting>
  <conditionalFormatting sqref="R84">
    <cfRule type="expression" dxfId="110" priority="23" stopIfTrue="1">
      <formula>R84&lt;&gt;0</formula>
    </cfRule>
  </conditionalFormatting>
  <conditionalFormatting sqref="R79:R82">
    <cfRule type="expression" dxfId="109" priority="22" stopIfTrue="1">
      <formula>R79&lt;&gt;0</formula>
    </cfRule>
  </conditionalFormatting>
  <conditionalFormatting sqref="U7">
    <cfRule type="expression" dxfId="108" priority="11">
      <formula>$U$7="Surplus"</formula>
    </cfRule>
  </conditionalFormatting>
  <conditionalFormatting sqref="A6">
    <cfRule type="expression" dxfId="107" priority="17" stopIfTrue="1">
      <formula>$U$8="Yes"</formula>
    </cfRule>
  </conditionalFormatting>
  <conditionalFormatting sqref="D3:G3">
    <cfRule type="containsText" dxfId="106" priority="15" operator="containsText" text="Select School Name Here">
      <formula>NOT(ISERROR(SEARCH("Select School Name Here",D3)))</formula>
    </cfRule>
    <cfRule type="expression" dxfId="105" priority="16">
      <formula>$D$3="Select School Name Here"</formula>
    </cfRule>
  </conditionalFormatting>
  <conditionalFormatting sqref="A105:E105">
    <cfRule type="expression" dxfId="104" priority="14">
      <formula>$C$105="Other Capital - THIS CANNOT BE A DEFICIT - PLEASE CORRECT"</formula>
    </cfRule>
  </conditionalFormatting>
  <conditionalFormatting sqref="A100:E100">
    <cfRule type="expression" dxfId="103" priority="13">
      <formula>$C$100="UncommitTed Revenue - THIS IS A DEFICIT BALANCE"</formula>
    </cfRule>
  </conditionalFormatting>
  <conditionalFormatting sqref="A108:E108">
    <cfRule type="expression" dxfId="102" priority="12">
      <formula>$E$108&lt;0</formula>
    </cfRule>
  </conditionalFormatting>
  <conditionalFormatting sqref="F105:Q105">
    <cfRule type="expression" dxfId="101" priority="10">
      <formula>$C$105="Other Capital - THIS CANNOT BE A DEFICIT - PLEASE CORRECT"</formula>
    </cfRule>
  </conditionalFormatting>
  <conditionalFormatting sqref="F100:Q100">
    <cfRule type="expression" dxfId="100" priority="9">
      <formula>$C$100="UncommitTed Revenue - THIS IS A DEFICIT BALANCE"</formula>
    </cfRule>
  </conditionalFormatting>
  <conditionalFormatting sqref="F108:Q108">
    <cfRule type="expression" dxfId="99" priority="8">
      <formula>$E$108&lt;0</formula>
    </cfRule>
  </conditionalFormatting>
  <conditionalFormatting sqref="X3:X6">
    <cfRule type="expression" dxfId="98" priority="6" stopIfTrue="1">
      <formula>X3="Yes"</formula>
    </cfRule>
    <cfRule type="expression" dxfId="97" priority="7" stopIfTrue="1">
      <formula>X3="No"</formula>
    </cfRule>
  </conditionalFormatting>
  <conditionalFormatting sqref="X7">
    <cfRule type="expression" dxfId="96" priority="5">
      <formula>$U$7="Surplus"</formula>
    </cfRule>
  </conditionalFormatting>
  <conditionalFormatting sqref="W2">
    <cfRule type="expression" dxfId="95" priority="1" stopIfTrue="1">
      <formula>W2="Yes"</formula>
    </cfRule>
    <cfRule type="expression" dxfId="94" priority="2" stopIfTrue="1">
      <formula>W2="No"</formula>
    </cfRule>
  </conditionalFormatting>
  <dataValidations count="3">
    <dataValidation type="decimal" allowBlank="1" showInputMessage="1" showErrorMessage="1" errorTitle="ERROR" error="Data must be entered as a negative value" sqref="E28:Q29 E9:Q26 G27:Q27 E34:Q63 E65:Q66 E72:Q74 E79:Q82" xr:uid="{00000000-0002-0000-0200-000001000000}">
      <formula1>-10000000</formula1>
      <formula2>0</formula2>
    </dataValidation>
    <dataValidation type="decimal" allowBlank="1" showInputMessage="1" showErrorMessage="1" sqref="E31" xr:uid="{00000000-0002-0000-0200-000002000000}">
      <formula1>-10000000</formula1>
      <formula2>0</formula2>
    </dataValidation>
    <dataValidation type="list" allowBlank="1" showInputMessage="1" showErrorMessage="1" sqref="H3" xr:uid="{00000000-0002-0000-0200-000004000000}">
      <formula1>$Z$1:$Z$83</formula1>
    </dataValidation>
  </dataValidations>
  <pageMargins left="0.31496062992125984" right="0.31496062992125984" top="0.43307086614173229" bottom="0.62992125984251968" header="0.27559055118110237" footer="0.27559055118110237"/>
  <pageSetup paperSize="9" scale="50" fitToHeight="2" orientation="landscape" r:id="rId1"/>
  <headerFooter alignWithMargins="0"/>
  <rowBreaks count="1" manualBreakCount="1">
    <brk id="68" max="17" man="1"/>
  </rowBreaks>
  <ignoredErrors>
    <ignoredError sqref="E84 F84:Q84 F75:Q76 F68:Q68 F31:Q31 E75:E76 E68 E31 E8:R8 E32:R33 R31 E69:R71 R68 E77:R78 R74:R76 E90:E91 E30:R30 R9:R29 E67:R67 R34:R66 R72:R73 R79:R82"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theme="8" tint="0.39997558519241921"/>
  </sheetPr>
  <dimension ref="A1"/>
  <sheetViews>
    <sheetView zoomScale="90" zoomScaleNormal="90" workbookViewId="0">
      <selection activeCell="A7" sqref="A7"/>
    </sheetView>
  </sheetViews>
  <sheetFormatPr defaultColWidth="9.1796875" defaultRowHeight="12.5" x14ac:dyDescent="0.25"/>
  <cols>
    <col min="1" max="1" width="98.7265625" style="297" customWidth="1"/>
    <col min="2" max="16384" width="9.1796875" style="297"/>
  </cols>
  <sheetData>
    <row r="1" spans="1:1" ht="54.75" customHeight="1" x14ac:dyDescent="0.25">
      <c r="A1" s="296" t="s">
        <v>561</v>
      </c>
    </row>
  </sheetData>
  <sheetProtection formatColumns="0" formatRows="0"/>
  <pageMargins left="0.55118110236220474" right="0.55118110236220474" top="0.78740157480314965"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B6544-8F8D-4CD5-87B2-9D4F0689298B}">
  <sheetPr codeName="Sheet6">
    <tabColor theme="8" tint="0.39997558519241921"/>
    <pageSetUpPr fitToPage="1"/>
  </sheetPr>
  <dimension ref="A1:H33"/>
  <sheetViews>
    <sheetView zoomScale="130" zoomScaleNormal="130" workbookViewId="0">
      <selection activeCell="E16" sqref="E16"/>
    </sheetView>
  </sheetViews>
  <sheetFormatPr defaultColWidth="9.1796875" defaultRowHeight="12.5" x14ac:dyDescent="0.25"/>
  <cols>
    <col min="1" max="1" width="8.54296875" style="33" customWidth="1"/>
    <col min="2" max="2" width="31.81640625" style="33" customWidth="1"/>
    <col min="3" max="3" width="10.7265625" style="278" customWidth="1"/>
    <col min="4" max="4" width="10.7265625" style="33" customWidth="1"/>
    <col min="5" max="5" width="20" style="33" customWidth="1"/>
    <col min="6" max="6" width="1.26953125" style="33" customWidth="1"/>
    <col min="7" max="16384" width="9.1796875" style="33"/>
  </cols>
  <sheetData>
    <row r="1" spans="1:8" ht="20" x14ac:dyDescent="0.25">
      <c r="A1" s="422" t="s">
        <v>562</v>
      </c>
      <c r="B1" s="422"/>
      <c r="C1" s="422"/>
      <c r="D1" s="422"/>
      <c r="E1" s="422"/>
    </row>
    <row r="2" spans="1:8" ht="3" customHeight="1" x14ac:dyDescent="0.25"/>
    <row r="3" spans="1:8" ht="20" x14ac:dyDescent="0.4">
      <c r="A3" s="423" t="s">
        <v>563</v>
      </c>
      <c r="B3" s="423"/>
      <c r="C3" s="423"/>
      <c r="D3" s="423"/>
      <c r="E3" s="423"/>
    </row>
    <row r="4" spans="1:8" ht="3" customHeight="1" x14ac:dyDescent="0.3">
      <c r="B4" s="279"/>
    </row>
    <row r="5" spans="1:8" ht="15.5" x14ac:dyDescent="0.25">
      <c r="A5" s="424"/>
      <c r="B5" s="424"/>
      <c r="C5" s="424"/>
      <c r="D5" s="424"/>
      <c r="E5" s="424"/>
    </row>
    <row r="6" spans="1:8" ht="3" customHeight="1" x14ac:dyDescent="0.3">
      <c r="B6" s="279"/>
    </row>
    <row r="7" spans="1:8" ht="13" x14ac:dyDescent="0.3">
      <c r="A7" s="279" t="str">
        <f>IFERROR(VLOOKUP($B$7,Dedels!A7:B66,2,0),"")</f>
        <v/>
      </c>
      <c r="B7" s="295" t="str">
        <f>'Original Budget'!D3</f>
        <v/>
      </c>
      <c r="C7" s="280"/>
    </row>
    <row r="8" spans="1:8" ht="13" x14ac:dyDescent="0.3">
      <c r="C8" s="280"/>
    </row>
    <row r="9" spans="1:8" ht="13" x14ac:dyDescent="0.3">
      <c r="A9" s="279" t="s">
        <v>564</v>
      </c>
    </row>
    <row r="10" spans="1:8" ht="13" x14ac:dyDescent="0.3">
      <c r="A10" s="279"/>
    </row>
    <row r="11" spans="1:8" ht="12.75" customHeight="1" x14ac:dyDescent="0.3">
      <c r="A11" s="279"/>
      <c r="B11" s="282"/>
      <c r="C11" s="283" t="s">
        <v>1</v>
      </c>
      <c r="D11" s="282"/>
      <c r="E11" s="284"/>
      <c r="G11" s="425" t="s">
        <v>565</v>
      </c>
      <c r="H11" s="426"/>
    </row>
    <row r="12" spans="1:8" ht="13" x14ac:dyDescent="0.3">
      <c r="B12" s="282"/>
      <c r="C12" s="283" t="s">
        <v>211</v>
      </c>
      <c r="D12" s="282"/>
      <c r="E12" s="284" t="s">
        <v>566</v>
      </c>
      <c r="G12" s="427"/>
      <c r="H12" s="428"/>
    </row>
    <row r="13" spans="1:8" ht="12.75" customHeight="1" x14ac:dyDescent="0.25">
      <c r="B13" s="282"/>
      <c r="C13" s="282"/>
      <c r="D13" s="282"/>
      <c r="E13" s="285"/>
      <c r="G13" s="427"/>
      <c r="H13" s="428"/>
    </row>
    <row r="14" spans="1:8" ht="12.75" hidden="1" customHeight="1" x14ac:dyDescent="0.25">
      <c r="B14" s="282" t="s">
        <v>567</v>
      </c>
      <c r="C14" s="286" t="s">
        <v>111</v>
      </c>
      <c r="D14" s="286">
        <v>6170200</v>
      </c>
      <c r="E14" s="285"/>
      <c r="G14" s="427"/>
      <c r="H14" s="428"/>
    </row>
    <row r="15" spans="1:8" ht="12.75" hidden="1" customHeight="1" x14ac:dyDescent="0.25">
      <c r="B15" s="282" t="s">
        <v>568</v>
      </c>
      <c r="C15" s="286" t="s">
        <v>93</v>
      </c>
      <c r="D15" s="286">
        <v>6140110</v>
      </c>
      <c r="E15" s="285"/>
      <c r="G15" s="427"/>
      <c r="H15" s="428"/>
    </row>
    <row r="16" spans="1:8" ht="12.75" customHeight="1" x14ac:dyDescent="0.25">
      <c r="B16" s="282" t="s">
        <v>419</v>
      </c>
      <c r="C16" s="286" t="s">
        <v>101</v>
      </c>
      <c r="D16" s="286">
        <v>6147100</v>
      </c>
      <c r="E16" s="285" t="e">
        <f>VLOOKUP(A7,Dedels!B7:I66,8,0)</f>
        <v>#N/A</v>
      </c>
      <c r="G16" s="427"/>
      <c r="H16" s="428"/>
    </row>
    <row r="17" spans="2:8" ht="12.75" customHeight="1" x14ac:dyDescent="0.25">
      <c r="B17" s="282" t="s">
        <v>569</v>
      </c>
      <c r="C17" s="286" t="s">
        <v>109</v>
      </c>
      <c r="D17" s="286">
        <v>6170160</v>
      </c>
      <c r="E17" s="285" t="e">
        <f>VLOOKUP(A7,Dedels!B7:G66,6,0)</f>
        <v>#N/A</v>
      </c>
      <c r="G17" s="427"/>
      <c r="H17" s="428"/>
    </row>
    <row r="18" spans="2:8" ht="12.75" customHeight="1" x14ac:dyDescent="0.25">
      <c r="B18" s="282" t="s">
        <v>570</v>
      </c>
      <c r="C18" s="286" t="s">
        <v>77</v>
      </c>
      <c r="D18" s="286">
        <v>6116620</v>
      </c>
      <c r="E18" s="285" t="e">
        <f>VLOOKUP(A7,Dedels!B7:H74,7,0)</f>
        <v>#N/A</v>
      </c>
      <c r="G18" s="427"/>
      <c r="H18" s="428"/>
    </row>
    <row r="19" spans="2:8" ht="12.75" customHeight="1" x14ac:dyDescent="0.25">
      <c r="B19" s="282"/>
      <c r="C19" s="282"/>
      <c r="D19" s="282"/>
      <c r="E19" s="285"/>
      <c r="G19" s="427"/>
      <c r="H19" s="428"/>
    </row>
    <row r="20" spans="2:8" s="281" customFormat="1" ht="17.25" customHeight="1" thickBot="1" x14ac:dyDescent="0.3">
      <c r="B20" s="287" t="s">
        <v>571</v>
      </c>
      <c r="C20" s="286" t="s">
        <v>19</v>
      </c>
      <c r="D20" s="286">
        <v>4190106</v>
      </c>
      <c r="E20" s="288" t="e">
        <f>SUM(E13:E19)</f>
        <v>#N/A</v>
      </c>
      <c r="G20" s="429"/>
      <c r="H20" s="430"/>
    </row>
    <row r="21" spans="2:8" ht="12.75" customHeight="1" thickTop="1" x14ac:dyDescent="0.25">
      <c r="C21" s="33"/>
    </row>
    <row r="22" spans="2:8" x14ac:dyDescent="0.25">
      <c r="C22" s="33"/>
    </row>
    <row r="23" spans="2:8" ht="13" x14ac:dyDescent="0.3">
      <c r="C23" s="289" t="s">
        <v>572</v>
      </c>
      <c r="D23" s="290"/>
      <c r="E23" s="290"/>
      <c r="G23" s="431" t="s">
        <v>573</v>
      </c>
      <c r="H23" s="432"/>
    </row>
    <row r="24" spans="2:8" x14ac:dyDescent="0.25">
      <c r="C24" s="290"/>
      <c r="D24" s="290"/>
      <c r="E24" s="290"/>
      <c r="G24" s="433"/>
      <c r="H24" s="434"/>
    </row>
    <row r="25" spans="2:8" ht="13" x14ac:dyDescent="0.25">
      <c r="C25" s="290" t="s">
        <v>574</v>
      </c>
      <c r="D25" s="291">
        <v>6147100</v>
      </c>
      <c r="E25" s="292" t="str">
        <f>IFERROR(ROUND(E16,2),"")</f>
        <v/>
      </c>
      <c r="G25" s="433"/>
      <c r="H25" s="434"/>
    </row>
    <row r="26" spans="2:8" ht="13" x14ac:dyDescent="0.25">
      <c r="C26" s="290" t="s">
        <v>575</v>
      </c>
      <c r="D26" s="291">
        <v>6170160</v>
      </c>
      <c r="E26" s="292" t="str">
        <f>IFERROR(ROUND(E17,2),"")</f>
        <v/>
      </c>
      <c r="G26" s="433"/>
      <c r="H26" s="434"/>
    </row>
    <row r="27" spans="2:8" ht="13" x14ac:dyDescent="0.25">
      <c r="C27" s="290" t="s">
        <v>576</v>
      </c>
      <c r="D27" s="291">
        <v>6116620</v>
      </c>
      <c r="E27" s="292" t="str">
        <f>IFERROR(ROUND(E18,2),"")</f>
        <v/>
      </c>
      <c r="G27" s="433"/>
      <c r="H27" s="434"/>
    </row>
    <row r="28" spans="2:8" ht="13.5" thickBot="1" x14ac:dyDescent="0.35">
      <c r="C28" s="290"/>
      <c r="D28" s="291"/>
      <c r="E28" s="293">
        <f>SUM(E25:E27)</f>
        <v>0</v>
      </c>
      <c r="G28" s="433"/>
      <c r="H28" s="434"/>
    </row>
    <row r="29" spans="2:8" ht="13" thickTop="1" x14ac:dyDescent="0.25">
      <c r="C29" s="290"/>
      <c r="D29" s="290"/>
      <c r="E29" s="290"/>
      <c r="G29" s="433"/>
      <c r="H29" s="434"/>
    </row>
    <row r="30" spans="2:8" ht="13" x14ac:dyDescent="0.25">
      <c r="C30" s="290" t="s">
        <v>577</v>
      </c>
      <c r="D30" s="291">
        <v>4190106</v>
      </c>
      <c r="E30" s="292" t="e">
        <f>ROUND(E20,2)</f>
        <v>#N/A</v>
      </c>
      <c r="G30" s="433"/>
      <c r="H30" s="434"/>
    </row>
    <row r="31" spans="2:8" ht="13.5" thickBot="1" x14ac:dyDescent="0.35">
      <c r="C31" s="294"/>
      <c r="D31" s="290"/>
      <c r="E31" s="293" t="e">
        <f>SUM(E30:E30)</f>
        <v>#N/A</v>
      </c>
      <c r="G31" s="435"/>
      <c r="H31" s="436"/>
    </row>
    <row r="32" spans="2:8" ht="13" thickTop="1" x14ac:dyDescent="0.25"/>
    <row r="33" spans="5:5" x14ac:dyDescent="0.25">
      <c r="E33" s="33" t="e">
        <f>IF(E31=E28,"","ERROR")</f>
        <v>#N/A</v>
      </c>
    </row>
  </sheetData>
  <sheetProtection algorithmName="SHA-512" hashValue="FirlxP8F8KiORIspL1X4G6lJPA62DfkKE1qrHzk4xcAxXMSq/Qo+dUF7m8pN2vfj2TpxPgXQRnsLDeyFeH2P2A==" saltValue="HVxpE4IkRNA/7rd5Vvb/4Q==" spinCount="100000" sheet="1" formatColumns="0" formatRows="0"/>
  <dataConsolidate/>
  <mergeCells count="5">
    <mergeCell ref="A1:E1"/>
    <mergeCell ref="A3:E3"/>
    <mergeCell ref="A5:E5"/>
    <mergeCell ref="G11:H20"/>
    <mergeCell ref="G23:H31"/>
  </mergeCells>
  <printOptions horizontalCentered="1"/>
  <pageMargins left="0.74803149606299213" right="0.74803149606299213" top="0.98425196850393704" bottom="0.98425196850393704" header="0.51181102362204722" footer="0.51181102362204722"/>
  <pageSetup paperSize="9" scale="96" orientation="portrait" r:id="rId1"/>
  <headerFooter alignWithMargins="0">
    <oddFooter>&amp;R&amp;8&amp;D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73f336-9c49-41ab-9427-d263034a0100" ContentTypeId="0x01010054A39C6B0182D84CB6645B035BA02E08" PreviousValue="false" LastSyncTimeStamp="2021-10-01T14:39:30.94Z"/>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MKC Spreadsheet" ma:contentTypeID="0x01010054A39C6B0182D84CB6645B035BA02E08004D5776253E965C418A13D9DE6F8B1B07" ma:contentTypeVersion="2" ma:contentTypeDescription="MKC Branded Excel Template Document" ma:contentTypeScope="" ma:versionID="95fcba704051a682d16beacac88e07dd">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B32E1-4877-48CB-97F0-1AEB707EAAD8}">
  <ds:schemaRefs>
    <ds:schemaRef ds:uri="Microsoft.SharePoint.Taxonomy.ContentTypeSync"/>
  </ds:schemaRefs>
</ds:datastoreItem>
</file>

<file path=customXml/itemProps2.xml><?xml version="1.0" encoding="utf-8"?>
<ds:datastoreItem xmlns:ds="http://schemas.openxmlformats.org/officeDocument/2006/customXml" ds:itemID="{9D31CB27-DADF-4DCB-A861-EC5A47A52D4D}">
  <ds:schemaRefs>
    <ds:schemaRef ds:uri="http://schemas.microsoft.com/sharepoint/v3/contenttype/forms"/>
  </ds:schemaRefs>
</ds:datastoreItem>
</file>

<file path=customXml/itemProps3.xml><?xml version="1.0" encoding="utf-8"?>
<ds:datastoreItem xmlns:ds="http://schemas.openxmlformats.org/officeDocument/2006/customXml" ds:itemID="{44F76A00-1C88-41B5-831A-769C0DDF2D91}">
  <ds:schemaRefs>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2867F9C3-A749-4277-9BF7-2C2671C8AB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Budget Data by month</vt:lpstr>
      <vt:lpstr>Web Based Remittances</vt:lpstr>
      <vt:lpstr>Data</vt:lpstr>
      <vt:lpstr>Dedels</vt:lpstr>
      <vt:lpstr>INFORMATION</vt:lpstr>
      <vt:lpstr>Budget Completion Guidance</vt:lpstr>
      <vt:lpstr>Original Budget</vt:lpstr>
      <vt:lpstr>Original Budget Workings</vt:lpstr>
      <vt:lpstr>De-Delegated Budgets 22-23</vt:lpstr>
      <vt:lpstr>Revised Budget</vt:lpstr>
      <vt:lpstr>Revised Budget Workings</vt:lpstr>
      <vt:lpstr>Variance Analysis</vt:lpstr>
      <vt:lpstr>Forecast Template</vt:lpstr>
      <vt:lpstr>'De-Delegated Budgets 22-23'!Print_Area</vt:lpstr>
      <vt:lpstr>'Forecast Template'!Print_Area</vt:lpstr>
      <vt:lpstr>'Original Budget'!Print_Area</vt:lpstr>
      <vt:lpstr>'Revised Budget'!Print_Area</vt:lpstr>
      <vt:lpstr>'Variance Analysis'!Print_Area</vt:lpstr>
      <vt:lpstr>'Original Budget'!Print_Titles</vt:lpstr>
      <vt:lpstr>'Revised Budget'!Print_Titles</vt:lpstr>
    </vt:vector>
  </TitlesOfParts>
  <Manager/>
  <Company>Mouchel Schools Finance Team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Plan Template</dc:title>
  <dc:subject/>
  <dc:creator>Esther Doyle &amp; Rupert Sligh</dc:creator>
  <cp:keywords/>
  <dc:description/>
  <cp:lastModifiedBy>Day, Kayleigh</cp:lastModifiedBy>
  <cp:revision/>
  <dcterms:created xsi:type="dcterms:W3CDTF">2007-02-28T10:45:38Z</dcterms:created>
  <dcterms:modified xsi:type="dcterms:W3CDTF">2022-10-10T09:03:47Z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0x01010054A39C6B0182D84CB6645B035BA02E08004D5776253E965C418A13D9DE6F8B1B07</vt:lpwstr>
  </property>
  <property fmtid="{D5CDD505-2E9C-101B-9397-08002B2CF9AE}" pid="3" name="SharedWithUsers">
    <vt:lpwstr>27;#Sonia Hattle;#22;#Jennifer Hackett;#95;#Mohammad Aqeeb;#24;#Kayleigh Day;#20;#Michelle Hibbert</vt:lpwstr>
  </property>
</Properties>
</file>