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Permitted Developments/"/>
    </mc:Choice>
  </mc:AlternateContent>
  <xr:revisionPtr revIDLastSave="3966" documentId="13_ncr:1_{4D3923DE-F7AA-4822-81DA-7643639DE72A}" xr6:coauthVersionLast="47" xr6:coauthVersionMax="47" xr10:uidLastSave="{85A00056-F531-41E2-807E-35D2600DEE6A}"/>
  <bookViews>
    <workbookView xWindow="28680" yWindow="-120" windowWidth="38640" windowHeight="15840" xr2:uid="{00000000-000D-0000-FFFF-FFFF00000000}"/>
  </bookViews>
  <sheets>
    <sheet name="2023-24" sheetId="5" r:id="rId1"/>
    <sheet name="2022-23" sheetId="4" r:id="rId2"/>
    <sheet name="2021-2022" sheetId="2" r:id="rId3"/>
    <sheet name="2020-2021" sheetId="1" r:id="rId4"/>
    <sheet name="Template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72" i="4" l="1"/>
  <c r="BG72" i="4"/>
  <c r="BH72" i="4"/>
  <c r="BE72" i="4"/>
  <c r="AV72" i="4"/>
  <c r="AW72" i="4"/>
  <c r="AX72" i="4"/>
  <c r="AY72" i="4"/>
  <c r="AZ72" i="4"/>
  <c r="BA72" i="4"/>
  <c r="BB72" i="4"/>
  <c r="BC72" i="4"/>
  <c r="BD72" i="4"/>
  <c r="AU72" i="4"/>
  <c r="AL72" i="4"/>
  <c r="AM72" i="4"/>
  <c r="AN72" i="4"/>
  <c r="AO72" i="4"/>
  <c r="AP72" i="4"/>
  <c r="AQ72" i="4"/>
  <c r="AR72" i="4"/>
  <c r="AS72" i="4"/>
  <c r="AT72" i="4"/>
  <c r="AK72" i="4"/>
  <c r="AH72" i="4"/>
  <c r="AI72" i="4"/>
  <c r="AJ72" i="4"/>
  <c r="AG72" i="4"/>
  <c r="AD72" i="4"/>
  <c r="AE72" i="4"/>
  <c r="AF72" i="4"/>
  <c r="AC72" i="4"/>
  <c r="Z72" i="4"/>
  <c r="AA72" i="4"/>
  <c r="AB72" i="4"/>
  <c r="Y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G72" i="4"/>
  <c r="AN73" i="5" l="1"/>
  <c r="AM73" i="5"/>
  <c r="AM74" i="5" s="1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Z74" i="5" s="1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AN56" i="5"/>
  <c r="AM57" i="5" s="1"/>
  <c r="AM56" i="5"/>
  <c r="AL56" i="5"/>
  <c r="AK56" i="5"/>
  <c r="AJ56" i="5"/>
  <c r="AH57" i="5" s="1"/>
  <c r="AI57" i="5" s="1"/>
  <c r="AI56" i="5"/>
  <c r="AH56" i="5"/>
  <c r="AG56" i="5"/>
  <c r="AG57" i="5" s="1"/>
  <c r="AF56" i="5"/>
  <c r="AE56" i="5"/>
  <c r="AD56" i="5"/>
  <c r="AC56" i="5"/>
  <c r="AB56" i="5"/>
  <c r="Z57" i="5" s="1"/>
  <c r="AA56" i="5"/>
  <c r="Z56" i="5"/>
  <c r="Y56" i="5"/>
  <c r="Y57" i="5" s="1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G57" i="5" s="1"/>
  <c r="H56" i="5"/>
  <c r="H57" i="5" s="1"/>
  <c r="I57" i="5" s="1"/>
  <c r="G56" i="5"/>
  <c r="AN39" i="5"/>
  <c r="AM39" i="5"/>
  <c r="AL39" i="5"/>
  <c r="AK40" i="5" s="1"/>
  <c r="AK39" i="5"/>
  <c r="AJ39" i="5"/>
  <c r="AI39" i="5"/>
  <c r="AH39" i="5"/>
  <c r="AG39" i="5"/>
  <c r="AF39" i="5"/>
  <c r="AE39" i="5"/>
  <c r="AD39" i="5"/>
  <c r="AC39" i="5"/>
  <c r="AB39" i="5"/>
  <c r="AA39" i="5"/>
  <c r="Z39" i="5"/>
  <c r="Z40" i="5" s="1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H34" i="4"/>
  <c r="AK74" i="5" l="1"/>
  <c r="G40" i="5"/>
  <c r="Y40" i="5"/>
  <c r="AA40" i="5" s="1"/>
  <c r="AG40" i="5"/>
  <c r="AK57" i="5"/>
  <c r="G74" i="5"/>
  <c r="Y74" i="5"/>
  <c r="AG74" i="5"/>
  <c r="AI74" i="5" s="1"/>
  <c r="AA57" i="5"/>
  <c r="AM40" i="5"/>
  <c r="H40" i="5"/>
  <c r="I40" i="5" s="1"/>
  <c r="AH40" i="5"/>
  <c r="AH76" i="5" s="1"/>
  <c r="H74" i="5"/>
  <c r="AH74" i="5"/>
  <c r="AM23" i="5"/>
  <c r="AK23" i="5"/>
  <c r="AK76" i="5" s="1"/>
  <c r="AH23" i="5"/>
  <c r="AG23" i="5"/>
  <c r="Z23" i="5"/>
  <c r="Z76" i="5" s="1"/>
  <c r="Y23" i="5"/>
  <c r="AA23" i="5" s="1"/>
  <c r="G23" i="5"/>
  <c r="G76" i="5" s="1"/>
  <c r="H23" i="5"/>
  <c r="AM76" i="5"/>
  <c r="AA74" i="5"/>
  <c r="I74" i="5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AI40" i="5" l="1"/>
  <c r="H76" i="5"/>
  <c r="AG76" i="5"/>
  <c r="AI76" i="5" s="1"/>
  <c r="Y76" i="5"/>
  <c r="AA76" i="5" s="1"/>
  <c r="AI23" i="5"/>
  <c r="I23" i="5"/>
  <c r="I76" i="5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H44" i="4"/>
  <c r="I44" i="4"/>
  <c r="J44" i="4"/>
  <c r="K44" i="4"/>
  <c r="BF44" i="4"/>
  <c r="BG44" i="4"/>
  <c r="BH44" i="4"/>
  <c r="BE44" i="4"/>
  <c r="AV44" i="4"/>
  <c r="AW44" i="4"/>
  <c r="AX44" i="4"/>
  <c r="AY44" i="4"/>
  <c r="AZ44" i="4"/>
  <c r="BA44" i="4"/>
  <c r="BB44" i="4"/>
  <c r="BC44" i="4"/>
  <c r="BD44" i="4"/>
  <c r="AU44" i="4"/>
  <c r="AL44" i="4"/>
  <c r="AM44" i="4"/>
  <c r="AN44" i="4"/>
  <c r="AO44" i="4"/>
  <c r="AP44" i="4"/>
  <c r="AQ44" i="4"/>
  <c r="AR44" i="4"/>
  <c r="AS44" i="4"/>
  <c r="AT44" i="4"/>
  <c r="AK44" i="4"/>
  <c r="AH44" i="4"/>
  <c r="AI44" i="4"/>
  <c r="AJ44" i="4"/>
  <c r="AG44" i="4"/>
  <c r="AD44" i="4"/>
  <c r="AE44" i="4"/>
  <c r="AF44" i="4"/>
  <c r="AC44" i="4"/>
  <c r="Z44" i="4"/>
  <c r="AA44" i="4"/>
  <c r="AB44" i="4"/>
  <c r="Y44" i="4"/>
  <c r="G44" i="4"/>
  <c r="AI73" i="4" l="1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BF4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N72" i="3"/>
  <c r="AM72" i="3"/>
  <c r="AL72" i="3"/>
  <c r="AK72" i="3"/>
  <c r="AB72" i="3"/>
  <c r="AA72" i="3"/>
  <c r="Z72" i="3"/>
  <c r="Y72" i="3"/>
  <c r="H72" i="3"/>
  <c r="G72" i="3"/>
  <c r="AJ72" i="3"/>
  <c r="AI72" i="3"/>
  <c r="AH72" i="3"/>
  <c r="AG72" i="3"/>
  <c r="AF72" i="3"/>
  <c r="AE72" i="3"/>
  <c r="AD72" i="3"/>
  <c r="AC72" i="3"/>
  <c r="AN55" i="3"/>
  <c r="AM55" i="3"/>
  <c r="AL55" i="3"/>
  <c r="AK55" i="3"/>
  <c r="AB55" i="3"/>
  <c r="AA55" i="3"/>
  <c r="Z55" i="3"/>
  <c r="Y55" i="3"/>
  <c r="H55" i="3"/>
  <c r="G55" i="3"/>
  <c r="AJ55" i="3"/>
  <c r="AI55" i="3"/>
  <c r="AH55" i="3"/>
  <c r="AG55" i="3"/>
  <c r="AG56" i="3" s="1"/>
  <c r="AF55" i="3"/>
  <c r="AE55" i="3"/>
  <c r="AD55" i="3"/>
  <c r="AC55" i="3"/>
  <c r="AN38" i="3"/>
  <c r="AM38" i="3"/>
  <c r="AL38" i="3"/>
  <c r="AK38" i="3"/>
  <c r="AB38" i="3"/>
  <c r="AA38" i="3"/>
  <c r="Z38" i="3"/>
  <c r="Y38" i="3"/>
  <c r="H38" i="3"/>
  <c r="G38" i="3"/>
  <c r="AJ38" i="3"/>
  <c r="AI38" i="3"/>
  <c r="AH38" i="3"/>
  <c r="AG38" i="3"/>
  <c r="AF38" i="3"/>
  <c r="AE38" i="3"/>
  <c r="AD38" i="3"/>
  <c r="AC38" i="3"/>
  <c r="AN21" i="3"/>
  <c r="AM21" i="3"/>
  <c r="AL21" i="3"/>
  <c r="AK21" i="3"/>
  <c r="AB21" i="3"/>
  <c r="AA21" i="3"/>
  <c r="Z21" i="3"/>
  <c r="Y21" i="3"/>
  <c r="H21" i="3"/>
  <c r="G21" i="3"/>
  <c r="AJ21" i="3"/>
  <c r="AI21" i="3"/>
  <c r="AH21" i="3"/>
  <c r="AG21" i="3"/>
  <c r="AG22" i="3" s="1"/>
  <c r="AF21" i="3"/>
  <c r="AE21" i="3"/>
  <c r="AD21" i="3"/>
  <c r="AC21" i="3"/>
  <c r="G22" i="3" l="1"/>
  <c r="AH22" i="3"/>
  <c r="G56" i="3"/>
  <c r="AU57" i="4"/>
  <c r="BE73" i="4"/>
  <c r="H57" i="4"/>
  <c r="AV57" i="4"/>
  <c r="BF57" i="4"/>
  <c r="BF73" i="4"/>
  <c r="Z57" i="4"/>
  <c r="AD57" i="4"/>
  <c r="AG73" i="4"/>
  <c r="Y57" i="4"/>
  <c r="AO57" i="4"/>
  <c r="AC73" i="4"/>
  <c r="AG57" i="4"/>
  <c r="G73" i="4"/>
  <c r="H73" i="4"/>
  <c r="Z73" i="4"/>
  <c r="AD73" i="4"/>
  <c r="AP73" i="4"/>
  <c r="AU73" i="4"/>
  <c r="AV73" i="4"/>
  <c r="AI57" i="4"/>
  <c r="AP57" i="4"/>
  <c r="G57" i="4"/>
  <c r="AC57" i="4"/>
  <c r="BE57" i="4"/>
  <c r="BG57" i="4" s="1"/>
  <c r="Y73" i="4"/>
  <c r="AO73" i="4"/>
  <c r="BE26" i="4"/>
  <c r="AG26" i="4"/>
  <c r="BF26" i="4"/>
  <c r="AV26" i="4"/>
  <c r="AU26" i="4"/>
  <c r="AP26" i="4"/>
  <c r="AO26" i="4"/>
  <c r="AI26" i="4"/>
  <c r="AC26" i="4"/>
  <c r="AD26" i="4"/>
  <c r="Y26" i="4"/>
  <c r="Z26" i="4"/>
  <c r="H26" i="4"/>
  <c r="G26" i="4"/>
  <c r="AI45" i="4"/>
  <c r="BE45" i="4"/>
  <c r="BG45" i="4" s="1"/>
  <c r="AU45" i="4"/>
  <c r="AV45" i="4"/>
  <c r="AP45" i="4"/>
  <c r="AO45" i="4"/>
  <c r="AG45" i="4"/>
  <c r="AD45" i="4"/>
  <c r="AC45" i="4"/>
  <c r="Z45" i="4"/>
  <c r="Y45" i="4"/>
  <c r="G45" i="4"/>
  <c r="H45" i="4"/>
  <c r="H22" i="3"/>
  <c r="I22" i="3" s="1"/>
  <c r="H56" i="3"/>
  <c r="I56" i="3" s="1"/>
  <c r="G39" i="3"/>
  <c r="G73" i="3"/>
  <c r="H39" i="3"/>
  <c r="AH73" i="3"/>
  <c r="H73" i="3"/>
  <c r="I73" i="3" s="1"/>
  <c r="Z39" i="3"/>
  <c r="AH39" i="3"/>
  <c r="AH56" i="3"/>
  <c r="AI56" i="3" s="1"/>
  <c r="AG39" i="3"/>
  <c r="AG73" i="3"/>
  <c r="Z22" i="3"/>
  <c r="Y22" i="3"/>
  <c r="Y56" i="3"/>
  <c r="AM56" i="3"/>
  <c r="AK22" i="3"/>
  <c r="AM22" i="3"/>
  <c r="AK56" i="3"/>
  <c r="Z73" i="3"/>
  <c r="AM73" i="3"/>
  <c r="Y73" i="3"/>
  <c r="Z56" i="3"/>
  <c r="AM39" i="3"/>
  <c r="Y39" i="3"/>
  <c r="AA39" i="3" s="1"/>
  <c r="AK39" i="3"/>
  <c r="AK73" i="3"/>
  <c r="AR78" i="2"/>
  <c r="AS78" i="2"/>
  <c r="AT78" i="2"/>
  <c r="AQ78" i="2"/>
  <c r="AN78" i="2"/>
  <c r="AO78" i="2"/>
  <c r="AP78" i="2"/>
  <c r="AM78" i="2"/>
  <c r="AL78" i="2"/>
  <c r="AK78" i="2"/>
  <c r="AH78" i="2"/>
  <c r="AI78" i="2"/>
  <c r="AJ78" i="2"/>
  <c r="AG78" i="2"/>
  <c r="AB78" i="2"/>
  <c r="AC78" i="2"/>
  <c r="AD78" i="2"/>
  <c r="AE78" i="2"/>
  <c r="AF78" i="2"/>
  <c r="AA78" i="2"/>
  <c r="R78" i="2"/>
  <c r="S78" i="2"/>
  <c r="T78" i="2"/>
  <c r="U78" i="2"/>
  <c r="V78" i="2"/>
  <c r="W78" i="2"/>
  <c r="X78" i="2"/>
  <c r="Y78" i="2"/>
  <c r="Z78" i="2"/>
  <c r="Q78" i="2"/>
  <c r="H78" i="2"/>
  <c r="I78" i="2"/>
  <c r="J78" i="2"/>
  <c r="K78" i="2"/>
  <c r="L78" i="2"/>
  <c r="M78" i="2"/>
  <c r="N78" i="2"/>
  <c r="O78" i="2"/>
  <c r="P78" i="2"/>
  <c r="G78" i="2"/>
  <c r="AR53" i="2"/>
  <c r="AS53" i="2"/>
  <c r="AT53" i="2"/>
  <c r="AQ53" i="2"/>
  <c r="AN53" i="2"/>
  <c r="AO53" i="2"/>
  <c r="AP53" i="2"/>
  <c r="AM53" i="2"/>
  <c r="AL53" i="2"/>
  <c r="AK53" i="2"/>
  <c r="AH53" i="2"/>
  <c r="AI53" i="2"/>
  <c r="AJ53" i="2"/>
  <c r="AG53" i="2"/>
  <c r="AB53" i="2"/>
  <c r="AC53" i="2"/>
  <c r="AD53" i="2"/>
  <c r="AE53" i="2"/>
  <c r="AF53" i="2"/>
  <c r="AA53" i="2"/>
  <c r="R53" i="2"/>
  <c r="S53" i="2"/>
  <c r="T53" i="2"/>
  <c r="U53" i="2"/>
  <c r="V53" i="2"/>
  <c r="W53" i="2"/>
  <c r="X53" i="2"/>
  <c r="Y53" i="2"/>
  <c r="Z53" i="2"/>
  <c r="Q53" i="2"/>
  <c r="H53" i="2"/>
  <c r="I53" i="2"/>
  <c r="J53" i="2"/>
  <c r="K53" i="2"/>
  <c r="L53" i="2"/>
  <c r="M53" i="2"/>
  <c r="N53" i="2"/>
  <c r="O53" i="2"/>
  <c r="P53" i="2"/>
  <c r="G53" i="2"/>
  <c r="BG73" i="4" l="1"/>
  <c r="G75" i="3"/>
  <c r="I39" i="3"/>
  <c r="H75" i="3"/>
  <c r="AW73" i="4"/>
  <c r="I57" i="4"/>
  <c r="BF75" i="4"/>
  <c r="AW57" i="4"/>
  <c r="AE57" i="4"/>
  <c r="AQ57" i="4"/>
  <c r="AD75" i="4"/>
  <c r="AE73" i="4"/>
  <c r="AQ73" i="4"/>
  <c r="AA57" i="4"/>
  <c r="AA73" i="4"/>
  <c r="I73" i="4"/>
  <c r="AE26" i="4"/>
  <c r="BG26" i="4"/>
  <c r="AU75" i="4"/>
  <c r="AI75" i="4"/>
  <c r="AG75" i="4"/>
  <c r="AC75" i="4"/>
  <c r="G75" i="4"/>
  <c r="AW26" i="4"/>
  <c r="AV75" i="4"/>
  <c r="AQ26" i="4"/>
  <c r="AO75" i="4"/>
  <c r="AP75" i="4"/>
  <c r="AA26" i="4"/>
  <c r="Y75" i="4"/>
  <c r="I26" i="4"/>
  <c r="BE75" i="4"/>
  <c r="AA45" i="4"/>
  <c r="Z75" i="4"/>
  <c r="AW45" i="4"/>
  <c r="AQ45" i="4"/>
  <c r="AE45" i="4"/>
  <c r="I45" i="4"/>
  <c r="H75" i="4"/>
  <c r="I75" i="3"/>
  <c r="AA22" i="3"/>
  <c r="AA56" i="3"/>
  <c r="AI39" i="3"/>
  <c r="AI22" i="3"/>
  <c r="AA73" i="3"/>
  <c r="AG75" i="3"/>
  <c r="Z75" i="3"/>
  <c r="AK75" i="3"/>
  <c r="Y75" i="3"/>
  <c r="AM75" i="3"/>
  <c r="AH75" i="3"/>
  <c r="AI73" i="3"/>
  <c r="AN103" i="2"/>
  <c r="AS103" i="2"/>
  <c r="AH103" i="2"/>
  <c r="AG103" i="2"/>
  <c r="AB103" i="2"/>
  <c r="R103" i="2"/>
  <c r="H103" i="2"/>
  <c r="AN79" i="2"/>
  <c r="AQ79" i="2"/>
  <c r="AM79" i="2"/>
  <c r="AH79" i="2"/>
  <c r="AB79" i="2"/>
  <c r="AQ103" i="2"/>
  <c r="AM103" i="2"/>
  <c r="AK103" i="2"/>
  <c r="AA103" i="2"/>
  <c r="Q103" i="2"/>
  <c r="G103" i="2"/>
  <c r="E102" i="2"/>
  <c r="AS79" i="2"/>
  <c r="H79" i="2"/>
  <c r="R79" i="2"/>
  <c r="AK79" i="2"/>
  <c r="AG79" i="2"/>
  <c r="AA79" i="2"/>
  <c r="E78" i="2"/>
  <c r="Q79" i="2"/>
  <c r="G7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K40" i="2"/>
  <c r="AL40" i="2"/>
  <c r="AA40" i="2"/>
  <c r="AB40" i="2"/>
  <c r="AC40" i="2"/>
  <c r="AD40" i="2"/>
  <c r="AE40" i="2"/>
  <c r="AF40" i="2"/>
  <c r="AG40" i="2"/>
  <c r="AH40" i="2"/>
  <c r="AI40" i="2"/>
  <c r="AJ40" i="2"/>
  <c r="AM40" i="2"/>
  <c r="AN40" i="2"/>
  <c r="AO40" i="2"/>
  <c r="AP40" i="2"/>
  <c r="AQ40" i="2"/>
  <c r="AR40" i="2"/>
  <c r="AS40" i="2"/>
  <c r="AT40" i="2"/>
  <c r="G40" i="2"/>
  <c r="AA75" i="3" l="1"/>
  <c r="BG75" i="4"/>
  <c r="AE75" i="4"/>
  <c r="AW75" i="4"/>
  <c r="AA75" i="4"/>
  <c r="I75" i="4"/>
  <c r="AQ75" i="4"/>
  <c r="AI75" i="3"/>
  <c r="AO103" i="2"/>
  <c r="AI103" i="2"/>
  <c r="AC103" i="2"/>
  <c r="S103" i="2"/>
  <c r="I103" i="2"/>
  <c r="AO79" i="2"/>
  <c r="AI79" i="2"/>
  <c r="AC79" i="2"/>
  <c r="I79" i="2"/>
  <c r="S79" i="2"/>
  <c r="AK41" i="2"/>
  <c r="E40" i="2" l="1"/>
  <c r="AM41" i="2"/>
  <c r="AS41" i="2"/>
  <c r="AQ41" i="2"/>
  <c r="AN41" i="2"/>
  <c r="AH41" i="2"/>
  <c r="AG41" i="2"/>
  <c r="AB41" i="2"/>
  <c r="AA41" i="2"/>
  <c r="R41" i="2"/>
  <c r="Q41" i="2"/>
  <c r="H41" i="2"/>
  <c r="G41" i="2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H102" i="1"/>
  <c r="AO41" i="2" l="1"/>
  <c r="AI41" i="2"/>
  <c r="AC41" i="2"/>
  <c r="S41" i="2"/>
  <c r="I41" i="2"/>
  <c r="AC34" i="1"/>
  <c r="I102" i="1"/>
  <c r="E102" i="1" s="1"/>
  <c r="AU83" i="1" l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U60" i="1" l="1"/>
  <c r="AT60" i="1"/>
  <c r="AS60" i="1"/>
  <c r="AR60" i="1"/>
  <c r="AQ60" i="1"/>
  <c r="AQ103" i="1" s="1"/>
  <c r="AP60" i="1"/>
  <c r="AP103" i="1" s="1"/>
  <c r="AO60" i="1"/>
  <c r="AO103" i="1" s="1"/>
  <c r="AN60" i="1"/>
  <c r="AN103" i="1" s="1"/>
  <c r="AM60" i="1"/>
  <c r="AL60" i="1"/>
  <c r="AK60" i="1"/>
  <c r="AJ60" i="1"/>
  <c r="AI60" i="1"/>
  <c r="AH60" i="1"/>
  <c r="AG60" i="1"/>
  <c r="AF60" i="1"/>
  <c r="AE60" i="1"/>
  <c r="AD60" i="1"/>
  <c r="AC60" i="1"/>
  <c r="AC103" i="1" s="1"/>
  <c r="AB60" i="1"/>
  <c r="AB103" i="1" s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Q104" i="1" l="1"/>
  <c r="AO104" i="1"/>
  <c r="AC104" i="1"/>
  <c r="AU34" i="1"/>
  <c r="AU103" i="1" s="1"/>
  <c r="AT34" i="1"/>
  <c r="AT103" i="1" s="1"/>
  <c r="AS34" i="1"/>
  <c r="AS103" i="1" s="1"/>
  <c r="AR34" i="1"/>
  <c r="AR103" i="1" s="1"/>
  <c r="AM34" i="1"/>
  <c r="AM103" i="1" s="1"/>
  <c r="AL34" i="1"/>
  <c r="AL103" i="1" s="1"/>
  <c r="AK34" i="1"/>
  <c r="AK103" i="1" s="1"/>
  <c r="AJ34" i="1"/>
  <c r="AJ103" i="1" s="1"/>
  <c r="AI34" i="1"/>
  <c r="AI103" i="1" s="1"/>
  <c r="AH34" i="1"/>
  <c r="AH103" i="1" s="1"/>
  <c r="AG34" i="1"/>
  <c r="AG103" i="1" s="1"/>
  <c r="AF34" i="1"/>
  <c r="AF103" i="1" s="1"/>
  <c r="AE34" i="1"/>
  <c r="AE103" i="1" s="1"/>
  <c r="AD34" i="1"/>
  <c r="AD103" i="1" s="1"/>
  <c r="AA34" i="1"/>
  <c r="AA103" i="1" s="1"/>
  <c r="Z34" i="1"/>
  <c r="Z103" i="1" s="1"/>
  <c r="Y34" i="1"/>
  <c r="Y103" i="1" s="1"/>
  <c r="X34" i="1"/>
  <c r="X103" i="1" s="1"/>
  <c r="W34" i="1"/>
  <c r="W103" i="1" s="1"/>
  <c r="V34" i="1"/>
  <c r="V103" i="1" s="1"/>
  <c r="U34" i="1"/>
  <c r="U103" i="1" s="1"/>
  <c r="T34" i="1"/>
  <c r="T103" i="1" s="1"/>
  <c r="S34" i="1"/>
  <c r="S103" i="1" s="1"/>
  <c r="R34" i="1"/>
  <c r="R103" i="1" s="1"/>
  <c r="Q34" i="1"/>
  <c r="Q103" i="1" s="1"/>
  <c r="P34" i="1"/>
  <c r="P103" i="1" s="1"/>
  <c r="O34" i="1"/>
  <c r="O103" i="1" s="1"/>
  <c r="N34" i="1"/>
  <c r="N103" i="1" s="1"/>
  <c r="M34" i="1"/>
  <c r="M103" i="1" s="1"/>
  <c r="L34" i="1"/>
  <c r="L103" i="1" s="1"/>
  <c r="K34" i="1"/>
  <c r="K103" i="1" s="1"/>
  <c r="J34" i="1"/>
  <c r="J103" i="1" s="1"/>
  <c r="I34" i="1"/>
  <c r="I103" i="1" s="1"/>
  <c r="H34" i="1"/>
  <c r="H103" i="1" s="1"/>
  <c r="S104" i="1" l="1"/>
  <c r="AK104" i="1"/>
  <c r="Y104" i="1"/>
  <c r="U104" i="1"/>
  <c r="O104" i="1"/>
  <c r="K104" i="1"/>
  <c r="E103" i="1"/>
  <c r="AA104" i="1"/>
  <c r="W104" i="1"/>
  <c r="AG104" i="1"/>
  <c r="AS104" i="1"/>
  <c r="I104" i="1"/>
  <c r="AE104" i="1"/>
  <c r="AI104" i="1"/>
  <c r="AU104" i="1"/>
  <c r="AM104" i="1"/>
  <c r="M104" i="1"/>
  <c r="Q104" i="1"/>
  <c r="E34" i="1"/>
  <c r="E60" i="1" s="1"/>
  <c r="E83" i="1" s="1"/>
  <c r="G54" i="2"/>
  <c r="G105" i="2" s="1"/>
  <c r="H54" i="2"/>
  <c r="H105" i="2" s="1"/>
  <c r="Q54" i="2"/>
  <c r="Q105" i="2" s="1"/>
  <c r="R54" i="2"/>
  <c r="R105" i="2" s="1"/>
  <c r="AB54" i="2"/>
  <c r="AB105" i="2" s="1"/>
  <c r="AA54" i="2"/>
  <c r="AA105" i="2" s="1"/>
  <c r="AG54" i="2"/>
  <c r="AG105" i="2" s="1"/>
  <c r="AH54" i="2"/>
  <c r="AH105" i="2" s="1"/>
  <c r="AK54" i="2"/>
  <c r="AK105" i="2" s="1"/>
  <c r="AM54" i="2"/>
  <c r="AM105" i="2" s="1"/>
  <c r="AN54" i="2"/>
  <c r="AN105" i="2" s="1"/>
  <c r="AS54" i="2"/>
  <c r="AS105" i="2" s="1"/>
  <c r="AQ54" i="2"/>
  <c r="AQ105" i="2" s="1"/>
  <c r="E53" i="2"/>
  <c r="AO105" i="2" l="1"/>
  <c r="S105" i="2"/>
  <c r="AI105" i="2"/>
  <c r="AC105" i="2"/>
  <c r="I105" i="2"/>
  <c r="AC54" i="2"/>
  <c r="AI54" i="2"/>
  <c r="S54" i="2"/>
  <c r="AO54" i="2"/>
  <c r="I54" i="2"/>
</calcChain>
</file>

<file path=xl/sharedStrings.xml><?xml version="1.0" encoding="utf-8"?>
<sst xmlns="http://schemas.openxmlformats.org/spreadsheetml/2006/main" count="1538" uniqueCount="835">
  <si>
    <t>Floorspace of Permitted Employment Developments [Year]</t>
  </si>
  <si>
    <t>E Class</t>
  </si>
  <si>
    <t>F Class</t>
  </si>
  <si>
    <t>C Class</t>
  </si>
  <si>
    <t>Sui Generis/Other</t>
  </si>
  <si>
    <t>B Class</t>
  </si>
  <si>
    <t>A Class</t>
  </si>
  <si>
    <t>D Class</t>
  </si>
  <si>
    <t>Quarter</t>
  </si>
  <si>
    <t>Planning Ref</t>
  </si>
  <si>
    <t>Settlement</t>
  </si>
  <si>
    <t>Scheme Name</t>
  </si>
  <si>
    <t>Determined Date</t>
  </si>
  <si>
    <t>Comments</t>
  </si>
  <si>
    <t>Ea</t>
  </si>
  <si>
    <t>Eb</t>
  </si>
  <si>
    <t>Ec</t>
  </si>
  <si>
    <t>Ed</t>
  </si>
  <si>
    <t>Ee</t>
  </si>
  <si>
    <t>Ef</t>
  </si>
  <si>
    <t>Eg(i)</t>
  </si>
  <si>
    <t>Eg(ii)</t>
  </si>
  <si>
    <t>Eg(iii)</t>
  </si>
  <si>
    <t>F1</t>
  </si>
  <si>
    <t>F2</t>
  </si>
  <si>
    <t>C1</t>
  </si>
  <si>
    <t>C2</t>
  </si>
  <si>
    <t>SG</t>
  </si>
  <si>
    <t>Other</t>
  </si>
  <si>
    <t>B2</t>
  </si>
  <si>
    <t>B8</t>
  </si>
  <si>
    <t>B1a</t>
  </si>
  <si>
    <t>B1b</t>
  </si>
  <si>
    <t>B1c</t>
  </si>
  <si>
    <t>A1</t>
  </si>
  <si>
    <t>A2</t>
  </si>
  <si>
    <t>A3</t>
  </si>
  <si>
    <t>A4</t>
  </si>
  <si>
    <t>A5</t>
  </si>
  <si>
    <t>D1</t>
  </si>
  <si>
    <t>D2</t>
  </si>
  <si>
    <t xml:space="preserve">Comments 2 </t>
  </si>
  <si>
    <t>Loss</t>
  </si>
  <si>
    <t>Gain</t>
  </si>
  <si>
    <t xml:space="preserve">Loss </t>
  </si>
  <si>
    <t>21/02250/FUL</t>
  </si>
  <si>
    <t>Eagle Farm South</t>
  </si>
  <si>
    <t>Land of corner of Bolbeck Avenue</t>
  </si>
  <si>
    <t>Newbuild shop and flats</t>
  </si>
  <si>
    <t>21/03203/FUL</t>
  </si>
  <si>
    <t>Newton leys</t>
  </si>
  <si>
    <t>Land at Jersey drive</t>
  </si>
  <si>
    <t>Childrens Nursery</t>
  </si>
  <si>
    <t>21/03431/FUL</t>
  </si>
  <si>
    <t>CMK</t>
  </si>
  <si>
    <t>Platinum House</t>
  </si>
  <si>
    <t xml:space="preserve">Extension </t>
  </si>
  <si>
    <t>21/03437/FUL</t>
  </si>
  <si>
    <t>Redmoor</t>
  </si>
  <si>
    <t>Former Arcadia Site</t>
  </si>
  <si>
    <t>Demlition and rebuild of warehouse</t>
  </si>
  <si>
    <t>21/03609/FUL</t>
  </si>
  <si>
    <t>Olney</t>
  </si>
  <si>
    <t>Cross Keys House</t>
  </si>
  <si>
    <t>COU from office to residential</t>
  </si>
  <si>
    <t>21/03780/FUL</t>
  </si>
  <si>
    <t>Stony Stratford</t>
  </si>
  <si>
    <t>50 High Street</t>
  </si>
  <si>
    <t>21/00154/FUL</t>
  </si>
  <si>
    <t>Bletchley</t>
  </si>
  <si>
    <t>5 Ward Road</t>
  </si>
  <si>
    <t>COU to B2 General Industrial</t>
  </si>
  <si>
    <t>22/00458/FUL</t>
  </si>
  <si>
    <t>Walton</t>
  </si>
  <si>
    <t>Walton Manor</t>
  </si>
  <si>
    <t>Data server room</t>
  </si>
  <si>
    <t>21/03121/FUL</t>
  </si>
  <si>
    <t>Emberton</t>
  </si>
  <si>
    <t>Emberton School</t>
  </si>
  <si>
    <t>COU from School to day nursery</t>
  </si>
  <si>
    <t>22/00823/FUL</t>
  </si>
  <si>
    <t>Swan Hotel</t>
  </si>
  <si>
    <t xml:space="preserve">COU from SG to C1 Hotel </t>
  </si>
  <si>
    <t>21/00145/OUT</t>
  </si>
  <si>
    <t>Elfield Park</t>
  </si>
  <si>
    <t>Land at Elfield Park</t>
  </si>
  <si>
    <t>21/01680/FUL</t>
  </si>
  <si>
    <t>Tilbrook</t>
  </si>
  <si>
    <t>Site H Former Sansetsu Building</t>
  </si>
  <si>
    <t>21/02578/FUL</t>
  </si>
  <si>
    <t>Former Maxwell House Site</t>
  </si>
  <si>
    <t>Newbuild storage and distribution</t>
  </si>
  <si>
    <t>21/02899/FUL</t>
  </si>
  <si>
    <t>Bletchley Park</t>
  </si>
  <si>
    <t xml:space="preserve">COU to museum </t>
  </si>
  <si>
    <t>21/03831/CLUP</t>
  </si>
  <si>
    <t>61 Norden Mead</t>
  </si>
  <si>
    <t>COU to care home</t>
  </si>
  <si>
    <t>21/02231/FUL</t>
  </si>
  <si>
    <t>Milton Keynes College</t>
  </si>
  <si>
    <t>Institute of Technology</t>
  </si>
  <si>
    <t>21/03587/CLUP</t>
  </si>
  <si>
    <t>8 Grove Ash</t>
  </si>
  <si>
    <t xml:space="preserve">COU from office to day nursery </t>
  </si>
  <si>
    <t>22/01120/COU</t>
  </si>
  <si>
    <t>Brooklyn House</t>
  </si>
  <si>
    <t>COU from F1 to Office</t>
  </si>
  <si>
    <t>22/01040/CLUP</t>
  </si>
  <si>
    <t>1 Holland Way</t>
  </si>
  <si>
    <t>COU from residential to care home</t>
  </si>
  <si>
    <t>Totals Q1</t>
  </si>
  <si>
    <t xml:space="preserve">Total Loss| Total Gain|Difference </t>
  </si>
  <si>
    <t>Please note: E, SG and Other class only show difference</t>
  </si>
  <si>
    <t>20/02498/FUL</t>
  </si>
  <si>
    <t>Oldbrook</t>
  </si>
  <si>
    <t>Lidl and Units 1-6 Oldbrook Boulevard</t>
  </si>
  <si>
    <t>Demolition of units and erection of food store</t>
  </si>
  <si>
    <t>22/00331/Ful</t>
  </si>
  <si>
    <t>Linford Wood</t>
  </si>
  <si>
    <t>8 Danbury Court</t>
  </si>
  <si>
    <t>COU to educational</t>
  </si>
  <si>
    <t>22/00971/FUL</t>
  </si>
  <si>
    <t>Kingston</t>
  </si>
  <si>
    <t>12-13 Winchester Circle</t>
  </si>
  <si>
    <t>COU from Nursery to Place of worship</t>
  </si>
  <si>
    <t>21/03503/FUL</t>
  </si>
  <si>
    <t>Stantonbury</t>
  </si>
  <si>
    <t>Stephenson Academy</t>
  </si>
  <si>
    <t>New Sports Hall</t>
  </si>
  <si>
    <t>22/00400/FUL</t>
  </si>
  <si>
    <t>13 Clarke Road</t>
  </si>
  <si>
    <t>COU to General Industrial</t>
  </si>
  <si>
    <t>22/00965/CLUP</t>
  </si>
  <si>
    <t>61 The Boundary</t>
  </si>
  <si>
    <t>COU to care home for children</t>
  </si>
  <si>
    <t>22/01186/PRIOR</t>
  </si>
  <si>
    <t>Hanslope</t>
  </si>
  <si>
    <t>Rose Lane Farm</t>
  </si>
  <si>
    <t>COU from agricultural barn to dwelling</t>
  </si>
  <si>
    <t>Agricultural Barn</t>
  </si>
  <si>
    <t>22/01408/NMA</t>
  </si>
  <si>
    <t>Lakes Estate Regeneration</t>
  </si>
  <si>
    <t>Change to previouly appoved commercial space</t>
  </si>
  <si>
    <t>Totals Q2</t>
  </si>
  <si>
    <t>Totals Q3</t>
  </si>
  <si>
    <t>Totals Q4</t>
  </si>
  <si>
    <t>Totals Year [Year]</t>
  </si>
  <si>
    <t>Yearly Loss| Yearly Gain| Difference</t>
  </si>
  <si>
    <t>Floorspace of Permitted Employment Developments 2021-2022</t>
  </si>
  <si>
    <t>C4</t>
  </si>
  <si>
    <t>E</t>
  </si>
  <si>
    <t>21/00378/PANB1C</t>
  </si>
  <si>
    <t>Tempus House</t>
  </si>
  <si>
    <t>20/01926/FUL</t>
  </si>
  <si>
    <t>Plot C, Woodlands Business Park</t>
  </si>
  <si>
    <t>Newbuild Office</t>
  </si>
  <si>
    <t>Demo of units Newbuild Food Store</t>
  </si>
  <si>
    <t>20/02188/OUT</t>
  </si>
  <si>
    <t>Wavendon</t>
  </si>
  <si>
    <t>Woburn Sands Emporium</t>
  </si>
  <si>
    <t>Care Home</t>
  </si>
  <si>
    <t>Other = Storage Shed</t>
  </si>
  <si>
    <t>21/00428/CLUP</t>
  </si>
  <si>
    <t>Newport Pagnell</t>
  </si>
  <si>
    <t>28 St John Street</t>
  </si>
  <si>
    <t>Conversion of first floor to dental surgery</t>
  </si>
  <si>
    <t>E = Dental Surgery</t>
  </si>
  <si>
    <t>21/00454/FUL</t>
  </si>
  <si>
    <t xml:space="preserve">Stephenson Academy </t>
  </si>
  <si>
    <t>New classroom block</t>
  </si>
  <si>
    <t>21/00580/FUL</t>
  </si>
  <si>
    <t>Heelands</t>
  </si>
  <si>
    <t>Former Suffolk Punch Site</t>
  </si>
  <si>
    <t>New Community Centre</t>
  </si>
  <si>
    <t>21/00560/FUL</t>
  </si>
  <si>
    <t>Shenley Brook End</t>
  </si>
  <si>
    <t>Limes Farmhouse</t>
  </si>
  <si>
    <t>COU from C3 to C2 Care Home</t>
  </si>
  <si>
    <t>21/00728/FUL</t>
  </si>
  <si>
    <t>Winterhill</t>
  </si>
  <si>
    <t>Winterhill House</t>
  </si>
  <si>
    <t>Subdivision of unit and COU of new unit</t>
  </si>
  <si>
    <t>21/00764/FUL</t>
  </si>
  <si>
    <t>Centre:MK Units 160-164</t>
  </si>
  <si>
    <t>E = Mixed Use E class</t>
  </si>
  <si>
    <t>21/00766/FUL</t>
  </si>
  <si>
    <t>E = Financial &amp; Prof Services</t>
  </si>
  <si>
    <t>21/00795/FUL</t>
  </si>
  <si>
    <t>Woburn Sands</t>
  </si>
  <si>
    <t>57 High Street</t>
  </si>
  <si>
    <t>COU from retail to Sui Generis Nail Salon</t>
  </si>
  <si>
    <t>21/00806/FUL</t>
  </si>
  <si>
    <t>Stacey Bushes</t>
  </si>
  <si>
    <t>Unit 1-3 Heathfield</t>
  </si>
  <si>
    <t xml:space="preserve">Temporary COU from B2 to Sui Generis </t>
  </si>
  <si>
    <t>Test Drive Experience Hub</t>
  </si>
  <si>
    <t>21/00814/PANB1C</t>
  </si>
  <si>
    <t>Gloucester House</t>
  </si>
  <si>
    <t>21/00823/PANB1C</t>
  </si>
  <si>
    <t>Westminster House</t>
  </si>
  <si>
    <t>21/00858/NOTAGR</t>
  </si>
  <si>
    <t>Moulsoe</t>
  </si>
  <si>
    <t>Glebe Farm</t>
  </si>
  <si>
    <t>Agricultural Building</t>
  </si>
  <si>
    <t>21/00928/PANB1C</t>
  </si>
  <si>
    <t>Nobel House</t>
  </si>
  <si>
    <t>21/01182/PNDEM</t>
  </si>
  <si>
    <t>Wolverton</t>
  </si>
  <si>
    <t>Former Herald Snooker Club</t>
  </si>
  <si>
    <t>Demolition of buildings</t>
  </si>
  <si>
    <t>Floorspace Unknown</t>
  </si>
  <si>
    <t>21/01036/PANB1C</t>
  </si>
  <si>
    <t>Silbury Court</t>
  </si>
  <si>
    <t>21/01033/PANB1C</t>
  </si>
  <si>
    <t>21/01035/PANB1C</t>
  </si>
  <si>
    <t>21/01034/PANB1C</t>
  </si>
  <si>
    <t>21/01037/PANB1C</t>
  </si>
  <si>
    <t>21/00427/FUL</t>
  </si>
  <si>
    <t>Eaglestone</t>
  </si>
  <si>
    <t>MKUH</t>
  </si>
  <si>
    <t>Multi Storey Carpark</t>
  </si>
  <si>
    <t>Gain of 12600sqm for info only</t>
  </si>
  <si>
    <t>20/00133/OUTEIS</t>
  </si>
  <si>
    <t>Tickford Fields</t>
  </si>
  <si>
    <t>New development Inc. school &amp; local centre</t>
  </si>
  <si>
    <t>20/03320/FUL</t>
  </si>
  <si>
    <t>Burlington Hall Care Home</t>
  </si>
  <si>
    <t>21/00960/FUL</t>
  </si>
  <si>
    <t>Radcliffe School</t>
  </si>
  <si>
    <t xml:space="preserve">School reception and 6th form </t>
  </si>
  <si>
    <t>21/01153/PANA1C</t>
  </si>
  <si>
    <t>COU from commercial to residential</t>
  </si>
  <si>
    <t>21/01026/FUL</t>
  </si>
  <si>
    <t>13 Stratford Road</t>
  </si>
  <si>
    <t>COU from retail to residential</t>
  </si>
  <si>
    <t>21/01421/PANB1C</t>
  </si>
  <si>
    <t>Northgate House</t>
  </si>
  <si>
    <t>21/01388/PANB1C</t>
  </si>
  <si>
    <t>Technology House</t>
  </si>
  <si>
    <t>21/00733/FUL</t>
  </si>
  <si>
    <t>COU from C1 to E Commercial Space</t>
  </si>
  <si>
    <t>21/02189/PANOTH</t>
  </si>
  <si>
    <t>6 The Green</t>
  </si>
  <si>
    <t>COU from Retail to A3 Restaurant</t>
  </si>
  <si>
    <t>21/00704/FUL</t>
  </si>
  <si>
    <t>43 Silbury Arcade</t>
  </si>
  <si>
    <t>COU from A1 retail to Health and Beauty Clinic</t>
  </si>
  <si>
    <t>21/00837/FUL</t>
  </si>
  <si>
    <t>141 Queensway</t>
  </si>
  <si>
    <t>21/00904/FUL</t>
  </si>
  <si>
    <t>19 stilebrook Road</t>
  </si>
  <si>
    <t>21/01050/FUL</t>
  </si>
  <si>
    <t>Bow Brickhill</t>
  </si>
  <si>
    <t>86 Station Road</t>
  </si>
  <si>
    <t>COU from residential to Office</t>
  </si>
  <si>
    <t>E=Office</t>
  </si>
  <si>
    <t>21/01519/PANA1C</t>
  </si>
  <si>
    <t>10 Princes Way</t>
  </si>
  <si>
    <t>21/01349/FUL</t>
  </si>
  <si>
    <t>Unit E Exchange House</t>
  </si>
  <si>
    <t>COU from Employment Agency to Tuition Centre</t>
  </si>
  <si>
    <t>E=Financial &amp; Professional</t>
  </si>
  <si>
    <t>21/01910/PANB1C</t>
  </si>
  <si>
    <t>Wolverton Mill</t>
  </si>
  <si>
    <t>Unit 23, Walker Avenue</t>
  </si>
  <si>
    <t>21/00937/FUL</t>
  </si>
  <si>
    <t>Westcroft</t>
  </si>
  <si>
    <t>25A Barnstale Drive</t>
  </si>
  <si>
    <t>COU from Restaurant to Café</t>
  </si>
  <si>
    <t>E = Restaurant</t>
  </si>
  <si>
    <t>21/01884/PANB1C</t>
  </si>
  <si>
    <t>caldecotte</t>
  </si>
  <si>
    <t>10 Copperhouse Court</t>
  </si>
  <si>
    <t>21/01810/FUL</t>
  </si>
  <si>
    <t>Broughton</t>
  </si>
  <si>
    <t>Active House Unit K, Brooklands Farm</t>
  </si>
  <si>
    <t>E = Retail</t>
  </si>
  <si>
    <t>21/02200/FUL</t>
  </si>
  <si>
    <t xml:space="preserve">Winterfell Farm, Yardley Road </t>
  </si>
  <si>
    <t>21/02344/FUL</t>
  </si>
  <si>
    <t xml:space="preserve">Victory Court </t>
  </si>
  <si>
    <t>Extension</t>
  </si>
  <si>
    <t>21/02605/FUL</t>
  </si>
  <si>
    <t>401 Elder Gate</t>
  </si>
  <si>
    <t>Night Shelter - Community</t>
  </si>
  <si>
    <t>21/01964/FUL</t>
  </si>
  <si>
    <t>Giffard Park</t>
  </si>
  <si>
    <t>Church House Hotel</t>
  </si>
  <si>
    <t>21/00262/FUL</t>
  </si>
  <si>
    <t>Hanslope Eventing Centre</t>
  </si>
  <si>
    <t>New Clubhouse</t>
  </si>
  <si>
    <t>Equestrian Centre</t>
  </si>
  <si>
    <t>21/01599/FUL</t>
  </si>
  <si>
    <t>Old Wolverton</t>
  </si>
  <si>
    <t>29 Old Wolverton Road</t>
  </si>
  <si>
    <t>21/02101/FUL</t>
  </si>
  <si>
    <t>New Bradwell</t>
  </si>
  <si>
    <t>132 Newport Road</t>
  </si>
  <si>
    <t>COU to Place of Worship</t>
  </si>
  <si>
    <t>21/02189/FUL</t>
  </si>
  <si>
    <t>Upward Extension 9 C1 Apartments</t>
  </si>
  <si>
    <t>20/02419/FUL</t>
  </si>
  <si>
    <t>Brooklands</t>
  </si>
  <si>
    <t>Brooklands Reserve Site</t>
  </si>
  <si>
    <t>New Sports, Gymnastics and Table Tennis Centre plus community space</t>
  </si>
  <si>
    <t>20/03293/FUL</t>
  </si>
  <si>
    <t>Land at the Agora Centre</t>
  </si>
  <si>
    <t>Commercial units</t>
  </si>
  <si>
    <t>21/01185/FUL</t>
  </si>
  <si>
    <t>5 Surrey Road</t>
  </si>
  <si>
    <t>Demolition of Children's Day Centre</t>
  </si>
  <si>
    <t>E= Day Centre</t>
  </si>
  <si>
    <t>21/02070/FUL</t>
  </si>
  <si>
    <t>40-43 Green Forest Road</t>
  </si>
  <si>
    <t>COU from Industrial to Residential</t>
  </si>
  <si>
    <t>21/01614/FUL</t>
  </si>
  <si>
    <t>21/02358/FUL</t>
  </si>
  <si>
    <t>Castlethorpe</t>
  </si>
  <si>
    <t>Lodge Farm Business Park</t>
  </si>
  <si>
    <t>COU from Industrial to Swim School</t>
  </si>
  <si>
    <t>21/02313/FUL</t>
  </si>
  <si>
    <t>21/02521/REM</t>
  </si>
  <si>
    <t>Denbigh North</t>
  </si>
  <si>
    <t>Land south of KFC</t>
  </si>
  <si>
    <t>Drive Thru Units x2</t>
  </si>
  <si>
    <t>21/02469/FUL</t>
  </si>
  <si>
    <t>Whitehouse</t>
  </si>
  <si>
    <t>Whitehouse Primary School</t>
  </si>
  <si>
    <t>21/02621/OUT</t>
  </si>
  <si>
    <t>Springfield</t>
  </si>
  <si>
    <t>Springfield Boulevard</t>
  </si>
  <si>
    <t>Demolition of Pub</t>
  </si>
  <si>
    <t>21/02803/CLUP</t>
  </si>
  <si>
    <t>21/02840/CLUP</t>
  </si>
  <si>
    <t>Coffee Hall</t>
  </si>
  <si>
    <t xml:space="preserve">Bridge Academy </t>
  </si>
  <si>
    <t>New fitness gym</t>
  </si>
  <si>
    <t>21/02875/FUL</t>
  </si>
  <si>
    <t>Broooklands</t>
  </si>
  <si>
    <t>5 Brooklands Square</t>
  </si>
  <si>
    <t>COU from Retail to SG Nail Salon</t>
  </si>
  <si>
    <t>21/03039/PANA1C</t>
  </si>
  <si>
    <t>6 London Road</t>
  </si>
  <si>
    <t>21/01548/FUL</t>
  </si>
  <si>
    <t>Neath Hill</t>
  </si>
  <si>
    <t>16 Cooper Mews</t>
  </si>
  <si>
    <t>COU from residential to Medical</t>
  </si>
  <si>
    <t>E= Dentist</t>
  </si>
  <si>
    <t>21/00493/FUL</t>
  </si>
  <si>
    <t>Unit 2 Georges Yard</t>
  </si>
  <si>
    <t>21/03460/CLUP</t>
  </si>
  <si>
    <t>9 High Street</t>
  </si>
  <si>
    <t>COU from F&amp;Prof to Café</t>
  </si>
  <si>
    <t>21/01804/FUL</t>
  </si>
  <si>
    <t>Granby</t>
  </si>
  <si>
    <t>1 Peverel Drive</t>
  </si>
  <si>
    <t>COU from Leisure to Storage &amp; Distribution</t>
  </si>
  <si>
    <t>E = Trampoline Park</t>
  </si>
  <si>
    <t>21/03287/CLUP</t>
  </si>
  <si>
    <t>Woughton on the Green</t>
  </si>
  <si>
    <t>First Floor, 1 Turpun Close</t>
  </si>
  <si>
    <t>COU from Office to Medical</t>
  </si>
  <si>
    <t>21/03049/FUL</t>
  </si>
  <si>
    <t>2 Downham Road</t>
  </si>
  <si>
    <t>COU from retail to bar/café</t>
  </si>
  <si>
    <t>E= Retail</t>
  </si>
  <si>
    <t>21/02820/FUL</t>
  </si>
  <si>
    <t>17-18 Barnsdale Drive</t>
  </si>
  <si>
    <t>Subdivision of units</t>
  </si>
  <si>
    <t>21/03106/FUL</t>
  </si>
  <si>
    <t>Land south of Calverton Lane</t>
  </si>
  <si>
    <t>New Primary School</t>
  </si>
  <si>
    <t>21/02320/FUL</t>
  </si>
  <si>
    <t>Storage King 39 Barton Road</t>
  </si>
  <si>
    <t>Extension to Storage Unit</t>
  </si>
  <si>
    <t>21/02078/FUL</t>
  </si>
  <si>
    <t>Kents Hill Park</t>
  </si>
  <si>
    <t>Site A Land off Timbold Drive</t>
  </si>
  <si>
    <t>New Private Hospital</t>
  </si>
  <si>
    <t>21/01636/REM</t>
  </si>
  <si>
    <t>South Caldecotte</t>
  </si>
  <si>
    <t>Land at Brickhill Street</t>
  </si>
  <si>
    <t>10 Stotage and Distribution Units</t>
  </si>
  <si>
    <t>E= Office</t>
  </si>
  <si>
    <t>21/00999/OUTEIS</t>
  </si>
  <si>
    <t>MK East</t>
  </si>
  <si>
    <t>New Town Development</t>
  </si>
  <si>
    <t>E= Mix Use</t>
  </si>
  <si>
    <t>21/03000/FUL</t>
  </si>
  <si>
    <t>Sherington</t>
  </si>
  <si>
    <t>The White Hart</t>
  </si>
  <si>
    <t>Village Shop</t>
  </si>
  <si>
    <t>21/03535/FUL</t>
  </si>
  <si>
    <t>1 Glyn Square</t>
  </si>
  <si>
    <t>Day Centre</t>
  </si>
  <si>
    <t>21/02390/FUL</t>
  </si>
  <si>
    <t>Land South of Heelands Primary School</t>
  </si>
  <si>
    <t>Community Centre</t>
  </si>
  <si>
    <t>21/03835/FUL</t>
  </si>
  <si>
    <t>Unit E Lyon Road</t>
  </si>
  <si>
    <t>E = Industrial</t>
  </si>
  <si>
    <t>21/03241/FUL</t>
  </si>
  <si>
    <t>Kilm Farm</t>
  </si>
  <si>
    <t>Keller Close</t>
  </si>
  <si>
    <t>Extension to place of worship</t>
  </si>
  <si>
    <t>21/03750/PANB1C</t>
  </si>
  <si>
    <t>127 High Street</t>
  </si>
  <si>
    <t>E = Office</t>
  </si>
  <si>
    <t>21/02685/FUL</t>
  </si>
  <si>
    <t>COU from wine bar to residential</t>
  </si>
  <si>
    <t>21/02959/FUL</t>
  </si>
  <si>
    <t>Stephenson House</t>
  </si>
  <si>
    <t>2 new commercial units</t>
  </si>
  <si>
    <t>21/03076/FUL</t>
  </si>
  <si>
    <t>295-297 Whaddon Way</t>
  </si>
  <si>
    <t>COU from residential to dentist</t>
  </si>
  <si>
    <t>21/03015/FUL</t>
  </si>
  <si>
    <t>Saxon Bridge Auto</t>
  </si>
  <si>
    <t>COU from Car Sales to residential</t>
  </si>
  <si>
    <t>21/00942/OUT</t>
  </si>
  <si>
    <t>Mixed Use</t>
  </si>
  <si>
    <t>21/02416/FUL</t>
  </si>
  <si>
    <t>Alpha Ltd, Lasborough Road</t>
  </si>
  <si>
    <t>22/00017/FUL</t>
  </si>
  <si>
    <t>126-132 Midsummer Archade</t>
  </si>
  <si>
    <t>Amalgamation of units</t>
  </si>
  <si>
    <t>Totals Year 2021-22</t>
  </si>
  <si>
    <t>Floorspace of Permitted Employment Developments 2020-2021</t>
  </si>
  <si>
    <t>Application Status</t>
  </si>
  <si>
    <t>20/00207/FUL</t>
  </si>
  <si>
    <t>Dakota House</t>
  </si>
  <si>
    <t>Permitted</t>
  </si>
  <si>
    <t>Temporary site office</t>
  </si>
  <si>
    <t>19/03446/FUL</t>
  </si>
  <si>
    <t>Shenley Church End</t>
  </si>
  <si>
    <t>Shenley Leisure Centre</t>
  </si>
  <si>
    <t>New build gym and sports court</t>
  </si>
  <si>
    <t>20/00386/FUL</t>
  </si>
  <si>
    <t>Calverton</t>
  </si>
  <si>
    <t xml:space="preserve">Fairfield Farm </t>
  </si>
  <si>
    <t>COU from C3 to Office</t>
  </si>
  <si>
    <t>20/00471/FUL</t>
  </si>
  <si>
    <t>Bleakhall</t>
  </si>
  <si>
    <t>BT Centre</t>
  </si>
  <si>
    <t>Storage containers in car park</t>
  </si>
  <si>
    <t>20/00523/FUL</t>
  </si>
  <si>
    <t>151 Grafton Gate</t>
  </si>
  <si>
    <t xml:space="preserve">Second floor to dental surgery </t>
  </si>
  <si>
    <t>20/00146/FUL</t>
  </si>
  <si>
    <t>206 Queensway</t>
  </si>
  <si>
    <t>Extension to Office</t>
  </si>
  <si>
    <t>20/00371/FUL</t>
  </si>
  <si>
    <t>COU from A2 to Flexi A2/D1</t>
  </si>
  <si>
    <t>20/00587/FUL</t>
  </si>
  <si>
    <t>Warrington</t>
  </si>
  <si>
    <t>Three Counties Filling Station</t>
  </si>
  <si>
    <t>New petrol forecourt</t>
  </si>
  <si>
    <t>20/00651/FUL</t>
  </si>
  <si>
    <t>Willen Lake</t>
  </si>
  <si>
    <t>Observation wheel</t>
  </si>
  <si>
    <t>Temporary Observation wheel</t>
  </si>
  <si>
    <t>20/00060/FULR3</t>
  </si>
  <si>
    <t>Tattenhoe Park</t>
  </si>
  <si>
    <t>Snelshall Street</t>
  </si>
  <si>
    <t>New community building</t>
  </si>
  <si>
    <t>20/00644/PANOTH</t>
  </si>
  <si>
    <t>71 High Street</t>
  </si>
  <si>
    <t>COU form A1 to A3</t>
  </si>
  <si>
    <t>20/00712/FUL</t>
  </si>
  <si>
    <t>90 Melrose Avenue</t>
  </si>
  <si>
    <t>COU from C3 to C2</t>
  </si>
  <si>
    <t>20/00226/PANB1C</t>
  </si>
  <si>
    <t>Unit 30 Walker Ave</t>
  </si>
  <si>
    <t xml:space="preserve">COU B1a to C3 </t>
  </si>
  <si>
    <t>20/00583/FUL</t>
  </si>
  <si>
    <t>Portway A5 to V6</t>
  </si>
  <si>
    <t>New Taco Bell</t>
  </si>
  <si>
    <t>20/00761/FUL</t>
  </si>
  <si>
    <t>Former Mothercare Unit</t>
  </si>
  <si>
    <t>New NatWest Bank</t>
  </si>
  <si>
    <t>20/00850/FUL</t>
  </si>
  <si>
    <t xml:space="preserve">478-484 Exchange House </t>
  </si>
  <si>
    <t xml:space="preserve">COU for 2nd floor to educational institution </t>
  </si>
  <si>
    <t>20/00753/FUL</t>
  </si>
  <si>
    <t>Green Park School</t>
  </si>
  <si>
    <t xml:space="preserve">New MUGA and boundary fencing </t>
  </si>
  <si>
    <t>Floorspace not on application form</t>
  </si>
  <si>
    <t>20/00729/PANA1C</t>
  </si>
  <si>
    <t xml:space="preserve">Bletchley </t>
  </si>
  <si>
    <t xml:space="preserve">Cambridge Street </t>
  </si>
  <si>
    <t xml:space="preserve">COU from retail to residential </t>
  </si>
  <si>
    <t>20/00569/FUL</t>
  </si>
  <si>
    <t>Greenleys</t>
  </si>
  <si>
    <t>St Mary Magdalene</t>
  </si>
  <si>
    <t>Erection of modular building</t>
  </si>
  <si>
    <t>20/00241/FUL</t>
  </si>
  <si>
    <t>Stantonbury International School</t>
  </si>
  <si>
    <t>Demo of block and replacement</t>
  </si>
  <si>
    <t>19/02533/FUL</t>
  </si>
  <si>
    <t>Pennyland</t>
  </si>
  <si>
    <t>Michaels Akyre Sterling Close</t>
  </si>
  <si>
    <t xml:space="preserve">demo of building and erection of assisted living apartments </t>
  </si>
  <si>
    <t>19/03155/FUL</t>
  </si>
  <si>
    <t>Land south of Mercury House</t>
  </si>
  <si>
    <t>Hotel and restaurant</t>
  </si>
  <si>
    <t>20/00913/FUL</t>
  </si>
  <si>
    <t xml:space="preserve">Willen  </t>
  </si>
  <si>
    <t>Brook Farm</t>
  </si>
  <si>
    <t xml:space="preserve">B&amp;B Units </t>
  </si>
  <si>
    <t>20/00922/FUL</t>
  </si>
  <si>
    <t xml:space="preserve">Altius House </t>
  </si>
  <si>
    <t>20/00653/FUL</t>
  </si>
  <si>
    <t xml:space="preserve">Great Linford </t>
  </si>
  <si>
    <t xml:space="preserve">Great Linford Sports Pavilion </t>
  </si>
  <si>
    <t>20/00525/FUL</t>
  </si>
  <si>
    <t>Waste Storage</t>
  </si>
  <si>
    <t>19/02804/OUT</t>
  </si>
  <si>
    <t>Food Centre</t>
  </si>
  <si>
    <t xml:space="preserve">Demolition of food centre </t>
  </si>
  <si>
    <t>20/00709/FUL</t>
  </si>
  <si>
    <t>MKC Landscape Depot</t>
  </si>
  <si>
    <t xml:space="preserve">New home for BUS Shelter </t>
  </si>
  <si>
    <t>20/00751/FUL</t>
  </si>
  <si>
    <t>Oakgrove</t>
  </si>
  <si>
    <t>Waitrose</t>
  </si>
  <si>
    <t xml:space="preserve">Storage for Home Delivery </t>
  </si>
  <si>
    <t>20/00673/FUL</t>
  </si>
  <si>
    <t>Haversham</t>
  </si>
  <si>
    <t xml:space="preserve">Hill Farm </t>
  </si>
  <si>
    <t xml:space="preserve">Storage containers in yard </t>
  </si>
  <si>
    <t>20/01098/FUL</t>
  </si>
  <si>
    <t>Extension to staff area</t>
  </si>
  <si>
    <t>20/00699/FUL</t>
  </si>
  <si>
    <t>The Place Retail Park</t>
  </si>
  <si>
    <t xml:space="preserve">Extension and remodel of units </t>
  </si>
  <si>
    <t>20/01277/FUL</t>
  </si>
  <si>
    <t>Learning and Collection Centre</t>
  </si>
  <si>
    <t>No floorspace on application</t>
  </si>
  <si>
    <t>20/01377/FUL</t>
  </si>
  <si>
    <t>518 Silbury Boulevard</t>
  </si>
  <si>
    <t xml:space="preserve">COU from A1 to flexible A1/D1 Use </t>
  </si>
  <si>
    <t>20/01270/FUL</t>
  </si>
  <si>
    <t>61 High Street</t>
  </si>
  <si>
    <t>Extension of hairdressers</t>
  </si>
  <si>
    <t>20/01443/FUL</t>
  </si>
  <si>
    <t>Oxley Park</t>
  </si>
  <si>
    <t>46 Powis Lane</t>
  </si>
  <si>
    <t>20/01500/FUL</t>
  </si>
  <si>
    <t>Crownhill</t>
  </si>
  <si>
    <t>Unit 1-27 Darin Court</t>
  </si>
  <si>
    <t>Extension of units</t>
  </si>
  <si>
    <t>20/01267/FUL</t>
  </si>
  <si>
    <t>Honda Racing</t>
  </si>
  <si>
    <t>Extension of offices</t>
  </si>
  <si>
    <t>Retrospective</t>
  </si>
  <si>
    <t>20/01547/FUL</t>
  </si>
  <si>
    <t>Unit 6 Duckworth Court</t>
  </si>
  <si>
    <t>COU and sub-division of units</t>
  </si>
  <si>
    <t>20/01571/FUL</t>
  </si>
  <si>
    <t>25 Buckingham Street</t>
  </si>
  <si>
    <t>20/01441/FUL</t>
  </si>
  <si>
    <t>Kiln Farm</t>
  </si>
  <si>
    <t>41 Potters Lane</t>
  </si>
  <si>
    <t>COU from B2 to D2 Gym</t>
  </si>
  <si>
    <t>20/01378/FUL</t>
  </si>
  <si>
    <t>Land at Barossa Way</t>
  </si>
  <si>
    <t>New community facilities</t>
  </si>
  <si>
    <t>20/0046/FUL</t>
  </si>
  <si>
    <t>Magna Park</t>
  </si>
  <si>
    <t xml:space="preserve">Glebe Lands </t>
  </si>
  <si>
    <t>New warehouse</t>
  </si>
  <si>
    <t>20/01712/FUL</t>
  </si>
  <si>
    <t>Units 1&amp;2 Brookland Square</t>
  </si>
  <si>
    <t>COU from A1 to A1 and D1</t>
  </si>
  <si>
    <t>20/01630/FUL</t>
  </si>
  <si>
    <t>Former B&amp;M Retail Unit</t>
  </si>
  <si>
    <t>Conversion to 3 units</t>
  </si>
  <si>
    <t>20/01753/FUL</t>
  </si>
  <si>
    <t>Ashlands</t>
  </si>
  <si>
    <t>New Community Meeting Place</t>
  </si>
  <si>
    <t>20/01717/FUL</t>
  </si>
  <si>
    <t>Willen</t>
  </si>
  <si>
    <t>St Michaels Priory at the Well</t>
  </si>
  <si>
    <t>COU from religious retreat to D1 wellbeing and treatment rooms</t>
  </si>
  <si>
    <t>20/01678/FUL</t>
  </si>
  <si>
    <t>83 Stratford Road</t>
  </si>
  <si>
    <t>COU from A1 to C3</t>
  </si>
  <si>
    <t>20/01535/FUL</t>
  </si>
  <si>
    <t>Stoke Goldington</t>
  </si>
  <si>
    <t>Eakley Manor Farm</t>
  </si>
  <si>
    <t>Conversion of barn to 3x Air B&amp;B units</t>
  </si>
  <si>
    <t>20/01797/FUL</t>
  </si>
  <si>
    <t>Hazeley</t>
  </si>
  <si>
    <t>The Walnuts School</t>
  </si>
  <si>
    <t>30/09/20020</t>
  </si>
  <si>
    <t>COU from  children's home C2 to education D1</t>
  </si>
  <si>
    <t>20/01777/FUL</t>
  </si>
  <si>
    <t>Unit G1 Garricks Walk</t>
  </si>
  <si>
    <t xml:space="preserve">Subdivision of unit </t>
  </si>
  <si>
    <t>retrospective</t>
  </si>
  <si>
    <t>20/01765/FUL</t>
  </si>
  <si>
    <t>Newton Leys</t>
  </si>
  <si>
    <t>Unit 3 Islay Court</t>
  </si>
  <si>
    <t>COU from A1 to A5</t>
  </si>
  <si>
    <t>20/01935/FUL</t>
  </si>
  <si>
    <t>2 single storey extensions</t>
  </si>
  <si>
    <t>20/01769/FUL</t>
  </si>
  <si>
    <t>White Spires School</t>
  </si>
  <si>
    <t>Small standalone classroom building</t>
  </si>
  <si>
    <t>20/01676/FUL</t>
  </si>
  <si>
    <t>38-39 Winchester Circle</t>
  </si>
  <si>
    <t xml:space="preserve">Reconfiguration of Units and COU for gym in another unit. </t>
  </si>
  <si>
    <t>20/01433/FUL</t>
  </si>
  <si>
    <t>Demo of building and erection of new building</t>
  </si>
  <si>
    <t>20/01996/FUL</t>
  </si>
  <si>
    <t>Former Aston Martin Site</t>
  </si>
  <si>
    <t>Extension to building</t>
  </si>
  <si>
    <t>20/02036/FUL</t>
  </si>
  <si>
    <t>Little Brickhill</t>
  </si>
  <si>
    <t>Woburn Golf Club</t>
  </si>
  <si>
    <t>New building</t>
  </si>
  <si>
    <t>20/01134/FUL</t>
  </si>
  <si>
    <t>Fox Milne</t>
  </si>
  <si>
    <t xml:space="preserve">Willen House </t>
  </si>
  <si>
    <t>Demo and new warehouse</t>
  </si>
  <si>
    <t>20/02205/FUL</t>
  </si>
  <si>
    <t>653 Midsummer Boulevard</t>
  </si>
  <si>
    <t>COU from A2 to SG - betting shop</t>
  </si>
  <si>
    <t>20/02235/FUL</t>
  </si>
  <si>
    <t>130 Queensway</t>
  </si>
  <si>
    <t>COU from SG to E (A3)</t>
  </si>
  <si>
    <t>20/02015/FUL</t>
  </si>
  <si>
    <t>Land at Glebe Farm</t>
  </si>
  <si>
    <t>New all through school</t>
  </si>
  <si>
    <t>20/02265/FUL</t>
  </si>
  <si>
    <t>Dairy Crest 25 Dickins Road</t>
  </si>
  <si>
    <t>COU from storage depot to Car Sales</t>
  </si>
  <si>
    <t>20/02303/OUT</t>
  </si>
  <si>
    <t>One drive-thru unit</t>
  </si>
  <si>
    <t>20/02304/OUT</t>
  </si>
  <si>
    <t>Two drive thru units</t>
  </si>
  <si>
    <t>20/02367/FUL</t>
  </si>
  <si>
    <t>Land Adj 16 Watling St.</t>
  </si>
  <si>
    <t xml:space="preserve">New motor vehicle workshop </t>
  </si>
  <si>
    <t>20/02628/FUL</t>
  </si>
  <si>
    <t>Bartholomew Farm</t>
  </si>
  <si>
    <t>COU from Agriculture to B8</t>
  </si>
  <si>
    <t>20/02671/PANB1C</t>
  </si>
  <si>
    <t>14 The Green</t>
  </si>
  <si>
    <t>20/01432/FUL</t>
  </si>
  <si>
    <t xml:space="preserve">Land off Bletcham Way </t>
  </si>
  <si>
    <t>Two new warehouses</t>
  </si>
  <si>
    <t>20/00185/FUL</t>
  </si>
  <si>
    <t>Bowback House</t>
  </si>
  <si>
    <t>Demolition of Office Block</t>
  </si>
  <si>
    <t>20/02759/FUL</t>
  </si>
  <si>
    <t>Bradwell Abbey</t>
  </si>
  <si>
    <t>31 Alston Drive</t>
  </si>
  <si>
    <t>New vehicle repair shop and MOT test station.</t>
  </si>
  <si>
    <t>20/02631/FUL</t>
  </si>
  <si>
    <t>Olney Rugby Club</t>
  </si>
  <si>
    <t>New changing rooms</t>
  </si>
  <si>
    <t>20/02204/FUL</t>
  </si>
  <si>
    <t>2A Cambridge Street</t>
  </si>
  <si>
    <t>Cou of half unit 5 from E (A1) to F1 (D1)</t>
  </si>
  <si>
    <t>20/02902/FUL</t>
  </si>
  <si>
    <t>Roman Fields Primary School</t>
  </si>
  <si>
    <t>New classroom extension</t>
  </si>
  <si>
    <t>20/02947/FUL</t>
  </si>
  <si>
    <t>M&amp;M Supplies First Avenue</t>
  </si>
  <si>
    <t>Extension to warehouse</t>
  </si>
  <si>
    <t>20/02895/FUL</t>
  </si>
  <si>
    <t>1 Station Road</t>
  </si>
  <si>
    <t>COU for first floor from office to residential</t>
  </si>
  <si>
    <t>20/03107/PANAGC</t>
  </si>
  <si>
    <t>Western Underwood</t>
  </si>
  <si>
    <t>Overbrook House</t>
  </si>
  <si>
    <t>COU from agricultural building to dwellings</t>
  </si>
  <si>
    <t xml:space="preserve">Agricultural Building </t>
  </si>
  <si>
    <t>20/03101/FUL</t>
  </si>
  <si>
    <t>The Cock, 35 High Street</t>
  </si>
  <si>
    <t>COU from Pub to bar/restaurant</t>
  </si>
  <si>
    <t>20/03270/FUL</t>
  </si>
  <si>
    <t>Hardmead</t>
  </si>
  <si>
    <t>Home Farm</t>
  </si>
  <si>
    <t>COU from Agricultural Barn to Offices</t>
  </si>
  <si>
    <t>Agricultural building</t>
  </si>
  <si>
    <t>20/03141/FUL</t>
  </si>
  <si>
    <t>COU from A1 to Day Centre E</t>
  </si>
  <si>
    <t xml:space="preserve">E class Day Centre - </t>
  </si>
  <si>
    <t>21/00007/FUL</t>
  </si>
  <si>
    <t>30 Midsummer Arcade</t>
  </si>
  <si>
    <t xml:space="preserve">Flexible COU from A1 to Class E and Sui Generis </t>
  </si>
  <si>
    <t>20/03370/FUL</t>
  </si>
  <si>
    <t>14 Seclow Gate West, Unit 1B</t>
  </si>
  <si>
    <t>COU to restaurant (Class E) and Hot food Takeaway (SG)</t>
  </si>
  <si>
    <t>20/03184/FUL</t>
  </si>
  <si>
    <t>Units K1, K2 and K3, Pitfield</t>
  </si>
  <si>
    <t>Refurbishment of Units</t>
  </si>
  <si>
    <t>20/02979/REM</t>
  </si>
  <si>
    <t>Community Pavilion, sports fields</t>
  </si>
  <si>
    <t>21/00001/FUL</t>
  </si>
  <si>
    <t>Frosts Garden Centre</t>
  </si>
  <si>
    <t>Erection of 2 buildings for 4 retail units and dog grooming</t>
  </si>
  <si>
    <t>E Class Retail</t>
  </si>
  <si>
    <t>20/03377/FUL</t>
  </si>
  <si>
    <t>Dobbie's Garden Centre</t>
  </si>
  <si>
    <t>Enclose area of external sales for concessionary units</t>
  </si>
  <si>
    <t>20/03151/REM</t>
  </si>
  <si>
    <t>Land to south west of Warrington Rd</t>
  </si>
  <si>
    <t>Development of B1a,B1c and B8 Uses</t>
  </si>
  <si>
    <t xml:space="preserve">2 Units </t>
  </si>
  <si>
    <t>20/03129/FUL</t>
  </si>
  <si>
    <t>Hanslope Primary School</t>
  </si>
  <si>
    <t>Extra classroom space and all weather pitches</t>
  </si>
  <si>
    <t>20/03216/REM</t>
  </si>
  <si>
    <t>21/00191/PANB1C</t>
  </si>
  <si>
    <t>1 Anchor Court</t>
  </si>
  <si>
    <t>Total for Year 2020-2021</t>
  </si>
  <si>
    <t>Net Gain per Use Class</t>
  </si>
  <si>
    <t>22/01434/PRIOR</t>
  </si>
  <si>
    <t>Longlands Farm, Warrington Road</t>
  </si>
  <si>
    <t>COU from agricultural barn to dwellings</t>
  </si>
  <si>
    <t>21/02440/OUTEIS</t>
  </si>
  <si>
    <t>Land at Caldecotte Farm, Willen Road</t>
  </si>
  <si>
    <t>Storage and Distribution Warehouses</t>
  </si>
  <si>
    <t>22/00499/CLUE</t>
  </si>
  <si>
    <t>Two Mile Ash</t>
  </si>
  <si>
    <t xml:space="preserve">28 Brindlebrok </t>
  </si>
  <si>
    <t>COU to pet scanning business</t>
  </si>
  <si>
    <t>22/01375/CLUP</t>
  </si>
  <si>
    <t>22/00703/FUL</t>
  </si>
  <si>
    <t>22/01748/FUL</t>
  </si>
  <si>
    <t>22/01671/COU</t>
  </si>
  <si>
    <t>22/02246/FULEIS</t>
  </si>
  <si>
    <t>Land at Saxon Court</t>
  </si>
  <si>
    <t>Upward Extensiona &amp; redevelopment of site</t>
  </si>
  <si>
    <t>21/01322/OUT</t>
  </si>
  <si>
    <t>Lealands</t>
  </si>
  <si>
    <t>Tinkers Bridge</t>
  </si>
  <si>
    <t xml:space="preserve">6 Marshworth </t>
  </si>
  <si>
    <t>COU to Care Home</t>
  </si>
  <si>
    <t>Integra:MK Thronton Chase</t>
  </si>
  <si>
    <t>New Unit</t>
  </si>
  <si>
    <t>INTU MK</t>
  </si>
  <si>
    <t>Reconfogeration and New Pods</t>
  </si>
  <si>
    <t>Furzton</t>
  </si>
  <si>
    <t>Sports Pavillion</t>
  </si>
  <si>
    <t>COU from community to Landscape Depot</t>
  </si>
  <si>
    <t>Floorspace of Permitted Employment Developments 2022-23</t>
  </si>
  <si>
    <t>22/00961/FUL</t>
  </si>
  <si>
    <t>24 Barnsdale Drive</t>
  </si>
  <si>
    <t>New commercial workshop</t>
  </si>
  <si>
    <t>21/03848/FUL</t>
  </si>
  <si>
    <t>19 Hollin Lane</t>
  </si>
  <si>
    <t>Demolition of unit and erection of new unit</t>
  </si>
  <si>
    <t>21/01899/FUL</t>
  </si>
  <si>
    <t>Snelshall West</t>
  </si>
  <si>
    <t>Delico Ltd Steinbeck Close</t>
  </si>
  <si>
    <t>21/01963/FUL</t>
  </si>
  <si>
    <t>9&amp;9a Stratford Road</t>
  </si>
  <si>
    <t>COU to retail and workshop GF Residential FF</t>
  </si>
  <si>
    <t>22/00577/FUL</t>
  </si>
  <si>
    <t>103 Watling Street</t>
  </si>
  <si>
    <t>COU from retail to SG - car sales</t>
  </si>
  <si>
    <t>22/01400/FUL</t>
  </si>
  <si>
    <t>Bridge Street House</t>
  </si>
  <si>
    <t>COU from office to Residential</t>
  </si>
  <si>
    <t>22/01975/FUL</t>
  </si>
  <si>
    <t>Land south of SuffolkPunch Close</t>
  </si>
  <si>
    <t>New community Centre</t>
  </si>
  <si>
    <t>22/02408/PRIOR</t>
  </si>
  <si>
    <t>Salcey Green Farm</t>
  </si>
  <si>
    <t>COU from agricultural to commercial</t>
  </si>
  <si>
    <t>22/02432/PRIOR</t>
  </si>
  <si>
    <t>Newport Pagnall</t>
  </si>
  <si>
    <t>DJC Autos, Station Rd</t>
  </si>
  <si>
    <t>COU from comercial to residential</t>
  </si>
  <si>
    <t>22/01523/COU</t>
  </si>
  <si>
    <t>Bracknell House</t>
  </si>
  <si>
    <t xml:space="preserve">COU from offive to community </t>
  </si>
  <si>
    <t>22/01498/FUL</t>
  </si>
  <si>
    <t>Leadenhall</t>
  </si>
  <si>
    <t>St Pauls School</t>
  </si>
  <si>
    <t xml:space="preserve">New SEND unit </t>
  </si>
  <si>
    <t>22/02358/CLUP</t>
  </si>
  <si>
    <t>Bradwell</t>
  </si>
  <si>
    <t>The Barn, Primrose Road</t>
  </si>
  <si>
    <t>COU from residentail to care home</t>
  </si>
  <si>
    <t>22/02388/REM</t>
  </si>
  <si>
    <t>Leelands</t>
  </si>
  <si>
    <t>22/02753/FUL</t>
  </si>
  <si>
    <t>Additional office space</t>
  </si>
  <si>
    <t>22/02614/FUL</t>
  </si>
  <si>
    <t>1 Grafton Gate</t>
  </si>
  <si>
    <t>New bowling alley</t>
  </si>
  <si>
    <t>22/02132/COU</t>
  </si>
  <si>
    <t>Shenley Wood</t>
  </si>
  <si>
    <t>Oxley Perk Academy</t>
  </si>
  <si>
    <t>COU from residential to education</t>
  </si>
  <si>
    <t>22/02567/PRIOR</t>
  </si>
  <si>
    <t>93 High Street</t>
  </si>
  <si>
    <t xml:space="preserve">COU from office to residential </t>
  </si>
  <si>
    <t xml:space="preserve">Floorspace counted at REM </t>
  </si>
  <si>
    <t>Floorspace of Permitted Employment Developments 2023-24</t>
  </si>
  <si>
    <t>Totals Year 2023-24</t>
  </si>
  <si>
    <t>22/02316/FUL</t>
  </si>
  <si>
    <t>MKPPRU Unit, Roman Field School</t>
  </si>
  <si>
    <t>Extension to school</t>
  </si>
  <si>
    <t>22/03126/COU</t>
  </si>
  <si>
    <t>The Lodge, Wolverton Park Rd</t>
  </si>
  <si>
    <t>COU from office to Educational</t>
  </si>
  <si>
    <t>22/01961/OUT</t>
  </si>
  <si>
    <t>Land west of Pacific Avenue</t>
  </si>
  <si>
    <t>Pineham Farm</t>
  </si>
  <si>
    <t>New commercial Units</t>
  </si>
  <si>
    <t>22/03149/CLUP</t>
  </si>
  <si>
    <t>High Barn Studio, Hungate End Farm</t>
  </si>
  <si>
    <t>COU from office to gym</t>
  </si>
  <si>
    <t>Totals Year 2022-23</t>
  </si>
  <si>
    <t>22/02145/FUL</t>
  </si>
  <si>
    <t>105-107 Watling Street</t>
  </si>
  <si>
    <t>New Drive Thru Coffee Shop</t>
  </si>
  <si>
    <t>22/03140/COU</t>
  </si>
  <si>
    <t>Basement 38 Midsummer Place</t>
  </si>
  <si>
    <t>COU from retail to Bowling Alley</t>
  </si>
  <si>
    <t>22/02504/FUL</t>
  </si>
  <si>
    <t>22/01187/REM</t>
  </si>
  <si>
    <t>The Springfield</t>
  </si>
  <si>
    <t>New Community Hub</t>
  </si>
  <si>
    <t>22/03124/FUL</t>
  </si>
  <si>
    <t>Tattenhoe</t>
  </si>
  <si>
    <t>Howe Park Wood</t>
  </si>
  <si>
    <t>Ext to Café</t>
  </si>
  <si>
    <t>New build Storage and Distribution (Replan 23/00082/OUTM)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</si>
</sst>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4" fillId="0" borderId="0" xfId="1" applyFont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14" fontId="0" fillId="0" borderId="1" xfId="0" applyNumberFormat="1" applyBorder="1"/>
    <xf numFmtId="0" fontId="2" fillId="4" borderId="1" xfId="0" applyFont="1" applyFill="1" applyBorder="1"/>
    <xf numFmtId="0" fontId="0" fillId="4" borderId="1" xfId="0" applyFill="1" applyBorder="1"/>
    <xf numFmtId="0" fontId="4" fillId="5" borderId="1" xfId="1" applyFont="1" applyFill="1" applyBorder="1" applyAlignment="1">
      <alignment wrapText="1"/>
    </xf>
    <xf numFmtId="0" fontId="2" fillId="6" borderId="1" xfId="0" applyFont="1" applyFill="1" applyBorder="1"/>
    <xf numFmtId="0" fontId="0" fillId="6" borderId="1" xfId="0" applyFill="1" applyBorder="1"/>
    <xf numFmtId="0" fontId="4" fillId="7" borderId="1" xfId="1" applyFont="1" applyFill="1" applyBorder="1" applyAlignment="1">
      <alignment wrapText="1"/>
    </xf>
    <xf numFmtId="0" fontId="2" fillId="8" borderId="1" xfId="0" applyFont="1" applyFill="1" applyBorder="1"/>
    <xf numFmtId="0" fontId="0" fillId="8" borderId="1" xfId="0" applyFill="1" applyBorder="1"/>
    <xf numFmtId="0" fontId="4" fillId="9" borderId="1" xfId="1" applyFont="1" applyFill="1" applyBorder="1" applyAlignment="1">
      <alignment wrapText="1"/>
    </xf>
    <xf numFmtId="0" fontId="2" fillId="10" borderId="1" xfId="0" applyFont="1" applyFill="1" applyBorder="1"/>
    <xf numFmtId="0" fontId="0" fillId="10" borderId="1" xfId="0" applyFill="1" applyBorder="1"/>
    <xf numFmtId="0" fontId="4" fillId="11" borderId="1" xfId="1" applyFont="1" applyFill="1" applyBorder="1" applyAlignment="1">
      <alignment wrapText="1"/>
    </xf>
    <xf numFmtId="0" fontId="2" fillId="12" borderId="1" xfId="0" applyFont="1" applyFill="1" applyBorder="1"/>
    <xf numFmtId="0" fontId="0" fillId="12" borderId="1" xfId="0" applyFill="1" applyBorder="1"/>
    <xf numFmtId="0" fontId="4" fillId="13" borderId="1" xfId="1" applyFont="1" applyFill="1" applyBorder="1" applyAlignment="1">
      <alignment wrapText="1"/>
    </xf>
    <xf numFmtId="0" fontId="2" fillId="14" borderId="1" xfId="0" applyFont="1" applyFill="1" applyBorder="1"/>
    <xf numFmtId="0" fontId="0" fillId="14" borderId="1" xfId="0" applyFill="1" applyBorder="1"/>
    <xf numFmtId="0" fontId="4" fillId="15" borderId="1" xfId="1" applyFont="1" applyFill="1" applyBorder="1" applyAlignment="1">
      <alignment wrapText="1"/>
    </xf>
    <xf numFmtId="0" fontId="2" fillId="16" borderId="1" xfId="0" applyFont="1" applyFill="1" applyBorder="1"/>
    <xf numFmtId="0" fontId="0" fillId="16" borderId="1" xfId="0" applyFill="1" applyBorder="1"/>
    <xf numFmtId="0" fontId="4" fillId="17" borderId="1" xfId="1" applyFont="1" applyFill="1" applyBorder="1" applyAlignment="1">
      <alignment wrapText="1"/>
    </xf>
    <xf numFmtId="0" fontId="2" fillId="0" borderId="0" xfId="0" applyFont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4" fontId="0" fillId="0" borderId="0" xfId="0" applyNumberFormat="1"/>
    <xf numFmtId="0" fontId="2" fillId="5" borderId="1" xfId="1" applyFont="1" applyFill="1" applyBorder="1" applyAlignment="1">
      <alignment wrapText="1"/>
    </xf>
    <xf numFmtId="0" fontId="2" fillId="7" borderId="1" xfId="1" applyFont="1" applyFill="1" applyBorder="1" applyAlignment="1">
      <alignment wrapText="1"/>
    </xf>
    <xf numFmtId="0" fontId="2" fillId="9" borderId="1" xfId="1" applyFont="1" applyFill="1" applyBorder="1" applyAlignment="1">
      <alignment wrapText="1"/>
    </xf>
    <xf numFmtId="0" fontId="2" fillId="11" borderId="1" xfId="1" applyFont="1" applyFill="1" applyBorder="1" applyAlignment="1">
      <alignment wrapText="1"/>
    </xf>
    <xf numFmtId="0" fontId="2" fillId="13" borderId="1" xfId="1" applyFont="1" applyFill="1" applyBorder="1" applyAlignment="1">
      <alignment wrapText="1"/>
    </xf>
    <xf numFmtId="0" fontId="2" fillId="15" borderId="1" xfId="1" applyFont="1" applyFill="1" applyBorder="1" applyAlignment="1">
      <alignment wrapText="1"/>
    </xf>
    <xf numFmtId="0" fontId="2" fillId="17" borderId="1" xfId="1" applyFont="1" applyFill="1" applyBorder="1" applyAlignment="1">
      <alignment wrapText="1"/>
    </xf>
    <xf numFmtId="0" fontId="1" fillId="0" borderId="0" xfId="0" applyFont="1"/>
    <xf numFmtId="0" fontId="2" fillId="2" borderId="1" xfId="1" applyFont="1" applyFill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0" xfId="0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2" fillId="2" borderId="8" xfId="1" applyFont="1" applyFill="1" applyBorder="1"/>
    <xf numFmtId="0" fontId="2" fillId="2" borderId="8" xfId="1" applyFont="1" applyFill="1" applyBorder="1" applyAlignment="1">
      <alignment wrapText="1"/>
    </xf>
    <xf numFmtId="0" fontId="2" fillId="5" borderId="8" xfId="1" applyFont="1" applyFill="1" applyBorder="1" applyAlignment="1">
      <alignment wrapText="1"/>
    </xf>
    <xf numFmtId="0" fontId="2" fillId="7" borderId="8" xfId="1" applyFont="1" applyFill="1" applyBorder="1" applyAlignment="1">
      <alignment wrapText="1"/>
    </xf>
    <xf numFmtId="0" fontId="2" fillId="11" borderId="8" xfId="1" applyFont="1" applyFill="1" applyBorder="1" applyAlignment="1">
      <alignment wrapText="1"/>
    </xf>
    <xf numFmtId="0" fontId="2" fillId="13" borderId="8" xfId="1" applyFont="1" applyFill="1" applyBorder="1" applyAlignment="1">
      <alignment wrapText="1"/>
    </xf>
    <xf numFmtId="0" fontId="2" fillId="9" borderId="8" xfId="1" applyFont="1" applyFill="1" applyBorder="1" applyAlignment="1">
      <alignment wrapText="1"/>
    </xf>
    <xf numFmtId="0" fontId="2" fillId="15" borderId="8" xfId="1" applyFont="1" applyFill="1" applyBorder="1" applyAlignment="1">
      <alignment wrapText="1"/>
    </xf>
    <xf numFmtId="0" fontId="2" fillId="17" borderId="8" xfId="1" applyFont="1" applyFill="1" applyBorder="1" applyAlignment="1">
      <alignment wrapText="1"/>
    </xf>
    <xf numFmtId="0" fontId="6" fillId="2" borderId="1" xfId="0" applyFont="1" applyFill="1" applyBorder="1"/>
    <xf numFmtId="0" fontId="0" fillId="0" borderId="0" xfId="1" applyFont="1"/>
    <xf numFmtId="0" fontId="1" fillId="0" borderId="0" xfId="1" applyFont="1"/>
    <xf numFmtId="0" fontId="1" fillId="0" borderId="0" xfId="1" applyFont="1" applyAlignment="1">
      <alignment wrapText="1"/>
    </xf>
    <xf numFmtId="14" fontId="1" fillId="0" borderId="0" xfId="1" applyNumberFormat="1" applyFont="1"/>
    <xf numFmtId="0" fontId="0" fillId="0" borderId="0" xfId="1" applyFont="1" applyAlignment="1">
      <alignment wrapText="1"/>
    </xf>
    <xf numFmtId="0" fontId="1" fillId="0" borderId="11" xfId="1" applyFont="1" applyBorder="1"/>
    <xf numFmtId="0" fontId="1" fillId="0" borderId="11" xfId="1" applyFont="1" applyBorder="1" applyAlignment="1">
      <alignment wrapText="1"/>
    </xf>
    <xf numFmtId="14" fontId="0" fillId="0" borderId="0" xfId="1" applyNumberFormat="1" applyFont="1"/>
    <xf numFmtId="0" fontId="4" fillId="18" borderId="1" xfId="1" applyFont="1" applyFill="1" applyBorder="1" applyAlignment="1">
      <alignment wrapText="1"/>
    </xf>
    <xf numFmtId="0" fontId="0" fillId="19" borderId="1" xfId="0" applyFill="1" applyBorder="1"/>
    <xf numFmtId="0" fontId="2" fillId="18" borderId="1" xfId="1" applyFont="1" applyFill="1" applyBorder="1" applyAlignment="1">
      <alignment wrapText="1"/>
    </xf>
    <xf numFmtId="0" fontId="2" fillId="18" borderId="8" xfId="1" applyFont="1" applyFill="1" applyBorder="1" applyAlignment="1">
      <alignment wrapText="1"/>
    </xf>
    <xf numFmtId="0" fontId="0" fillId="2" borderId="12" xfId="0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0" fillId="0" borderId="0" xfId="0" applyFont="1" applyFill="1"/>
    <xf numFmtId="14" fontId="1" fillId="0" borderId="0" xfId="1" applyNumberFormat="1" applyFont="1" applyFill="1" applyBorder="1"/>
    <xf numFmtId="0" fontId="2" fillId="17" borderId="2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4" fillId="0" borderId="0" xfId="0" applyFont="1" applyAlignment="1"/>
    <xf numFmtId="0" fontId="2" fillId="18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4" fillId="18" borderId="2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15" borderId="2" xfId="1" applyFont="1" applyFill="1" applyBorder="1" applyAlignment="1">
      <alignment horizontal="center" wrapText="1"/>
    </xf>
    <xf numFmtId="0" fontId="4" fillId="15" borderId="3" xfId="1" applyFont="1" applyFill="1" applyBorder="1" applyAlignment="1">
      <alignment horizontal="center" wrapText="1"/>
    </xf>
    <xf numFmtId="0" fontId="4" fillId="15" borderId="6" xfId="1" applyFont="1" applyFill="1" applyBorder="1" applyAlignment="1">
      <alignment horizontal="center" wrapText="1"/>
    </xf>
    <xf numFmtId="0" fontId="4" fillId="7" borderId="2" xfId="1" applyFont="1" applyFill="1" applyBorder="1" applyAlignment="1">
      <alignment horizontal="center" wrapText="1"/>
    </xf>
    <xf numFmtId="0" fontId="4" fillId="7" borderId="3" xfId="1" applyFont="1" applyFill="1" applyBorder="1" applyAlignment="1">
      <alignment horizontal="center" wrapText="1"/>
    </xf>
    <xf numFmtId="0" fontId="4" fillId="11" borderId="2" xfId="1" applyFont="1" applyFill="1" applyBorder="1" applyAlignment="1">
      <alignment horizontal="center" wrapText="1"/>
    </xf>
    <xf numFmtId="0" fontId="4" fillId="11" borderId="3" xfId="1" applyFont="1" applyFill="1" applyBorder="1" applyAlignment="1">
      <alignment horizontal="center" wrapText="1"/>
    </xf>
    <xf numFmtId="0" fontId="4" fillId="17" borderId="2" xfId="1" applyFont="1" applyFill="1" applyBorder="1" applyAlignment="1">
      <alignment horizontal="center" wrapText="1"/>
    </xf>
    <xf numFmtId="0" fontId="4" fillId="17" borderId="3" xfId="1" applyFont="1" applyFill="1" applyBorder="1" applyAlignment="1">
      <alignment horizontal="center" wrapText="1"/>
    </xf>
    <xf numFmtId="0" fontId="4" fillId="13" borderId="2" xfId="1" applyFont="1" applyFill="1" applyBorder="1" applyAlignment="1">
      <alignment horizontal="center" wrapText="1"/>
    </xf>
    <xf numFmtId="0" fontId="4" fillId="13" borderId="3" xfId="1" applyFont="1" applyFill="1" applyBorder="1" applyAlignment="1">
      <alignment horizontal="center" wrapText="1"/>
    </xf>
    <xf numFmtId="0" fontId="4" fillId="5" borderId="4" xfId="1" applyFont="1" applyFill="1" applyBorder="1" applyAlignment="1">
      <alignment horizontal="center" wrapText="1"/>
    </xf>
    <xf numFmtId="0" fontId="4" fillId="5" borderId="5" xfId="1" applyFont="1" applyFill="1" applyBorder="1" applyAlignment="1">
      <alignment horizontal="center" wrapText="1"/>
    </xf>
    <xf numFmtId="0" fontId="4" fillId="5" borderId="2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9" borderId="2" xfId="1" applyFont="1" applyFill="1" applyBorder="1" applyAlignment="1">
      <alignment horizontal="center" wrapText="1"/>
    </xf>
    <xf numFmtId="0" fontId="4" fillId="9" borderId="3" xfId="1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ont>
        <color theme="4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6BDB-80AD-4DA5-A3DE-343A80126829}">
  <dimension ref="A1:AO76"/>
  <sheetViews>
    <sheetView tabSelected="1" zoomScale="80" zoomScaleNormal="80" workbookViewId="0">
      <selection activeCell="E14" sqref="E14"/>
    </sheetView>
  </sheetViews>
  <sheetFormatPr defaultRowHeight="14.5" x14ac:dyDescent="0.35"/>
  <cols>
    <col min="1" max="1" width="9.453125" bestFit="1" customWidth="1"/>
    <col min="2" max="2" width="18.7265625" bestFit="1" customWidth="1"/>
    <col min="3" max="3" width="16.453125" bestFit="1" customWidth="1"/>
    <col min="4" max="4" width="37.453125" bestFit="1" customWidth="1"/>
    <col min="5" max="5" width="19.54296875" bestFit="1" customWidth="1"/>
    <col min="6" max="6" width="45.1796875" style="42" bestFit="1" customWidth="1"/>
    <col min="7" max="7" width="6.1796875" bestFit="1" customWidth="1"/>
    <col min="8" max="24" width="6.1796875" customWidth="1"/>
    <col min="25" max="25" width="5.453125" bestFit="1" customWidth="1"/>
    <col min="26" max="26" width="5.81640625" bestFit="1" customWidth="1"/>
    <col min="27" max="27" width="5.453125" bestFit="1" customWidth="1"/>
    <col min="28" max="28" width="5.81640625" bestFit="1" customWidth="1"/>
    <col min="29" max="29" width="5.453125" bestFit="1" customWidth="1"/>
    <col min="30" max="30" width="5.81640625" bestFit="1" customWidth="1"/>
    <col min="31" max="31" width="5.453125" bestFit="1" customWidth="1"/>
    <col min="32" max="32" width="5.81640625" bestFit="1" customWidth="1"/>
    <col min="33" max="33" width="8.1796875" bestFit="1" customWidth="1"/>
    <col min="34" max="34" width="6.1796875" bestFit="1" customWidth="1"/>
    <col min="35" max="35" width="5.453125" bestFit="1" customWidth="1"/>
    <col min="36" max="36" width="6.1796875" bestFit="1" customWidth="1"/>
    <col min="37" max="37" width="5.453125" bestFit="1" customWidth="1"/>
    <col min="38" max="38" width="5.81640625" bestFit="1" customWidth="1"/>
    <col min="39" max="39" width="5.453125" bestFit="1" customWidth="1"/>
    <col min="40" max="40" width="5.81640625" bestFit="1" customWidth="1"/>
    <col min="41" max="41" width="64.453125" bestFit="1" customWidth="1"/>
  </cols>
  <sheetData>
    <row r="1" spans="1:41" ht="18.5" x14ac:dyDescent="0.45">
      <c r="A1" s="78" t="s">
        <v>804</v>
      </c>
      <c r="B1" s="78"/>
      <c r="C1" s="78"/>
      <c r="D1" s="78"/>
      <c r="E1" s="78"/>
    </row>
    <row r="2" spans="1:41" x14ac:dyDescent="0.35">
      <c r="G2" s="79" t="s">
        <v>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 t="s">
        <v>2</v>
      </c>
      <c r="Z2" s="80"/>
      <c r="AA2" s="80"/>
      <c r="AB2" s="80"/>
      <c r="AC2" s="81" t="s">
        <v>5</v>
      </c>
      <c r="AD2" s="82"/>
      <c r="AE2" s="82"/>
      <c r="AF2" s="82"/>
      <c r="AG2" s="83" t="s">
        <v>3</v>
      </c>
      <c r="AH2" s="84"/>
      <c r="AI2" s="84"/>
      <c r="AJ2" s="85"/>
      <c r="AK2" s="75" t="s">
        <v>4</v>
      </c>
      <c r="AL2" s="76"/>
      <c r="AM2" s="76"/>
      <c r="AN2" s="77"/>
    </row>
    <row r="3" spans="1:41" ht="18.649999999999999" customHeight="1" x14ac:dyDescent="0.4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89" t="s">
        <v>13</v>
      </c>
      <c r="G3" s="86" t="s">
        <v>14</v>
      </c>
      <c r="H3" s="87"/>
      <c r="I3" s="86" t="s">
        <v>15</v>
      </c>
      <c r="J3" s="87"/>
      <c r="K3" s="86" t="s">
        <v>16</v>
      </c>
      <c r="L3" s="87"/>
      <c r="M3" s="86" t="s">
        <v>17</v>
      </c>
      <c r="N3" s="87"/>
      <c r="O3" s="86" t="s">
        <v>18</v>
      </c>
      <c r="P3" s="87"/>
      <c r="Q3" s="86" t="s">
        <v>19</v>
      </c>
      <c r="R3" s="87"/>
      <c r="S3" s="86" t="s">
        <v>20</v>
      </c>
      <c r="T3" s="87"/>
      <c r="U3" s="86" t="s">
        <v>21</v>
      </c>
      <c r="V3" s="87"/>
      <c r="W3" s="86" t="s">
        <v>22</v>
      </c>
      <c r="X3" s="87"/>
      <c r="Y3" s="92" t="s">
        <v>23</v>
      </c>
      <c r="Z3" s="93"/>
      <c r="AA3" s="94" t="s">
        <v>24</v>
      </c>
      <c r="AB3" s="93"/>
      <c r="AC3" s="95" t="s">
        <v>29</v>
      </c>
      <c r="AD3" s="96"/>
      <c r="AE3" s="95" t="s">
        <v>30</v>
      </c>
      <c r="AF3" s="96"/>
      <c r="AG3" s="97" t="s">
        <v>25</v>
      </c>
      <c r="AH3" s="98"/>
      <c r="AI3" s="97" t="s">
        <v>26</v>
      </c>
      <c r="AJ3" s="98"/>
      <c r="AK3" s="99" t="s">
        <v>27</v>
      </c>
      <c r="AL3" s="100"/>
      <c r="AM3" s="99" t="s">
        <v>28</v>
      </c>
      <c r="AN3" s="100"/>
      <c r="AO3" s="90" t="s">
        <v>41</v>
      </c>
    </row>
    <row r="4" spans="1:41" s="1" customFormat="1" ht="37" customHeight="1" x14ac:dyDescent="0.45">
      <c r="A4" s="88"/>
      <c r="B4" s="88"/>
      <c r="C4" s="88"/>
      <c r="D4" s="88"/>
      <c r="E4" s="88"/>
      <c r="F4" s="89"/>
      <c r="G4" s="66" t="s">
        <v>42</v>
      </c>
      <c r="H4" s="66" t="s">
        <v>43</v>
      </c>
      <c r="I4" s="66" t="s">
        <v>42</v>
      </c>
      <c r="J4" s="66" t="s">
        <v>43</v>
      </c>
      <c r="K4" s="66" t="s">
        <v>42</v>
      </c>
      <c r="L4" s="66" t="s">
        <v>43</v>
      </c>
      <c r="M4" s="66" t="s">
        <v>44</v>
      </c>
      <c r="N4" s="66" t="s">
        <v>43</v>
      </c>
      <c r="O4" s="66" t="s">
        <v>42</v>
      </c>
      <c r="P4" s="66" t="s">
        <v>43</v>
      </c>
      <c r="Q4" s="66" t="s">
        <v>42</v>
      </c>
      <c r="R4" s="66" t="s">
        <v>43</v>
      </c>
      <c r="S4" s="66" t="s">
        <v>42</v>
      </c>
      <c r="T4" s="66" t="s">
        <v>43</v>
      </c>
      <c r="U4" s="66" t="s">
        <v>42</v>
      </c>
      <c r="V4" s="66" t="s">
        <v>43</v>
      </c>
      <c r="W4" s="66" t="s">
        <v>42</v>
      </c>
      <c r="X4" s="66" t="s">
        <v>43</v>
      </c>
      <c r="Y4" s="23" t="s">
        <v>42</v>
      </c>
      <c r="Z4" s="23" t="s">
        <v>43</v>
      </c>
      <c r="AA4" s="23" t="s">
        <v>44</v>
      </c>
      <c r="AB4" s="23" t="s">
        <v>43</v>
      </c>
      <c r="AC4" s="11" t="s">
        <v>44</v>
      </c>
      <c r="AD4" s="11" t="s">
        <v>43</v>
      </c>
      <c r="AE4" s="11" t="s">
        <v>42</v>
      </c>
      <c r="AF4" s="11" t="s">
        <v>43</v>
      </c>
      <c r="AG4" s="17" t="s">
        <v>42</v>
      </c>
      <c r="AH4" s="17" t="s">
        <v>43</v>
      </c>
      <c r="AI4" s="17" t="s">
        <v>42</v>
      </c>
      <c r="AJ4" s="17" t="s">
        <v>43</v>
      </c>
      <c r="AK4" s="26" t="s">
        <v>42</v>
      </c>
      <c r="AL4" s="26" t="s">
        <v>43</v>
      </c>
      <c r="AM4" s="26" t="s">
        <v>42</v>
      </c>
      <c r="AN4" s="26" t="s">
        <v>43</v>
      </c>
      <c r="AO4" s="91"/>
    </row>
    <row r="5" spans="1:41" x14ac:dyDescent="0.35">
      <c r="A5" s="2"/>
      <c r="B5" s="70"/>
      <c r="C5" s="70"/>
      <c r="D5" s="70"/>
      <c r="E5" s="70"/>
      <c r="F5" s="43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2"/>
      <c r="Z5" s="22"/>
      <c r="AA5" s="22"/>
      <c r="AB5" s="22"/>
      <c r="AC5" s="10"/>
      <c r="AD5" s="10"/>
      <c r="AE5" s="10"/>
      <c r="AF5" s="10"/>
      <c r="AG5" s="16"/>
      <c r="AH5" s="16"/>
      <c r="AI5" s="16"/>
      <c r="AJ5" s="16"/>
      <c r="AK5" s="25"/>
      <c r="AL5" s="25"/>
      <c r="AM5" s="25"/>
      <c r="AN5" s="25"/>
      <c r="AO5" s="2"/>
    </row>
    <row r="6" spans="1:41" x14ac:dyDescent="0.35">
      <c r="B6" t="s">
        <v>827</v>
      </c>
      <c r="C6" t="s">
        <v>329</v>
      </c>
      <c r="D6" t="s">
        <v>828</v>
      </c>
      <c r="E6" s="32">
        <v>45036</v>
      </c>
      <c r="F6" s="42" t="s">
        <v>829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106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277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1" x14ac:dyDescent="0.35">
      <c r="B7" t="s">
        <v>830</v>
      </c>
      <c r="C7" t="s">
        <v>831</v>
      </c>
      <c r="D7" t="s">
        <v>832</v>
      </c>
      <c r="E7" s="32">
        <v>45027</v>
      </c>
      <c r="F7" s="42" t="s">
        <v>833</v>
      </c>
      <c r="G7">
        <v>0</v>
      </c>
      <c r="H7">
        <v>0</v>
      </c>
      <c r="I7">
        <v>0</v>
      </c>
      <c r="J7">
        <v>35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41" x14ac:dyDescent="0.35">
      <c r="E8" s="32"/>
    </row>
    <row r="9" spans="1:41" x14ac:dyDescent="0.35">
      <c r="E9" s="32"/>
    </row>
    <row r="10" spans="1:41" x14ac:dyDescent="0.35">
      <c r="E10" s="32"/>
    </row>
    <row r="11" spans="1:41" x14ac:dyDescent="0.35">
      <c r="E11" s="32"/>
    </row>
    <row r="12" spans="1:41" x14ac:dyDescent="0.35">
      <c r="E12" s="32"/>
    </row>
    <row r="13" spans="1:41" x14ac:dyDescent="0.35">
      <c r="E13" s="32"/>
    </row>
    <row r="14" spans="1:41" x14ac:dyDescent="0.35">
      <c r="E14" s="32"/>
    </row>
    <row r="15" spans="1:41" x14ac:dyDescent="0.35">
      <c r="E15" s="32"/>
    </row>
    <row r="16" spans="1:41" x14ac:dyDescent="0.35">
      <c r="E16" s="32"/>
    </row>
    <row r="17" spans="1:41" x14ac:dyDescent="0.35">
      <c r="E17" s="32"/>
    </row>
    <row r="18" spans="1:41" x14ac:dyDescent="0.35">
      <c r="E18" s="32"/>
    </row>
    <row r="19" spans="1:41" x14ac:dyDescent="0.35">
      <c r="E19" s="32"/>
    </row>
    <row r="20" spans="1:41" x14ac:dyDescent="0.35">
      <c r="E20" s="32"/>
    </row>
    <row r="21" spans="1:41" x14ac:dyDescent="0.35">
      <c r="E21" s="32"/>
    </row>
    <row r="22" spans="1:41" s="40" customFormat="1" x14ac:dyDescent="0.35">
      <c r="A22" s="41"/>
      <c r="B22" s="41"/>
      <c r="C22" s="41"/>
      <c r="D22" s="41" t="s">
        <v>110</v>
      </c>
      <c r="E22" s="41"/>
      <c r="F22" s="45"/>
      <c r="G22" s="68">
        <f>SUM(G6:G21)</f>
        <v>0</v>
      </c>
      <c r="H22" s="68">
        <f>SUM(H6:H21)</f>
        <v>0</v>
      </c>
      <c r="I22" s="68">
        <f t="shared" ref="I22:AN22" si="0">SUM(I6:I21)</f>
        <v>0</v>
      </c>
      <c r="J22" s="68">
        <f t="shared" si="0"/>
        <v>35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  <c r="O22" s="68">
        <f t="shared" si="0"/>
        <v>0</v>
      </c>
      <c r="P22" s="68">
        <f t="shared" si="0"/>
        <v>0</v>
      </c>
      <c r="Q22" s="68">
        <f t="shared" si="0"/>
        <v>0</v>
      </c>
      <c r="R22" s="68">
        <f t="shared" si="0"/>
        <v>0</v>
      </c>
      <c r="S22" s="68">
        <f t="shared" si="0"/>
        <v>0</v>
      </c>
      <c r="T22" s="68">
        <f t="shared" si="0"/>
        <v>106</v>
      </c>
      <c r="U22" s="68">
        <f t="shared" si="0"/>
        <v>0</v>
      </c>
      <c r="V22" s="68">
        <f t="shared" si="0"/>
        <v>0</v>
      </c>
      <c r="W22" s="68">
        <f t="shared" si="0"/>
        <v>0</v>
      </c>
      <c r="X22" s="68">
        <f t="shared" si="0"/>
        <v>0</v>
      </c>
      <c r="Y22" s="38">
        <f t="shared" si="0"/>
        <v>0</v>
      </c>
      <c r="Z22" s="38">
        <f t="shared" si="0"/>
        <v>0</v>
      </c>
      <c r="AA22" s="38">
        <f t="shared" si="0"/>
        <v>0</v>
      </c>
      <c r="AB22" s="38">
        <f t="shared" si="0"/>
        <v>277</v>
      </c>
      <c r="AC22" s="34">
        <f>SUM(AC6:AC21)</f>
        <v>0</v>
      </c>
      <c r="AD22" s="34">
        <f>SUM(AD6:AD21)</f>
        <v>0</v>
      </c>
      <c r="AE22" s="34">
        <f>SUM(AE6:AE21)</f>
        <v>0</v>
      </c>
      <c r="AF22" s="34">
        <f>SUM(AF6:AF21)</f>
        <v>0</v>
      </c>
      <c r="AG22" s="36">
        <f t="shared" si="0"/>
        <v>0</v>
      </c>
      <c r="AH22" s="36">
        <f t="shared" si="0"/>
        <v>0</v>
      </c>
      <c r="AI22" s="36">
        <f t="shared" si="0"/>
        <v>0</v>
      </c>
      <c r="AJ22" s="36">
        <f t="shared" si="0"/>
        <v>0</v>
      </c>
      <c r="AK22" s="39">
        <f t="shared" si="0"/>
        <v>0</v>
      </c>
      <c r="AL22" s="39">
        <f t="shared" si="0"/>
        <v>0</v>
      </c>
      <c r="AM22" s="39">
        <f t="shared" si="0"/>
        <v>0</v>
      </c>
      <c r="AN22" s="39">
        <f t="shared" si="0"/>
        <v>0</v>
      </c>
      <c r="AO22" s="41"/>
    </row>
    <row r="23" spans="1:41" s="40" customFormat="1" x14ac:dyDescent="0.35">
      <c r="A23" s="41"/>
      <c r="B23" s="41"/>
      <c r="C23" s="41"/>
      <c r="D23" s="41"/>
      <c r="E23" s="41"/>
      <c r="F23" s="45" t="s">
        <v>111</v>
      </c>
      <c r="G23" s="68">
        <f>G22+I22+K22+M22+O22+Q22+S22+U22+W22</f>
        <v>0</v>
      </c>
      <c r="H23" s="68">
        <f>H22+J22+L22+N22+P22+R22+T22+V22+X22</f>
        <v>141</v>
      </c>
      <c r="I23" s="68">
        <f>H23-G23</f>
        <v>141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38">
        <f>Y22+AA22</f>
        <v>0</v>
      </c>
      <c r="Z23" s="38">
        <f>Z22+AB22</f>
        <v>277</v>
      </c>
      <c r="AA23" s="38">
        <f>Z23-Y23</f>
        <v>277</v>
      </c>
      <c r="AB23" s="38"/>
      <c r="AC23" s="34"/>
      <c r="AD23" s="34"/>
      <c r="AE23" s="34"/>
      <c r="AF23" s="34"/>
      <c r="AG23" s="36">
        <f>AG22+AI22</f>
        <v>0</v>
      </c>
      <c r="AH23" s="36">
        <f>AH22+AJ22</f>
        <v>0</v>
      </c>
      <c r="AI23" s="36">
        <f>AH23-AG23</f>
        <v>0</v>
      </c>
      <c r="AJ23" s="36"/>
      <c r="AK23" s="39">
        <f>AL22-AK22</f>
        <v>0</v>
      </c>
      <c r="AL23" s="39"/>
      <c r="AM23" s="39">
        <f>AN22-AM22</f>
        <v>0</v>
      </c>
      <c r="AN23" s="39"/>
      <c r="AO23" s="41" t="s">
        <v>112</v>
      </c>
    </row>
    <row r="24" spans="1:41" x14ac:dyDescent="0.35">
      <c r="E24" s="32"/>
    </row>
    <row r="25" spans="1:41" x14ac:dyDescent="0.35">
      <c r="E25" s="32"/>
    </row>
    <row r="26" spans="1:41" x14ac:dyDescent="0.35">
      <c r="E26" s="32"/>
    </row>
    <row r="27" spans="1:41" x14ac:dyDescent="0.35">
      <c r="E27" s="32"/>
    </row>
    <row r="28" spans="1:41" x14ac:dyDescent="0.35">
      <c r="E28" s="32"/>
    </row>
    <row r="29" spans="1:41" x14ac:dyDescent="0.35">
      <c r="E29" s="32"/>
    </row>
    <row r="30" spans="1:41" x14ac:dyDescent="0.35">
      <c r="E30" s="32"/>
    </row>
    <row r="31" spans="1:41" x14ac:dyDescent="0.35">
      <c r="E31" s="32"/>
    </row>
    <row r="32" spans="1:41" x14ac:dyDescent="0.35">
      <c r="E32" s="32"/>
    </row>
    <row r="33" spans="1:41" x14ac:dyDescent="0.35">
      <c r="E33" s="32"/>
    </row>
    <row r="34" spans="1:41" x14ac:dyDescent="0.35">
      <c r="E34" s="32"/>
    </row>
    <row r="35" spans="1:41" x14ac:dyDescent="0.35">
      <c r="E35" s="32"/>
    </row>
    <row r="36" spans="1:41" x14ac:dyDescent="0.35">
      <c r="E36" s="32"/>
    </row>
    <row r="37" spans="1:41" x14ac:dyDescent="0.35">
      <c r="E37" s="32"/>
    </row>
    <row r="38" spans="1:41" x14ac:dyDescent="0.35">
      <c r="E38" s="32"/>
    </row>
    <row r="39" spans="1:41" s="40" customFormat="1" x14ac:dyDescent="0.35">
      <c r="A39" s="41"/>
      <c r="B39" s="41"/>
      <c r="C39" s="41"/>
      <c r="D39" s="41" t="s">
        <v>143</v>
      </c>
      <c r="E39" s="41"/>
      <c r="F39" s="45"/>
      <c r="G39" s="68">
        <f>SUM(G24:G38)</f>
        <v>0</v>
      </c>
      <c r="H39" s="68">
        <f>SUM(H24:H38)</f>
        <v>0</v>
      </c>
      <c r="I39" s="68">
        <f t="shared" ref="I39:X39" si="1">SUM(I24:I38)</f>
        <v>0</v>
      </c>
      <c r="J39" s="68">
        <f t="shared" si="1"/>
        <v>0</v>
      </c>
      <c r="K39" s="68">
        <f t="shared" si="1"/>
        <v>0</v>
      </c>
      <c r="L39" s="68">
        <f t="shared" si="1"/>
        <v>0</v>
      </c>
      <c r="M39" s="68">
        <f t="shared" si="1"/>
        <v>0</v>
      </c>
      <c r="N39" s="68">
        <f t="shared" si="1"/>
        <v>0</v>
      </c>
      <c r="O39" s="68">
        <f t="shared" si="1"/>
        <v>0</v>
      </c>
      <c r="P39" s="68">
        <f t="shared" si="1"/>
        <v>0</v>
      </c>
      <c r="Q39" s="68">
        <f t="shared" si="1"/>
        <v>0</v>
      </c>
      <c r="R39" s="68">
        <f t="shared" si="1"/>
        <v>0</v>
      </c>
      <c r="S39" s="68">
        <f t="shared" si="1"/>
        <v>0</v>
      </c>
      <c r="T39" s="68">
        <f t="shared" si="1"/>
        <v>0</v>
      </c>
      <c r="U39" s="68">
        <f t="shared" si="1"/>
        <v>0</v>
      </c>
      <c r="V39" s="68">
        <f t="shared" si="1"/>
        <v>0</v>
      </c>
      <c r="W39" s="68">
        <f t="shared" si="1"/>
        <v>0</v>
      </c>
      <c r="X39" s="68">
        <f t="shared" si="1"/>
        <v>0</v>
      </c>
      <c r="Y39" s="38">
        <f>SUM(Y24:Y38)</f>
        <v>0</v>
      </c>
      <c r="Z39" s="38">
        <f t="shared" ref="Z39:AB39" si="2">SUM(Z24:Z38)</f>
        <v>0</v>
      </c>
      <c r="AA39" s="38">
        <f t="shared" si="2"/>
        <v>0</v>
      </c>
      <c r="AB39" s="38">
        <f t="shared" si="2"/>
        <v>0</v>
      </c>
      <c r="AC39" s="34">
        <f t="shared" ref="AC39:AK39" si="3">SUM(AC24:AC38)</f>
        <v>0</v>
      </c>
      <c r="AD39" s="34">
        <f t="shared" si="3"/>
        <v>0</v>
      </c>
      <c r="AE39" s="34">
        <f t="shared" si="3"/>
        <v>0</v>
      </c>
      <c r="AF39" s="34">
        <f t="shared" si="3"/>
        <v>0</v>
      </c>
      <c r="AG39" s="36">
        <f t="shared" si="3"/>
        <v>0</v>
      </c>
      <c r="AH39" s="36">
        <f t="shared" si="3"/>
        <v>0</v>
      </c>
      <c r="AI39" s="36">
        <f t="shared" si="3"/>
        <v>0</v>
      </c>
      <c r="AJ39" s="36">
        <f t="shared" si="3"/>
        <v>0</v>
      </c>
      <c r="AK39" s="39">
        <f t="shared" si="3"/>
        <v>0</v>
      </c>
      <c r="AL39" s="39">
        <f t="shared" ref="AL39:AN39" si="4">SUM(AL24:AL38)</f>
        <v>0</v>
      </c>
      <c r="AM39" s="39">
        <f t="shared" si="4"/>
        <v>0</v>
      </c>
      <c r="AN39" s="39">
        <f t="shared" si="4"/>
        <v>0</v>
      </c>
      <c r="AO39" s="41"/>
    </row>
    <row r="40" spans="1:41" s="40" customFormat="1" x14ac:dyDescent="0.35">
      <c r="A40" s="41"/>
      <c r="B40" s="41"/>
      <c r="C40" s="41"/>
      <c r="D40" s="41"/>
      <c r="E40" s="41"/>
      <c r="F40" s="45" t="s">
        <v>111</v>
      </c>
      <c r="G40" s="68">
        <f>G39+I39+K39+M39+O39+Q39+S39+U39+W39</f>
        <v>0</v>
      </c>
      <c r="H40" s="68">
        <f>H39+J39+L39+N39+P39+R39+T39+V39+X39</f>
        <v>0</v>
      </c>
      <c r="I40" s="68">
        <f>H40-G40</f>
        <v>0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38">
        <f>Y39+AA39</f>
        <v>0</v>
      </c>
      <c r="Z40" s="38">
        <f>Z39+AB39</f>
        <v>0</v>
      </c>
      <c r="AA40" s="38">
        <f>Z40-Y40</f>
        <v>0</v>
      </c>
      <c r="AB40" s="38"/>
      <c r="AC40" s="34"/>
      <c r="AD40" s="34"/>
      <c r="AE40" s="34"/>
      <c r="AF40" s="34"/>
      <c r="AG40" s="36">
        <f>AG39+AI39</f>
        <v>0</v>
      </c>
      <c r="AH40" s="36">
        <f>AH39+AJ39</f>
        <v>0</v>
      </c>
      <c r="AI40" s="36">
        <f>AH40-AG40</f>
        <v>0</v>
      </c>
      <c r="AJ40" s="36"/>
      <c r="AK40" s="39">
        <f>AL39-AK39</f>
        <v>0</v>
      </c>
      <c r="AL40" s="39"/>
      <c r="AM40" s="39">
        <f>AN39-AM39</f>
        <v>0</v>
      </c>
      <c r="AN40" s="39"/>
      <c r="AO40" s="41" t="s">
        <v>112</v>
      </c>
    </row>
    <row r="41" spans="1:41" x14ac:dyDescent="0.35">
      <c r="E41" s="32"/>
    </row>
    <row r="42" spans="1:41" x14ac:dyDescent="0.35">
      <c r="E42" s="32"/>
    </row>
    <row r="43" spans="1:41" x14ac:dyDescent="0.35">
      <c r="E43" s="32"/>
    </row>
    <row r="44" spans="1:41" x14ac:dyDescent="0.35">
      <c r="E44" s="32"/>
    </row>
    <row r="45" spans="1:41" x14ac:dyDescent="0.35">
      <c r="E45" s="32"/>
    </row>
    <row r="46" spans="1:41" x14ac:dyDescent="0.35">
      <c r="E46" s="32"/>
    </row>
    <row r="47" spans="1:41" x14ac:dyDescent="0.35">
      <c r="E47" s="32"/>
    </row>
    <row r="48" spans="1:41" x14ac:dyDescent="0.35">
      <c r="E48" s="32"/>
    </row>
    <row r="50" spans="1:41" x14ac:dyDescent="0.35">
      <c r="E50" s="32"/>
    </row>
    <row r="51" spans="1:41" x14ac:dyDescent="0.35">
      <c r="E51" s="32"/>
    </row>
    <row r="52" spans="1:41" x14ac:dyDescent="0.35">
      <c r="E52" s="32"/>
    </row>
    <row r="53" spans="1:41" x14ac:dyDescent="0.35">
      <c r="E53" s="32"/>
    </row>
    <row r="54" spans="1:41" x14ac:dyDescent="0.35">
      <c r="E54" s="32"/>
    </row>
    <row r="55" spans="1:41" x14ac:dyDescent="0.35">
      <c r="E55" s="32"/>
    </row>
    <row r="56" spans="1:41" s="40" customFormat="1" x14ac:dyDescent="0.35">
      <c r="A56" s="41"/>
      <c r="B56" s="41"/>
      <c r="C56" s="41"/>
      <c r="D56" s="41" t="s">
        <v>144</v>
      </c>
      <c r="E56" s="41"/>
      <c r="F56" s="45"/>
      <c r="G56" s="68">
        <f>SUM(G41:G55)</f>
        <v>0</v>
      </c>
      <c r="H56" s="68">
        <f>SUM(H41:H55)</f>
        <v>0</v>
      </c>
      <c r="I56" s="68">
        <f t="shared" ref="I56:AN56" si="5">SUM(I41:I55)</f>
        <v>0</v>
      </c>
      <c r="J56" s="68">
        <f t="shared" si="5"/>
        <v>0</v>
      </c>
      <c r="K56" s="68">
        <f t="shared" si="5"/>
        <v>0</v>
      </c>
      <c r="L56" s="68">
        <f t="shared" si="5"/>
        <v>0</v>
      </c>
      <c r="M56" s="68">
        <f t="shared" si="5"/>
        <v>0</v>
      </c>
      <c r="N56" s="68">
        <f t="shared" si="5"/>
        <v>0</v>
      </c>
      <c r="O56" s="68">
        <f t="shared" si="5"/>
        <v>0</v>
      </c>
      <c r="P56" s="68">
        <f t="shared" si="5"/>
        <v>0</v>
      </c>
      <c r="Q56" s="68">
        <f t="shared" si="5"/>
        <v>0</v>
      </c>
      <c r="R56" s="68">
        <f t="shared" si="5"/>
        <v>0</v>
      </c>
      <c r="S56" s="68">
        <f t="shared" si="5"/>
        <v>0</v>
      </c>
      <c r="T56" s="68">
        <f t="shared" si="5"/>
        <v>0</v>
      </c>
      <c r="U56" s="68">
        <f t="shared" si="5"/>
        <v>0</v>
      </c>
      <c r="V56" s="68">
        <f t="shared" si="5"/>
        <v>0</v>
      </c>
      <c r="W56" s="68">
        <f t="shared" si="5"/>
        <v>0</v>
      </c>
      <c r="X56" s="68">
        <f t="shared" si="5"/>
        <v>0</v>
      </c>
      <c r="Y56" s="38">
        <f t="shared" si="5"/>
        <v>0</v>
      </c>
      <c r="Z56" s="38">
        <f t="shared" si="5"/>
        <v>0</v>
      </c>
      <c r="AA56" s="38">
        <f t="shared" si="5"/>
        <v>0</v>
      </c>
      <c r="AB56" s="38">
        <f t="shared" si="5"/>
        <v>0</v>
      </c>
      <c r="AC56" s="34">
        <f>SUM(AC41:AC55)</f>
        <v>0</v>
      </c>
      <c r="AD56" s="34">
        <f>SUM(AD41:AD55)</f>
        <v>0</v>
      </c>
      <c r="AE56" s="34">
        <f>SUM(AE41:AE55)</f>
        <v>0</v>
      </c>
      <c r="AF56" s="34">
        <f>SUM(AF41:AF55)</f>
        <v>0</v>
      </c>
      <c r="AG56" s="36">
        <f t="shared" si="5"/>
        <v>0</v>
      </c>
      <c r="AH56" s="36">
        <f t="shared" si="5"/>
        <v>0</v>
      </c>
      <c r="AI56" s="36">
        <f t="shared" si="5"/>
        <v>0</v>
      </c>
      <c r="AJ56" s="36">
        <f t="shared" si="5"/>
        <v>0</v>
      </c>
      <c r="AK56" s="39">
        <f t="shared" si="5"/>
        <v>0</v>
      </c>
      <c r="AL56" s="39">
        <f t="shared" si="5"/>
        <v>0</v>
      </c>
      <c r="AM56" s="39">
        <f t="shared" si="5"/>
        <v>0</v>
      </c>
      <c r="AN56" s="39">
        <f t="shared" si="5"/>
        <v>0</v>
      </c>
      <c r="AO56" s="41"/>
    </row>
    <row r="57" spans="1:41" s="40" customFormat="1" x14ac:dyDescent="0.35">
      <c r="A57" s="41"/>
      <c r="B57" s="41"/>
      <c r="C57" s="41"/>
      <c r="D57" s="41"/>
      <c r="E57" s="41"/>
      <c r="F57" s="45" t="s">
        <v>111</v>
      </c>
      <c r="G57" s="68">
        <f>G56+I56+K56+M56+O56+Q56+S56+U56+W56</f>
        <v>0</v>
      </c>
      <c r="H57" s="68">
        <f>H56+J56+L56+N56+P56+R56+T56+V56+X56</f>
        <v>0</v>
      </c>
      <c r="I57" s="68">
        <f>H57-G57</f>
        <v>0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38">
        <f>Y56+AA56</f>
        <v>0</v>
      </c>
      <c r="Z57" s="38">
        <f>Z56+AB56</f>
        <v>0</v>
      </c>
      <c r="AA57" s="38">
        <f>Z57-Y57</f>
        <v>0</v>
      </c>
      <c r="AB57" s="38"/>
      <c r="AC57" s="34"/>
      <c r="AD57" s="34"/>
      <c r="AE57" s="34"/>
      <c r="AF57" s="34"/>
      <c r="AG57" s="36">
        <f>AG56+AI56</f>
        <v>0</v>
      </c>
      <c r="AH57" s="36">
        <f>AH56+AJ56</f>
        <v>0</v>
      </c>
      <c r="AI57" s="36">
        <f>AH57-AG57</f>
        <v>0</v>
      </c>
      <c r="AJ57" s="36"/>
      <c r="AK57" s="39">
        <f>AL56-AK56</f>
        <v>0</v>
      </c>
      <c r="AL57" s="39"/>
      <c r="AM57" s="39">
        <f>AN56-AM56</f>
        <v>0</v>
      </c>
      <c r="AN57" s="39"/>
      <c r="AO57" s="41" t="s">
        <v>112</v>
      </c>
    </row>
    <row r="58" spans="1:41" x14ac:dyDescent="0.35">
      <c r="A58" s="59"/>
      <c r="B58" s="59"/>
      <c r="C58" s="59"/>
      <c r="D58" s="58"/>
      <c r="E58" s="61"/>
      <c r="F58" s="62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59"/>
    </row>
    <row r="59" spans="1:41" x14ac:dyDescent="0.35">
      <c r="A59" s="59"/>
      <c r="B59" s="59"/>
      <c r="C59" s="58"/>
      <c r="D59" s="58"/>
      <c r="E59" s="61"/>
      <c r="F59" s="62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58"/>
    </row>
    <row r="60" spans="1:41" x14ac:dyDescent="0.35">
      <c r="A60" s="59"/>
      <c r="B60" s="58"/>
      <c r="C60" s="58"/>
      <c r="D60" s="58"/>
      <c r="E60" s="61"/>
      <c r="F60" s="62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59"/>
    </row>
    <row r="61" spans="1:41" x14ac:dyDescent="0.35">
      <c r="A61" s="59"/>
      <c r="B61" s="58"/>
      <c r="C61" s="58"/>
      <c r="D61" s="58"/>
      <c r="E61" s="65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58"/>
    </row>
    <row r="62" spans="1:41" x14ac:dyDescent="0.35">
      <c r="A62" s="59"/>
      <c r="B62" s="58"/>
      <c r="C62" s="58"/>
      <c r="D62" s="58"/>
      <c r="E62" s="65"/>
      <c r="F62" s="62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58"/>
    </row>
    <row r="63" spans="1:41" x14ac:dyDescent="0.35">
      <c r="A63" s="59"/>
      <c r="B63" s="58"/>
      <c r="C63" s="58"/>
      <c r="D63" s="58"/>
      <c r="E63" s="65"/>
      <c r="F63" s="62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58"/>
    </row>
    <row r="64" spans="1:41" x14ac:dyDescent="0.35">
      <c r="A64" s="59"/>
      <c r="B64" s="58"/>
      <c r="C64" s="58"/>
      <c r="D64" s="58"/>
      <c r="E64" s="65"/>
      <c r="F64" s="62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58"/>
    </row>
    <row r="65" spans="1:41" x14ac:dyDescent="0.35">
      <c r="A65" s="59"/>
      <c r="B65" s="58"/>
      <c r="C65" s="58"/>
      <c r="D65" s="58"/>
      <c r="E65" s="65"/>
      <c r="F65" s="62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58"/>
    </row>
    <row r="66" spans="1:41" x14ac:dyDescent="0.35">
      <c r="A66" s="59"/>
      <c r="B66" s="58"/>
      <c r="C66" s="58"/>
      <c r="D66" s="58"/>
      <c r="E66" s="65"/>
      <c r="F66" s="62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58"/>
    </row>
    <row r="67" spans="1:41" x14ac:dyDescent="0.35">
      <c r="A67" s="59"/>
      <c r="B67" s="58"/>
      <c r="C67" s="58"/>
      <c r="D67" s="58"/>
      <c r="E67" s="61"/>
      <c r="F67" s="62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59"/>
    </row>
    <row r="68" spans="1:41" x14ac:dyDescent="0.35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59"/>
    </row>
    <row r="69" spans="1:41" x14ac:dyDescent="0.35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59"/>
    </row>
    <row r="70" spans="1:41" x14ac:dyDescent="0.35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59"/>
    </row>
    <row r="71" spans="1:41" x14ac:dyDescent="0.35">
      <c r="A71" s="59"/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59"/>
    </row>
    <row r="72" spans="1:41" x14ac:dyDescent="0.35">
      <c r="A72" s="63"/>
      <c r="B72" s="63"/>
      <c r="C72" s="63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3"/>
    </row>
    <row r="73" spans="1:41" s="40" customFormat="1" x14ac:dyDescent="0.35">
      <c r="A73" s="48"/>
      <c r="B73" s="48"/>
      <c r="C73" s="48"/>
      <c r="D73" s="48" t="s">
        <v>145</v>
      </c>
      <c r="E73" s="48"/>
      <c r="F73" s="49"/>
      <c r="G73" s="69">
        <f>SUM(G58:G72)</f>
        <v>0</v>
      </c>
      <c r="H73" s="69">
        <f>SUM(H58:H72)</f>
        <v>0</v>
      </c>
      <c r="I73" s="69">
        <f t="shared" ref="I73:X73" si="6">SUM(I58:I72)</f>
        <v>0</v>
      </c>
      <c r="J73" s="69">
        <f t="shared" si="6"/>
        <v>0</v>
      </c>
      <c r="K73" s="69">
        <f t="shared" si="6"/>
        <v>0</v>
      </c>
      <c r="L73" s="69">
        <f t="shared" si="6"/>
        <v>0</v>
      </c>
      <c r="M73" s="69">
        <f t="shared" si="6"/>
        <v>0</v>
      </c>
      <c r="N73" s="69">
        <f t="shared" si="6"/>
        <v>0</v>
      </c>
      <c r="O73" s="69">
        <f t="shared" si="6"/>
        <v>0</v>
      </c>
      <c r="P73" s="69">
        <f t="shared" si="6"/>
        <v>0</v>
      </c>
      <c r="Q73" s="69">
        <f t="shared" si="6"/>
        <v>0</v>
      </c>
      <c r="R73" s="69">
        <f t="shared" si="6"/>
        <v>0</v>
      </c>
      <c r="S73" s="69">
        <f t="shared" si="6"/>
        <v>0</v>
      </c>
      <c r="T73" s="69">
        <f t="shared" si="6"/>
        <v>0</v>
      </c>
      <c r="U73" s="69">
        <f t="shared" si="6"/>
        <v>0</v>
      </c>
      <c r="V73" s="69">
        <f t="shared" si="6"/>
        <v>0</v>
      </c>
      <c r="W73" s="69">
        <f t="shared" si="6"/>
        <v>0</v>
      </c>
      <c r="X73" s="69">
        <f t="shared" si="6"/>
        <v>0</v>
      </c>
      <c r="Y73" s="55">
        <f>SUM(Y58:Y72)</f>
        <v>0</v>
      </c>
      <c r="Z73" s="55">
        <f t="shared" ref="Z73:AN73" si="7">SUM(Z58:Z72)</f>
        <v>0</v>
      </c>
      <c r="AA73" s="55">
        <f t="shared" si="7"/>
        <v>0</v>
      </c>
      <c r="AB73" s="55">
        <f t="shared" si="7"/>
        <v>0</v>
      </c>
      <c r="AC73" s="51">
        <f>SUM(AC58:AC72)</f>
        <v>0</v>
      </c>
      <c r="AD73" s="51">
        <f>SUM(AD58:AD72)</f>
        <v>0</v>
      </c>
      <c r="AE73" s="51">
        <f>SUM(AE58:AE72)</f>
        <v>0</v>
      </c>
      <c r="AF73" s="51">
        <f>SUM(AF58:AF72)</f>
        <v>0</v>
      </c>
      <c r="AG73" s="52">
        <f t="shared" si="7"/>
        <v>0</v>
      </c>
      <c r="AH73" s="52">
        <f t="shared" si="7"/>
        <v>0</v>
      </c>
      <c r="AI73" s="52">
        <f t="shared" si="7"/>
        <v>0</v>
      </c>
      <c r="AJ73" s="52">
        <f t="shared" si="7"/>
        <v>0</v>
      </c>
      <c r="AK73" s="56">
        <f t="shared" si="7"/>
        <v>0</v>
      </c>
      <c r="AL73" s="56">
        <f t="shared" si="7"/>
        <v>0</v>
      </c>
      <c r="AM73" s="56">
        <f t="shared" si="7"/>
        <v>0</v>
      </c>
      <c r="AN73" s="56">
        <f t="shared" si="7"/>
        <v>0</v>
      </c>
      <c r="AO73" s="48"/>
    </row>
    <row r="74" spans="1:41" s="40" customFormat="1" x14ac:dyDescent="0.35">
      <c r="A74" s="41"/>
      <c r="B74" s="41"/>
      <c r="C74" s="41"/>
      <c r="D74" s="41"/>
      <c r="E74" s="41"/>
      <c r="F74" s="45" t="s">
        <v>111</v>
      </c>
      <c r="G74" s="68">
        <f>G73+I73+K73+M73+O73+Q73+S73+U73+W73</f>
        <v>0</v>
      </c>
      <c r="H74" s="68">
        <f>H73+J73+L73+N73+P73+R73+T73+V73+X73</f>
        <v>0</v>
      </c>
      <c r="I74" s="68">
        <f>H74-G74</f>
        <v>0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38">
        <f>Y73+AA73</f>
        <v>0</v>
      </c>
      <c r="Z74" s="38">
        <f>Z73+AB73</f>
        <v>0</v>
      </c>
      <c r="AA74" s="38">
        <f>Z74-Y74</f>
        <v>0</v>
      </c>
      <c r="AB74" s="38"/>
      <c r="AC74" s="34"/>
      <c r="AD74" s="34"/>
      <c r="AE74" s="34"/>
      <c r="AF74" s="34"/>
      <c r="AG74" s="36">
        <f>AG73+AI73</f>
        <v>0</v>
      </c>
      <c r="AH74" s="36">
        <f>AH73+AJ73</f>
        <v>0</v>
      </c>
      <c r="AI74" s="36">
        <f>AH74-AG74</f>
        <v>0</v>
      </c>
      <c r="AJ74" s="36"/>
      <c r="AK74" s="39">
        <f>AL73-AK73</f>
        <v>0</v>
      </c>
      <c r="AL74" s="39"/>
      <c r="AM74" s="39">
        <f>AN73-AM73</f>
        <v>0</v>
      </c>
      <c r="AN74" s="39"/>
      <c r="AO74" s="41" t="s">
        <v>112</v>
      </c>
    </row>
    <row r="75" spans="1:41" x14ac:dyDescent="0.35">
      <c r="A75" s="47"/>
      <c r="B75" s="47"/>
      <c r="C75" s="2"/>
      <c r="D75" s="2"/>
      <c r="E75" s="2"/>
      <c r="F75" s="4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27" customFormat="1" x14ac:dyDescent="0.35">
      <c r="A76" s="57"/>
      <c r="B76" s="57"/>
      <c r="C76" s="4"/>
      <c r="D76" s="4" t="s">
        <v>805</v>
      </c>
      <c r="E76" s="4"/>
      <c r="F76" s="46" t="s">
        <v>147</v>
      </c>
      <c r="G76" s="4">
        <f>G74+G57+G40+G23</f>
        <v>0</v>
      </c>
      <c r="H76" s="4">
        <f>H74+H57+H40+H23</f>
        <v>141</v>
      </c>
      <c r="I76" s="4">
        <f>H76-G76</f>
        <v>141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>
        <f>Y74+Y57+Y40+Y23</f>
        <v>0</v>
      </c>
      <c r="Z76" s="4">
        <f>Z74+Z57+Z40+Z23</f>
        <v>277</v>
      </c>
      <c r="AA76" s="4">
        <f>Z76-Y76</f>
        <v>277</v>
      </c>
      <c r="AB76" s="4"/>
      <c r="AC76" s="4"/>
      <c r="AD76" s="4"/>
      <c r="AE76" s="4"/>
      <c r="AF76" s="4"/>
      <c r="AG76" s="4">
        <f>AG57+AG40+AG23+AG74</f>
        <v>0</v>
      </c>
      <c r="AH76" s="4">
        <f>AH74+AH57+AH40+AH23</f>
        <v>0</v>
      </c>
      <c r="AI76" s="4">
        <f>AH76-AG76</f>
        <v>0</v>
      </c>
      <c r="AJ76" s="4"/>
      <c r="AK76" s="4">
        <f>AK74+AK57+AK40+AK23</f>
        <v>0</v>
      </c>
      <c r="AL76" s="4"/>
      <c r="AM76" s="4">
        <f>AM74+AM57+AM40+AM23</f>
        <v>0</v>
      </c>
      <c r="AN76" s="4"/>
      <c r="AO76" s="41" t="s">
        <v>112</v>
      </c>
    </row>
  </sheetData>
  <mergeCells count="30">
    <mergeCell ref="AO3:AO4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Q3:R3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AK2:AN2"/>
    <mergeCell ref="A1:E1"/>
    <mergeCell ref="G2:X2"/>
    <mergeCell ref="Y2:AB2"/>
    <mergeCell ref="AC2:AF2"/>
    <mergeCell ref="AG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DEE3-F75C-491A-A37E-E38A0A6251D5}">
  <dimension ref="A1:BI75"/>
  <sheetViews>
    <sheetView zoomScale="90" zoomScaleNormal="90" workbookViewId="0">
      <pane ySplit="4" topLeftCell="A5" activePane="bottomLeft" state="frozen"/>
      <selection pane="bottomLeft" activeCell="F19" sqref="F19"/>
    </sheetView>
  </sheetViews>
  <sheetFormatPr defaultRowHeight="14.5" x14ac:dyDescent="0.35"/>
  <cols>
    <col min="1" max="1" width="9.453125" bestFit="1" customWidth="1"/>
    <col min="2" max="2" width="18.7265625" bestFit="1" customWidth="1"/>
    <col min="3" max="3" width="16.453125" bestFit="1" customWidth="1"/>
    <col min="4" max="4" width="37.453125" bestFit="1" customWidth="1"/>
    <col min="5" max="5" width="19.54296875" bestFit="1" customWidth="1"/>
    <col min="6" max="6" width="52" style="42" customWidth="1"/>
    <col min="7" max="7" width="6.1796875" bestFit="1" customWidth="1"/>
    <col min="8" max="24" width="6.1796875" customWidth="1"/>
    <col min="25" max="25" width="5.90625" customWidth="1"/>
    <col min="26" max="26" width="5.81640625" bestFit="1" customWidth="1"/>
    <col min="27" max="27" width="6" customWidth="1"/>
    <col min="28" max="28" width="5.81640625" bestFit="1" customWidth="1"/>
    <col min="29" max="29" width="8.1796875" bestFit="1" customWidth="1"/>
    <col min="30" max="30" width="6.1796875" bestFit="1" customWidth="1"/>
    <col min="31" max="31" width="6.453125" customWidth="1"/>
    <col min="32" max="32" width="6.1796875" bestFit="1" customWidth="1"/>
    <col min="33" max="36" width="5.81640625" bestFit="1" customWidth="1"/>
    <col min="37" max="37" width="6.26953125" customWidth="1"/>
    <col min="38" max="38" width="5.81640625" bestFit="1" customWidth="1"/>
    <col min="39" max="40" width="6.36328125" bestFit="1" customWidth="1"/>
    <col min="41" max="41" width="7.81640625" bestFit="1" customWidth="1"/>
    <col min="42" max="42" width="7.36328125" bestFit="1" customWidth="1"/>
    <col min="43" max="43" width="9" bestFit="1" customWidth="1"/>
    <col min="44" max="44" width="5.81640625" bestFit="1" customWidth="1"/>
    <col min="45" max="45" width="6" customWidth="1"/>
    <col min="46" max="46" width="5.81640625" bestFit="1" customWidth="1"/>
    <col min="47" max="47" width="6.1796875" bestFit="1" customWidth="1"/>
    <col min="48" max="48" width="7.453125" bestFit="1" customWidth="1"/>
    <col min="49" max="49" width="6.26953125" bestFit="1" customWidth="1"/>
    <col min="50" max="50" width="5.81640625" bestFit="1" customWidth="1"/>
    <col min="51" max="51" width="6.26953125" customWidth="1"/>
    <col min="52" max="52" width="5.81640625" bestFit="1" customWidth="1"/>
    <col min="53" max="53" width="5.90625" customWidth="1"/>
    <col min="54" max="54" width="5.81640625" bestFit="1" customWidth="1"/>
    <col min="55" max="55" width="5.7265625" customWidth="1"/>
    <col min="56" max="56" width="5.81640625" bestFit="1" customWidth="1"/>
    <col min="57" max="57" width="5.90625" customWidth="1"/>
    <col min="58" max="58" width="7.453125" bestFit="1" customWidth="1"/>
    <col min="59" max="59" width="6.1796875" bestFit="1" customWidth="1"/>
    <col min="60" max="60" width="5.81640625" bestFit="1" customWidth="1"/>
    <col min="61" max="61" width="64.453125" bestFit="1" customWidth="1"/>
  </cols>
  <sheetData>
    <row r="1" spans="1:61" ht="18.5" x14ac:dyDescent="0.45">
      <c r="A1" s="78" t="s">
        <v>749</v>
      </c>
      <c r="B1" s="78"/>
      <c r="C1" s="78"/>
      <c r="D1" s="78"/>
      <c r="E1" s="78"/>
    </row>
    <row r="2" spans="1:61" x14ac:dyDescent="0.35">
      <c r="G2" s="79" t="s">
        <v>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 t="s">
        <v>2</v>
      </c>
      <c r="Z2" s="80"/>
      <c r="AA2" s="80"/>
      <c r="AB2" s="80"/>
      <c r="AC2" s="83" t="s">
        <v>3</v>
      </c>
      <c r="AD2" s="84"/>
      <c r="AE2" s="84"/>
      <c r="AF2" s="85"/>
      <c r="AG2" s="75" t="s">
        <v>4</v>
      </c>
      <c r="AH2" s="76"/>
      <c r="AI2" s="76"/>
      <c r="AJ2" s="77"/>
      <c r="AK2" s="81" t="s">
        <v>5</v>
      </c>
      <c r="AL2" s="82"/>
      <c r="AM2" s="82"/>
      <c r="AN2" s="82"/>
      <c r="AO2" s="82"/>
      <c r="AP2" s="82"/>
      <c r="AQ2" s="82"/>
      <c r="AR2" s="82"/>
      <c r="AS2" s="82"/>
      <c r="AT2" s="111"/>
      <c r="AU2" s="107" t="s">
        <v>6</v>
      </c>
      <c r="AV2" s="108"/>
      <c r="AW2" s="108"/>
      <c r="AX2" s="108"/>
      <c r="AY2" s="108"/>
      <c r="AZ2" s="108"/>
      <c r="BA2" s="108"/>
      <c r="BB2" s="108"/>
      <c r="BC2" s="108"/>
      <c r="BD2" s="109"/>
      <c r="BE2" s="110" t="s">
        <v>7</v>
      </c>
      <c r="BF2" s="110"/>
      <c r="BG2" s="110"/>
      <c r="BH2" s="110"/>
    </row>
    <row r="3" spans="1:61" ht="18.649999999999999" customHeight="1" x14ac:dyDescent="0.4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89" t="s">
        <v>13</v>
      </c>
      <c r="G3" s="86" t="s">
        <v>14</v>
      </c>
      <c r="H3" s="87"/>
      <c r="I3" s="86" t="s">
        <v>15</v>
      </c>
      <c r="J3" s="87"/>
      <c r="K3" s="86" t="s">
        <v>16</v>
      </c>
      <c r="L3" s="87"/>
      <c r="M3" s="86" t="s">
        <v>17</v>
      </c>
      <c r="N3" s="87"/>
      <c r="O3" s="86" t="s">
        <v>18</v>
      </c>
      <c r="P3" s="87"/>
      <c r="Q3" s="86" t="s">
        <v>19</v>
      </c>
      <c r="R3" s="87"/>
      <c r="S3" s="86" t="s">
        <v>20</v>
      </c>
      <c r="T3" s="87"/>
      <c r="U3" s="86" t="s">
        <v>21</v>
      </c>
      <c r="V3" s="87"/>
      <c r="W3" s="86" t="s">
        <v>22</v>
      </c>
      <c r="X3" s="87"/>
      <c r="Y3" s="92" t="s">
        <v>23</v>
      </c>
      <c r="Z3" s="93"/>
      <c r="AA3" s="94" t="s">
        <v>24</v>
      </c>
      <c r="AB3" s="93"/>
      <c r="AC3" s="97" t="s">
        <v>25</v>
      </c>
      <c r="AD3" s="98"/>
      <c r="AE3" s="97" t="s">
        <v>26</v>
      </c>
      <c r="AF3" s="98"/>
      <c r="AG3" s="99" t="s">
        <v>27</v>
      </c>
      <c r="AH3" s="100"/>
      <c r="AI3" s="99" t="s">
        <v>28</v>
      </c>
      <c r="AJ3" s="100"/>
      <c r="AK3" s="95" t="s">
        <v>29</v>
      </c>
      <c r="AL3" s="96"/>
      <c r="AM3" s="95" t="s">
        <v>30</v>
      </c>
      <c r="AN3" s="96"/>
      <c r="AO3" s="95" t="s">
        <v>31</v>
      </c>
      <c r="AP3" s="96"/>
      <c r="AQ3" s="95" t="s">
        <v>32</v>
      </c>
      <c r="AR3" s="96"/>
      <c r="AS3" s="95" t="s">
        <v>33</v>
      </c>
      <c r="AT3" s="96"/>
      <c r="AU3" s="103" t="s">
        <v>34</v>
      </c>
      <c r="AV3" s="104"/>
      <c r="AW3" s="105" t="s">
        <v>35</v>
      </c>
      <c r="AX3" s="106"/>
      <c r="AY3" s="105" t="s">
        <v>36</v>
      </c>
      <c r="AZ3" s="106"/>
      <c r="BA3" s="105" t="s">
        <v>37</v>
      </c>
      <c r="BB3" s="106"/>
      <c r="BC3" s="105" t="s">
        <v>38</v>
      </c>
      <c r="BD3" s="106"/>
      <c r="BE3" s="101" t="s">
        <v>39</v>
      </c>
      <c r="BF3" s="102"/>
      <c r="BG3" s="101" t="s">
        <v>40</v>
      </c>
      <c r="BH3" s="102"/>
      <c r="BI3" s="90" t="s">
        <v>41</v>
      </c>
    </row>
    <row r="4" spans="1:61" s="1" customFormat="1" ht="37" customHeight="1" x14ac:dyDescent="0.45">
      <c r="A4" s="88"/>
      <c r="B4" s="88"/>
      <c r="C4" s="88"/>
      <c r="D4" s="88"/>
      <c r="E4" s="88"/>
      <c r="F4" s="89"/>
      <c r="G4" s="66" t="s">
        <v>42</v>
      </c>
      <c r="H4" s="66" t="s">
        <v>43</v>
      </c>
      <c r="I4" s="66" t="s">
        <v>42</v>
      </c>
      <c r="J4" s="66" t="s">
        <v>43</v>
      </c>
      <c r="K4" s="66" t="s">
        <v>42</v>
      </c>
      <c r="L4" s="66" t="s">
        <v>43</v>
      </c>
      <c r="M4" s="66" t="s">
        <v>44</v>
      </c>
      <c r="N4" s="66" t="s">
        <v>43</v>
      </c>
      <c r="O4" s="66" t="s">
        <v>42</v>
      </c>
      <c r="P4" s="66" t="s">
        <v>43</v>
      </c>
      <c r="Q4" s="66" t="s">
        <v>42</v>
      </c>
      <c r="R4" s="66" t="s">
        <v>43</v>
      </c>
      <c r="S4" s="66" t="s">
        <v>42</v>
      </c>
      <c r="T4" s="66" t="s">
        <v>43</v>
      </c>
      <c r="U4" s="66" t="s">
        <v>42</v>
      </c>
      <c r="V4" s="66" t="s">
        <v>43</v>
      </c>
      <c r="W4" s="66" t="s">
        <v>42</v>
      </c>
      <c r="X4" s="66" t="s">
        <v>43</v>
      </c>
      <c r="Y4" s="23" t="s">
        <v>42</v>
      </c>
      <c r="Z4" s="23" t="s">
        <v>43</v>
      </c>
      <c r="AA4" s="23" t="s">
        <v>44</v>
      </c>
      <c r="AB4" s="23" t="s">
        <v>43</v>
      </c>
      <c r="AC4" s="17" t="s">
        <v>42</v>
      </c>
      <c r="AD4" s="17" t="s">
        <v>43</v>
      </c>
      <c r="AE4" s="17" t="s">
        <v>42</v>
      </c>
      <c r="AF4" s="17" t="s">
        <v>43</v>
      </c>
      <c r="AG4" s="26" t="s">
        <v>42</v>
      </c>
      <c r="AH4" s="26" t="s">
        <v>43</v>
      </c>
      <c r="AI4" s="26" t="s">
        <v>42</v>
      </c>
      <c r="AJ4" s="26" t="s">
        <v>43</v>
      </c>
      <c r="AK4" s="11" t="s">
        <v>44</v>
      </c>
      <c r="AL4" s="11" t="s">
        <v>43</v>
      </c>
      <c r="AM4" s="11" t="s">
        <v>42</v>
      </c>
      <c r="AN4" s="11" t="s">
        <v>43</v>
      </c>
      <c r="AO4" s="11" t="s">
        <v>42</v>
      </c>
      <c r="AP4" s="11" t="s">
        <v>43</v>
      </c>
      <c r="AQ4" s="11" t="s">
        <v>44</v>
      </c>
      <c r="AR4" s="11" t="s">
        <v>43</v>
      </c>
      <c r="AS4" s="11" t="s">
        <v>42</v>
      </c>
      <c r="AT4" s="11" t="s">
        <v>43</v>
      </c>
      <c r="AU4" s="8" t="s">
        <v>42</v>
      </c>
      <c r="AV4" s="8" t="s">
        <v>43</v>
      </c>
      <c r="AW4" s="8" t="s">
        <v>42</v>
      </c>
      <c r="AX4" s="8" t="s">
        <v>43</v>
      </c>
      <c r="AY4" s="8" t="s">
        <v>42</v>
      </c>
      <c r="AZ4" s="8" t="s">
        <v>43</v>
      </c>
      <c r="BA4" s="8" t="s">
        <v>42</v>
      </c>
      <c r="BB4" s="8" t="s">
        <v>43</v>
      </c>
      <c r="BC4" s="8" t="s">
        <v>42</v>
      </c>
      <c r="BD4" s="8" t="s">
        <v>43</v>
      </c>
      <c r="BE4" s="20" t="s">
        <v>42</v>
      </c>
      <c r="BF4" s="20" t="s">
        <v>43</v>
      </c>
      <c r="BG4" s="20" t="s">
        <v>42</v>
      </c>
      <c r="BH4" s="20" t="s">
        <v>43</v>
      </c>
      <c r="BI4" s="91"/>
    </row>
    <row r="5" spans="1:61" x14ac:dyDescent="0.35">
      <c r="A5" s="2"/>
      <c r="B5" s="70"/>
      <c r="C5" s="70"/>
      <c r="D5" s="70"/>
      <c r="E5" s="70"/>
      <c r="F5" s="43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2"/>
      <c r="Z5" s="22"/>
      <c r="AA5" s="22"/>
      <c r="AB5" s="22"/>
      <c r="AC5" s="16"/>
      <c r="AD5" s="16"/>
      <c r="AE5" s="16"/>
      <c r="AF5" s="16"/>
      <c r="AG5" s="25"/>
      <c r="AH5" s="25"/>
      <c r="AI5" s="25"/>
      <c r="AJ5" s="25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7"/>
      <c r="AV5" s="7"/>
      <c r="AW5" s="7"/>
      <c r="AX5" s="7"/>
      <c r="AY5" s="7"/>
      <c r="AZ5" s="7"/>
      <c r="BA5" s="7"/>
      <c r="BB5" s="7"/>
      <c r="BC5" s="7"/>
      <c r="BD5" s="7"/>
      <c r="BE5" s="19"/>
      <c r="BF5" s="19"/>
      <c r="BG5" s="19"/>
      <c r="BH5" s="19"/>
      <c r="BI5" s="2"/>
    </row>
    <row r="6" spans="1:61" x14ac:dyDescent="0.35">
      <c r="B6" t="s">
        <v>45</v>
      </c>
      <c r="C6" t="s">
        <v>46</v>
      </c>
      <c r="D6" t="s">
        <v>47</v>
      </c>
      <c r="E6" s="32">
        <v>44720</v>
      </c>
      <c r="F6" s="42" t="s">
        <v>48</v>
      </c>
      <c r="G6">
        <v>0</v>
      </c>
      <c r="H6">
        <v>330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</row>
    <row r="7" spans="1:61" x14ac:dyDescent="0.35">
      <c r="B7" t="s">
        <v>49</v>
      </c>
      <c r="C7" t="s">
        <v>50</v>
      </c>
      <c r="D7" t="s">
        <v>51</v>
      </c>
      <c r="E7" s="32">
        <v>44699</v>
      </c>
      <c r="F7" s="42" t="s">
        <v>52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320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</row>
    <row r="8" spans="1:61" x14ac:dyDescent="0.35">
      <c r="B8" t="s">
        <v>53</v>
      </c>
      <c r="C8" t="s">
        <v>54</v>
      </c>
      <c r="D8" t="s">
        <v>55</v>
      </c>
      <c r="E8" s="32">
        <v>44665</v>
      </c>
      <c r="F8" s="42" t="s">
        <v>56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28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</row>
    <row r="9" spans="1:61" x14ac:dyDescent="0.35">
      <c r="B9" t="s">
        <v>57</v>
      </c>
      <c r="C9" t="s">
        <v>58</v>
      </c>
      <c r="D9" t="s">
        <v>59</v>
      </c>
      <c r="E9" s="32">
        <v>44670</v>
      </c>
      <c r="F9" s="42" t="s">
        <v>60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40875</v>
      </c>
      <c r="AN9">
        <v>31399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</row>
    <row r="10" spans="1:61" x14ac:dyDescent="0.35">
      <c r="B10" t="s">
        <v>61</v>
      </c>
      <c r="C10" t="s">
        <v>62</v>
      </c>
      <c r="D10" t="s">
        <v>63</v>
      </c>
      <c r="E10" s="32">
        <v>44670</v>
      </c>
      <c r="F10" s="42" t="s">
        <v>64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</row>
    <row r="11" spans="1:61" x14ac:dyDescent="0.35">
      <c r="B11" t="s">
        <v>65</v>
      </c>
      <c r="C11" t="s">
        <v>66</v>
      </c>
      <c r="D11" t="s">
        <v>67</v>
      </c>
      <c r="E11" s="32">
        <v>44652</v>
      </c>
      <c r="F11" s="42" t="s">
        <v>56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28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1:61" x14ac:dyDescent="0.35">
      <c r="B12" t="s">
        <v>68</v>
      </c>
      <c r="C12" t="s">
        <v>69</v>
      </c>
      <c r="D12" t="s">
        <v>70</v>
      </c>
      <c r="E12" s="32">
        <v>44672</v>
      </c>
      <c r="F12" s="42" t="s">
        <v>71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560</v>
      </c>
      <c r="AM12">
        <v>560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</row>
    <row r="13" spans="1:61" x14ac:dyDescent="0.35">
      <c r="B13" t="s">
        <v>72</v>
      </c>
      <c r="C13" t="s">
        <v>73</v>
      </c>
      <c r="D13" t="s">
        <v>74</v>
      </c>
      <c r="E13" s="32">
        <v>44671</v>
      </c>
      <c r="F13" s="42" t="s">
        <v>75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63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</row>
    <row r="14" spans="1:61" x14ac:dyDescent="0.35">
      <c r="B14" t="s">
        <v>76</v>
      </c>
      <c r="C14" t="s">
        <v>77</v>
      </c>
      <c r="D14" t="s">
        <v>78</v>
      </c>
      <c r="E14" s="32">
        <v>44677</v>
      </c>
      <c r="F14" s="42" t="s">
        <v>79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159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159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</row>
    <row r="15" spans="1:61" x14ac:dyDescent="0.35">
      <c r="B15" t="s">
        <v>80</v>
      </c>
      <c r="C15" t="s">
        <v>69</v>
      </c>
      <c r="D15" t="s">
        <v>81</v>
      </c>
      <c r="E15" s="32">
        <v>44707</v>
      </c>
      <c r="F15" s="42" t="s">
        <v>82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</row>
    <row r="16" spans="1:61" s="114" customFormat="1" x14ac:dyDescent="0.35">
      <c r="B16" s="114" t="s">
        <v>83</v>
      </c>
      <c r="C16" s="114" t="s">
        <v>84</v>
      </c>
      <c r="D16" s="114" t="s">
        <v>85</v>
      </c>
      <c r="E16" s="115">
        <v>44659</v>
      </c>
      <c r="F16" s="114" t="s">
        <v>834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293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882</v>
      </c>
      <c r="AM16" s="114">
        <v>0</v>
      </c>
      <c r="AN16" s="114">
        <v>2711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</row>
    <row r="17" spans="1:61" x14ac:dyDescent="0.35">
      <c r="B17" t="s">
        <v>86</v>
      </c>
      <c r="C17" t="s">
        <v>87</v>
      </c>
      <c r="D17" t="s">
        <v>88</v>
      </c>
      <c r="E17" s="32">
        <v>44718</v>
      </c>
      <c r="F17" s="42" t="s">
        <v>56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2183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</row>
    <row r="18" spans="1:61" x14ac:dyDescent="0.35">
      <c r="B18" t="s">
        <v>89</v>
      </c>
      <c r="C18" t="s">
        <v>69</v>
      </c>
      <c r="D18" t="s">
        <v>90</v>
      </c>
      <c r="E18" s="32">
        <v>44734</v>
      </c>
      <c r="F18" s="42" t="s">
        <v>91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181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7200</v>
      </c>
      <c r="AM18">
        <v>0</v>
      </c>
      <c r="AN18">
        <v>7200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</row>
    <row r="19" spans="1:61" x14ac:dyDescent="0.35">
      <c r="B19" t="s">
        <v>92</v>
      </c>
      <c r="C19" t="s">
        <v>69</v>
      </c>
      <c r="D19" t="s">
        <v>93</v>
      </c>
      <c r="E19" s="32">
        <v>44726</v>
      </c>
      <c r="F19" s="42" t="s">
        <v>94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1616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2009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430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</row>
    <row r="20" spans="1:61" x14ac:dyDescent="0.35">
      <c r="B20" t="s">
        <v>95</v>
      </c>
      <c r="C20" t="s">
        <v>73</v>
      </c>
      <c r="D20" t="s">
        <v>96</v>
      </c>
      <c r="E20" s="32">
        <v>44676</v>
      </c>
      <c r="F20" s="42" t="s">
        <v>97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</row>
    <row r="21" spans="1:61" x14ac:dyDescent="0.35">
      <c r="B21" t="s">
        <v>98</v>
      </c>
      <c r="C21" t="s">
        <v>69</v>
      </c>
      <c r="D21" t="s">
        <v>99</v>
      </c>
      <c r="E21" s="32">
        <v>44662</v>
      </c>
      <c r="F21" s="42" t="s">
        <v>100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1892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</row>
    <row r="22" spans="1:61" x14ac:dyDescent="0.35">
      <c r="B22" t="s">
        <v>101</v>
      </c>
      <c r="C22" t="s">
        <v>69</v>
      </c>
      <c r="D22" t="s">
        <v>102</v>
      </c>
      <c r="E22" s="32">
        <v>44663</v>
      </c>
      <c r="F22" s="42" t="s">
        <v>103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216</v>
      </c>
      <c r="S22">
        <v>216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</row>
    <row r="23" spans="1:61" x14ac:dyDescent="0.35">
      <c r="B23" t="s">
        <v>104</v>
      </c>
      <c r="C23" t="s">
        <v>54</v>
      </c>
      <c r="D23" t="s">
        <v>105</v>
      </c>
      <c r="E23" s="32">
        <v>44736</v>
      </c>
      <c r="F23" s="42" t="s">
        <v>106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201</v>
      </c>
      <c r="U23">
        <v>0</v>
      </c>
      <c r="V23">
        <v>0</v>
      </c>
      <c r="W23">
        <v>0</v>
      </c>
      <c r="X23">
        <v>0</v>
      </c>
      <c r="Y23">
        <v>201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</row>
    <row r="24" spans="1:61" x14ac:dyDescent="0.35">
      <c r="B24" t="s">
        <v>107</v>
      </c>
      <c r="C24" t="s">
        <v>73</v>
      </c>
      <c r="D24" t="s">
        <v>108</v>
      </c>
      <c r="E24" s="32">
        <v>44739</v>
      </c>
      <c r="F24" s="42" t="s">
        <v>109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</row>
    <row r="25" spans="1:61" s="40" customFormat="1" x14ac:dyDescent="0.35">
      <c r="A25" s="41"/>
      <c r="B25" s="41"/>
      <c r="C25" s="41"/>
      <c r="D25" s="41" t="s">
        <v>110</v>
      </c>
      <c r="E25" s="41"/>
      <c r="F25" s="45"/>
      <c r="G25" s="68">
        <f t="shared" ref="G25:AL25" si="0">SUM(G6:G24)</f>
        <v>0</v>
      </c>
      <c r="H25" s="68">
        <f t="shared" si="0"/>
        <v>330</v>
      </c>
      <c r="I25" s="68">
        <f t="shared" si="0"/>
        <v>0</v>
      </c>
      <c r="J25" s="68">
        <f t="shared" si="0"/>
        <v>0</v>
      </c>
      <c r="K25" s="68">
        <f t="shared" si="0"/>
        <v>0</v>
      </c>
      <c r="L25" s="68">
        <f t="shared" si="0"/>
        <v>0</v>
      </c>
      <c r="M25" s="68">
        <f t="shared" si="0"/>
        <v>0</v>
      </c>
      <c r="N25" s="68">
        <f t="shared" si="0"/>
        <v>0</v>
      </c>
      <c r="O25" s="68">
        <f t="shared" si="0"/>
        <v>0</v>
      </c>
      <c r="P25" s="68">
        <f t="shared" si="0"/>
        <v>0</v>
      </c>
      <c r="Q25" s="68">
        <f t="shared" si="0"/>
        <v>0</v>
      </c>
      <c r="R25" s="68">
        <f t="shared" si="0"/>
        <v>695</v>
      </c>
      <c r="S25" s="68">
        <f t="shared" si="0"/>
        <v>1964</v>
      </c>
      <c r="T25" s="68">
        <f t="shared" si="0"/>
        <v>703</v>
      </c>
      <c r="U25" s="68">
        <f t="shared" si="0"/>
        <v>0</v>
      </c>
      <c r="V25" s="68">
        <f t="shared" si="0"/>
        <v>0</v>
      </c>
      <c r="W25" s="68">
        <f t="shared" si="0"/>
        <v>0</v>
      </c>
      <c r="X25" s="68">
        <f t="shared" si="0"/>
        <v>0</v>
      </c>
      <c r="Y25" s="38">
        <f t="shared" si="0"/>
        <v>360</v>
      </c>
      <c r="Z25" s="38">
        <f t="shared" si="0"/>
        <v>3901</v>
      </c>
      <c r="AA25" s="38">
        <f t="shared" si="0"/>
        <v>0</v>
      </c>
      <c r="AB25" s="38">
        <f t="shared" si="0"/>
        <v>0</v>
      </c>
      <c r="AC25" s="36">
        <f t="shared" si="0"/>
        <v>0</v>
      </c>
      <c r="AD25" s="36">
        <f t="shared" si="0"/>
        <v>28</v>
      </c>
      <c r="AE25" s="36">
        <f t="shared" si="0"/>
        <v>0</v>
      </c>
      <c r="AF25" s="36">
        <f t="shared" si="0"/>
        <v>0</v>
      </c>
      <c r="AG25" s="39">
        <f t="shared" si="0"/>
        <v>0</v>
      </c>
      <c r="AH25" s="39">
        <f t="shared" si="0"/>
        <v>0</v>
      </c>
      <c r="AI25" s="39">
        <f t="shared" si="0"/>
        <v>0</v>
      </c>
      <c r="AJ25" s="39">
        <f t="shared" si="0"/>
        <v>0</v>
      </c>
      <c r="AK25" s="34">
        <f t="shared" si="0"/>
        <v>0</v>
      </c>
      <c r="AL25" s="34">
        <f t="shared" si="0"/>
        <v>8642</v>
      </c>
      <c r="AM25" s="34">
        <f t="shared" ref="AM25:BH25" si="1">SUM(AM6:AM24)</f>
        <v>41865</v>
      </c>
      <c r="AN25" s="34">
        <f t="shared" si="1"/>
        <v>43556</v>
      </c>
      <c r="AO25" s="34">
        <f t="shared" si="1"/>
        <v>0</v>
      </c>
      <c r="AP25" s="34">
        <f t="shared" si="1"/>
        <v>0</v>
      </c>
      <c r="AQ25" s="34">
        <f t="shared" si="1"/>
        <v>0</v>
      </c>
      <c r="AR25" s="34">
        <f t="shared" si="1"/>
        <v>0</v>
      </c>
      <c r="AS25" s="34">
        <f t="shared" si="1"/>
        <v>0</v>
      </c>
      <c r="AT25" s="34">
        <f t="shared" si="1"/>
        <v>0</v>
      </c>
      <c r="AU25" s="33">
        <f t="shared" si="1"/>
        <v>0</v>
      </c>
      <c r="AV25" s="33">
        <f t="shared" si="1"/>
        <v>0</v>
      </c>
      <c r="AW25" s="33">
        <f t="shared" si="1"/>
        <v>0</v>
      </c>
      <c r="AX25" s="33">
        <f t="shared" si="1"/>
        <v>0</v>
      </c>
      <c r="AY25" s="33">
        <f t="shared" si="1"/>
        <v>0</v>
      </c>
      <c r="AZ25" s="33">
        <f t="shared" si="1"/>
        <v>0</v>
      </c>
      <c r="BA25" s="33">
        <f t="shared" si="1"/>
        <v>0</v>
      </c>
      <c r="BB25" s="33">
        <f t="shared" si="1"/>
        <v>0</v>
      </c>
      <c r="BC25" s="33">
        <f t="shared" si="1"/>
        <v>0</v>
      </c>
      <c r="BD25" s="33">
        <f t="shared" si="1"/>
        <v>0</v>
      </c>
      <c r="BE25" s="37">
        <f t="shared" si="1"/>
        <v>0</v>
      </c>
      <c r="BF25" s="37">
        <f t="shared" si="1"/>
        <v>0</v>
      </c>
      <c r="BG25" s="37">
        <f t="shared" si="1"/>
        <v>0</v>
      </c>
      <c r="BH25" s="37">
        <f t="shared" si="1"/>
        <v>0</v>
      </c>
      <c r="BI25" s="41"/>
    </row>
    <row r="26" spans="1:61" s="40" customFormat="1" x14ac:dyDescent="0.35">
      <c r="A26" s="41"/>
      <c r="B26" s="41"/>
      <c r="C26" s="41"/>
      <c r="D26" s="41"/>
      <c r="E26" s="41"/>
      <c r="F26" s="45" t="s">
        <v>111</v>
      </c>
      <c r="G26" s="68">
        <f>G25+I25+K25+M25+O25+Q25+S25+U25+W25</f>
        <v>1964</v>
      </c>
      <c r="H26" s="68">
        <f>H25+J25+L25+N25+P25+R25+T25+V25+X25</f>
        <v>1728</v>
      </c>
      <c r="I26" s="68">
        <f>H26-G26</f>
        <v>-236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38">
        <f>Y25+AA25</f>
        <v>360</v>
      </c>
      <c r="Z26" s="38">
        <f>Z25+AB25</f>
        <v>3901</v>
      </c>
      <c r="AA26" s="38">
        <f>Z26-Y26</f>
        <v>3541</v>
      </c>
      <c r="AB26" s="38"/>
      <c r="AC26" s="36">
        <f>AC25+AE25</f>
        <v>0</v>
      </c>
      <c r="AD26" s="36">
        <f>AD25+AF25</f>
        <v>28</v>
      </c>
      <c r="AE26" s="36">
        <f>AD26-AC26</f>
        <v>28</v>
      </c>
      <c r="AF26" s="36"/>
      <c r="AG26" s="39">
        <f>AH25-AG25</f>
        <v>0</v>
      </c>
      <c r="AH26" s="39"/>
      <c r="AI26" s="39">
        <f>AJ25-AI25</f>
        <v>0</v>
      </c>
      <c r="AJ26" s="39"/>
      <c r="AK26" s="34"/>
      <c r="AL26" s="34"/>
      <c r="AM26" s="34"/>
      <c r="AN26" s="34"/>
      <c r="AO26" s="34">
        <f>AO25+AQ25+AS25+AK25+AM25</f>
        <v>41865</v>
      </c>
      <c r="AP26" s="34">
        <f>AP25+AR25+AT25+AL25+AN25</f>
        <v>52198</v>
      </c>
      <c r="AQ26" s="34">
        <f>AP26-AO26</f>
        <v>10333</v>
      </c>
      <c r="AR26" s="34"/>
      <c r="AS26" s="34"/>
      <c r="AT26" s="34"/>
      <c r="AU26" s="33">
        <f>AU25+AW25+AY25+BA25+BC25</f>
        <v>0</v>
      </c>
      <c r="AV26" s="33">
        <f>AV25+AX25+AZ25+BB25+BD25</f>
        <v>0</v>
      </c>
      <c r="AW26" s="33">
        <f>AV26-AU26</f>
        <v>0</v>
      </c>
      <c r="AX26" s="33"/>
      <c r="AY26" s="33"/>
      <c r="AZ26" s="33"/>
      <c r="BA26" s="33"/>
      <c r="BB26" s="33"/>
      <c r="BC26" s="33"/>
      <c r="BD26" s="33"/>
      <c r="BE26" s="37">
        <f>BE25+BG25</f>
        <v>0</v>
      </c>
      <c r="BF26" s="37">
        <f>BF25+BH25</f>
        <v>0</v>
      </c>
      <c r="BG26" s="37">
        <f>BF26-BE26</f>
        <v>0</v>
      </c>
      <c r="BH26" s="37"/>
      <c r="BI26" s="41" t="s">
        <v>112</v>
      </c>
    </row>
    <row r="27" spans="1:61" x14ac:dyDescent="0.35">
      <c r="A27">
        <v>2</v>
      </c>
      <c r="B27" t="s">
        <v>113</v>
      </c>
      <c r="C27" t="s">
        <v>114</v>
      </c>
      <c r="D27" t="s">
        <v>115</v>
      </c>
      <c r="E27" s="32">
        <v>44764</v>
      </c>
      <c r="F27" s="42" t="s">
        <v>116</v>
      </c>
      <c r="G27">
        <v>2598</v>
      </c>
      <c r="H27">
        <v>2230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</row>
    <row r="28" spans="1:61" x14ac:dyDescent="0.35">
      <c r="B28" t="s">
        <v>117</v>
      </c>
      <c r="C28" t="s">
        <v>118</v>
      </c>
      <c r="D28" t="s">
        <v>119</v>
      </c>
      <c r="E28" s="32">
        <v>44762</v>
      </c>
      <c r="F28" s="42" t="s">
        <v>120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997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997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</row>
    <row r="29" spans="1:61" x14ac:dyDescent="0.35">
      <c r="B29" t="s">
        <v>121</v>
      </c>
      <c r="C29" t="s">
        <v>122</v>
      </c>
      <c r="D29" t="s">
        <v>123</v>
      </c>
      <c r="E29" s="32">
        <v>44761</v>
      </c>
      <c r="F29" s="42" t="s">
        <v>124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370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307</v>
      </c>
      <c r="AA29">
        <v>0</v>
      </c>
      <c r="AB29">
        <v>63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</row>
    <row r="30" spans="1:61" x14ac:dyDescent="0.35">
      <c r="B30" t="s">
        <v>125</v>
      </c>
      <c r="C30" t="s">
        <v>126</v>
      </c>
      <c r="D30" t="s">
        <v>127</v>
      </c>
      <c r="E30" s="32">
        <v>44750</v>
      </c>
      <c r="F30" s="42" t="s">
        <v>128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460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</row>
    <row r="31" spans="1:61" x14ac:dyDescent="0.35">
      <c r="B31" t="s">
        <v>129</v>
      </c>
      <c r="C31" t="s">
        <v>69</v>
      </c>
      <c r="D31" t="s">
        <v>130</v>
      </c>
      <c r="E31" s="32">
        <v>44747</v>
      </c>
      <c r="F31" s="42" t="s">
        <v>131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5183</v>
      </c>
      <c r="AH31">
        <v>0</v>
      </c>
      <c r="AI31">
        <v>0</v>
      </c>
      <c r="AJ31">
        <v>0</v>
      </c>
      <c r="AK31">
        <v>0</v>
      </c>
      <c r="AL31">
        <v>5183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</row>
    <row r="32" spans="1:61" x14ac:dyDescent="0.35">
      <c r="B32" t="s">
        <v>132</v>
      </c>
      <c r="C32" t="s">
        <v>114</v>
      </c>
      <c r="D32" t="s">
        <v>133</v>
      </c>
      <c r="E32" s="32">
        <v>44753</v>
      </c>
      <c r="F32" s="42" t="s">
        <v>134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</row>
    <row r="33" spans="1:61" x14ac:dyDescent="0.35">
      <c r="B33" t="s">
        <v>135</v>
      </c>
      <c r="C33" t="s">
        <v>136</v>
      </c>
      <c r="D33" t="s">
        <v>137</v>
      </c>
      <c r="E33" s="32">
        <v>44747</v>
      </c>
      <c r="F33" s="42" t="s">
        <v>138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151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 t="s">
        <v>139</v>
      </c>
    </row>
    <row r="34" spans="1:61" x14ac:dyDescent="0.35">
      <c r="B34" t="s">
        <v>140</v>
      </c>
      <c r="C34" t="s">
        <v>69</v>
      </c>
      <c r="D34" t="s">
        <v>141</v>
      </c>
      <c r="E34" s="32">
        <v>44755</v>
      </c>
      <c r="F34" s="42" t="s">
        <v>142</v>
      </c>
      <c r="G34">
        <v>0</v>
      </c>
      <c r="H34">
        <f>160+756</f>
        <v>916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200</v>
      </c>
      <c r="S34">
        <v>0</v>
      </c>
      <c r="T34">
        <v>0</v>
      </c>
      <c r="U34">
        <v>0</v>
      </c>
      <c r="V34">
        <v>0</v>
      </c>
      <c r="W34">
        <v>0</v>
      </c>
      <c r="X34">
        <v>220</v>
      </c>
      <c r="Y34">
        <v>0</v>
      </c>
      <c r="Z34">
        <v>0</v>
      </c>
      <c r="AA34">
        <v>0</v>
      </c>
      <c r="AB34">
        <v>613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</row>
    <row r="35" spans="1:61" x14ac:dyDescent="0.35">
      <c r="B35" t="s">
        <v>720</v>
      </c>
      <c r="C35" t="s">
        <v>62</v>
      </c>
      <c r="D35" t="s">
        <v>721</v>
      </c>
      <c r="E35" s="32">
        <v>44768</v>
      </c>
      <c r="F35" s="42" t="s">
        <v>722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972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 t="s">
        <v>139</v>
      </c>
    </row>
    <row r="36" spans="1:61" x14ac:dyDescent="0.35">
      <c r="B36" t="s">
        <v>723</v>
      </c>
      <c r="C36" t="s">
        <v>163</v>
      </c>
      <c r="D36" t="s">
        <v>724</v>
      </c>
      <c r="E36" s="32">
        <v>44806</v>
      </c>
      <c r="F36" s="42" t="s">
        <v>725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78429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</row>
    <row r="37" spans="1:61" x14ac:dyDescent="0.35">
      <c r="B37" t="s">
        <v>726</v>
      </c>
      <c r="C37" t="s">
        <v>727</v>
      </c>
      <c r="D37" t="s">
        <v>728</v>
      </c>
      <c r="E37" s="32">
        <v>44789</v>
      </c>
      <c r="F37" s="42" t="s">
        <v>729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</row>
    <row r="38" spans="1:61" x14ac:dyDescent="0.35">
      <c r="B38" t="s">
        <v>730</v>
      </c>
      <c r="C38" t="s">
        <v>739</v>
      </c>
      <c r="D38" t="s">
        <v>740</v>
      </c>
      <c r="E38" s="32">
        <v>44805</v>
      </c>
      <c r="F38" s="42" t="s">
        <v>741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90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</row>
    <row r="39" spans="1:61" x14ac:dyDescent="0.35">
      <c r="B39" t="s">
        <v>731</v>
      </c>
      <c r="C39" t="s">
        <v>118</v>
      </c>
      <c r="D39" t="s">
        <v>742</v>
      </c>
      <c r="E39" s="32">
        <v>44804</v>
      </c>
      <c r="F39" s="42" t="s">
        <v>743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33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400</v>
      </c>
      <c r="AM39">
        <v>0</v>
      </c>
      <c r="AN39">
        <v>400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</row>
    <row r="40" spans="1:61" x14ac:dyDescent="0.35">
      <c r="B40" t="s">
        <v>732</v>
      </c>
      <c r="C40" t="s">
        <v>54</v>
      </c>
      <c r="D40" t="s">
        <v>744</v>
      </c>
      <c r="E40" s="32">
        <v>44810</v>
      </c>
      <c r="F40" s="42" t="s">
        <v>745</v>
      </c>
      <c r="G40">
        <v>0</v>
      </c>
      <c r="H40">
        <v>120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</row>
    <row r="41" spans="1:61" x14ac:dyDescent="0.35">
      <c r="B41" t="s">
        <v>733</v>
      </c>
      <c r="C41" t="s">
        <v>746</v>
      </c>
      <c r="D41" t="s">
        <v>747</v>
      </c>
      <c r="E41" s="32">
        <v>44813</v>
      </c>
      <c r="F41" s="42" t="s">
        <v>748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122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122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</row>
    <row r="42" spans="1:61" x14ac:dyDescent="0.35">
      <c r="B42" t="s">
        <v>734</v>
      </c>
      <c r="C42" t="s">
        <v>54</v>
      </c>
      <c r="D42" t="s">
        <v>735</v>
      </c>
      <c r="E42" s="32">
        <v>44812</v>
      </c>
      <c r="F42" s="42" t="s">
        <v>736</v>
      </c>
      <c r="G42">
        <v>0</v>
      </c>
      <c r="H42">
        <v>1780</v>
      </c>
      <c r="I42">
        <v>0</v>
      </c>
      <c r="J42">
        <v>0</v>
      </c>
      <c r="K42">
        <v>0</v>
      </c>
      <c r="L42">
        <v>1713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9456</v>
      </c>
      <c r="U42">
        <v>0</v>
      </c>
      <c r="V42">
        <v>0</v>
      </c>
      <c r="W42">
        <v>0</v>
      </c>
      <c r="X42">
        <v>493</v>
      </c>
      <c r="Y42">
        <v>0</v>
      </c>
      <c r="Z42">
        <v>0</v>
      </c>
      <c r="AA42">
        <v>0</v>
      </c>
      <c r="AB42">
        <v>254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</row>
    <row r="43" spans="1:61" x14ac:dyDescent="0.35">
      <c r="B43" t="s">
        <v>737</v>
      </c>
      <c r="C43" t="s">
        <v>286</v>
      </c>
      <c r="D43" t="s">
        <v>738</v>
      </c>
      <c r="E43" s="32">
        <v>44812</v>
      </c>
      <c r="F43" s="42" t="s">
        <v>160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 t="s">
        <v>803</v>
      </c>
    </row>
    <row r="44" spans="1:61" s="40" customFormat="1" x14ac:dyDescent="0.35">
      <c r="A44" s="41"/>
      <c r="B44" s="41"/>
      <c r="C44" s="41"/>
      <c r="D44" s="41" t="s">
        <v>143</v>
      </c>
      <c r="E44" s="41"/>
      <c r="F44" s="45"/>
      <c r="G44" s="68">
        <f t="shared" ref="G44:AL44" si="2">SUM(G27:G43)</f>
        <v>2598</v>
      </c>
      <c r="H44" s="68">
        <f t="shared" si="2"/>
        <v>5046</v>
      </c>
      <c r="I44" s="68">
        <f t="shared" si="2"/>
        <v>0</v>
      </c>
      <c r="J44" s="68">
        <f t="shared" si="2"/>
        <v>0</v>
      </c>
      <c r="K44" s="68">
        <f t="shared" si="2"/>
        <v>0</v>
      </c>
      <c r="L44" s="68">
        <f t="shared" si="2"/>
        <v>1713</v>
      </c>
      <c r="M44" s="68">
        <f t="shared" si="2"/>
        <v>0</v>
      </c>
      <c r="N44" s="68">
        <f t="shared" si="2"/>
        <v>0</v>
      </c>
      <c r="O44" s="68">
        <f t="shared" si="2"/>
        <v>0</v>
      </c>
      <c r="P44" s="68">
        <f t="shared" si="2"/>
        <v>0</v>
      </c>
      <c r="Q44" s="68">
        <f t="shared" si="2"/>
        <v>370</v>
      </c>
      <c r="R44" s="68">
        <f t="shared" si="2"/>
        <v>200</v>
      </c>
      <c r="S44" s="68">
        <f t="shared" si="2"/>
        <v>997</v>
      </c>
      <c r="T44" s="68">
        <f t="shared" si="2"/>
        <v>9489</v>
      </c>
      <c r="U44" s="68">
        <f t="shared" si="2"/>
        <v>0</v>
      </c>
      <c r="V44" s="68">
        <f t="shared" si="2"/>
        <v>0</v>
      </c>
      <c r="W44" s="68">
        <f t="shared" si="2"/>
        <v>0</v>
      </c>
      <c r="X44" s="68">
        <f t="shared" si="2"/>
        <v>713</v>
      </c>
      <c r="Y44" s="38">
        <f t="shared" si="2"/>
        <v>0</v>
      </c>
      <c r="Z44" s="38">
        <f t="shared" si="2"/>
        <v>1764</v>
      </c>
      <c r="AA44" s="38">
        <f t="shared" si="2"/>
        <v>122</v>
      </c>
      <c r="AB44" s="38">
        <f t="shared" si="2"/>
        <v>930</v>
      </c>
      <c r="AC44" s="36">
        <f t="shared" si="2"/>
        <v>0</v>
      </c>
      <c r="AD44" s="36">
        <f t="shared" si="2"/>
        <v>0</v>
      </c>
      <c r="AE44" s="36">
        <f t="shared" si="2"/>
        <v>0</v>
      </c>
      <c r="AF44" s="36">
        <f t="shared" si="2"/>
        <v>90</v>
      </c>
      <c r="AG44" s="39">
        <f t="shared" si="2"/>
        <v>5183</v>
      </c>
      <c r="AH44" s="39">
        <f t="shared" si="2"/>
        <v>0</v>
      </c>
      <c r="AI44" s="39">
        <f t="shared" si="2"/>
        <v>1123</v>
      </c>
      <c r="AJ44" s="39">
        <f t="shared" si="2"/>
        <v>0</v>
      </c>
      <c r="AK44" s="34">
        <f t="shared" si="2"/>
        <v>0</v>
      </c>
      <c r="AL44" s="34">
        <f t="shared" si="2"/>
        <v>5583</v>
      </c>
      <c r="AM44" s="34">
        <f t="shared" ref="AM44:BH44" si="3">SUM(AM27:AM43)</f>
        <v>0</v>
      </c>
      <c r="AN44" s="34">
        <f t="shared" si="3"/>
        <v>78951</v>
      </c>
      <c r="AO44" s="34">
        <f t="shared" si="3"/>
        <v>0</v>
      </c>
      <c r="AP44" s="34">
        <f t="shared" si="3"/>
        <v>0</v>
      </c>
      <c r="AQ44" s="34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3">
        <f t="shared" si="3"/>
        <v>0</v>
      </c>
      <c r="AV44" s="33">
        <f t="shared" si="3"/>
        <v>0</v>
      </c>
      <c r="AW44" s="33">
        <f t="shared" si="3"/>
        <v>0</v>
      </c>
      <c r="AX44" s="33">
        <f t="shared" si="3"/>
        <v>0</v>
      </c>
      <c r="AY44" s="33">
        <f t="shared" si="3"/>
        <v>0</v>
      </c>
      <c r="AZ44" s="33">
        <f t="shared" si="3"/>
        <v>0</v>
      </c>
      <c r="BA44" s="33">
        <f t="shared" si="3"/>
        <v>0</v>
      </c>
      <c r="BB44" s="33">
        <f t="shared" si="3"/>
        <v>0</v>
      </c>
      <c r="BC44" s="33">
        <f t="shared" si="3"/>
        <v>0</v>
      </c>
      <c r="BD44" s="33">
        <f t="shared" si="3"/>
        <v>0</v>
      </c>
      <c r="BE44" s="37">
        <f t="shared" si="3"/>
        <v>0</v>
      </c>
      <c r="BF44" s="37">
        <f t="shared" si="3"/>
        <v>0</v>
      </c>
      <c r="BG44" s="37">
        <f t="shared" si="3"/>
        <v>0</v>
      </c>
      <c r="BH44" s="37">
        <f t="shared" si="3"/>
        <v>0</v>
      </c>
      <c r="BI44" s="41"/>
    </row>
    <row r="45" spans="1:61" s="40" customFormat="1" x14ac:dyDescent="0.35">
      <c r="A45" s="41"/>
      <c r="B45" s="41"/>
      <c r="C45" s="41"/>
      <c r="D45" s="41"/>
      <c r="E45" s="41"/>
      <c r="F45" s="45" t="s">
        <v>111</v>
      </c>
      <c r="G45" s="68">
        <f>G44+I44+K44+M44+O44+Q44+S44+U44+W44</f>
        <v>3965</v>
      </c>
      <c r="H45" s="68">
        <f>H44+J44+L44+N44+P44+R44+T44+V44+X44</f>
        <v>17161</v>
      </c>
      <c r="I45" s="68">
        <f>H45-G45</f>
        <v>13196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38">
        <f>Y44+AA44</f>
        <v>122</v>
      </c>
      <c r="Z45" s="38">
        <f>Z44+AB44</f>
        <v>2694</v>
      </c>
      <c r="AA45" s="38">
        <f>Z45-Y45</f>
        <v>2572</v>
      </c>
      <c r="AB45" s="38"/>
      <c r="AC45" s="36">
        <f>AC44+AE44</f>
        <v>0</v>
      </c>
      <c r="AD45" s="36">
        <f>AD44+AF44</f>
        <v>90</v>
      </c>
      <c r="AE45" s="36">
        <f>AD45-AC45</f>
        <v>90</v>
      </c>
      <c r="AF45" s="36"/>
      <c r="AG45" s="39">
        <f>AH44-AG44</f>
        <v>-5183</v>
      </c>
      <c r="AH45" s="39"/>
      <c r="AI45" s="39">
        <f>AJ44-AI44</f>
        <v>-1123</v>
      </c>
      <c r="AJ45" s="39"/>
      <c r="AK45" s="34"/>
      <c r="AL45" s="34"/>
      <c r="AM45" s="34"/>
      <c r="AN45" s="34"/>
      <c r="AO45" s="34">
        <f>AO44+AQ44+AS44+AK44+AM44</f>
        <v>0</v>
      </c>
      <c r="AP45" s="34">
        <f>AP44+AR44+AT44+AL44+AN44</f>
        <v>84534</v>
      </c>
      <c r="AQ45" s="34">
        <f>AP45-AO45</f>
        <v>84534</v>
      </c>
      <c r="AR45" s="34"/>
      <c r="AS45" s="34"/>
      <c r="AT45" s="34"/>
      <c r="AU45" s="33">
        <f>AU44+AW44+AY44+BA44+BC44</f>
        <v>0</v>
      </c>
      <c r="AV45" s="33">
        <f>AV44+AX44+AZ44+BB44+BD44</f>
        <v>0</v>
      </c>
      <c r="AW45" s="33">
        <f>AV45-AU45</f>
        <v>0</v>
      </c>
      <c r="AX45" s="33"/>
      <c r="AY45" s="33"/>
      <c r="AZ45" s="33"/>
      <c r="BA45" s="33"/>
      <c r="BB45" s="33"/>
      <c r="BC45" s="33"/>
      <c r="BD45" s="33"/>
      <c r="BE45" s="37">
        <f>BE44+BG44</f>
        <v>0</v>
      </c>
      <c r="BF45" s="37">
        <f>BF44+BH44</f>
        <v>0</v>
      </c>
      <c r="BG45" s="37">
        <f>BF45-BE45</f>
        <v>0</v>
      </c>
      <c r="BH45" s="37"/>
      <c r="BI45" s="41" t="s">
        <v>112</v>
      </c>
    </row>
    <row r="46" spans="1:61" x14ac:dyDescent="0.35">
      <c r="B46" t="s">
        <v>750</v>
      </c>
      <c r="C46" t="s">
        <v>266</v>
      </c>
      <c r="D46" t="s">
        <v>751</v>
      </c>
      <c r="E46" s="32">
        <v>44875</v>
      </c>
      <c r="F46" s="42" t="s">
        <v>752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111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</row>
    <row r="47" spans="1:61" x14ac:dyDescent="0.35">
      <c r="B47" t="s">
        <v>753</v>
      </c>
      <c r="C47" t="s">
        <v>192</v>
      </c>
      <c r="D47" t="s">
        <v>754</v>
      </c>
      <c r="E47" s="32">
        <v>44872</v>
      </c>
      <c r="F47" s="42" t="s">
        <v>755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1333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845</v>
      </c>
      <c r="AM47">
        <v>0</v>
      </c>
      <c r="AN47">
        <v>845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</row>
    <row r="48" spans="1:61" x14ac:dyDescent="0.35">
      <c r="B48" t="s">
        <v>771</v>
      </c>
      <c r="C48" t="s">
        <v>136</v>
      </c>
      <c r="D48" t="s">
        <v>772</v>
      </c>
      <c r="E48" s="32">
        <v>44881</v>
      </c>
      <c r="F48" s="42" t="s">
        <v>773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404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404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</row>
    <row r="49" spans="1:61" x14ac:dyDescent="0.35">
      <c r="B49" t="s">
        <v>774</v>
      </c>
      <c r="C49" t="s">
        <v>775</v>
      </c>
      <c r="D49" t="s">
        <v>776</v>
      </c>
      <c r="E49" s="32">
        <v>44886</v>
      </c>
      <c r="F49" s="42" t="s">
        <v>777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86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</row>
    <row r="50" spans="1:61" x14ac:dyDescent="0.35">
      <c r="B50" t="s">
        <v>759</v>
      </c>
      <c r="C50" t="s">
        <v>207</v>
      </c>
      <c r="D50" t="s">
        <v>760</v>
      </c>
      <c r="E50" s="32">
        <v>44894</v>
      </c>
      <c r="F50" s="42" t="s">
        <v>761</v>
      </c>
      <c r="G50">
        <v>0</v>
      </c>
      <c r="H50">
        <v>70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</row>
    <row r="51" spans="1:61" x14ac:dyDescent="0.35">
      <c r="B51" t="s">
        <v>765</v>
      </c>
      <c r="C51" t="s">
        <v>62</v>
      </c>
      <c r="D51" t="s">
        <v>766</v>
      </c>
      <c r="E51" s="32">
        <v>44897</v>
      </c>
      <c r="F51" s="42" t="s">
        <v>767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705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</row>
    <row r="52" spans="1:61" x14ac:dyDescent="0.35">
      <c r="B52" t="s">
        <v>768</v>
      </c>
      <c r="C52" t="s">
        <v>171</v>
      </c>
      <c r="D52" t="s">
        <v>769</v>
      </c>
      <c r="E52" s="32">
        <v>44897</v>
      </c>
      <c r="F52" s="42" t="s">
        <v>770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150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</row>
    <row r="53" spans="1:61" x14ac:dyDescent="0.35">
      <c r="B53" t="s">
        <v>762</v>
      </c>
      <c r="C53" t="s">
        <v>69</v>
      </c>
      <c r="D53" t="s">
        <v>763</v>
      </c>
      <c r="E53" s="32">
        <v>44903</v>
      </c>
      <c r="F53" s="42" t="s">
        <v>764</v>
      </c>
      <c r="G53">
        <v>1863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1863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</row>
    <row r="54" spans="1:61" x14ac:dyDescent="0.35">
      <c r="B54" t="s">
        <v>778</v>
      </c>
      <c r="C54" t="s">
        <v>69</v>
      </c>
      <c r="D54" t="s">
        <v>779</v>
      </c>
      <c r="E54" s="32">
        <v>44904</v>
      </c>
      <c r="F54" s="42" t="s">
        <v>780</v>
      </c>
      <c r="G54">
        <v>0</v>
      </c>
      <c r="H54">
        <v>0</v>
      </c>
      <c r="I54">
        <v>0</v>
      </c>
      <c r="J54">
        <v>0</v>
      </c>
      <c r="K54">
        <v>354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354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</row>
    <row r="55" spans="1:61" x14ac:dyDescent="0.35">
      <c r="B55" t="s">
        <v>756</v>
      </c>
      <c r="C55" t="s">
        <v>757</v>
      </c>
      <c r="D55" t="s">
        <v>758</v>
      </c>
      <c r="E55" s="32">
        <v>44907</v>
      </c>
      <c r="F55" s="42" t="s">
        <v>616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1245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s="40" customFormat="1" x14ac:dyDescent="0.35">
      <c r="A56" s="41"/>
      <c r="B56" s="41"/>
      <c r="C56" s="41"/>
      <c r="D56" s="41" t="s">
        <v>144</v>
      </c>
      <c r="E56" s="41"/>
      <c r="F56" s="45"/>
      <c r="G56" s="68">
        <f t="shared" ref="G56:AL56" si="4">SUM(G46:G55)</f>
        <v>1863</v>
      </c>
      <c r="H56" s="68">
        <f t="shared" si="4"/>
        <v>70</v>
      </c>
      <c r="I56" s="68">
        <f t="shared" si="4"/>
        <v>0</v>
      </c>
      <c r="J56" s="68">
        <f t="shared" si="4"/>
        <v>0</v>
      </c>
      <c r="K56" s="68">
        <f t="shared" si="4"/>
        <v>354</v>
      </c>
      <c r="L56" s="68">
        <f t="shared" si="4"/>
        <v>0</v>
      </c>
      <c r="M56" s="68">
        <f t="shared" si="4"/>
        <v>0</v>
      </c>
      <c r="N56" s="68">
        <f t="shared" si="4"/>
        <v>0</v>
      </c>
      <c r="O56" s="68">
        <f t="shared" si="4"/>
        <v>0</v>
      </c>
      <c r="P56" s="68">
        <f t="shared" si="4"/>
        <v>0</v>
      </c>
      <c r="Q56" s="68">
        <f t="shared" si="4"/>
        <v>0</v>
      </c>
      <c r="R56" s="68">
        <f t="shared" si="4"/>
        <v>0</v>
      </c>
      <c r="S56" s="68">
        <f t="shared" si="4"/>
        <v>791</v>
      </c>
      <c r="T56" s="68">
        <f t="shared" si="4"/>
        <v>0</v>
      </c>
      <c r="U56" s="68">
        <f t="shared" si="4"/>
        <v>0</v>
      </c>
      <c r="V56" s="68">
        <f t="shared" si="4"/>
        <v>0</v>
      </c>
      <c r="W56" s="68">
        <f t="shared" si="4"/>
        <v>1333</v>
      </c>
      <c r="X56" s="68">
        <f t="shared" si="4"/>
        <v>404</v>
      </c>
      <c r="Y56" s="38">
        <f t="shared" si="4"/>
        <v>0</v>
      </c>
      <c r="Z56" s="38">
        <f t="shared" si="4"/>
        <v>0</v>
      </c>
      <c r="AA56" s="38">
        <f t="shared" si="4"/>
        <v>0</v>
      </c>
      <c r="AB56" s="38">
        <f t="shared" si="4"/>
        <v>504</v>
      </c>
      <c r="AC56" s="36">
        <f t="shared" si="4"/>
        <v>0</v>
      </c>
      <c r="AD56" s="36">
        <f t="shared" si="4"/>
        <v>0</v>
      </c>
      <c r="AE56" s="36">
        <f t="shared" si="4"/>
        <v>0</v>
      </c>
      <c r="AF56" s="36">
        <f t="shared" si="4"/>
        <v>0</v>
      </c>
      <c r="AG56" s="39">
        <f t="shared" si="4"/>
        <v>0</v>
      </c>
      <c r="AH56" s="39">
        <f t="shared" si="4"/>
        <v>1974</v>
      </c>
      <c r="AI56" s="39">
        <f t="shared" si="4"/>
        <v>404</v>
      </c>
      <c r="AJ56" s="39">
        <f t="shared" si="4"/>
        <v>0</v>
      </c>
      <c r="AK56" s="34">
        <f t="shared" si="4"/>
        <v>0</v>
      </c>
      <c r="AL56" s="34">
        <f t="shared" si="4"/>
        <v>2090</v>
      </c>
      <c r="AM56" s="34">
        <f t="shared" ref="AM56:BH56" si="5">SUM(AM46:AM55)</f>
        <v>0</v>
      </c>
      <c r="AN56" s="34">
        <f t="shared" si="5"/>
        <v>845</v>
      </c>
      <c r="AO56" s="34">
        <f t="shared" si="5"/>
        <v>0</v>
      </c>
      <c r="AP56" s="34">
        <f t="shared" si="5"/>
        <v>0</v>
      </c>
      <c r="AQ56" s="34">
        <f t="shared" si="5"/>
        <v>0</v>
      </c>
      <c r="AR56" s="34">
        <f t="shared" si="5"/>
        <v>0</v>
      </c>
      <c r="AS56" s="34">
        <f t="shared" si="5"/>
        <v>0</v>
      </c>
      <c r="AT56" s="34">
        <f t="shared" si="5"/>
        <v>0</v>
      </c>
      <c r="AU56" s="33">
        <f t="shared" si="5"/>
        <v>0</v>
      </c>
      <c r="AV56" s="33">
        <f t="shared" si="5"/>
        <v>0</v>
      </c>
      <c r="AW56" s="33">
        <f t="shared" si="5"/>
        <v>0</v>
      </c>
      <c r="AX56" s="33">
        <f t="shared" si="5"/>
        <v>0</v>
      </c>
      <c r="AY56" s="33">
        <f t="shared" si="5"/>
        <v>0</v>
      </c>
      <c r="AZ56" s="33">
        <f t="shared" si="5"/>
        <v>0</v>
      </c>
      <c r="BA56" s="33">
        <f t="shared" si="5"/>
        <v>0</v>
      </c>
      <c r="BB56" s="33">
        <f t="shared" si="5"/>
        <v>0</v>
      </c>
      <c r="BC56" s="33">
        <f t="shared" si="5"/>
        <v>0</v>
      </c>
      <c r="BD56" s="33">
        <f t="shared" si="5"/>
        <v>0</v>
      </c>
      <c r="BE56" s="37">
        <f t="shared" si="5"/>
        <v>0</v>
      </c>
      <c r="BF56" s="37">
        <f t="shared" si="5"/>
        <v>0</v>
      </c>
      <c r="BG56" s="37">
        <f t="shared" si="5"/>
        <v>0</v>
      </c>
      <c r="BH56" s="37">
        <f t="shared" si="5"/>
        <v>0</v>
      </c>
      <c r="BI56" s="41"/>
    </row>
    <row r="57" spans="1:61" s="40" customFormat="1" x14ac:dyDescent="0.35">
      <c r="A57" s="41"/>
      <c r="B57" s="41"/>
      <c r="C57" s="41"/>
      <c r="D57" s="41"/>
      <c r="E57" s="41"/>
      <c r="F57" s="45" t="s">
        <v>111</v>
      </c>
      <c r="G57" s="68">
        <f>G56+I56+K56+M56+O56+Q56+S56+U56+W56</f>
        <v>4341</v>
      </c>
      <c r="H57" s="68">
        <f>H56+J56+L56+N56+P56+R56+T56+V56+X56</f>
        <v>474</v>
      </c>
      <c r="I57" s="68">
        <f>H57-G57</f>
        <v>-3867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38">
        <f>Y56+AA56</f>
        <v>0</v>
      </c>
      <c r="Z57" s="38">
        <f>Z56+AB56</f>
        <v>504</v>
      </c>
      <c r="AA57" s="38">
        <f>Z57-Y57</f>
        <v>504</v>
      </c>
      <c r="AB57" s="38"/>
      <c r="AC57" s="36">
        <f>AC56+AE56</f>
        <v>0</v>
      </c>
      <c r="AD57" s="36">
        <f>AD56+AF56</f>
        <v>0</v>
      </c>
      <c r="AE57" s="36">
        <f>AD57-AC57</f>
        <v>0</v>
      </c>
      <c r="AF57" s="36"/>
      <c r="AG57" s="39">
        <f>AH56-AG56</f>
        <v>1974</v>
      </c>
      <c r="AH57" s="39"/>
      <c r="AI57" s="39">
        <f>AJ56-AI56</f>
        <v>-404</v>
      </c>
      <c r="AJ57" s="39"/>
      <c r="AK57" s="34"/>
      <c r="AL57" s="34"/>
      <c r="AM57" s="34"/>
      <c r="AN57" s="34"/>
      <c r="AO57" s="34">
        <f>AO56+AQ56+AS56+AK56+AM56</f>
        <v>0</v>
      </c>
      <c r="AP57" s="34">
        <f>AP56+AR56+AT56+AL56+AN56</f>
        <v>2935</v>
      </c>
      <c r="AQ57" s="34">
        <f>AP57-AO57</f>
        <v>2935</v>
      </c>
      <c r="AR57" s="34"/>
      <c r="AS57" s="34"/>
      <c r="AT57" s="34"/>
      <c r="AU57" s="33">
        <f>AU56+AW56+AY56+BA56+BC56</f>
        <v>0</v>
      </c>
      <c r="AV57" s="33">
        <f>AV56+AX56+AZ56+BB56+BD56</f>
        <v>0</v>
      </c>
      <c r="AW57" s="33">
        <f>AV57-AU57</f>
        <v>0</v>
      </c>
      <c r="AX57" s="33"/>
      <c r="AY57" s="33"/>
      <c r="AZ57" s="33"/>
      <c r="BA57" s="33"/>
      <c r="BB57" s="33"/>
      <c r="BC57" s="33"/>
      <c r="BD57" s="33"/>
      <c r="BE57" s="37">
        <f>BE56+BG56</f>
        <v>0</v>
      </c>
      <c r="BF57" s="37">
        <f>BF56+BH56</f>
        <v>0</v>
      </c>
      <c r="BG57" s="37">
        <f>BF57-BE57</f>
        <v>0</v>
      </c>
      <c r="BH57" s="37"/>
      <c r="BI57" s="41" t="s">
        <v>112</v>
      </c>
    </row>
    <row r="58" spans="1:61" s="73" customFormat="1" x14ac:dyDescent="0.35">
      <c r="A58" s="71"/>
      <c r="B58" s="71" t="s">
        <v>800</v>
      </c>
      <c r="C58" s="71" t="s">
        <v>62</v>
      </c>
      <c r="D58" s="71" t="s">
        <v>801</v>
      </c>
      <c r="E58" s="74">
        <v>44929</v>
      </c>
      <c r="F58" s="72" t="s">
        <v>802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66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71"/>
    </row>
    <row r="59" spans="1:61" x14ac:dyDescent="0.35">
      <c r="A59" s="59"/>
      <c r="B59" s="59" t="s">
        <v>781</v>
      </c>
      <c r="C59" s="59" t="s">
        <v>782</v>
      </c>
      <c r="D59" s="58" t="s">
        <v>783</v>
      </c>
      <c r="E59" s="61">
        <v>44936</v>
      </c>
      <c r="F59" s="62" t="s">
        <v>784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420</v>
      </c>
      <c r="AA59" s="60">
        <v>0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G59" s="60">
        <v>0</v>
      </c>
      <c r="AH59" s="60">
        <v>0</v>
      </c>
      <c r="AI59" s="60">
        <v>0</v>
      </c>
      <c r="AJ59" s="60">
        <v>0</v>
      </c>
      <c r="AK59" s="60">
        <v>0</v>
      </c>
      <c r="AL59" s="60">
        <v>0</v>
      </c>
      <c r="AM59" s="60">
        <v>0</v>
      </c>
      <c r="AN59" s="60">
        <v>0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59"/>
    </row>
    <row r="60" spans="1:61" x14ac:dyDescent="0.35">
      <c r="A60" s="59"/>
      <c r="B60" s="59" t="s">
        <v>796</v>
      </c>
      <c r="C60" s="59" t="s">
        <v>797</v>
      </c>
      <c r="D60" s="58" t="s">
        <v>798</v>
      </c>
      <c r="E60" s="61">
        <v>44936</v>
      </c>
      <c r="F60" s="62" t="s">
        <v>799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91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60">
        <v>0</v>
      </c>
      <c r="BB60" s="60">
        <v>0</v>
      </c>
      <c r="BC60" s="60">
        <v>0</v>
      </c>
      <c r="BD60" s="60">
        <v>0</v>
      </c>
      <c r="BE60" s="60">
        <v>0</v>
      </c>
      <c r="BF60" s="60">
        <v>0</v>
      </c>
      <c r="BG60" s="60">
        <v>0</v>
      </c>
      <c r="BH60" s="60">
        <v>0</v>
      </c>
      <c r="BI60" s="59"/>
    </row>
    <row r="61" spans="1:61" x14ac:dyDescent="0.35">
      <c r="A61" s="59"/>
      <c r="B61" s="59" t="s">
        <v>791</v>
      </c>
      <c r="C61" s="59" t="s">
        <v>54</v>
      </c>
      <c r="D61" s="58" t="s">
        <v>236</v>
      </c>
      <c r="E61" s="61">
        <v>44938</v>
      </c>
      <c r="F61" s="62" t="s">
        <v>792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32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59"/>
    </row>
    <row r="62" spans="1:61" x14ac:dyDescent="0.35">
      <c r="A62" s="59"/>
      <c r="B62" s="59" t="s">
        <v>789</v>
      </c>
      <c r="C62" s="59" t="s">
        <v>286</v>
      </c>
      <c r="D62" s="58" t="s">
        <v>790</v>
      </c>
      <c r="E62" s="61">
        <v>44943</v>
      </c>
      <c r="F62" s="62" t="s">
        <v>160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4654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0</v>
      </c>
      <c r="BG62" s="60">
        <v>0</v>
      </c>
      <c r="BH62" s="60">
        <v>0</v>
      </c>
      <c r="BI62" s="59"/>
    </row>
    <row r="63" spans="1:61" x14ac:dyDescent="0.35">
      <c r="A63" s="59"/>
      <c r="B63" s="59" t="s">
        <v>785</v>
      </c>
      <c r="C63" s="58" t="s">
        <v>786</v>
      </c>
      <c r="D63" s="58" t="s">
        <v>787</v>
      </c>
      <c r="E63" s="61">
        <v>44945</v>
      </c>
      <c r="F63" s="62" t="s">
        <v>788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236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58"/>
    </row>
    <row r="64" spans="1:61" x14ac:dyDescent="0.35">
      <c r="A64" s="59"/>
      <c r="B64" s="58" t="s">
        <v>793</v>
      </c>
      <c r="C64" s="58" t="s">
        <v>54</v>
      </c>
      <c r="D64" s="58" t="s">
        <v>794</v>
      </c>
      <c r="E64" s="61">
        <v>44942</v>
      </c>
      <c r="F64" s="62" t="s">
        <v>795</v>
      </c>
      <c r="G64" s="60">
        <v>277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277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59"/>
    </row>
    <row r="65" spans="1:61" x14ac:dyDescent="0.35">
      <c r="A65" s="59"/>
      <c r="B65" s="58" t="s">
        <v>806</v>
      </c>
      <c r="C65" s="58" t="s">
        <v>69</v>
      </c>
      <c r="D65" s="58" t="s">
        <v>807</v>
      </c>
      <c r="E65" s="65">
        <v>44952</v>
      </c>
      <c r="F65" s="62" t="s">
        <v>808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322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0</v>
      </c>
      <c r="BA65" s="60">
        <v>0</v>
      </c>
      <c r="BB65" s="60">
        <v>0</v>
      </c>
      <c r="BC65" s="60">
        <v>0</v>
      </c>
      <c r="BD65" s="60">
        <v>0</v>
      </c>
      <c r="BE65" s="60">
        <v>0</v>
      </c>
      <c r="BF65" s="60">
        <v>0</v>
      </c>
      <c r="BG65" s="60">
        <v>0</v>
      </c>
      <c r="BH65" s="60">
        <v>0</v>
      </c>
      <c r="BI65" s="58"/>
    </row>
    <row r="66" spans="1:61" x14ac:dyDescent="0.35">
      <c r="A66" s="59"/>
      <c r="B66" s="58" t="s">
        <v>809</v>
      </c>
      <c r="C66" s="58" t="s">
        <v>207</v>
      </c>
      <c r="D66" s="58" t="s">
        <v>810</v>
      </c>
      <c r="E66" s="65">
        <v>44971</v>
      </c>
      <c r="F66" s="62" t="s">
        <v>811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98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98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58"/>
    </row>
    <row r="67" spans="1:61" x14ac:dyDescent="0.35">
      <c r="A67" s="59"/>
      <c r="B67" s="58" t="s">
        <v>812</v>
      </c>
      <c r="C67" s="58" t="s">
        <v>302</v>
      </c>
      <c r="D67" s="58" t="s">
        <v>813</v>
      </c>
      <c r="E67" s="65">
        <v>44999</v>
      </c>
      <c r="F67" s="62" t="s">
        <v>160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3988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0</v>
      </c>
      <c r="BG67" s="60">
        <v>0</v>
      </c>
      <c r="BH67" s="60">
        <v>0</v>
      </c>
      <c r="BI67" s="58"/>
    </row>
    <row r="68" spans="1:61" x14ac:dyDescent="0.35">
      <c r="A68" s="59"/>
      <c r="B68" s="58" t="s">
        <v>826</v>
      </c>
      <c r="C68" s="58" t="s">
        <v>527</v>
      </c>
      <c r="D68" s="58" t="s">
        <v>814</v>
      </c>
      <c r="E68" s="65">
        <v>45001</v>
      </c>
      <c r="F68" s="62" t="s">
        <v>815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499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60">
        <v>0</v>
      </c>
      <c r="AZ68" s="60">
        <v>0</v>
      </c>
      <c r="BA68" s="60">
        <v>0</v>
      </c>
      <c r="BB68" s="60">
        <v>0</v>
      </c>
      <c r="BC68" s="60">
        <v>0</v>
      </c>
      <c r="BD68" s="60">
        <v>0</v>
      </c>
      <c r="BE68" s="60">
        <v>0</v>
      </c>
      <c r="BF68" s="60">
        <v>0</v>
      </c>
      <c r="BG68" s="60">
        <v>0</v>
      </c>
      <c r="BH68" s="60">
        <v>0</v>
      </c>
      <c r="BI68" s="58"/>
    </row>
    <row r="69" spans="1:61" x14ac:dyDescent="0.35">
      <c r="A69" s="59"/>
      <c r="B69" s="58" t="s">
        <v>816</v>
      </c>
      <c r="C69" s="58" t="s">
        <v>136</v>
      </c>
      <c r="D69" s="58" t="s">
        <v>817</v>
      </c>
      <c r="E69" s="65">
        <v>45001</v>
      </c>
      <c r="F69" s="62" t="s">
        <v>818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50</v>
      </c>
      <c r="O69" s="60">
        <v>0</v>
      </c>
      <c r="P69" s="60">
        <v>0</v>
      </c>
      <c r="Q69" s="60">
        <v>0</v>
      </c>
      <c r="R69" s="60">
        <v>0</v>
      </c>
      <c r="S69" s="60">
        <v>50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</v>
      </c>
      <c r="BG69" s="60">
        <v>0</v>
      </c>
      <c r="BH69" s="60">
        <v>0</v>
      </c>
      <c r="BI69" s="58"/>
    </row>
    <row r="70" spans="1:61" x14ac:dyDescent="0.35">
      <c r="A70" s="59"/>
      <c r="B70" s="58" t="s">
        <v>820</v>
      </c>
      <c r="C70" s="58" t="s">
        <v>69</v>
      </c>
      <c r="D70" s="58" t="s">
        <v>821</v>
      </c>
      <c r="E70" s="65">
        <v>45008</v>
      </c>
      <c r="F70" s="62" t="s">
        <v>822</v>
      </c>
      <c r="G70" s="60">
        <v>0</v>
      </c>
      <c r="H70" s="60">
        <v>0</v>
      </c>
      <c r="I70" s="60">
        <v>0</v>
      </c>
      <c r="J70" s="60">
        <v>183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58"/>
    </row>
    <row r="71" spans="1:61" x14ac:dyDescent="0.35">
      <c r="A71" s="59"/>
      <c r="B71" s="58" t="s">
        <v>823</v>
      </c>
      <c r="C71" s="58" t="s">
        <v>54</v>
      </c>
      <c r="D71" s="58" t="s">
        <v>824</v>
      </c>
      <c r="E71" s="61">
        <v>45005</v>
      </c>
      <c r="F71" s="62" t="s">
        <v>825</v>
      </c>
      <c r="G71" s="60">
        <v>3709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0">
        <v>0</v>
      </c>
      <c r="AH71" s="60">
        <v>3709</v>
      </c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0">
        <v>0</v>
      </c>
      <c r="AX71" s="60">
        <v>0</v>
      </c>
      <c r="AY71" s="60">
        <v>0</v>
      </c>
      <c r="AZ71" s="60">
        <v>0</v>
      </c>
      <c r="BA71" s="60">
        <v>0</v>
      </c>
      <c r="BB71" s="60">
        <v>0</v>
      </c>
      <c r="BC71" s="60">
        <v>0</v>
      </c>
      <c r="BD71" s="60">
        <v>0</v>
      </c>
      <c r="BE71" s="60">
        <v>0</v>
      </c>
      <c r="BF71" s="60">
        <v>0</v>
      </c>
      <c r="BG71" s="60">
        <v>0</v>
      </c>
      <c r="BH71" s="60">
        <v>0</v>
      </c>
      <c r="BI71" s="59"/>
    </row>
    <row r="72" spans="1:61" s="40" customFormat="1" x14ac:dyDescent="0.35">
      <c r="A72" s="48"/>
      <c r="B72" s="48"/>
      <c r="C72" s="48"/>
      <c r="D72" s="48" t="s">
        <v>145</v>
      </c>
      <c r="E72" s="48"/>
      <c r="F72" s="49"/>
      <c r="G72" s="69">
        <f>SUM(G58:G71)</f>
        <v>3986</v>
      </c>
      <c r="H72" s="69">
        <f t="shared" ref="H72:X72" si="6">SUM(H58:H71)</f>
        <v>0</v>
      </c>
      <c r="I72" s="69">
        <f t="shared" si="6"/>
        <v>0</v>
      </c>
      <c r="J72" s="69">
        <f t="shared" si="6"/>
        <v>183</v>
      </c>
      <c r="K72" s="69">
        <f t="shared" si="6"/>
        <v>0</v>
      </c>
      <c r="L72" s="69">
        <f t="shared" si="6"/>
        <v>0</v>
      </c>
      <c r="M72" s="69">
        <f t="shared" si="6"/>
        <v>0</v>
      </c>
      <c r="N72" s="69">
        <f t="shared" si="6"/>
        <v>327</v>
      </c>
      <c r="O72" s="69">
        <f t="shared" si="6"/>
        <v>0</v>
      </c>
      <c r="P72" s="69">
        <f t="shared" si="6"/>
        <v>0</v>
      </c>
      <c r="Q72" s="69">
        <f t="shared" si="6"/>
        <v>0</v>
      </c>
      <c r="R72" s="69">
        <f t="shared" si="6"/>
        <v>0</v>
      </c>
      <c r="S72" s="69">
        <f t="shared" si="6"/>
        <v>214</v>
      </c>
      <c r="T72" s="69">
        <f t="shared" si="6"/>
        <v>32</v>
      </c>
      <c r="U72" s="69">
        <f t="shared" si="6"/>
        <v>0</v>
      </c>
      <c r="V72" s="69">
        <f t="shared" si="6"/>
        <v>0</v>
      </c>
      <c r="W72" s="69">
        <f t="shared" si="6"/>
        <v>0</v>
      </c>
      <c r="X72" s="69">
        <f t="shared" si="6"/>
        <v>499</v>
      </c>
      <c r="Y72" s="55">
        <f>SUM(Y58:Y71)</f>
        <v>0</v>
      </c>
      <c r="Z72" s="55">
        <f t="shared" ref="Z72:AB72" si="7">SUM(Z58:Z71)</f>
        <v>931</v>
      </c>
      <c r="AA72" s="55">
        <f t="shared" si="7"/>
        <v>0</v>
      </c>
      <c r="AB72" s="55">
        <f t="shared" si="7"/>
        <v>0</v>
      </c>
      <c r="AC72" s="52">
        <f>SUM(AC58:AC71)</f>
        <v>0</v>
      </c>
      <c r="AD72" s="52">
        <f t="shared" ref="AD72:AF72" si="8">SUM(AD58:AD71)</f>
        <v>0</v>
      </c>
      <c r="AE72" s="52">
        <f t="shared" si="8"/>
        <v>0</v>
      </c>
      <c r="AF72" s="52">
        <f t="shared" si="8"/>
        <v>8878</v>
      </c>
      <c r="AG72" s="56">
        <f>SUM(AG58:AG71)</f>
        <v>0</v>
      </c>
      <c r="AH72" s="56">
        <f t="shared" ref="AH72:AJ72" si="9">SUM(AH58:AH71)</f>
        <v>3709</v>
      </c>
      <c r="AI72" s="56">
        <f t="shared" si="9"/>
        <v>0</v>
      </c>
      <c r="AJ72" s="56">
        <f t="shared" si="9"/>
        <v>0</v>
      </c>
      <c r="AK72" s="51">
        <f>SUM(AK58:AK71)</f>
        <v>0</v>
      </c>
      <c r="AL72" s="51">
        <f t="shared" ref="AL72:AT72" si="10">SUM(AL58:AL71)</f>
        <v>0</v>
      </c>
      <c r="AM72" s="51">
        <f t="shared" si="10"/>
        <v>0</v>
      </c>
      <c r="AN72" s="51">
        <f t="shared" si="10"/>
        <v>0</v>
      </c>
      <c r="AO72" s="51">
        <f t="shared" si="10"/>
        <v>0</v>
      </c>
      <c r="AP72" s="51">
        <f t="shared" si="10"/>
        <v>0</v>
      </c>
      <c r="AQ72" s="51">
        <f t="shared" si="10"/>
        <v>0</v>
      </c>
      <c r="AR72" s="51">
        <f t="shared" si="10"/>
        <v>0</v>
      </c>
      <c r="AS72" s="51">
        <f t="shared" si="10"/>
        <v>0</v>
      </c>
      <c r="AT72" s="51">
        <f t="shared" si="10"/>
        <v>0</v>
      </c>
      <c r="AU72" s="50">
        <f>SUM(AU58:AU71)</f>
        <v>0</v>
      </c>
      <c r="AV72" s="50">
        <f t="shared" ref="AV72:BD72" si="11">SUM(AV58:AV71)</f>
        <v>0</v>
      </c>
      <c r="AW72" s="50">
        <f t="shared" si="11"/>
        <v>0</v>
      </c>
      <c r="AX72" s="50">
        <f t="shared" si="11"/>
        <v>0</v>
      </c>
      <c r="AY72" s="50">
        <f t="shared" si="11"/>
        <v>0</v>
      </c>
      <c r="AZ72" s="50">
        <f t="shared" si="11"/>
        <v>0</v>
      </c>
      <c r="BA72" s="50">
        <f t="shared" si="11"/>
        <v>0</v>
      </c>
      <c r="BB72" s="50">
        <f t="shared" si="11"/>
        <v>0</v>
      </c>
      <c r="BC72" s="50">
        <f t="shared" si="11"/>
        <v>0</v>
      </c>
      <c r="BD72" s="50">
        <f t="shared" si="11"/>
        <v>0</v>
      </c>
      <c r="BE72" s="53">
        <f>SUM(BE58:BE71)</f>
        <v>0</v>
      </c>
      <c r="BF72" s="53">
        <f t="shared" ref="BF72:BH72" si="12">SUM(BF58:BF71)</f>
        <v>0</v>
      </c>
      <c r="BG72" s="53">
        <f t="shared" si="12"/>
        <v>0</v>
      </c>
      <c r="BH72" s="53">
        <f t="shared" si="12"/>
        <v>0</v>
      </c>
      <c r="BI72" s="48"/>
    </row>
    <row r="73" spans="1:61" s="40" customFormat="1" x14ac:dyDescent="0.35">
      <c r="A73" s="41"/>
      <c r="B73" s="41"/>
      <c r="C73" s="41"/>
      <c r="D73" s="41"/>
      <c r="E73" s="41"/>
      <c r="F73" s="45" t="s">
        <v>111</v>
      </c>
      <c r="G73" s="68">
        <f>G72+I72+K72+M72+O72+Q72+S72+U72+W72</f>
        <v>4200</v>
      </c>
      <c r="H73" s="68">
        <f>H72+J72+L72+N72+P72+R72+T72+V72+X72</f>
        <v>1041</v>
      </c>
      <c r="I73" s="68">
        <f>H73-G73</f>
        <v>-3159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38">
        <f>Y72+AA72</f>
        <v>0</v>
      </c>
      <c r="Z73" s="38">
        <f>Z72+AB72</f>
        <v>931</v>
      </c>
      <c r="AA73" s="38">
        <f>Z73-Y73</f>
        <v>931</v>
      </c>
      <c r="AB73" s="38"/>
      <c r="AC73" s="36">
        <f>AC72+AE72</f>
        <v>0</v>
      </c>
      <c r="AD73" s="36">
        <f>AD72+AF72</f>
        <v>8878</v>
      </c>
      <c r="AE73" s="36">
        <f>AD73-AC73</f>
        <v>8878</v>
      </c>
      <c r="AF73" s="36"/>
      <c r="AG73" s="39">
        <f>AH72-AG72</f>
        <v>3709</v>
      </c>
      <c r="AH73" s="39"/>
      <c r="AI73" s="39">
        <f>AJ72-AI72</f>
        <v>0</v>
      </c>
      <c r="AJ73" s="39"/>
      <c r="AK73" s="34"/>
      <c r="AL73" s="34"/>
      <c r="AM73" s="34"/>
      <c r="AN73" s="34"/>
      <c r="AO73" s="34">
        <f>AO72+AQ72+AS72+AK72+AM72</f>
        <v>0</v>
      </c>
      <c r="AP73" s="34">
        <f>AP72+AR72+AT72+AL72+AN72</f>
        <v>0</v>
      </c>
      <c r="AQ73" s="34">
        <f>AP73-AO73</f>
        <v>0</v>
      </c>
      <c r="AR73" s="34"/>
      <c r="AS73" s="34"/>
      <c r="AT73" s="34"/>
      <c r="AU73" s="33">
        <f>AU72+AW72+AY72+BA72+BC72</f>
        <v>0</v>
      </c>
      <c r="AV73" s="33">
        <f>AV72+AX72+AZ72+BB72+BD72</f>
        <v>0</v>
      </c>
      <c r="AW73" s="33">
        <f>AV73-AU73</f>
        <v>0</v>
      </c>
      <c r="AX73" s="33"/>
      <c r="AY73" s="33"/>
      <c r="AZ73" s="33"/>
      <c r="BA73" s="33"/>
      <c r="BB73" s="33"/>
      <c r="BC73" s="33"/>
      <c r="BD73" s="33"/>
      <c r="BE73" s="37">
        <f>BE72+BG72</f>
        <v>0</v>
      </c>
      <c r="BF73" s="37">
        <f>BF72+BH72</f>
        <v>0</v>
      </c>
      <c r="BG73" s="37">
        <f>BF73-BE73</f>
        <v>0</v>
      </c>
      <c r="BH73" s="37"/>
      <c r="BI73" s="41" t="s">
        <v>112</v>
      </c>
    </row>
    <row r="74" spans="1:61" x14ac:dyDescent="0.35">
      <c r="A74" s="47"/>
      <c r="B74" s="47"/>
      <c r="C74" s="2"/>
      <c r="D74" s="2"/>
      <c r="E74" s="2"/>
      <c r="F74" s="4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s="27" customFormat="1" x14ac:dyDescent="0.35">
      <c r="A75" s="57"/>
      <c r="B75" s="57"/>
      <c r="C75" s="4"/>
      <c r="D75" s="4" t="s">
        <v>819</v>
      </c>
      <c r="E75" s="4"/>
      <c r="F75" s="46" t="s">
        <v>147</v>
      </c>
      <c r="G75" s="4">
        <f>G73+G57+G45+G26</f>
        <v>14470</v>
      </c>
      <c r="H75" s="4">
        <f>H73+H57+H45+H26</f>
        <v>20404</v>
      </c>
      <c r="I75" s="4">
        <f>H75-G75</f>
        <v>5934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>
        <f>Y73+Y57+Y45+Y26</f>
        <v>482</v>
      </c>
      <c r="Z75" s="4">
        <f>Z73+Z57+Z45+Z26</f>
        <v>8030</v>
      </c>
      <c r="AA75" s="4">
        <f>Z75-Y75</f>
        <v>7548</v>
      </c>
      <c r="AB75" s="4"/>
      <c r="AC75" s="4">
        <f>AC57+AC45+AC26+AC73</f>
        <v>0</v>
      </c>
      <c r="AD75" s="4">
        <f>AD73+AD57+AD45+AD26</f>
        <v>8996</v>
      </c>
      <c r="AE75" s="4">
        <f>AD75-AC75</f>
        <v>8996</v>
      </c>
      <c r="AF75" s="4"/>
      <c r="AG75" s="4">
        <f>AG73+AG57+AG45+AG26</f>
        <v>500</v>
      </c>
      <c r="AH75" s="4"/>
      <c r="AI75" s="4">
        <f>AI73+AI57+AI45+AI26</f>
        <v>-1527</v>
      </c>
      <c r="AJ75" s="4"/>
      <c r="AK75" s="4"/>
      <c r="AL75" s="4"/>
      <c r="AM75" s="4"/>
      <c r="AN75" s="4"/>
      <c r="AO75" s="4">
        <f>AO57+AO73+AO45+AO26</f>
        <v>41865</v>
      </c>
      <c r="AP75" s="4">
        <f>AP73+AP57+AP45+AP26</f>
        <v>139667</v>
      </c>
      <c r="AQ75" s="4">
        <f>AP75-AO75</f>
        <v>97802</v>
      </c>
      <c r="AR75" s="4"/>
      <c r="AS75" s="4"/>
      <c r="AT75" s="4"/>
      <c r="AU75" s="4">
        <f>AU45+AU26+AU57+AU73</f>
        <v>0</v>
      </c>
      <c r="AV75" s="4">
        <f>AV73+AV57+AV45+AV26</f>
        <v>0</v>
      </c>
      <c r="AW75" s="4">
        <f>AV75-AU75</f>
        <v>0</v>
      </c>
      <c r="AX75" s="4"/>
      <c r="AY75" s="4"/>
      <c r="AZ75" s="4"/>
      <c r="BA75" s="4"/>
      <c r="BB75" s="4"/>
      <c r="BC75" s="4"/>
      <c r="BD75" s="4"/>
      <c r="BE75" s="4">
        <f>BE73+BE57+BE45+BE26</f>
        <v>0</v>
      </c>
      <c r="BF75" s="4">
        <f>BF73+BF57+BF45+BF26</f>
        <v>0</v>
      </c>
      <c r="BG75" s="4">
        <f>BF75-BE75</f>
        <v>0</v>
      </c>
      <c r="BH75" s="4"/>
      <c r="BI75" s="41" t="s">
        <v>112</v>
      </c>
    </row>
  </sheetData>
  <mergeCells count="42">
    <mergeCell ref="A1:E1"/>
    <mergeCell ref="G2:X2"/>
    <mergeCell ref="Y2:AB2"/>
    <mergeCell ref="AC2:AF2"/>
    <mergeCell ref="AG2:AJ2"/>
    <mergeCell ref="AU2:BD2"/>
    <mergeCell ref="BE2:BH2"/>
    <mergeCell ref="A3:A4"/>
    <mergeCell ref="B3:B4"/>
    <mergeCell ref="C3:C4"/>
    <mergeCell ref="D3:D4"/>
    <mergeCell ref="E3:E4"/>
    <mergeCell ref="F3:F4"/>
    <mergeCell ref="G3:H3"/>
    <mergeCell ref="I3:J3"/>
    <mergeCell ref="AK2:AT2"/>
    <mergeCell ref="K3:L3"/>
    <mergeCell ref="M3:N3"/>
    <mergeCell ref="O3:P3"/>
    <mergeCell ref="Q3:R3"/>
    <mergeCell ref="S3:T3"/>
    <mergeCell ref="AI3:AJ3"/>
    <mergeCell ref="AK3:AL3"/>
    <mergeCell ref="AM3:AN3"/>
    <mergeCell ref="AO3:AP3"/>
    <mergeCell ref="AQ3:AR3"/>
    <mergeCell ref="U3:V3"/>
    <mergeCell ref="BG3:BH3"/>
    <mergeCell ref="BI3:BI4"/>
    <mergeCell ref="AU3:AV3"/>
    <mergeCell ref="AW3:AX3"/>
    <mergeCell ref="AY3:AZ3"/>
    <mergeCell ref="BA3:BB3"/>
    <mergeCell ref="BC3:BD3"/>
    <mergeCell ref="BE3:BF3"/>
    <mergeCell ref="AS3:AT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5"/>
  <sheetViews>
    <sheetView zoomScale="80" zoomScaleNormal="80" workbookViewId="0">
      <pane ySplit="4" topLeftCell="A71" activePane="bottomLeft" state="frozen"/>
      <selection pane="bottomLeft" activeCell="AT99" sqref="AT99"/>
    </sheetView>
  </sheetViews>
  <sheetFormatPr defaultRowHeight="14.5" x14ac:dyDescent="0.35"/>
  <cols>
    <col min="1" max="1" width="9.453125" bestFit="1" customWidth="1"/>
    <col min="2" max="2" width="18.7265625" bestFit="1" customWidth="1"/>
    <col min="3" max="3" width="22.81640625" bestFit="1" customWidth="1"/>
    <col min="4" max="4" width="37.453125" bestFit="1" customWidth="1"/>
    <col min="5" max="5" width="19.54296875" bestFit="1" customWidth="1"/>
    <col min="6" max="6" width="45.1796875" style="42" bestFit="1" customWidth="1"/>
    <col min="7" max="7" width="6.1796875" bestFit="1" customWidth="1"/>
    <col min="8" max="8" width="7.453125" bestFit="1" customWidth="1"/>
    <col min="9" max="9" width="6.26953125" bestFit="1" customWidth="1"/>
    <col min="10" max="10" width="5.81640625" bestFit="1" customWidth="1"/>
    <col min="11" max="11" width="5.453125" bestFit="1" customWidth="1"/>
    <col min="12" max="12" width="5.81640625" bestFit="1" customWidth="1"/>
    <col min="13" max="13" width="5.453125" bestFit="1" customWidth="1"/>
    <col min="14" max="14" width="5.81640625" bestFit="1" customWidth="1"/>
    <col min="15" max="15" width="5.453125" bestFit="1" customWidth="1"/>
    <col min="16" max="16" width="5.81640625" bestFit="1" customWidth="1"/>
    <col min="17" max="17" width="7.81640625" bestFit="1" customWidth="1"/>
    <col min="18" max="18" width="7.7265625" customWidth="1"/>
    <col min="19" max="19" width="9" bestFit="1" customWidth="1"/>
    <col min="20" max="20" width="5.81640625" bestFit="1" customWidth="1"/>
    <col min="21" max="21" width="5.453125" bestFit="1" customWidth="1"/>
    <col min="22" max="22" width="5.81640625" bestFit="1" customWidth="1"/>
    <col min="23" max="23" width="5.453125" bestFit="1" customWidth="1"/>
    <col min="24" max="24" width="9" customWidth="1"/>
    <col min="25" max="25" width="5.453125" bestFit="1" customWidth="1"/>
    <col min="26" max="26" width="8.81640625" customWidth="1"/>
    <col min="27" max="27" width="5.453125" bestFit="1" customWidth="1"/>
    <col min="28" max="28" width="6.1796875" bestFit="1" customWidth="1"/>
    <col min="29" max="29" width="6.54296875" bestFit="1" customWidth="1"/>
    <col min="30" max="30" width="6.1796875" bestFit="1" customWidth="1"/>
    <col min="31" max="31" width="5.453125" bestFit="1" customWidth="1"/>
    <col min="32" max="32" width="5.81640625" bestFit="1" customWidth="1"/>
    <col min="33" max="33" width="5.453125" bestFit="1" customWidth="1"/>
    <col min="34" max="34" width="7.453125" bestFit="1" customWidth="1"/>
    <col min="35" max="35" width="6.1796875" bestFit="1" customWidth="1"/>
    <col min="36" max="36" width="5.81640625" bestFit="1" customWidth="1"/>
    <col min="37" max="38" width="6.1796875" bestFit="1" customWidth="1"/>
    <col min="39" max="39" width="5.453125" bestFit="1" customWidth="1"/>
    <col min="40" max="40" width="5.81640625" bestFit="1" customWidth="1"/>
    <col min="41" max="41" width="5.453125" bestFit="1" customWidth="1"/>
    <col min="42" max="42" width="5.81640625" bestFit="1" customWidth="1"/>
    <col min="43" max="43" width="5.453125" bestFit="1" customWidth="1"/>
    <col min="44" max="44" width="5.81640625" bestFit="1" customWidth="1"/>
    <col min="45" max="45" width="5.453125" bestFit="1" customWidth="1"/>
    <col min="46" max="46" width="5.81640625" bestFit="1" customWidth="1"/>
    <col min="47" max="47" width="49.1796875" bestFit="1" customWidth="1"/>
  </cols>
  <sheetData>
    <row r="1" spans="1:47" ht="18.5" x14ac:dyDescent="0.45">
      <c r="A1" s="78" t="s">
        <v>148</v>
      </c>
      <c r="B1" s="78"/>
      <c r="C1" s="78"/>
      <c r="D1" s="78"/>
      <c r="E1" s="78"/>
    </row>
    <row r="3" spans="1:47" ht="18.649999999999999" customHeight="1" x14ac:dyDescent="0.4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89" t="s">
        <v>13</v>
      </c>
      <c r="G3" s="103" t="s">
        <v>34</v>
      </c>
      <c r="H3" s="104"/>
      <c r="I3" s="105" t="s">
        <v>35</v>
      </c>
      <c r="J3" s="106"/>
      <c r="K3" s="105" t="s">
        <v>36</v>
      </c>
      <c r="L3" s="106"/>
      <c r="M3" s="105" t="s">
        <v>37</v>
      </c>
      <c r="N3" s="106"/>
      <c r="O3" s="105" t="s">
        <v>38</v>
      </c>
      <c r="P3" s="106"/>
      <c r="Q3" s="95" t="s">
        <v>31</v>
      </c>
      <c r="R3" s="96"/>
      <c r="S3" s="95" t="s">
        <v>32</v>
      </c>
      <c r="T3" s="96"/>
      <c r="U3" s="95" t="s">
        <v>33</v>
      </c>
      <c r="V3" s="96"/>
      <c r="W3" s="95" t="s">
        <v>29</v>
      </c>
      <c r="X3" s="96"/>
      <c r="Y3" s="95" t="s">
        <v>30</v>
      </c>
      <c r="Z3" s="96"/>
      <c r="AA3" s="97" t="s">
        <v>25</v>
      </c>
      <c r="AB3" s="98"/>
      <c r="AC3" s="97" t="s">
        <v>26</v>
      </c>
      <c r="AD3" s="98"/>
      <c r="AE3" s="97" t="s">
        <v>149</v>
      </c>
      <c r="AF3" s="98"/>
      <c r="AG3" s="101" t="s">
        <v>39</v>
      </c>
      <c r="AH3" s="102"/>
      <c r="AI3" s="101" t="s">
        <v>40</v>
      </c>
      <c r="AJ3" s="102"/>
      <c r="AK3" s="112" t="s">
        <v>150</v>
      </c>
      <c r="AL3" s="113"/>
      <c r="AM3" s="92" t="s">
        <v>23</v>
      </c>
      <c r="AN3" s="93"/>
      <c r="AO3" s="94" t="s">
        <v>24</v>
      </c>
      <c r="AP3" s="93"/>
      <c r="AQ3" s="99" t="s">
        <v>27</v>
      </c>
      <c r="AR3" s="100"/>
      <c r="AS3" s="99" t="s">
        <v>28</v>
      </c>
      <c r="AT3" s="100"/>
      <c r="AU3" s="90" t="s">
        <v>41</v>
      </c>
    </row>
    <row r="4" spans="1:47" s="1" customFormat="1" ht="37" customHeight="1" x14ac:dyDescent="0.45">
      <c r="A4" s="88"/>
      <c r="B4" s="88"/>
      <c r="C4" s="88"/>
      <c r="D4" s="88"/>
      <c r="E4" s="88"/>
      <c r="F4" s="89"/>
      <c r="G4" s="8" t="s">
        <v>42</v>
      </c>
      <c r="H4" s="8" t="s">
        <v>43</v>
      </c>
      <c r="I4" s="8" t="s">
        <v>42</v>
      </c>
      <c r="J4" s="8" t="s">
        <v>43</v>
      </c>
      <c r="K4" s="8" t="s">
        <v>42</v>
      </c>
      <c r="L4" s="8" t="s">
        <v>43</v>
      </c>
      <c r="M4" s="8" t="s">
        <v>42</v>
      </c>
      <c r="N4" s="8" t="s">
        <v>43</v>
      </c>
      <c r="O4" s="8" t="s">
        <v>42</v>
      </c>
      <c r="P4" s="8" t="s">
        <v>43</v>
      </c>
      <c r="Q4" s="11" t="s">
        <v>42</v>
      </c>
      <c r="R4" s="11" t="s">
        <v>43</v>
      </c>
      <c r="S4" s="11" t="s">
        <v>44</v>
      </c>
      <c r="T4" s="11" t="s">
        <v>43</v>
      </c>
      <c r="U4" s="11" t="s">
        <v>42</v>
      </c>
      <c r="V4" s="11" t="s">
        <v>43</v>
      </c>
      <c r="W4" s="11" t="s">
        <v>44</v>
      </c>
      <c r="X4" s="11" t="s">
        <v>43</v>
      </c>
      <c r="Y4" s="11" t="s">
        <v>42</v>
      </c>
      <c r="Z4" s="11" t="s">
        <v>43</v>
      </c>
      <c r="AA4" s="17" t="s">
        <v>42</v>
      </c>
      <c r="AB4" s="17" t="s">
        <v>43</v>
      </c>
      <c r="AC4" s="17" t="s">
        <v>42</v>
      </c>
      <c r="AD4" s="17" t="s">
        <v>43</v>
      </c>
      <c r="AE4" s="17" t="s">
        <v>42</v>
      </c>
      <c r="AF4" s="17" t="s">
        <v>43</v>
      </c>
      <c r="AG4" s="20" t="s">
        <v>42</v>
      </c>
      <c r="AH4" s="20" t="s">
        <v>43</v>
      </c>
      <c r="AI4" s="20" t="s">
        <v>42</v>
      </c>
      <c r="AJ4" s="20" t="s">
        <v>43</v>
      </c>
      <c r="AK4" s="14" t="s">
        <v>42</v>
      </c>
      <c r="AL4" s="14" t="s">
        <v>43</v>
      </c>
      <c r="AM4" s="23" t="s">
        <v>42</v>
      </c>
      <c r="AN4" s="23" t="s">
        <v>43</v>
      </c>
      <c r="AO4" s="23" t="s">
        <v>44</v>
      </c>
      <c r="AP4" s="23" t="s">
        <v>43</v>
      </c>
      <c r="AQ4" s="26" t="s">
        <v>42</v>
      </c>
      <c r="AR4" s="26" t="s">
        <v>43</v>
      </c>
      <c r="AS4" s="26" t="s">
        <v>42</v>
      </c>
      <c r="AT4" s="26" t="s">
        <v>43</v>
      </c>
      <c r="AU4" s="91"/>
    </row>
    <row r="5" spans="1:47" x14ac:dyDescent="0.35">
      <c r="A5" s="2">
        <v>1</v>
      </c>
      <c r="B5" s="70"/>
      <c r="C5" s="70"/>
      <c r="D5" s="70"/>
      <c r="E5" s="2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6"/>
      <c r="AB5" s="16"/>
      <c r="AC5" s="16"/>
      <c r="AD5" s="16"/>
      <c r="AE5" s="16"/>
      <c r="AF5" s="16"/>
      <c r="AG5" s="19"/>
      <c r="AH5" s="19"/>
      <c r="AI5" s="19"/>
      <c r="AJ5" s="19"/>
      <c r="AK5" s="13"/>
      <c r="AL5" s="13"/>
      <c r="AM5" s="22"/>
      <c r="AN5" s="22"/>
      <c r="AO5" s="22"/>
      <c r="AP5" s="22"/>
      <c r="AQ5" s="25"/>
      <c r="AR5" s="25"/>
      <c r="AS5" s="25"/>
      <c r="AT5" s="25"/>
      <c r="AU5" s="2"/>
    </row>
    <row r="6" spans="1:47" x14ac:dyDescent="0.35">
      <c r="B6" t="s">
        <v>151</v>
      </c>
      <c r="C6" t="s">
        <v>54</v>
      </c>
      <c r="D6" t="s">
        <v>152</v>
      </c>
      <c r="E6" s="32">
        <v>44287</v>
      </c>
      <c r="F6" s="44" t="s">
        <v>64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3035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7" x14ac:dyDescent="0.35">
      <c r="B7" t="s">
        <v>153</v>
      </c>
      <c r="C7" t="s">
        <v>118</v>
      </c>
      <c r="D7" t="s">
        <v>154</v>
      </c>
      <c r="E7" s="32">
        <v>44313</v>
      </c>
      <c r="F7" s="42" t="s">
        <v>155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2909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7" x14ac:dyDescent="0.35">
      <c r="B8" t="s">
        <v>113</v>
      </c>
      <c r="C8" t="s">
        <v>114</v>
      </c>
      <c r="D8" t="s">
        <v>115</v>
      </c>
      <c r="E8" s="32">
        <v>44309</v>
      </c>
      <c r="F8" s="42" t="s">
        <v>156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2436</v>
      </c>
      <c r="AL8">
        <v>2230</v>
      </c>
      <c r="AM8">
        <v>0</v>
      </c>
      <c r="AN8">
        <v>0</v>
      </c>
      <c r="AO8">
        <v>0</v>
      </c>
      <c r="AP8">
        <v>0</v>
      </c>
      <c r="AQ8">
        <v>159</v>
      </c>
      <c r="AR8">
        <v>0</v>
      </c>
      <c r="AS8">
        <v>0</v>
      </c>
      <c r="AT8">
        <v>0</v>
      </c>
    </row>
    <row r="9" spans="1:47" x14ac:dyDescent="0.35">
      <c r="B9" t="s">
        <v>157</v>
      </c>
      <c r="C9" t="s">
        <v>158</v>
      </c>
      <c r="D9" t="s">
        <v>159</v>
      </c>
      <c r="E9" s="32">
        <v>44315</v>
      </c>
      <c r="F9" s="42" t="s">
        <v>160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4505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553</v>
      </c>
      <c r="AU9" t="s">
        <v>161</v>
      </c>
    </row>
    <row r="10" spans="1:47" x14ac:dyDescent="0.35">
      <c r="B10" t="s">
        <v>162</v>
      </c>
      <c r="C10" t="s">
        <v>163</v>
      </c>
      <c r="D10" t="s">
        <v>164</v>
      </c>
      <c r="E10" s="32">
        <v>44295</v>
      </c>
      <c r="F10" s="42" t="s">
        <v>165</v>
      </c>
      <c r="G10">
        <v>0</v>
      </c>
      <c r="H10">
        <v>0</v>
      </c>
      <c r="I10">
        <v>0</v>
      </c>
      <c r="J10">
        <v>0</v>
      </c>
      <c r="K10">
        <v>150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150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t="s">
        <v>166</v>
      </c>
    </row>
    <row r="11" spans="1:47" x14ac:dyDescent="0.35">
      <c r="B11" t="s">
        <v>167</v>
      </c>
      <c r="C11" t="s">
        <v>126</v>
      </c>
      <c r="D11" t="s">
        <v>168</v>
      </c>
      <c r="E11" s="32">
        <v>44302</v>
      </c>
      <c r="F11" s="42" t="s">
        <v>169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100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7" x14ac:dyDescent="0.35">
      <c r="B12" t="s">
        <v>170</v>
      </c>
      <c r="C12" t="s">
        <v>171</v>
      </c>
      <c r="D12" t="s">
        <v>172</v>
      </c>
      <c r="E12" s="32">
        <v>44307</v>
      </c>
      <c r="F12" s="42" t="s">
        <v>173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228</v>
      </c>
      <c r="AQ12">
        <v>0</v>
      </c>
      <c r="AR12">
        <v>0</v>
      </c>
      <c r="AS12">
        <v>0</v>
      </c>
      <c r="AT12">
        <v>0</v>
      </c>
    </row>
    <row r="13" spans="1:47" x14ac:dyDescent="0.35">
      <c r="B13" t="s">
        <v>174</v>
      </c>
      <c r="C13" t="s">
        <v>175</v>
      </c>
      <c r="D13" t="s">
        <v>176</v>
      </c>
      <c r="E13" s="32">
        <v>44312</v>
      </c>
      <c r="F13" s="42" t="s">
        <v>177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250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1:47" x14ac:dyDescent="0.35">
      <c r="B14" t="s">
        <v>178</v>
      </c>
      <c r="C14" t="s">
        <v>179</v>
      </c>
      <c r="D14" t="s">
        <v>180</v>
      </c>
      <c r="E14" s="32">
        <v>44328</v>
      </c>
      <c r="F14" s="42" t="s">
        <v>181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929</v>
      </c>
      <c r="AJ14">
        <v>0</v>
      </c>
      <c r="AK14">
        <v>0</v>
      </c>
      <c r="AL14">
        <v>929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7" x14ac:dyDescent="0.35">
      <c r="B15" t="s">
        <v>182</v>
      </c>
      <c r="C15" t="s">
        <v>54</v>
      </c>
      <c r="D15" t="s">
        <v>183</v>
      </c>
      <c r="E15" s="32">
        <v>44326</v>
      </c>
      <c r="F15" s="42" t="s">
        <v>181</v>
      </c>
      <c r="G15">
        <v>261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261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s">
        <v>184</v>
      </c>
    </row>
    <row r="16" spans="1:47" x14ac:dyDescent="0.35">
      <c r="B16" t="s">
        <v>185</v>
      </c>
      <c r="C16" t="s">
        <v>54</v>
      </c>
      <c r="D16" t="s">
        <v>183</v>
      </c>
      <c r="E16" s="32">
        <v>44326</v>
      </c>
      <c r="F16" s="42" t="s">
        <v>181</v>
      </c>
      <c r="G16">
        <v>744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744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s">
        <v>186</v>
      </c>
    </row>
    <row r="17" spans="2:47" x14ac:dyDescent="0.35">
      <c r="B17" t="s">
        <v>187</v>
      </c>
      <c r="C17" t="s">
        <v>188</v>
      </c>
      <c r="D17" t="s">
        <v>189</v>
      </c>
      <c r="E17" s="32">
        <v>44328</v>
      </c>
      <c r="F17" s="42" t="s">
        <v>190</v>
      </c>
      <c r="G17">
        <v>48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48</v>
      </c>
      <c r="AS17">
        <v>0</v>
      </c>
      <c r="AT17">
        <v>0</v>
      </c>
    </row>
    <row r="18" spans="2:47" x14ac:dyDescent="0.35">
      <c r="B18" t="s">
        <v>191</v>
      </c>
      <c r="C18" t="s">
        <v>192</v>
      </c>
      <c r="D18" t="s">
        <v>193</v>
      </c>
      <c r="E18" s="32">
        <v>44326</v>
      </c>
      <c r="F18" s="42" t="s">
        <v>194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53</v>
      </c>
      <c r="R18">
        <v>0</v>
      </c>
      <c r="S18">
        <v>0</v>
      </c>
      <c r="T18">
        <v>0</v>
      </c>
      <c r="U18">
        <v>0</v>
      </c>
      <c r="V18">
        <v>0</v>
      </c>
      <c r="W18">
        <v>350</v>
      </c>
      <c r="X18">
        <v>0</v>
      </c>
      <c r="Y18">
        <v>350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753</v>
      </c>
      <c r="AS18">
        <v>0</v>
      </c>
      <c r="AT18">
        <v>0</v>
      </c>
      <c r="AU18" t="s">
        <v>195</v>
      </c>
    </row>
    <row r="19" spans="2:47" x14ac:dyDescent="0.35">
      <c r="B19" t="s">
        <v>196</v>
      </c>
      <c r="C19" t="s">
        <v>54</v>
      </c>
      <c r="D19" t="s">
        <v>197</v>
      </c>
      <c r="E19" s="32">
        <v>44326</v>
      </c>
      <c r="F19" s="42" t="s">
        <v>64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1263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2:47" x14ac:dyDescent="0.35">
      <c r="B20" t="s">
        <v>198</v>
      </c>
      <c r="C20" t="s">
        <v>54</v>
      </c>
      <c r="D20" t="s">
        <v>199</v>
      </c>
      <c r="E20" s="32">
        <v>44330</v>
      </c>
      <c r="F20" s="42" t="s">
        <v>64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7951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2:47" x14ac:dyDescent="0.35">
      <c r="B21" t="s">
        <v>200</v>
      </c>
      <c r="C21" t="s">
        <v>201</v>
      </c>
      <c r="D21" t="s">
        <v>202</v>
      </c>
      <c r="E21" s="32">
        <v>44329</v>
      </c>
      <c r="F21" s="42" t="s">
        <v>203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216</v>
      </c>
      <c r="AU21" t="s">
        <v>203</v>
      </c>
    </row>
    <row r="22" spans="2:47" x14ac:dyDescent="0.35">
      <c r="B22" t="s">
        <v>204</v>
      </c>
      <c r="C22" t="s">
        <v>118</v>
      </c>
      <c r="D22" t="s">
        <v>205</v>
      </c>
      <c r="E22" s="32">
        <v>44333</v>
      </c>
      <c r="F22" s="42" t="s">
        <v>64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1773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2:47" x14ac:dyDescent="0.35">
      <c r="B23" t="s">
        <v>206</v>
      </c>
      <c r="C23" t="s">
        <v>207</v>
      </c>
      <c r="D23" t="s">
        <v>208</v>
      </c>
      <c r="E23" s="32">
        <v>44334</v>
      </c>
      <c r="F23" s="42" t="s">
        <v>209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s">
        <v>210</v>
      </c>
    </row>
    <row r="24" spans="2:47" x14ac:dyDescent="0.35">
      <c r="B24" t="s">
        <v>211</v>
      </c>
      <c r="C24" t="s">
        <v>54</v>
      </c>
      <c r="D24" t="s">
        <v>212</v>
      </c>
      <c r="E24" s="32">
        <v>44341</v>
      </c>
      <c r="F24" s="42" t="s">
        <v>64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2137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2:47" x14ac:dyDescent="0.35">
      <c r="B25" t="s">
        <v>213</v>
      </c>
      <c r="C25" t="s">
        <v>54</v>
      </c>
      <c r="D25" t="s">
        <v>212</v>
      </c>
      <c r="E25" s="32">
        <v>44341</v>
      </c>
      <c r="F25" s="42" t="s">
        <v>64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1794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2:47" x14ac:dyDescent="0.35">
      <c r="B26" t="s">
        <v>214</v>
      </c>
      <c r="C26" t="s">
        <v>54</v>
      </c>
      <c r="D26" t="s">
        <v>212</v>
      </c>
      <c r="E26" s="32">
        <v>44341</v>
      </c>
      <c r="F26" s="42" t="s">
        <v>64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1558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</row>
    <row r="27" spans="2:47" x14ac:dyDescent="0.35">
      <c r="B27" t="s">
        <v>215</v>
      </c>
      <c r="C27" t="s">
        <v>54</v>
      </c>
      <c r="D27" t="s">
        <v>212</v>
      </c>
      <c r="E27" s="32">
        <v>44341</v>
      </c>
      <c r="F27" s="42" t="s">
        <v>64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1157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2:47" x14ac:dyDescent="0.35">
      <c r="B28" t="s">
        <v>216</v>
      </c>
      <c r="C28" t="s">
        <v>54</v>
      </c>
      <c r="D28" t="s">
        <v>212</v>
      </c>
      <c r="E28" s="32">
        <v>44341</v>
      </c>
      <c r="F28" s="42" t="s">
        <v>64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2951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2:47" x14ac:dyDescent="0.35">
      <c r="B29" t="s">
        <v>217</v>
      </c>
      <c r="C29" t="s">
        <v>218</v>
      </c>
      <c r="D29" t="s">
        <v>219</v>
      </c>
      <c r="E29" s="32">
        <v>44344</v>
      </c>
      <c r="F29" s="42" t="s">
        <v>220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s">
        <v>221</v>
      </c>
    </row>
    <row r="30" spans="2:47" x14ac:dyDescent="0.35">
      <c r="B30" t="s">
        <v>222</v>
      </c>
      <c r="C30" t="s">
        <v>163</v>
      </c>
      <c r="D30" t="s">
        <v>223</v>
      </c>
      <c r="E30" s="32">
        <v>44344</v>
      </c>
      <c r="F30" s="42" t="s">
        <v>224</v>
      </c>
      <c r="G30">
        <v>0</v>
      </c>
      <c r="H30">
        <v>10000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26000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2:47" x14ac:dyDescent="0.35">
      <c r="B31" t="s">
        <v>225</v>
      </c>
      <c r="C31" t="s">
        <v>188</v>
      </c>
      <c r="D31" t="s">
        <v>226</v>
      </c>
      <c r="E31" s="32">
        <v>44351</v>
      </c>
      <c r="F31" s="42" t="s">
        <v>56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282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0</v>
      </c>
    </row>
    <row r="32" spans="2:47" x14ac:dyDescent="0.35">
      <c r="B32" t="s">
        <v>227</v>
      </c>
      <c r="C32" t="s">
        <v>207</v>
      </c>
      <c r="D32" t="s">
        <v>228</v>
      </c>
      <c r="E32" s="32">
        <v>44350</v>
      </c>
      <c r="F32" s="42" t="s">
        <v>229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380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1:47" x14ac:dyDescent="0.35">
      <c r="B33" t="s">
        <v>230</v>
      </c>
      <c r="C33" t="s">
        <v>54</v>
      </c>
      <c r="D33" t="s">
        <v>152</v>
      </c>
      <c r="E33" s="32">
        <v>44358</v>
      </c>
      <c r="F33" s="42" t="s">
        <v>231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s">
        <v>210</v>
      </c>
    </row>
    <row r="34" spans="1:47" x14ac:dyDescent="0.35">
      <c r="B34" t="s">
        <v>232</v>
      </c>
      <c r="C34" t="s">
        <v>207</v>
      </c>
      <c r="D34" t="s">
        <v>233</v>
      </c>
      <c r="E34" s="32">
        <v>44366</v>
      </c>
      <c r="F34" s="42" t="s">
        <v>234</v>
      </c>
      <c r="G34">
        <v>111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</row>
    <row r="35" spans="1:47" x14ac:dyDescent="0.35">
      <c r="B35" t="s">
        <v>235</v>
      </c>
      <c r="C35" t="s">
        <v>54</v>
      </c>
      <c r="D35" t="s">
        <v>236</v>
      </c>
      <c r="E35" s="32">
        <v>44376</v>
      </c>
      <c r="F35" s="42" t="s">
        <v>64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1457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</row>
    <row r="36" spans="1:47" x14ac:dyDescent="0.35">
      <c r="B36" t="s">
        <v>237</v>
      </c>
      <c r="C36" t="s">
        <v>54</v>
      </c>
      <c r="D36" t="s">
        <v>238</v>
      </c>
      <c r="E36" s="32">
        <v>44375</v>
      </c>
      <c r="F36" s="42" t="s">
        <v>64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927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1:47" x14ac:dyDescent="0.35">
      <c r="B37" t="s">
        <v>239</v>
      </c>
      <c r="C37" t="s">
        <v>54</v>
      </c>
      <c r="D37" t="s">
        <v>55</v>
      </c>
      <c r="E37" s="32">
        <v>44375</v>
      </c>
      <c r="F37" s="42" t="s">
        <v>240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2700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2168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667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1:47" x14ac:dyDescent="0.35">
      <c r="B38" t="s">
        <v>241</v>
      </c>
      <c r="C38" t="s">
        <v>163</v>
      </c>
      <c r="D38" t="s">
        <v>242</v>
      </c>
      <c r="E38" s="32">
        <v>44368</v>
      </c>
      <c r="F38" s="42" t="s">
        <v>243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t="s">
        <v>210</v>
      </c>
    </row>
    <row r="39" spans="1:47" x14ac:dyDescent="0.35">
      <c r="B39" t="s">
        <v>244</v>
      </c>
      <c r="C39" t="s">
        <v>54</v>
      </c>
      <c r="D39" t="s">
        <v>245</v>
      </c>
      <c r="E39" s="32">
        <v>44371</v>
      </c>
      <c r="F39" s="42" t="s">
        <v>246</v>
      </c>
      <c r="G39">
        <v>138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138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7" s="40" customFormat="1" x14ac:dyDescent="0.35">
      <c r="A40" s="41"/>
      <c r="B40" s="41"/>
      <c r="C40" s="41"/>
      <c r="D40" s="41" t="s">
        <v>110</v>
      </c>
      <c r="E40" s="41">
        <f>H40+J40+L40+N40+P40+R40+T40+V40+X40+Z40+AL40+AB40+AD40+AF40+AH40+AJ40+AN40+AP40+AR40+AT40-AS40-AQ40-AO40-AM40-AI40-AG40-AE40-AC40-AA40-AK40-Y40-W40-U40-S40-Q40-O40-M40-K40-I40-G40</f>
        <v>19079</v>
      </c>
      <c r="F40" s="45"/>
      <c r="G40" s="33">
        <f>SUM(G6:G39)</f>
        <v>1302</v>
      </c>
      <c r="H40" s="33">
        <f t="shared" ref="H40:AT40" si="0">SUM(H6:H39)</f>
        <v>10000</v>
      </c>
      <c r="I40" s="33">
        <f t="shared" si="0"/>
        <v>0</v>
      </c>
      <c r="J40" s="33">
        <f t="shared" si="0"/>
        <v>0</v>
      </c>
      <c r="K40" s="33">
        <f t="shared" si="0"/>
        <v>150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4">
        <f t="shared" si="0"/>
        <v>28756</v>
      </c>
      <c r="R40" s="34">
        <f t="shared" si="0"/>
        <v>2909</v>
      </c>
      <c r="S40" s="34">
        <f t="shared" si="0"/>
        <v>0</v>
      </c>
      <c r="T40" s="34">
        <f t="shared" si="0"/>
        <v>0</v>
      </c>
      <c r="U40" s="34">
        <f t="shared" si="0"/>
        <v>0</v>
      </c>
      <c r="V40" s="34">
        <f t="shared" si="0"/>
        <v>0</v>
      </c>
      <c r="W40" s="34">
        <f t="shared" si="0"/>
        <v>350</v>
      </c>
      <c r="X40" s="34">
        <f t="shared" si="0"/>
        <v>0</v>
      </c>
      <c r="Y40" s="34">
        <f t="shared" si="0"/>
        <v>350</v>
      </c>
      <c r="Z40" s="34">
        <f t="shared" si="0"/>
        <v>0</v>
      </c>
      <c r="AA40" s="36">
        <f t="shared" si="0"/>
        <v>0</v>
      </c>
      <c r="AB40" s="36">
        <f t="shared" si="0"/>
        <v>2168</v>
      </c>
      <c r="AC40" s="36">
        <f t="shared" si="0"/>
        <v>0</v>
      </c>
      <c r="AD40" s="36">
        <f t="shared" si="0"/>
        <v>5037</v>
      </c>
      <c r="AE40" s="36">
        <f t="shared" si="0"/>
        <v>0</v>
      </c>
      <c r="AF40" s="36">
        <f t="shared" si="0"/>
        <v>0</v>
      </c>
      <c r="AG40" s="37">
        <f t="shared" si="0"/>
        <v>0</v>
      </c>
      <c r="AH40" s="37">
        <f t="shared" si="0"/>
        <v>26618</v>
      </c>
      <c r="AI40" s="37">
        <f t="shared" si="0"/>
        <v>929</v>
      </c>
      <c r="AJ40" s="37">
        <f t="shared" si="0"/>
        <v>0</v>
      </c>
      <c r="AK40" s="35">
        <f>SUM(AK6:AK39)</f>
        <v>2436</v>
      </c>
      <c r="AL40" s="35">
        <f>SUM(AL6:AL39)</f>
        <v>4981</v>
      </c>
      <c r="AM40" s="38">
        <f t="shared" si="0"/>
        <v>0</v>
      </c>
      <c r="AN40" s="38">
        <f t="shared" si="0"/>
        <v>0</v>
      </c>
      <c r="AO40" s="38">
        <f t="shared" si="0"/>
        <v>0</v>
      </c>
      <c r="AP40" s="38">
        <f t="shared" si="0"/>
        <v>228</v>
      </c>
      <c r="AQ40" s="39">
        <f t="shared" si="0"/>
        <v>159</v>
      </c>
      <c r="AR40" s="39">
        <f t="shared" si="0"/>
        <v>801</v>
      </c>
      <c r="AS40" s="39">
        <f t="shared" si="0"/>
        <v>0</v>
      </c>
      <c r="AT40" s="39">
        <f t="shared" si="0"/>
        <v>769</v>
      </c>
      <c r="AU40" s="41"/>
    </row>
    <row r="41" spans="1:47" s="40" customFormat="1" x14ac:dyDescent="0.35">
      <c r="A41" s="41"/>
      <c r="B41" s="41"/>
      <c r="C41" s="41"/>
      <c r="D41" s="41"/>
      <c r="E41" s="41"/>
      <c r="F41" s="45" t="s">
        <v>111</v>
      </c>
      <c r="G41" s="33">
        <f>G40+I40+K40+M40+O40</f>
        <v>1452</v>
      </c>
      <c r="H41" s="33">
        <f>H40+J40+L40+N40+P40</f>
        <v>10000</v>
      </c>
      <c r="I41" s="33">
        <f>H41-G41</f>
        <v>8548</v>
      </c>
      <c r="J41" s="33"/>
      <c r="K41" s="33"/>
      <c r="L41" s="33"/>
      <c r="M41" s="33"/>
      <c r="N41" s="33"/>
      <c r="O41" s="33"/>
      <c r="P41" s="33"/>
      <c r="Q41" s="34">
        <f>Q40+S40+U40+W40+Y40</f>
        <v>29456</v>
      </c>
      <c r="R41" s="34">
        <f>R40+T40+V40+X40+Z40</f>
        <v>2909</v>
      </c>
      <c r="S41" s="34">
        <f>R41-Q41</f>
        <v>-26547</v>
      </c>
      <c r="T41" s="34"/>
      <c r="U41" s="34"/>
      <c r="V41" s="34"/>
      <c r="W41" s="34"/>
      <c r="X41" s="34"/>
      <c r="Y41" s="34"/>
      <c r="Z41" s="34"/>
      <c r="AA41" s="36">
        <f>AA40+AC40+AE40</f>
        <v>0</v>
      </c>
      <c r="AB41" s="36">
        <f>AB40+AD40+AF40</f>
        <v>7205</v>
      </c>
      <c r="AC41" s="36">
        <f>AB41-AA41</f>
        <v>7205</v>
      </c>
      <c r="AD41" s="36"/>
      <c r="AE41" s="36"/>
      <c r="AF41" s="36"/>
      <c r="AG41" s="37">
        <f>AG40+AI40</f>
        <v>929</v>
      </c>
      <c r="AH41" s="37">
        <f>AH40+AJ40</f>
        <v>26618</v>
      </c>
      <c r="AI41" s="37">
        <f>AH41-AG41</f>
        <v>25689</v>
      </c>
      <c r="AJ41" s="37"/>
      <c r="AK41" s="35">
        <f>AL40-AK40</f>
        <v>2545</v>
      </c>
      <c r="AL41" s="35"/>
      <c r="AM41" s="38">
        <f>AM40+AO40</f>
        <v>0</v>
      </c>
      <c r="AN41" s="38">
        <f>AN40+AP40</f>
        <v>228</v>
      </c>
      <c r="AO41" s="38">
        <f>AN41-AM41</f>
        <v>228</v>
      </c>
      <c r="AP41" s="38"/>
      <c r="AQ41" s="39">
        <f>AR40-AQ40</f>
        <v>642</v>
      </c>
      <c r="AR41" s="39"/>
      <c r="AS41" s="39">
        <f>AT40-AS40</f>
        <v>769</v>
      </c>
      <c r="AT41" s="39"/>
      <c r="AU41" s="41" t="s">
        <v>112</v>
      </c>
    </row>
    <row r="42" spans="1:47" x14ac:dyDescent="0.35">
      <c r="B42" t="s">
        <v>247</v>
      </c>
      <c r="C42" t="s">
        <v>69</v>
      </c>
      <c r="D42" t="s">
        <v>248</v>
      </c>
      <c r="E42" s="32">
        <v>44382</v>
      </c>
      <c r="F42" s="42" t="s">
        <v>64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55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1:47" x14ac:dyDescent="0.35">
      <c r="B43" t="s">
        <v>249</v>
      </c>
      <c r="C43" t="s">
        <v>62</v>
      </c>
      <c r="D43" t="s">
        <v>250</v>
      </c>
      <c r="E43" s="32">
        <v>44383</v>
      </c>
      <c r="F43" s="42" t="s">
        <v>56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360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1:47" x14ac:dyDescent="0.35">
      <c r="B44" t="s">
        <v>251</v>
      </c>
      <c r="C44" t="s">
        <v>252</v>
      </c>
      <c r="D44" t="s">
        <v>253</v>
      </c>
      <c r="E44" s="32">
        <v>44383</v>
      </c>
      <c r="F44" s="42" t="s">
        <v>254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127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s">
        <v>255</v>
      </c>
    </row>
    <row r="45" spans="1:47" x14ac:dyDescent="0.35">
      <c r="B45" t="s">
        <v>256</v>
      </c>
      <c r="C45" t="s">
        <v>69</v>
      </c>
      <c r="D45" t="s">
        <v>257</v>
      </c>
      <c r="E45" s="32">
        <v>44389</v>
      </c>
      <c r="F45" s="42" t="s">
        <v>234</v>
      </c>
      <c r="G45">
        <v>94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</row>
    <row r="46" spans="1:47" x14ac:dyDescent="0.35">
      <c r="B46" t="s">
        <v>258</v>
      </c>
      <c r="C46" t="s">
        <v>54</v>
      </c>
      <c r="D46" t="s">
        <v>259</v>
      </c>
      <c r="E46" s="32">
        <v>44411</v>
      </c>
      <c r="F46" s="42" t="s">
        <v>260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161</v>
      </c>
      <c r="AL46">
        <v>0</v>
      </c>
      <c r="AM46">
        <v>0</v>
      </c>
      <c r="AN46">
        <v>161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 t="s">
        <v>261</v>
      </c>
    </row>
    <row r="47" spans="1:47" x14ac:dyDescent="0.35">
      <c r="B47" t="s">
        <v>262</v>
      </c>
      <c r="C47" t="s">
        <v>263</v>
      </c>
      <c r="D47" t="s">
        <v>264</v>
      </c>
      <c r="E47" s="32">
        <v>44414</v>
      </c>
      <c r="F47" s="42" t="s">
        <v>64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112.8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7" x14ac:dyDescent="0.35">
      <c r="B48" t="s">
        <v>265</v>
      </c>
      <c r="C48" t="s">
        <v>266</v>
      </c>
      <c r="D48" t="s">
        <v>267</v>
      </c>
      <c r="E48" s="32">
        <v>44414</v>
      </c>
      <c r="F48" s="42" t="s">
        <v>268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290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293</v>
      </c>
      <c r="AS48">
        <v>0</v>
      </c>
      <c r="AT48">
        <v>0</v>
      </c>
      <c r="AU48" t="s">
        <v>269</v>
      </c>
    </row>
    <row r="49" spans="1:47" x14ac:dyDescent="0.35">
      <c r="B49" t="s">
        <v>270</v>
      </c>
      <c r="C49" t="s">
        <v>271</v>
      </c>
      <c r="D49" t="s">
        <v>272</v>
      </c>
      <c r="E49" s="32">
        <v>44426</v>
      </c>
      <c r="F49" s="42" t="s">
        <v>64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 t="s">
        <v>210</v>
      </c>
    </row>
    <row r="50" spans="1:47" x14ac:dyDescent="0.35">
      <c r="B50" t="s">
        <v>273</v>
      </c>
      <c r="C50" t="s">
        <v>274</v>
      </c>
      <c r="D50" t="s">
        <v>275</v>
      </c>
      <c r="E50" s="32">
        <v>44466</v>
      </c>
      <c r="F50" s="42" t="s">
        <v>56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121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t="s">
        <v>276</v>
      </c>
    </row>
    <row r="51" spans="1:47" x14ac:dyDescent="0.35">
      <c r="B51" t="s">
        <v>277</v>
      </c>
      <c r="C51" t="s">
        <v>62</v>
      </c>
      <c r="D51" t="s">
        <v>278</v>
      </c>
      <c r="E51" s="32">
        <v>44467</v>
      </c>
      <c r="F51" s="42" t="s">
        <v>203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1606</v>
      </c>
      <c r="AU51" t="s">
        <v>203</v>
      </c>
    </row>
    <row r="52" spans="1:47" x14ac:dyDescent="0.35">
      <c r="B52" t="s">
        <v>279</v>
      </c>
      <c r="C52" t="s">
        <v>69</v>
      </c>
      <c r="D52" t="s">
        <v>280</v>
      </c>
      <c r="E52" s="32">
        <v>44469</v>
      </c>
      <c r="F52" s="42" t="s">
        <v>281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235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1:47" s="40" customFormat="1" x14ac:dyDescent="0.35">
      <c r="A53" s="41"/>
      <c r="B53" s="41"/>
      <c r="C53" s="41"/>
      <c r="D53" s="41" t="s">
        <v>143</v>
      </c>
      <c r="E53" s="41">
        <f>H53+J53+L53+N53+P53+R53+T53+V53+X53+Z53+AL53+AB53+AD53+AF53+AH53+AJ53+AN53+AP53+AR53+AT53-AS53-AQ53-AO53-AM53-AI53-AG53-AE53-AC53-AA53-AK53-Y53-W53-U53-S53-Q53-O53-M53-K53-I53-G53</f>
        <v>2190.1999999999998</v>
      </c>
      <c r="F53" s="45"/>
      <c r="G53" s="33">
        <f>SUM(G42:G52)</f>
        <v>94</v>
      </c>
      <c r="H53" s="33">
        <f t="shared" ref="H53:P53" si="1">SUM(H42:H52)</f>
        <v>0</v>
      </c>
      <c r="I53" s="33">
        <f t="shared" si="1"/>
        <v>0</v>
      </c>
      <c r="J53" s="33">
        <f t="shared" si="1"/>
        <v>0</v>
      </c>
      <c r="K53" s="33">
        <f t="shared" si="1"/>
        <v>0</v>
      </c>
      <c r="L53" s="33">
        <f t="shared" si="1"/>
        <v>0</v>
      </c>
      <c r="M53" s="33">
        <f t="shared" si="1"/>
        <v>0</v>
      </c>
      <c r="N53" s="33">
        <f t="shared" si="1"/>
        <v>0</v>
      </c>
      <c r="O53" s="33">
        <f t="shared" si="1"/>
        <v>55</v>
      </c>
      <c r="P53" s="33">
        <f t="shared" si="1"/>
        <v>0</v>
      </c>
      <c r="Q53" s="34">
        <f>SUM(Q42:Q52)</f>
        <v>112.8</v>
      </c>
      <c r="R53" s="34">
        <f t="shared" ref="R53:Z53" si="2">SUM(R42:R52)</f>
        <v>0</v>
      </c>
      <c r="S53" s="34">
        <f t="shared" si="2"/>
        <v>0</v>
      </c>
      <c r="T53" s="34">
        <f t="shared" si="2"/>
        <v>0</v>
      </c>
      <c r="U53" s="34">
        <f t="shared" si="2"/>
        <v>0</v>
      </c>
      <c r="V53" s="34">
        <f t="shared" si="2"/>
        <v>0</v>
      </c>
      <c r="W53" s="34">
        <f t="shared" si="2"/>
        <v>0</v>
      </c>
      <c r="X53" s="34">
        <f t="shared" si="2"/>
        <v>235</v>
      </c>
      <c r="Y53" s="34">
        <f t="shared" si="2"/>
        <v>0</v>
      </c>
      <c r="Z53" s="34">
        <f t="shared" si="2"/>
        <v>360</v>
      </c>
      <c r="AA53" s="36">
        <f>SUM(AA42:AA52)</f>
        <v>0</v>
      </c>
      <c r="AB53" s="36">
        <f t="shared" ref="AB53:AF53" si="3">SUM(AB42:AB52)</f>
        <v>0</v>
      </c>
      <c r="AC53" s="36">
        <f t="shared" si="3"/>
        <v>0</v>
      </c>
      <c r="AD53" s="36">
        <f t="shared" si="3"/>
        <v>0</v>
      </c>
      <c r="AE53" s="36">
        <f t="shared" si="3"/>
        <v>0</v>
      </c>
      <c r="AF53" s="36">
        <f t="shared" si="3"/>
        <v>0</v>
      </c>
      <c r="AG53" s="37">
        <f>SUM(AG42:AG52)</f>
        <v>0</v>
      </c>
      <c r="AH53" s="37">
        <f t="shared" ref="AH53:AJ53" si="4">SUM(AH42:AH52)</f>
        <v>0</v>
      </c>
      <c r="AI53" s="37">
        <f t="shared" si="4"/>
        <v>0</v>
      </c>
      <c r="AJ53" s="37">
        <f t="shared" si="4"/>
        <v>0</v>
      </c>
      <c r="AK53" s="35">
        <f>SUM(AK42:AK52)</f>
        <v>451</v>
      </c>
      <c r="AL53" s="35">
        <f>SUM(AL42:AL52)</f>
        <v>248</v>
      </c>
      <c r="AM53" s="38">
        <f>SUM(AM42:AM52)</f>
        <v>0</v>
      </c>
      <c r="AN53" s="38">
        <f t="shared" ref="AN53:AP53" si="5">SUM(AN42:AN52)</f>
        <v>161</v>
      </c>
      <c r="AO53" s="38">
        <f t="shared" si="5"/>
        <v>0</v>
      </c>
      <c r="AP53" s="38">
        <f t="shared" si="5"/>
        <v>0</v>
      </c>
      <c r="AQ53" s="39">
        <f>SUM(AQ42:AQ52)</f>
        <v>0</v>
      </c>
      <c r="AR53" s="39">
        <f t="shared" ref="AR53:AT53" si="6">SUM(AR42:AR52)</f>
        <v>293</v>
      </c>
      <c r="AS53" s="39">
        <f t="shared" si="6"/>
        <v>0</v>
      </c>
      <c r="AT53" s="39">
        <f t="shared" si="6"/>
        <v>1606</v>
      </c>
      <c r="AU53" s="41"/>
    </row>
    <row r="54" spans="1:47" s="40" customFormat="1" x14ac:dyDescent="0.35">
      <c r="A54" s="41"/>
      <c r="B54" s="41"/>
      <c r="C54" s="41"/>
      <c r="D54" s="41"/>
      <c r="E54" s="41"/>
      <c r="F54" s="45" t="s">
        <v>111</v>
      </c>
      <c r="G54" s="33">
        <f>G53+I53+K53+M53+O53</f>
        <v>149</v>
      </c>
      <c r="H54" s="33">
        <f>H53+J53+L53+N53+P53</f>
        <v>0</v>
      </c>
      <c r="I54" s="33">
        <f>H54-G54</f>
        <v>-149</v>
      </c>
      <c r="J54" s="33"/>
      <c r="K54" s="33"/>
      <c r="L54" s="33"/>
      <c r="M54" s="33"/>
      <c r="N54" s="33"/>
      <c r="O54" s="33"/>
      <c r="P54" s="33"/>
      <c r="Q54" s="34">
        <f>Q53+S53+U53+W53+Y53</f>
        <v>112.8</v>
      </c>
      <c r="R54" s="34">
        <f>R53+T53+V53+X53+Z53</f>
        <v>595</v>
      </c>
      <c r="S54" s="34">
        <f>R54-Q54</f>
        <v>482.2</v>
      </c>
      <c r="T54" s="34"/>
      <c r="U54" s="34"/>
      <c r="V54" s="34"/>
      <c r="W54" s="34"/>
      <c r="X54" s="34"/>
      <c r="Y54" s="34"/>
      <c r="Z54" s="34"/>
      <c r="AA54" s="36">
        <f>AA53+AC53+AE53</f>
        <v>0</v>
      </c>
      <c r="AB54" s="36">
        <f>AB53+AD53+AF53</f>
        <v>0</v>
      </c>
      <c r="AC54" s="36">
        <f>AB54-AA54</f>
        <v>0</v>
      </c>
      <c r="AD54" s="36"/>
      <c r="AE54" s="36"/>
      <c r="AF54" s="36"/>
      <c r="AG54" s="37">
        <f>AG53+AI53</f>
        <v>0</v>
      </c>
      <c r="AH54" s="37">
        <f>AH53+AJ53</f>
        <v>0</v>
      </c>
      <c r="AI54" s="37">
        <f>AH54-AG54</f>
        <v>0</v>
      </c>
      <c r="AJ54" s="37"/>
      <c r="AK54" s="35">
        <f>AL53-AK53</f>
        <v>-203</v>
      </c>
      <c r="AL54" s="35"/>
      <c r="AM54" s="38">
        <f>AM53+AO53</f>
        <v>0</v>
      </c>
      <c r="AN54" s="38">
        <f>AN53+AP53</f>
        <v>161</v>
      </c>
      <c r="AO54" s="38">
        <f>AN54-AM54</f>
        <v>161</v>
      </c>
      <c r="AP54" s="38"/>
      <c r="AQ54" s="39">
        <f>AR53-AQ53</f>
        <v>293</v>
      </c>
      <c r="AR54" s="39"/>
      <c r="AS54" s="39">
        <f>AT53-AS53</f>
        <v>1606</v>
      </c>
      <c r="AT54" s="39"/>
      <c r="AU54" s="41" t="s">
        <v>112</v>
      </c>
    </row>
    <row r="55" spans="1:47" x14ac:dyDescent="0.35">
      <c r="A55">
        <v>3</v>
      </c>
      <c r="B55" t="s">
        <v>282</v>
      </c>
      <c r="C55" t="s">
        <v>54</v>
      </c>
      <c r="D55" t="s">
        <v>283</v>
      </c>
      <c r="E55" s="32">
        <v>44470</v>
      </c>
      <c r="F55" s="42" t="s">
        <v>284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505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505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1:47" x14ac:dyDescent="0.35">
      <c r="B56" t="s">
        <v>285</v>
      </c>
      <c r="C56" t="s">
        <v>286</v>
      </c>
      <c r="D56" t="s">
        <v>287</v>
      </c>
      <c r="E56" s="32">
        <v>44475</v>
      </c>
      <c r="F56" s="42" t="s">
        <v>281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24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</row>
    <row r="57" spans="1:47" x14ac:dyDescent="0.35">
      <c r="B57" t="s">
        <v>288</v>
      </c>
      <c r="C57" t="s">
        <v>136</v>
      </c>
      <c r="D57" t="s">
        <v>289</v>
      </c>
      <c r="E57" s="32">
        <v>44475</v>
      </c>
      <c r="F57" s="42" t="s">
        <v>290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138</v>
      </c>
      <c r="AU57" t="s">
        <v>291</v>
      </c>
    </row>
    <row r="58" spans="1:47" x14ac:dyDescent="0.35">
      <c r="B58" t="s">
        <v>292</v>
      </c>
      <c r="C58" t="s">
        <v>293</v>
      </c>
      <c r="D58" t="s">
        <v>294</v>
      </c>
      <c r="E58" s="32">
        <v>44484</v>
      </c>
      <c r="F58" s="42" t="s">
        <v>281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296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1:47" x14ac:dyDescent="0.35">
      <c r="B59" t="s">
        <v>295</v>
      </c>
      <c r="C59" t="s">
        <v>296</v>
      </c>
      <c r="D59" t="s">
        <v>297</v>
      </c>
      <c r="E59" s="32">
        <v>44497</v>
      </c>
      <c r="F59" s="42" t="s">
        <v>298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455</v>
      </c>
      <c r="AO59">
        <v>0</v>
      </c>
      <c r="AP59">
        <v>0</v>
      </c>
      <c r="AQ59">
        <v>455</v>
      </c>
      <c r="AR59">
        <v>0</v>
      </c>
      <c r="AS59">
        <v>0</v>
      </c>
      <c r="AT59">
        <v>0</v>
      </c>
    </row>
    <row r="60" spans="1:47" x14ac:dyDescent="0.35">
      <c r="B60" t="s">
        <v>299</v>
      </c>
      <c r="C60" t="s">
        <v>54</v>
      </c>
      <c r="D60" t="s">
        <v>55</v>
      </c>
      <c r="E60" s="32">
        <v>44498</v>
      </c>
      <c r="F60" s="42" t="s">
        <v>300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505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1:47" ht="29" x14ac:dyDescent="0.35">
      <c r="B61" t="s">
        <v>301</v>
      </c>
      <c r="C61" t="s">
        <v>302</v>
      </c>
      <c r="D61" t="s">
        <v>303</v>
      </c>
      <c r="E61" s="32">
        <v>44540</v>
      </c>
      <c r="F61" s="42" t="s">
        <v>304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3172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143</v>
      </c>
      <c r="AQ61">
        <v>0</v>
      </c>
      <c r="AR61">
        <v>0</v>
      </c>
      <c r="AS61">
        <v>0</v>
      </c>
      <c r="AT61">
        <v>0</v>
      </c>
    </row>
    <row r="62" spans="1:47" x14ac:dyDescent="0.35">
      <c r="B62" t="s">
        <v>305</v>
      </c>
      <c r="C62" t="s">
        <v>207</v>
      </c>
      <c r="D62" t="s">
        <v>306</v>
      </c>
      <c r="E62" s="32">
        <v>44552</v>
      </c>
      <c r="F62" s="42" t="s">
        <v>307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819.5</v>
      </c>
      <c r="AM62">
        <v>0</v>
      </c>
      <c r="AN62">
        <v>0</v>
      </c>
      <c r="AO62">
        <v>0</v>
      </c>
      <c r="AP62">
        <v>105</v>
      </c>
      <c r="AQ62">
        <v>0</v>
      </c>
      <c r="AR62">
        <v>83.5</v>
      </c>
      <c r="AS62">
        <v>0</v>
      </c>
      <c r="AT62">
        <v>0</v>
      </c>
      <c r="AU62" t="s">
        <v>276</v>
      </c>
    </row>
    <row r="63" spans="1:47" x14ac:dyDescent="0.35">
      <c r="B63" t="s">
        <v>308</v>
      </c>
      <c r="C63" t="s">
        <v>69</v>
      </c>
      <c r="D63" t="s">
        <v>309</v>
      </c>
      <c r="E63" s="32">
        <v>44532</v>
      </c>
      <c r="F63" s="42" t="s">
        <v>310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650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 t="s">
        <v>311</v>
      </c>
    </row>
    <row r="64" spans="1:47" x14ac:dyDescent="0.35">
      <c r="B64" t="s">
        <v>312</v>
      </c>
      <c r="C64" t="s">
        <v>163</v>
      </c>
      <c r="D64" t="s">
        <v>313</v>
      </c>
      <c r="E64" s="32">
        <v>44553</v>
      </c>
      <c r="F64" s="42" t="s">
        <v>314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212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1:47" x14ac:dyDescent="0.35">
      <c r="B65" t="s">
        <v>315</v>
      </c>
      <c r="C65" t="s">
        <v>188</v>
      </c>
      <c r="D65" t="s">
        <v>226</v>
      </c>
      <c r="E65" s="32">
        <v>44523</v>
      </c>
      <c r="F65" s="42" t="s">
        <v>281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26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1:47" x14ac:dyDescent="0.35">
      <c r="B66" t="s">
        <v>316</v>
      </c>
      <c r="C66" t="s">
        <v>317</v>
      </c>
      <c r="D66" t="s">
        <v>318</v>
      </c>
      <c r="E66" s="32">
        <v>44533</v>
      </c>
      <c r="F66" s="42" t="s">
        <v>319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165</v>
      </c>
      <c r="AL66">
        <v>0</v>
      </c>
      <c r="AM66">
        <v>0</v>
      </c>
      <c r="AN66">
        <v>165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 t="s">
        <v>311</v>
      </c>
    </row>
    <row r="67" spans="1:47" x14ac:dyDescent="0.35">
      <c r="B67" t="s">
        <v>320</v>
      </c>
      <c r="C67" t="s">
        <v>126</v>
      </c>
      <c r="D67" t="s">
        <v>168</v>
      </c>
      <c r="E67" s="32">
        <v>44552</v>
      </c>
      <c r="F67" s="42" t="s">
        <v>169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111</v>
      </c>
      <c r="AN67">
        <v>484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1:47" x14ac:dyDescent="0.35">
      <c r="B68" t="s">
        <v>321</v>
      </c>
      <c r="C68" t="s">
        <v>322</v>
      </c>
      <c r="D68" t="s">
        <v>323</v>
      </c>
      <c r="E68" s="32">
        <v>44551</v>
      </c>
      <c r="F68" s="42" t="s">
        <v>324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600</v>
      </c>
      <c r="AS68">
        <v>0</v>
      </c>
      <c r="AT68">
        <v>0</v>
      </c>
    </row>
    <row r="69" spans="1:47" x14ac:dyDescent="0.35">
      <c r="B69" t="s">
        <v>325</v>
      </c>
      <c r="C69" t="s">
        <v>326</v>
      </c>
      <c r="D69" t="s">
        <v>327</v>
      </c>
      <c r="E69" s="32">
        <v>44545</v>
      </c>
      <c r="F69" s="42" t="s">
        <v>169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126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1:47" x14ac:dyDescent="0.35">
      <c r="B70" t="s">
        <v>328</v>
      </c>
      <c r="C70" t="s">
        <v>329</v>
      </c>
      <c r="D70" t="s">
        <v>330</v>
      </c>
      <c r="E70" s="32">
        <v>44511</v>
      </c>
      <c r="F70" s="42" t="s">
        <v>331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388</v>
      </c>
      <c r="AR70">
        <v>0</v>
      </c>
      <c r="AS70">
        <v>0</v>
      </c>
      <c r="AT70">
        <v>0</v>
      </c>
    </row>
    <row r="71" spans="1:47" x14ac:dyDescent="0.35">
      <c r="B71" t="s">
        <v>332</v>
      </c>
      <c r="C71" t="s">
        <v>73</v>
      </c>
      <c r="D71" t="s">
        <v>108</v>
      </c>
      <c r="E71" s="32">
        <v>44525</v>
      </c>
      <c r="F71" s="42" t="s">
        <v>109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s">
        <v>210</v>
      </c>
    </row>
    <row r="72" spans="1:47" x14ac:dyDescent="0.35">
      <c r="B72" t="s">
        <v>333</v>
      </c>
      <c r="C72" t="s">
        <v>334</v>
      </c>
      <c r="D72" t="s">
        <v>335</v>
      </c>
      <c r="E72" s="32">
        <v>44525</v>
      </c>
      <c r="F72" s="42" t="s">
        <v>336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72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1:47" x14ac:dyDescent="0.35">
      <c r="B73" t="s">
        <v>337</v>
      </c>
      <c r="C73" t="s">
        <v>338</v>
      </c>
      <c r="D73" t="s">
        <v>339</v>
      </c>
      <c r="E73" s="32">
        <v>44540</v>
      </c>
      <c r="F73" s="42" t="s">
        <v>340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73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73</v>
      </c>
      <c r="AS73">
        <v>0</v>
      </c>
      <c r="AT73">
        <v>0</v>
      </c>
      <c r="AU73" t="s">
        <v>276</v>
      </c>
    </row>
    <row r="74" spans="1:47" x14ac:dyDescent="0.35">
      <c r="B74" t="s">
        <v>341</v>
      </c>
      <c r="C74" t="s">
        <v>66</v>
      </c>
      <c r="D74" t="s">
        <v>342</v>
      </c>
      <c r="E74" s="32">
        <v>44540</v>
      </c>
      <c r="F74" s="42" t="s">
        <v>234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42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 t="s">
        <v>276</v>
      </c>
    </row>
    <row r="75" spans="1:47" x14ac:dyDescent="0.35">
      <c r="B75" t="s">
        <v>343</v>
      </c>
      <c r="C75" t="s">
        <v>344</v>
      </c>
      <c r="D75" t="s">
        <v>345</v>
      </c>
      <c r="E75" s="32">
        <v>44512</v>
      </c>
      <c r="F75" s="42" t="s">
        <v>346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86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s">
        <v>347</v>
      </c>
    </row>
    <row r="76" spans="1:47" x14ac:dyDescent="0.35">
      <c r="B76" t="s">
        <v>348</v>
      </c>
      <c r="C76" t="s">
        <v>66</v>
      </c>
      <c r="D76" t="s">
        <v>349</v>
      </c>
      <c r="E76" s="32">
        <v>44503</v>
      </c>
      <c r="F76" s="42" t="s">
        <v>234</v>
      </c>
      <c r="G76">
        <v>55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1:47" x14ac:dyDescent="0.35">
      <c r="B77" t="s">
        <v>350</v>
      </c>
      <c r="C77" t="s">
        <v>66</v>
      </c>
      <c r="D77" t="s">
        <v>351</v>
      </c>
      <c r="E77" s="32">
        <v>44561</v>
      </c>
      <c r="F77" s="42" t="s">
        <v>352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 t="s">
        <v>210</v>
      </c>
    </row>
    <row r="78" spans="1:47" s="40" customFormat="1" x14ac:dyDescent="0.35">
      <c r="A78" s="41"/>
      <c r="B78" s="41"/>
      <c r="C78" s="41"/>
      <c r="D78" s="41" t="s">
        <v>144</v>
      </c>
      <c r="E78" s="41">
        <f>H78+J78+L78+N78+P78+R78+T78+V78+X78+Z78+AL78+AB78+AD78+AF78+AH78+AJ78+AN78+AP78+AR78+AT78-AS78-AQ78-AO78-AM78-AI78-AG78-AE78-AC78-AA78-AK78-Y78-W78-U78-S78-Q78-O78-M78-K78-I78-G78</f>
        <v>5222</v>
      </c>
      <c r="F78" s="45"/>
      <c r="G78" s="33">
        <f t="shared" ref="G78:AT78" si="7">SUM(G55:G77)</f>
        <v>55</v>
      </c>
      <c r="H78" s="33">
        <f t="shared" si="7"/>
        <v>0</v>
      </c>
      <c r="I78" s="33">
        <f t="shared" si="7"/>
        <v>0</v>
      </c>
      <c r="J78" s="33">
        <f t="shared" si="7"/>
        <v>0</v>
      </c>
      <c r="K78" s="33">
        <f t="shared" si="7"/>
        <v>0</v>
      </c>
      <c r="L78" s="33">
        <f t="shared" si="7"/>
        <v>0</v>
      </c>
      <c r="M78" s="33">
        <f t="shared" si="7"/>
        <v>0</v>
      </c>
      <c r="N78" s="33">
        <f t="shared" si="7"/>
        <v>0</v>
      </c>
      <c r="O78" s="33">
        <f t="shared" si="7"/>
        <v>0</v>
      </c>
      <c r="P78" s="33">
        <f t="shared" si="7"/>
        <v>0</v>
      </c>
      <c r="Q78" s="34">
        <f t="shared" si="7"/>
        <v>0</v>
      </c>
      <c r="R78" s="34">
        <f t="shared" si="7"/>
        <v>0</v>
      </c>
      <c r="S78" s="34">
        <f t="shared" si="7"/>
        <v>0</v>
      </c>
      <c r="T78" s="34">
        <f t="shared" si="7"/>
        <v>0</v>
      </c>
      <c r="U78" s="34">
        <f t="shared" si="7"/>
        <v>0</v>
      </c>
      <c r="V78" s="34">
        <f t="shared" si="7"/>
        <v>0</v>
      </c>
      <c r="W78" s="34">
        <f t="shared" si="7"/>
        <v>212</v>
      </c>
      <c r="X78" s="34">
        <f t="shared" si="7"/>
        <v>296</v>
      </c>
      <c r="Y78" s="34">
        <f t="shared" si="7"/>
        <v>0</v>
      </c>
      <c r="Z78" s="34">
        <f t="shared" si="7"/>
        <v>0</v>
      </c>
      <c r="AA78" s="36">
        <f t="shared" si="7"/>
        <v>0</v>
      </c>
      <c r="AB78" s="36">
        <f t="shared" si="7"/>
        <v>1034</v>
      </c>
      <c r="AC78" s="36">
        <f t="shared" si="7"/>
        <v>0</v>
      </c>
      <c r="AD78" s="36">
        <f t="shared" si="7"/>
        <v>26</v>
      </c>
      <c r="AE78" s="36">
        <f t="shared" si="7"/>
        <v>0</v>
      </c>
      <c r="AF78" s="36">
        <f t="shared" si="7"/>
        <v>0</v>
      </c>
      <c r="AG78" s="37">
        <f t="shared" si="7"/>
        <v>0</v>
      </c>
      <c r="AH78" s="37">
        <f t="shared" si="7"/>
        <v>0</v>
      </c>
      <c r="AI78" s="37">
        <f t="shared" si="7"/>
        <v>0</v>
      </c>
      <c r="AJ78" s="37">
        <f t="shared" si="7"/>
        <v>3172</v>
      </c>
      <c r="AK78" s="35">
        <f t="shared" si="7"/>
        <v>930</v>
      </c>
      <c r="AL78" s="35">
        <f t="shared" si="7"/>
        <v>905.5</v>
      </c>
      <c r="AM78" s="38">
        <f t="shared" si="7"/>
        <v>616</v>
      </c>
      <c r="AN78" s="38">
        <f t="shared" si="7"/>
        <v>1302</v>
      </c>
      <c r="AO78" s="38">
        <f t="shared" si="7"/>
        <v>0</v>
      </c>
      <c r="AP78" s="38">
        <f t="shared" si="7"/>
        <v>248</v>
      </c>
      <c r="AQ78" s="39">
        <f t="shared" si="7"/>
        <v>843</v>
      </c>
      <c r="AR78" s="39">
        <f t="shared" si="7"/>
        <v>756.5</v>
      </c>
      <c r="AS78" s="39">
        <f t="shared" si="7"/>
        <v>0</v>
      </c>
      <c r="AT78" s="39">
        <f t="shared" si="7"/>
        <v>138</v>
      </c>
      <c r="AU78" s="41"/>
    </row>
    <row r="79" spans="1:47" s="40" customFormat="1" x14ac:dyDescent="0.35">
      <c r="A79" s="41"/>
      <c r="B79" s="41"/>
      <c r="C79" s="41"/>
      <c r="D79" s="41"/>
      <c r="E79" s="41"/>
      <c r="F79" s="45" t="s">
        <v>111</v>
      </c>
      <c r="G79" s="33">
        <f>G78+I78+K78+M78+O78</f>
        <v>55</v>
      </c>
      <c r="H79" s="33">
        <f>H78+J78+L78+N78+P78</f>
        <v>0</v>
      </c>
      <c r="I79" s="33">
        <f>H79-G79</f>
        <v>-55</v>
      </c>
      <c r="J79" s="33"/>
      <c r="K79" s="33"/>
      <c r="L79" s="33"/>
      <c r="M79" s="33"/>
      <c r="N79" s="33"/>
      <c r="O79" s="33"/>
      <c r="P79" s="33"/>
      <c r="Q79" s="34">
        <f>Q78+S78+U78+W78+Y78</f>
        <v>212</v>
      </c>
      <c r="R79" s="34">
        <f>R78+T78+V78+X78+Z78</f>
        <v>296</v>
      </c>
      <c r="S79" s="34">
        <f>R79-Q79</f>
        <v>84</v>
      </c>
      <c r="T79" s="34"/>
      <c r="U79" s="34"/>
      <c r="V79" s="34"/>
      <c r="W79" s="34"/>
      <c r="X79" s="34"/>
      <c r="Y79" s="34"/>
      <c r="Z79" s="34"/>
      <c r="AA79" s="36">
        <f>AA78+AC78+AE78</f>
        <v>0</v>
      </c>
      <c r="AB79" s="36">
        <f>AB78+AD78+AF78</f>
        <v>1060</v>
      </c>
      <c r="AC79" s="36">
        <f>AB79-AA79</f>
        <v>1060</v>
      </c>
      <c r="AD79" s="36"/>
      <c r="AE79" s="36"/>
      <c r="AF79" s="36"/>
      <c r="AG79" s="37">
        <f>AG78+AI78</f>
        <v>0</v>
      </c>
      <c r="AH79" s="37">
        <f>AH78+AJ78</f>
        <v>3172</v>
      </c>
      <c r="AI79" s="37">
        <f>AH79-AG79</f>
        <v>3172</v>
      </c>
      <c r="AJ79" s="37"/>
      <c r="AK79" s="35">
        <f>AL78-AK78</f>
        <v>-24.5</v>
      </c>
      <c r="AL79" s="35"/>
      <c r="AM79" s="38">
        <f>AM78+AO78</f>
        <v>616</v>
      </c>
      <c r="AN79" s="38">
        <f>AN78+AP78</f>
        <v>1550</v>
      </c>
      <c r="AO79" s="38">
        <f>AN79-AM79</f>
        <v>934</v>
      </c>
      <c r="AP79" s="38"/>
      <c r="AQ79" s="39">
        <f>AR78-AQ78</f>
        <v>-86.5</v>
      </c>
      <c r="AR79" s="39"/>
      <c r="AS79" s="39">
        <f>AT78-AS78</f>
        <v>138</v>
      </c>
      <c r="AT79" s="39"/>
      <c r="AU79" s="41" t="s">
        <v>112</v>
      </c>
    </row>
    <row r="80" spans="1:47" x14ac:dyDescent="0.35">
      <c r="A80" s="59">
        <v>4</v>
      </c>
      <c r="B80" s="59" t="s">
        <v>353</v>
      </c>
      <c r="C80" s="59" t="s">
        <v>354</v>
      </c>
      <c r="D80" s="58" t="s">
        <v>355</v>
      </c>
      <c r="E80" s="61">
        <v>44572</v>
      </c>
      <c r="F80" s="62" t="s">
        <v>356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897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  <c r="AH80" s="60">
        <v>0</v>
      </c>
      <c r="AI80" s="60">
        <v>0</v>
      </c>
      <c r="AJ80" s="60">
        <v>0</v>
      </c>
      <c r="AK80" s="60">
        <v>1794</v>
      </c>
      <c r="AL80" s="60">
        <v>0</v>
      </c>
      <c r="AM80" s="60">
        <v>0</v>
      </c>
      <c r="AN80" s="60">
        <v>0</v>
      </c>
      <c r="AO80" s="60">
        <v>0</v>
      </c>
      <c r="AP80" s="60">
        <v>0</v>
      </c>
      <c r="AQ80" s="60">
        <v>0</v>
      </c>
      <c r="AR80" s="60">
        <v>897</v>
      </c>
      <c r="AS80" s="60">
        <v>0</v>
      </c>
      <c r="AT80" s="60">
        <v>0</v>
      </c>
      <c r="AU80" s="58" t="s">
        <v>357</v>
      </c>
    </row>
    <row r="81" spans="1:47" x14ac:dyDescent="0.35">
      <c r="A81" s="59"/>
      <c r="B81" s="59" t="s">
        <v>358</v>
      </c>
      <c r="C81" s="58" t="s">
        <v>359</v>
      </c>
      <c r="D81" s="58" t="s">
        <v>360</v>
      </c>
      <c r="E81" s="61">
        <v>44573</v>
      </c>
      <c r="F81" s="62" t="s">
        <v>361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0</v>
      </c>
      <c r="AU81" s="58" t="s">
        <v>210</v>
      </c>
    </row>
    <row r="82" spans="1:47" x14ac:dyDescent="0.35">
      <c r="A82" s="59"/>
      <c r="B82" s="58" t="s">
        <v>362</v>
      </c>
      <c r="C82" s="58" t="s">
        <v>188</v>
      </c>
      <c r="D82" s="58" t="s">
        <v>363</v>
      </c>
      <c r="E82" s="61">
        <v>44574</v>
      </c>
      <c r="F82" s="62" t="s">
        <v>364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89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89</v>
      </c>
      <c r="AS82" s="60">
        <v>0</v>
      </c>
      <c r="AT82" s="60">
        <v>0</v>
      </c>
      <c r="AU82" s="58" t="s">
        <v>365</v>
      </c>
    </row>
    <row r="83" spans="1:47" x14ac:dyDescent="0.35">
      <c r="A83" s="59"/>
      <c r="B83" s="58" t="s">
        <v>366</v>
      </c>
      <c r="C83" s="58" t="s">
        <v>266</v>
      </c>
      <c r="D83" s="58" t="s">
        <v>367</v>
      </c>
      <c r="E83" s="65">
        <v>44574</v>
      </c>
      <c r="F83" s="62" t="s">
        <v>368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  <c r="AH83" s="60">
        <v>0</v>
      </c>
      <c r="AI83" s="60">
        <v>0</v>
      </c>
      <c r="AJ83" s="60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0">
        <v>0</v>
      </c>
      <c r="AS83" s="60">
        <v>0</v>
      </c>
      <c r="AT83" s="60">
        <v>0</v>
      </c>
      <c r="AU83" s="58" t="s">
        <v>210</v>
      </c>
    </row>
    <row r="84" spans="1:47" x14ac:dyDescent="0.35">
      <c r="A84" s="59"/>
      <c r="B84" s="58" t="s">
        <v>369</v>
      </c>
      <c r="C84" s="58" t="s">
        <v>326</v>
      </c>
      <c r="D84" s="58" t="s">
        <v>370</v>
      </c>
      <c r="E84" s="61">
        <v>44575</v>
      </c>
      <c r="F84" s="62" t="s">
        <v>371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3264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59"/>
    </row>
    <row r="85" spans="1:47" x14ac:dyDescent="0.35">
      <c r="A85" s="59"/>
      <c r="B85" s="59" t="s">
        <v>372</v>
      </c>
      <c r="C85" s="59" t="s">
        <v>69</v>
      </c>
      <c r="D85" s="59" t="s">
        <v>373</v>
      </c>
      <c r="E85" s="61">
        <v>44603</v>
      </c>
      <c r="F85" s="60" t="s">
        <v>374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668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0</v>
      </c>
      <c r="AM85" s="60">
        <v>0</v>
      </c>
      <c r="AN85" s="60">
        <v>0</v>
      </c>
      <c r="AO85" s="60">
        <v>0</v>
      </c>
      <c r="AP85" s="60">
        <v>0</v>
      </c>
      <c r="AQ85" s="60">
        <v>0</v>
      </c>
      <c r="AR85" s="60">
        <v>0</v>
      </c>
      <c r="AS85" s="60">
        <v>0</v>
      </c>
      <c r="AT85" s="60">
        <v>0</v>
      </c>
      <c r="AU85" s="59"/>
    </row>
    <row r="86" spans="1:47" x14ac:dyDescent="0.35">
      <c r="A86" s="59"/>
      <c r="B86" s="59" t="s">
        <v>375</v>
      </c>
      <c r="C86" s="59" t="s">
        <v>376</v>
      </c>
      <c r="D86" s="59" t="s">
        <v>377</v>
      </c>
      <c r="E86" s="61">
        <v>44603</v>
      </c>
      <c r="F86" s="60" t="s">
        <v>378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>
        <v>5572</v>
      </c>
      <c r="AE86" s="60">
        <v>0</v>
      </c>
      <c r="AF86" s="60">
        <v>0</v>
      </c>
      <c r="AG86" s="60">
        <v>0</v>
      </c>
      <c r="AH86" s="60">
        <v>0</v>
      </c>
      <c r="AI86" s="60">
        <v>0</v>
      </c>
      <c r="AJ86" s="60">
        <v>0</v>
      </c>
      <c r="AK86" s="60">
        <v>0</v>
      </c>
      <c r="AL86" s="60">
        <v>0</v>
      </c>
      <c r="AM86" s="60">
        <v>0</v>
      </c>
      <c r="AN86" s="60">
        <v>0</v>
      </c>
      <c r="AO86" s="60">
        <v>0</v>
      </c>
      <c r="AP86" s="60">
        <v>0</v>
      </c>
      <c r="AQ86" s="60">
        <v>0</v>
      </c>
      <c r="AR86" s="60">
        <v>0</v>
      </c>
      <c r="AS86" s="60">
        <v>0</v>
      </c>
      <c r="AT86" s="60">
        <v>0</v>
      </c>
      <c r="AU86" s="59"/>
    </row>
    <row r="87" spans="1:47" x14ac:dyDescent="0.35">
      <c r="A87" s="59"/>
      <c r="B87" s="59" t="s">
        <v>379</v>
      </c>
      <c r="C87" s="59" t="s">
        <v>380</v>
      </c>
      <c r="D87" s="59" t="s">
        <v>381</v>
      </c>
      <c r="E87" s="61">
        <v>44601</v>
      </c>
      <c r="F87" s="60" t="s">
        <v>382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30000</v>
      </c>
      <c r="Y87" s="60">
        <v>0</v>
      </c>
      <c r="Z87" s="60">
        <v>60000</v>
      </c>
      <c r="AA87" s="60">
        <v>0</v>
      </c>
      <c r="AB87" s="60">
        <v>0</v>
      </c>
      <c r="AC87" s="60">
        <v>0</v>
      </c>
      <c r="AD87" s="60">
        <v>0</v>
      </c>
      <c r="AE87" s="60">
        <v>0</v>
      </c>
      <c r="AF87" s="60">
        <v>0</v>
      </c>
      <c r="AG87" s="60">
        <v>0</v>
      </c>
      <c r="AH87" s="60">
        <v>0</v>
      </c>
      <c r="AI87" s="60">
        <v>0</v>
      </c>
      <c r="AJ87" s="60">
        <v>0</v>
      </c>
      <c r="AK87" s="60">
        <v>0</v>
      </c>
      <c r="AL87" s="60">
        <v>8900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0">
        <v>0</v>
      </c>
      <c r="AS87" s="60">
        <v>0</v>
      </c>
      <c r="AT87" s="60">
        <v>0</v>
      </c>
      <c r="AU87" s="58" t="s">
        <v>383</v>
      </c>
    </row>
    <row r="88" spans="1:47" x14ac:dyDescent="0.35">
      <c r="A88" s="59"/>
      <c r="B88" s="59" t="s">
        <v>384</v>
      </c>
      <c r="C88" s="59" t="s">
        <v>385</v>
      </c>
      <c r="D88" s="59" t="s">
        <v>385</v>
      </c>
      <c r="E88" s="61">
        <v>44602</v>
      </c>
      <c r="F88" s="60" t="s">
        <v>386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92900</v>
      </c>
      <c r="Y88" s="60">
        <v>0</v>
      </c>
      <c r="Z88" s="60">
        <v>403650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0</v>
      </c>
      <c r="AL88" s="60">
        <v>46660</v>
      </c>
      <c r="AM88" s="60">
        <v>0</v>
      </c>
      <c r="AN88" s="60">
        <v>0</v>
      </c>
      <c r="AO88" s="60">
        <v>0</v>
      </c>
      <c r="AP88" s="60">
        <v>1600</v>
      </c>
      <c r="AQ88" s="60">
        <v>0</v>
      </c>
      <c r="AR88" s="60">
        <v>0</v>
      </c>
      <c r="AS88" s="60">
        <v>0</v>
      </c>
      <c r="AT88" s="60">
        <v>0</v>
      </c>
      <c r="AU88" s="58" t="s">
        <v>387</v>
      </c>
    </row>
    <row r="89" spans="1:47" x14ac:dyDescent="0.35">
      <c r="A89" s="59"/>
      <c r="B89" s="59" t="s">
        <v>388</v>
      </c>
      <c r="C89" s="59" t="s">
        <v>389</v>
      </c>
      <c r="D89" s="59" t="s">
        <v>390</v>
      </c>
      <c r="E89" s="61">
        <v>44595</v>
      </c>
      <c r="F89" s="60" t="s">
        <v>391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0</v>
      </c>
      <c r="AK89" s="60">
        <v>0</v>
      </c>
      <c r="AL89" s="60">
        <v>64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0">
        <v>0</v>
      </c>
      <c r="AS89" s="60">
        <v>0</v>
      </c>
      <c r="AT89" s="60">
        <v>0</v>
      </c>
      <c r="AU89" s="58" t="s">
        <v>276</v>
      </c>
    </row>
    <row r="90" spans="1:47" x14ac:dyDescent="0.35">
      <c r="A90" s="59"/>
      <c r="B90" s="59" t="s">
        <v>392</v>
      </c>
      <c r="C90" s="59" t="s">
        <v>207</v>
      </c>
      <c r="D90" s="59" t="s">
        <v>393</v>
      </c>
      <c r="E90" s="61">
        <v>44593</v>
      </c>
      <c r="F90" s="60" t="s">
        <v>394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0</v>
      </c>
      <c r="AK90" s="60">
        <v>0</v>
      </c>
      <c r="AL90" s="60">
        <v>1358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0">
        <v>0</v>
      </c>
      <c r="AS90" s="60">
        <v>0</v>
      </c>
      <c r="AT90" s="60">
        <v>0</v>
      </c>
      <c r="AU90" s="58" t="s">
        <v>311</v>
      </c>
    </row>
    <row r="91" spans="1:47" x14ac:dyDescent="0.35">
      <c r="A91" s="59"/>
      <c r="B91" s="42" t="s">
        <v>395</v>
      </c>
      <c r="C91" s="42" t="s">
        <v>171</v>
      </c>
      <c r="D91" s="42" t="s">
        <v>396</v>
      </c>
      <c r="E91" s="61">
        <v>44587</v>
      </c>
      <c r="F91" s="60" t="s">
        <v>397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  <c r="AH91" s="60">
        <v>0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824</v>
      </c>
      <c r="AQ91" s="60">
        <v>0</v>
      </c>
      <c r="AR91" s="60">
        <v>0</v>
      </c>
      <c r="AS91" s="60">
        <v>0</v>
      </c>
      <c r="AT91" s="60">
        <v>0</v>
      </c>
      <c r="AU91" s="59"/>
    </row>
    <row r="92" spans="1:47" x14ac:dyDescent="0.35">
      <c r="A92" s="59"/>
      <c r="B92" s="42" t="s">
        <v>398</v>
      </c>
      <c r="C92" s="42" t="s">
        <v>69</v>
      </c>
      <c r="D92" s="42" t="s">
        <v>399</v>
      </c>
      <c r="E92" s="61">
        <v>44610</v>
      </c>
      <c r="F92" s="60" t="s">
        <v>281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  <c r="AH92" s="60">
        <v>0</v>
      </c>
      <c r="AI92" s="60">
        <v>0</v>
      </c>
      <c r="AJ92" s="60">
        <v>0</v>
      </c>
      <c r="AK92" s="60">
        <v>0</v>
      </c>
      <c r="AL92" s="60">
        <v>110</v>
      </c>
      <c r="AM92" s="60">
        <v>0</v>
      </c>
      <c r="AN92" s="60">
        <v>0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58" t="s">
        <v>400</v>
      </c>
    </row>
    <row r="93" spans="1:47" x14ac:dyDescent="0.35">
      <c r="A93" s="59"/>
      <c r="B93" s="42" t="s">
        <v>401</v>
      </c>
      <c r="C93" s="42" t="s">
        <v>402</v>
      </c>
      <c r="D93" s="42" t="s">
        <v>403</v>
      </c>
      <c r="E93" s="61">
        <v>44596</v>
      </c>
      <c r="F93" s="62" t="s">
        <v>404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0">
        <v>0</v>
      </c>
      <c r="AL93" s="60">
        <v>0</v>
      </c>
      <c r="AM93" s="60">
        <v>0</v>
      </c>
      <c r="AN93" s="60">
        <v>83</v>
      </c>
      <c r="AO93" s="60">
        <v>0</v>
      </c>
      <c r="AP93" s="60">
        <v>0</v>
      </c>
      <c r="AQ93" s="60">
        <v>0</v>
      </c>
      <c r="AR93" s="60">
        <v>0</v>
      </c>
      <c r="AS93" s="60">
        <v>0</v>
      </c>
      <c r="AT93" s="60">
        <v>0</v>
      </c>
      <c r="AU93" s="59"/>
    </row>
    <row r="94" spans="1:47" x14ac:dyDescent="0.35">
      <c r="A94" s="59"/>
      <c r="B94" s="42" t="s">
        <v>405</v>
      </c>
      <c r="C94" s="42" t="s">
        <v>163</v>
      </c>
      <c r="D94" s="42" t="s">
        <v>406</v>
      </c>
      <c r="E94" s="61">
        <v>44630</v>
      </c>
      <c r="F94" s="62" t="s">
        <v>64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60">
        <v>376</v>
      </c>
      <c r="AL94" s="60">
        <v>0</v>
      </c>
      <c r="AM94" s="60">
        <v>0</v>
      </c>
      <c r="AN94" s="60">
        <v>0</v>
      </c>
      <c r="AO94" s="60">
        <v>0</v>
      </c>
      <c r="AP94" s="60">
        <v>0</v>
      </c>
      <c r="AQ94" s="60">
        <v>0</v>
      </c>
      <c r="AR94" s="60">
        <v>0</v>
      </c>
      <c r="AS94" s="60">
        <v>0</v>
      </c>
      <c r="AT94" s="60">
        <v>0</v>
      </c>
      <c r="AU94" s="58" t="s">
        <v>407</v>
      </c>
    </row>
    <row r="95" spans="1:47" x14ac:dyDescent="0.35">
      <c r="A95" s="59"/>
      <c r="B95" s="42" t="s">
        <v>408</v>
      </c>
      <c r="C95" s="42" t="s">
        <v>62</v>
      </c>
      <c r="D95" s="42" t="s">
        <v>351</v>
      </c>
      <c r="E95" s="61">
        <v>44623</v>
      </c>
      <c r="F95" s="62" t="s">
        <v>409</v>
      </c>
      <c r="G95" s="60">
        <v>0</v>
      </c>
      <c r="H95" s="60">
        <v>0</v>
      </c>
      <c r="I95" s="60">
        <v>0</v>
      </c>
      <c r="J95" s="60">
        <v>0</v>
      </c>
      <c r="K95" s="60">
        <v>174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59"/>
    </row>
    <row r="96" spans="1:47" x14ac:dyDescent="0.35">
      <c r="A96" s="59"/>
      <c r="B96" s="42" t="s">
        <v>410</v>
      </c>
      <c r="C96" s="42" t="s">
        <v>69</v>
      </c>
      <c r="D96" s="42" t="s">
        <v>411</v>
      </c>
      <c r="E96" s="61">
        <v>44631</v>
      </c>
      <c r="F96" s="62" t="s">
        <v>412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89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58" t="s">
        <v>276</v>
      </c>
    </row>
    <row r="97" spans="1:48" x14ac:dyDescent="0.35">
      <c r="A97" s="59"/>
      <c r="B97" s="42" t="s">
        <v>413</v>
      </c>
      <c r="C97" s="42" t="s">
        <v>69</v>
      </c>
      <c r="D97" s="42" t="s">
        <v>414</v>
      </c>
      <c r="E97" s="61">
        <v>44643</v>
      </c>
      <c r="F97" s="62" t="s">
        <v>415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0</v>
      </c>
      <c r="AJ97" s="60">
        <v>0</v>
      </c>
      <c r="AK97" s="60">
        <v>0</v>
      </c>
      <c r="AL97" s="60">
        <v>237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58" t="s">
        <v>166</v>
      </c>
    </row>
    <row r="98" spans="1:48" x14ac:dyDescent="0.35">
      <c r="A98" s="59"/>
      <c r="B98" s="42" t="s">
        <v>416</v>
      </c>
      <c r="C98" s="42" t="s">
        <v>207</v>
      </c>
      <c r="D98" s="42" t="s">
        <v>417</v>
      </c>
      <c r="E98" s="61">
        <v>44644</v>
      </c>
      <c r="F98" s="62" t="s">
        <v>418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221</v>
      </c>
      <c r="AR98" s="60">
        <v>0</v>
      </c>
      <c r="AS98" s="60">
        <v>0</v>
      </c>
      <c r="AT98" s="60">
        <v>0</v>
      </c>
      <c r="AU98" s="59"/>
    </row>
    <row r="99" spans="1:48" x14ac:dyDescent="0.35">
      <c r="A99" s="59"/>
      <c r="B99" s="42" t="s">
        <v>419</v>
      </c>
      <c r="C99" s="42" t="s">
        <v>69</v>
      </c>
      <c r="D99" s="42" t="s">
        <v>141</v>
      </c>
      <c r="E99" s="61">
        <v>44645</v>
      </c>
      <c r="F99" s="62" t="s">
        <v>420</v>
      </c>
      <c r="G99" s="60">
        <v>0</v>
      </c>
      <c r="H99" s="60">
        <v>657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70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220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873</v>
      </c>
      <c r="AE99" s="60">
        <v>0</v>
      </c>
      <c r="AF99" s="60">
        <v>0</v>
      </c>
      <c r="AG99" s="60">
        <v>0</v>
      </c>
      <c r="AH99" s="60">
        <v>282</v>
      </c>
      <c r="AI99" s="60">
        <v>0</v>
      </c>
      <c r="AJ99" s="60">
        <v>613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0">
        <v>0</v>
      </c>
      <c r="AS99" s="60">
        <v>0</v>
      </c>
      <c r="AT99" s="60">
        <v>107</v>
      </c>
      <c r="AU99" s="58"/>
    </row>
    <row r="100" spans="1:48" x14ac:dyDescent="0.35">
      <c r="A100" s="59"/>
      <c r="B100" s="42" t="s">
        <v>421</v>
      </c>
      <c r="C100" s="42" t="s">
        <v>122</v>
      </c>
      <c r="D100" s="42" t="s">
        <v>422</v>
      </c>
      <c r="E100" s="61">
        <v>44642</v>
      </c>
      <c r="F100" s="62" t="s">
        <v>281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824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58"/>
    </row>
    <row r="101" spans="1:48" x14ac:dyDescent="0.35">
      <c r="A101" s="59"/>
      <c r="B101" s="42" t="s">
        <v>423</v>
      </c>
      <c r="C101" s="42" t="s">
        <v>54</v>
      </c>
      <c r="D101" s="42" t="s">
        <v>424</v>
      </c>
      <c r="E101" s="61">
        <v>44622</v>
      </c>
      <c r="F101" s="62" t="s">
        <v>425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G101" s="60">
        <v>0</v>
      </c>
      <c r="AH101" s="60">
        <v>0</v>
      </c>
      <c r="AI101" s="60">
        <v>0</v>
      </c>
      <c r="AJ101" s="60">
        <v>0</v>
      </c>
      <c r="AK101" s="60">
        <v>1151</v>
      </c>
      <c r="AL101" s="60">
        <v>1201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0">
        <v>0</v>
      </c>
      <c r="AS101" s="60">
        <v>0</v>
      </c>
      <c r="AT101" s="60">
        <v>0</v>
      </c>
      <c r="AU101" s="58"/>
      <c r="AV101" s="60"/>
    </row>
    <row r="102" spans="1:48" s="40" customFormat="1" x14ac:dyDescent="0.35">
      <c r="A102" s="48"/>
      <c r="B102" s="48"/>
      <c r="C102" s="48"/>
      <c r="D102" s="48" t="s">
        <v>145</v>
      </c>
      <c r="E102" s="48">
        <f>H102+J102+L102+N102+P102+R102+T102+V102+X102+Z102+AL102+AB102+AD102+AF102+AH102+AJ102+AN102+AP102+AR102+AT102-AS102-AQ102-AO102-AM102-AI102-AG102-AE102-AC102-AA102-AK102-Y102-W102-U102-S102-Q102-O102-M102-K102-I102-G102</f>
        <v>658904</v>
      </c>
      <c r="F102" s="49"/>
      <c r="G102" s="50">
        <f t="shared" ref="G102:AT102" si="8">SUM(G80:G101)</f>
        <v>0</v>
      </c>
      <c r="H102" s="50">
        <f t="shared" si="8"/>
        <v>657</v>
      </c>
      <c r="I102" s="50">
        <f t="shared" si="8"/>
        <v>0</v>
      </c>
      <c r="J102" s="50">
        <f t="shared" si="8"/>
        <v>0</v>
      </c>
      <c r="K102" s="50">
        <f t="shared" si="8"/>
        <v>174</v>
      </c>
      <c r="L102" s="50">
        <f t="shared" si="8"/>
        <v>0</v>
      </c>
      <c r="M102" s="50">
        <f t="shared" si="8"/>
        <v>0</v>
      </c>
      <c r="N102" s="50">
        <f t="shared" si="8"/>
        <v>0</v>
      </c>
      <c r="O102" s="50">
        <f t="shared" si="8"/>
        <v>0</v>
      </c>
      <c r="P102" s="50">
        <f t="shared" si="8"/>
        <v>70</v>
      </c>
      <c r="Q102" s="51">
        <f t="shared" si="8"/>
        <v>0</v>
      </c>
      <c r="R102" s="51">
        <f t="shared" si="8"/>
        <v>0</v>
      </c>
      <c r="S102" s="51">
        <f t="shared" si="8"/>
        <v>0</v>
      </c>
      <c r="T102" s="51">
        <f t="shared" si="8"/>
        <v>0</v>
      </c>
      <c r="U102" s="51">
        <f t="shared" si="8"/>
        <v>0</v>
      </c>
      <c r="V102" s="51">
        <f t="shared" si="8"/>
        <v>220</v>
      </c>
      <c r="W102" s="51">
        <f t="shared" si="8"/>
        <v>0</v>
      </c>
      <c r="X102" s="51">
        <f t="shared" si="8"/>
        <v>122900</v>
      </c>
      <c r="Y102" s="51">
        <f t="shared" si="8"/>
        <v>0</v>
      </c>
      <c r="Z102" s="51">
        <f t="shared" si="8"/>
        <v>466039</v>
      </c>
      <c r="AA102" s="52">
        <f t="shared" si="8"/>
        <v>0</v>
      </c>
      <c r="AB102" s="52">
        <f t="shared" si="8"/>
        <v>0</v>
      </c>
      <c r="AC102" s="52">
        <f t="shared" si="8"/>
        <v>0</v>
      </c>
      <c r="AD102" s="52">
        <f t="shared" si="8"/>
        <v>6445</v>
      </c>
      <c r="AE102" s="52">
        <f t="shared" si="8"/>
        <v>0</v>
      </c>
      <c r="AF102" s="52">
        <f t="shared" si="8"/>
        <v>0</v>
      </c>
      <c r="AG102" s="53">
        <f t="shared" si="8"/>
        <v>0</v>
      </c>
      <c r="AH102" s="53">
        <f t="shared" si="8"/>
        <v>282</v>
      </c>
      <c r="AI102" s="53">
        <f t="shared" si="8"/>
        <v>0</v>
      </c>
      <c r="AJ102" s="53">
        <f t="shared" si="8"/>
        <v>613</v>
      </c>
      <c r="AK102" s="54">
        <f t="shared" si="8"/>
        <v>3410</v>
      </c>
      <c r="AL102" s="54">
        <f t="shared" si="8"/>
        <v>58619</v>
      </c>
      <c r="AM102" s="55">
        <f t="shared" si="8"/>
        <v>0</v>
      </c>
      <c r="AN102" s="55">
        <f t="shared" si="8"/>
        <v>3347</v>
      </c>
      <c r="AO102" s="55">
        <f t="shared" si="8"/>
        <v>0</v>
      </c>
      <c r="AP102" s="55">
        <f t="shared" si="8"/>
        <v>2424</v>
      </c>
      <c r="AQ102" s="56">
        <f t="shared" si="8"/>
        <v>221</v>
      </c>
      <c r="AR102" s="56">
        <f t="shared" si="8"/>
        <v>986</v>
      </c>
      <c r="AS102" s="56">
        <f t="shared" si="8"/>
        <v>0</v>
      </c>
      <c r="AT102" s="56">
        <f t="shared" si="8"/>
        <v>107</v>
      </c>
      <c r="AU102" s="48"/>
    </row>
    <row r="103" spans="1:48" s="40" customFormat="1" x14ac:dyDescent="0.35">
      <c r="A103" s="41"/>
      <c r="B103" s="41"/>
      <c r="C103" s="41"/>
      <c r="D103" s="41"/>
      <c r="E103" s="41"/>
      <c r="F103" s="45" t="s">
        <v>111</v>
      </c>
      <c r="G103" s="33">
        <f>G102+I102+K102+M102+O102</f>
        <v>174</v>
      </c>
      <c r="H103" s="33">
        <f>H102+J102+L102+N102+P102</f>
        <v>727</v>
      </c>
      <c r="I103" s="33">
        <f>H103-G103</f>
        <v>553</v>
      </c>
      <c r="J103" s="33"/>
      <c r="K103" s="33"/>
      <c r="L103" s="33"/>
      <c r="M103" s="33"/>
      <c r="N103" s="33"/>
      <c r="O103" s="33"/>
      <c r="P103" s="33"/>
      <c r="Q103" s="34">
        <f>Q102+S102+U102+W102+Y102</f>
        <v>0</v>
      </c>
      <c r="R103" s="34">
        <f>R102+T102+V102+X102+Z102</f>
        <v>589159</v>
      </c>
      <c r="S103" s="34">
        <f>R103-Q103</f>
        <v>589159</v>
      </c>
      <c r="T103" s="34"/>
      <c r="U103" s="34"/>
      <c r="V103" s="34"/>
      <c r="W103" s="34"/>
      <c r="X103" s="34"/>
      <c r="Y103" s="34"/>
      <c r="Z103" s="34"/>
      <c r="AA103" s="36">
        <f>AA102+AC102+AE102</f>
        <v>0</v>
      </c>
      <c r="AB103" s="36">
        <f>AB102+AD102+AF102</f>
        <v>6445</v>
      </c>
      <c r="AC103" s="36">
        <f>AB103-AA103</f>
        <v>6445</v>
      </c>
      <c r="AD103" s="36"/>
      <c r="AE103" s="36"/>
      <c r="AF103" s="36"/>
      <c r="AG103" s="37">
        <f>AG102+AI102</f>
        <v>0</v>
      </c>
      <c r="AH103" s="37">
        <f>AH102+AJ102</f>
        <v>895</v>
      </c>
      <c r="AI103" s="37">
        <f>AH103-AG103</f>
        <v>895</v>
      </c>
      <c r="AJ103" s="37"/>
      <c r="AK103" s="35">
        <f>AL102-AK102</f>
        <v>55209</v>
      </c>
      <c r="AL103" s="35"/>
      <c r="AM103" s="38">
        <f>AM102+AO102</f>
        <v>0</v>
      </c>
      <c r="AN103" s="38">
        <f>AN102+AP102</f>
        <v>5771</v>
      </c>
      <c r="AO103" s="38">
        <f>AN103-AM103</f>
        <v>5771</v>
      </c>
      <c r="AP103" s="38"/>
      <c r="AQ103" s="39">
        <f>AR102-AQ102</f>
        <v>765</v>
      </c>
      <c r="AR103" s="39"/>
      <c r="AS103" s="39">
        <f>AT102-AS102</f>
        <v>107</v>
      </c>
      <c r="AT103" s="39"/>
      <c r="AU103" s="41" t="s">
        <v>112</v>
      </c>
    </row>
    <row r="104" spans="1:48" x14ac:dyDescent="0.35">
      <c r="A104" s="47"/>
      <c r="B104" s="47"/>
      <c r="C104" s="2"/>
      <c r="D104" s="2"/>
      <c r="E104" s="2"/>
      <c r="F104" s="4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8" s="27" customFormat="1" x14ac:dyDescent="0.35">
      <c r="A105" s="57"/>
      <c r="B105" s="57"/>
      <c r="C105" s="4"/>
      <c r="D105" s="4" t="s">
        <v>426</v>
      </c>
      <c r="E105" s="4"/>
      <c r="F105" s="46" t="s">
        <v>147</v>
      </c>
      <c r="G105" s="4">
        <f>G54+G41+G79+G103</f>
        <v>1830</v>
      </c>
      <c r="H105" s="4">
        <f>H103+H79+H54+H41</f>
        <v>10727</v>
      </c>
      <c r="I105" s="4">
        <f>H105-G105</f>
        <v>8897</v>
      </c>
      <c r="J105" s="4"/>
      <c r="K105" s="4"/>
      <c r="L105" s="4"/>
      <c r="M105" s="4"/>
      <c r="N105" s="4"/>
      <c r="O105" s="4"/>
      <c r="P105" s="4"/>
      <c r="Q105" s="4">
        <f>Q79+Q103+Q54+Q41</f>
        <v>29780.799999999999</v>
      </c>
      <c r="R105" s="4">
        <f>R103+R79+R54+R41</f>
        <v>592959</v>
      </c>
      <c r="S105" s="4">
        <f>R105-Q105</f>
        <v>563178.19999999995</v>
      </c>
      <c r="T105" s="4"/>
      <c r="U105" s="4"/>
      <c r="V105" s="4"/>
      <c r="W105" s="4"/>
      <c r="X105" s="4"/>
      <c r="Y105" s="4"/>
      <c r="Z105" s="4"/>
      <c r="AA105" s="4">
        <f>AA79+AA54+AA41+AA103</f>
        <v>0</v>
      </c>
      <c r="AB105" s="4">
        <f>AB103+AB79+AB54+AB41</f>
        <v>14710</v>
      </c>
      <c r="AC105" s="4">
        <f>AB105-AA105</f>
        <v>14710</v>
      </c>
      <c r="AD105" s="4"/>
      <c r="AE105" s="4"/>
      <c r="AF105" s="4"/>
      <c r="AG105" s="4">
        <f>AG103+AG79+AG54+AG41</f>
        <v>929</v>
      </c>
      <c r="AH105" s="4">
        <f>AH103+AH79+AH54+AH41</f>
        <v>30685</v>
      </c>
      <c r="AI105" s="4">
        <f>AH105-AG105</f>
        <v>29756</v>
      </c>
      <c r="AJ105" s="4"/>
      <c r="AK105" s="4">
        <f>AK103+AK79+AK54+AK41</f>
        <v>57526.5</v>
      </c>
      <c r="AL105" s="4"/>
      <c r="AM105" s="4">
        <f>AM103+AM79+AM54+AM41</f>
        <v>616</v>
      </c>
      <c r="AN105" s="4">
        <f>AN103+AN79+AN54+AN41</f>
        <v>7710</v>
      </c>
      <c r="AO105" s="4">
        <f>AN105-AM105</f>
        <v>7094</v>
      </c>
      <c r="AP105" s="4"/>
      <c r="AQ105" s="4">
        <f>AQ103+AQ79+AQ54+AQ41</f>
        <v>1613.5</v>
      </c>
      <c r="AR105" s="4"/>
      <c r="AS105" s="4">
        <f>AS103+AS79+AS54+AS41</f>
        <v>2620</v>
      </c>
      <c r="AT105" s="4"/>
      <c r="AU105" s="41" t="s">
        <v>112</v>
      </c>
    </row>
  </sheetData>
  <mergeCells count="28">
    <mergeCell ref="E3:E4"/>
    <mergeCell ref="A3:A4"/>
    <mergeCell ref="B3:B4"/>
    <mergeCell ref="C3:C4"/>
    <mergeCell ref="D3:D4"/>
    <mergeCell ref="AK3:AL3"/>
    <mergeCell ref="F3:F4"/>
    <mergeCell ref="G3:H3"/>
    <mergeCell ref="I3:J3"/>
    <mergeCell ref="K3:L3"/>
    <mergeCell ref="M3:N3"/>
    <mergeCell ref="O3:P3"/>
    <mergeCell ref="AO3:AP3"/>
    <mergeCell ref="AQ3:AR3"/>
    <mergeCell ref="AS3:AT3"/>
    <mergeCell ref="AU3:AU4"/>
    <mergeCell ref="A1:E1"/>
    <mergeCell ref="AA3:AB3"/>
    <mergeCell ref="AC3:AD3"/>
    <mergeCell ref="AE3:AF3"/>
    <mergeCell ref="AG3:AH3"/>
    <mergeCell ref="AI3:AJ3"/>
    <mergeCell ref="AM3:AN3"/>
    <mergeCell ref="Q3:R3"/>
    <mergeCell ref="S3:T3"/>
    <mergeCell ref="U3:V3"/>
    <mergeCell ref="W3:X3"/>
    <mergeCell ref="Y3:Z3"/>
  </mergeCells>
  <conditionalFormatting sqref="B91:D101">
    <cfRule type="cellIs" dxfId="0" priority="1" operator="equal">
      <formula>"Appeal"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9"/>
  <sheetViews>
    <sheetView zoomScale="80" zoomScaleNormal="80" workbookViewId="0">
      <pane ySplit="4" topLeftCell="A24" activePane="bottomLeft" state="frozen"/>
      <selection activeCell="D1" sqref="D1"/>
      <selection pane="bottomLeft" activeCell="V44" sqref="V44"/>
    </sheetView>
  </sheetViews>
  <sheetFormatPr defaultRowHeight="14.5" x14ac:dyDescent="0.35"/>
  <cols>
    <col min="1" max="1" width="10.26953125" bestFit="1" customWidth="1"/>
    <col min="2" max="2" width="17.54296875" bestFit="1" customWidth="1"/>
    <col min="3" max="3" width="18.7265625" bestFit="1" customWidth="1"/>
    <col min="4" max="4" width="34.7265625" bestFit="1" customWidth="1"/>
    <col min="5" max="5" width="22.453125" hidden="1" customWidth="1"/>
    <col min="6" max="6" width="21.26953125" hidden="1" customWidth="1"/>
    <col min="7" max="7" width="65.54296875" hidden="1" customWidth="1"/>
    <col min="8" max="8" width="7.54296875" hidden="1" customWidth="1"/>
    <col min="9" max="9" width="7.7265625" hidden="1" customWidth="1"/>
    <col min="10" max="10" width="6.1796875" hidden="1" customWidth="1"/>
    <col min="11" max="11" width="6.453125" hidden="1" customWidth="1"/>
    <col min="12" max="12" width="5.81640625" hidden="1" customWidth="1"/>
    <col min="13" max="13" width="6.453125" hidden="1" customWidth="1"/>
    <col min="14" max="14" width="6.1796875" hidden="1" customWidth="1"/>
    <col min="15" max="16" width="6.26953125" hidden="1" customWidth="1"/>
    <col min="17" max="17" width="6.54296875" hidden="1" customWidth="1"/>
    <col min="18" max="18" width="7.7265625" bestFit="1" customWidth="1"/>
    <col min="19" max="21" width="6.26953125" customWidth="1"/>
    <col min="22" max="22" width="6.1796875" customWidth="1"/>
    <col min="23" max="26" width="6.7265625" customWidth="1"/>
    <col min="27" max="27" width="7.7265625" bestFit="1" customWidth="1"/>
    <col min="28" max="30" width="6.7265625" customWidth="1"/>
    <col min="31" max="31" width="7.7265625" bestFit="1" customWidth="1"/>
    <col min="32" max="32" width="6.7265625" customWidth="1"/>
    <col min="33" max="33" width="7.7265625" bestFit="1" customWidth="1"/>
    <col min="34" max="34" width="6.1796875" bestFit="1" customWidth="1"/>
    <col min="35" max="46" width="6.7265625" customWidth="1"/>
    <col min="47" max="47" width="7.7265625" bestFit="1" customWidth="1"/>
    <col min="48" max="48" width="37.54296875" bestFit="1" customWidth="1"/>
  </cols>
  <sheetData>
    <row r="1" spans="1:48" ht="18.5" x14ac:dyDescent="0.45">
      <c r="A1" s="78" t="s">
        <v>427</v>
      </c>
      <c r="B1" s="78"/>
      <c r="C1" s="78"/>
      <c r="D1" s="78"/>
    </row>
    <row r="3" spans="1:48" ht="37.5" customHeight="1" x14ac:dyDescent="0.45">
      <c r="A3" s="88" t="s">
        <v>8</v>
      </c>
      <c r="B3" s="88" t="s">
        <v>9</v>
      </c>
      <c r="C3" s="88" t="s">
        <v>10</v>
      </c>
      <c r="D3" s="89" t="s">
        <v>11</v>
      </c>
      <c r="E3" s="88" t="s">
        <v>428</v>
      </c>
      <c r="F3" s="88" t="s">
        <v>12</v>
      </c>
      <c r="G3" s="88" t="s">
        <v>13</v>
      </c>
      <c r="H3" s="103" t="s">
        <v>34</v>
      </c>
      <c r="I3" s="104"/>
      <c r="J3" s="105" t="s">
        <v>35</v>
      </c>
      <c r="K3" s="106"/>
      <c r="L3" s="105" t="s">
        <v>36</v>
      </c>
      <c r="M3" s="106"/>
      <c r="N3" s="105" t="s">
        <v>37</v>
      </c>
      <c r="O3" s="106"/>
      <c r="P3" s="105" t="s">
        <v>38</v>
      </c>
      <c r="Q3" s="106"/>
      <c r="R3" s="95" t="s">
        <v>31</v>
      </c>
      <c r="S3" s="96"/>
      <c r="T3" s="95" t="s">
        <v>32</v>
      </c>
      <c r="U3" s="96"/>
      <c r="V3" s="95" t="s">
        <v>33</v>
      </c>
      <c r="W3" s="96"/>
      <c r="X3" s="95" t="s">
        <v>29</v>
      </c>
      <c r="Y3" s="96"/>
      <c r="Z3" s="95" t="s">
        <v>30</v>
      </c>
      <c r="AA3" s="96"/>
      <c r="AB3" s="112" t="s">
        <v>150</v>
      </c>
      <c r="AC3" s="113"/>
      <c r="AD3" s="97" t="s">
        <v>25</v>
      </c>
      <c r="AE3" s="98"/>
      <c r="AF3" s="97" t="s">
        <v>26</v>
      </c>
      <c r="AG3" s="98"/>
      <c r="AH3" s="97" t="s">
        <v>149</v>
      </c>
      <c r="AI3" s="98"/>
      <c r="AJ3" s="101" t="s">
        <v>39</v>
      </c>
      <c r="AK3" s="102"/>
      <c r="AL3" s="101" t="s">
        <v>40</v>
      </c>
      <c r="AM3" s="102"/>
      <c r="AN3" s="92" t="s">
        <v>23</v>
      </c>
      <c r="AO3" s="93"/>
      <c r="AP3" s="94" t="s">
        <v>24</v>
      </c>
      <c r="AQ3" s="93"/>
      <c r="AR3" s="99" t="s">
        <v>27</v>
      </c>
      <c r="AS3" s="100"/>
      <c r="AT3" s="99" t="s">
        <v>28</v>
      </c>
      <c r="AU3" s="100"/>
      <c r="AV3" s="90" t="s">
        <v>41</v>
      </c>
    </row>
    <row r="4" spans="1:48" s="1" customFormat="1" ht="18.5" x14ac:dyDescent="0.45">
      <c r="A4" s="88"/>
      <c r="B4" s="88"/>
      <c r="C4" s="88"/>
      <c r="D4" s="89"/>
      <c r="E4" s="88"/>
      <c r="F4" s="88"/>
      <c r="G4" s="88"/>
      <c r="H4" s="8" t="s">
        <v>42</v>
      </c>
      <c r="I4" s="8" t="s">
        <v>43</v>
      </c>
      <c r="J4" s="8" t="s">
        <v>42</v>
      </c>
      <c r="K4" s="8" t="s">
        <v>43</v>
      </c>
      <c r="L4" s="8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11" t="s">
        <v>42</v>
      </c>
      <c r="S4" s="11" t="s">
        <v>43</v>
      </c>
      <c r="T4" s="11" t="s">
        <v>44</v>
      </c>
      <c r="U4" s="11" t="s">
        <v>43</v>
      </c>
      <c r="V4" s="11" t="s">
        <v>42</v>
      </c>
      <c r="W4" s="11" t="s">
        <v>43</v>
      </c>
      <c r="X4" s="11" t="s">
        <v>44</v>
      </c>
      <c r="Y4" s="11" t="s">
        <v>43</v>
      </c>
      <c r="Z4" s="11" t="s">
        <v>42</v>
      </c>
      <c r="AA4" s="11" t="s">
        <v>43</v>
      </c>
      <c r="AB4" s="14" t="s">
        <v>42</v>
      </c>
      <c r="AC4" s="14" t="s">
        <v>43</v>
      </c>
      <c r="AD4" s="17" t="s">
        <v>42</v>
      </c>
      <c r="AE4" s="17" t="s">
        <v>43</v>
      </c>
      <c r="AF4" s="17" t="s">
        <v>42</v>
      </c>
      <c r="AG4" s="17" t="s">
        <v>43</v>
      </c>
      <c r="AH4" s="17" t="s">
        <v>42</v>
      </c>
      <c r="AI4" s="17" t="s">
        <v>43</v>
      </c>
      <c r="AJ4" s="20" t="s">
        <v>42</v>
      </c>
      <c r="AK4" s="20" t="s">
        <v>43</v>
      </c>
      <c r="AL4" s="20" t="s">
        <v>42</v>
      </c>
      <c r="AM4" s="20" t="s">
        <v>43</v>
      </c>
      <c r="AN4" s="23" t="s">
        <v>42</v>
      </c>
      <c r="AO4" s="23" t="s">
        <v>43</v>
      </c>
      <c r="AP4" s="23" t="s">
        <v>44</v>
      </c>
      <c r="AQ4" s="23" t="s">
        <v>43</v>
      </c>
      <c r="AR4" s="26" t="s">
        <v>42</v>
      </c>
      <c r="AS4" s="26" t="s">
        <v>43</v>
      </c>
      <c r="AT4" s="26" t="s">
        <v>42</v>
      </c>
      <c r="AU4" s="26" t="s">
        <v>43</v>
      </c>
      <c r="AV4" s="91"/>
    </row>
    <row r="5" spans="1:48" ht="15" customHeight="1" x14ac:dyDescent="0.35">
      <c r="A5" s="2">
        <v>1</v>
      </c>
      <c r="B5" s="2"/>
      <c r="C5" s="2"/>
      <c r="D5" s="2"/>
      <c r="E5" s="2"/>
      <c r="F5" s="2"/>
      <c r="G5" s="2"/>
      <c r="H5" s="7"/>
      <c r="I5" s="7"/>
      <c r="J5" s="7"/>
      <c r="K5" s="7"/>
      <c r="L5" s="7"/>
      <c r="M5" s="7"/>
      <c r="N5" s="7"/>
      <c r="O5" s="7"/>
      <c r="P5" s="7"/>
      <c r="Q5" s="7"/>
      <c r="R5" s="10"/>
      <c r="S5" s="10"/>
      <c r="T5" s="10"/>
      <c r="U5" s="10"/>
      <c r="V5" s="10"/>
      <c r="W5" s="10"/>
      <c r="X5" s="10"/>
      <c r="Y5" s="10"/>
      <c r="Z5" s="10"/>
      <c r="AA5" s="10"/>
      <c r="AB5" s="13"/>
      <c r="AC5" s="13"/>
      <c r="AD5" s="16"/>
      <c r="AE5" s="16"/>
      <c r="AF5" s="16"/>
      <c r="AG5" s="16"/>
      <c r="AH5" s="16"/>
      <c r="AI5" s="16"/>
      <c r="AJ5" s="19"/>
      <c r="AK5" s="19"/>
      <c r="AL5" s="19"/>
      <c r="AM5" s="19"/>
      <c r="AN5" s="22"/>
      <c r="AO5" s="22"/>
      <c r="AP5" s="22"/>
      <c r="AQ5" s="22"/>
      <c r="AR5" s="25"/>
      <c r="AS5" s="25"/>
      <c r="AT5" s="25"/>
      <c r="AU5" s="25"/>
      <c r="AV5" s="2"/>
    </row>
    <row r="6" spans="1:48" x14ac:dyDescent="0.35">
      <c r="A6" s="3"/>
      <c r="B6" s="3" t="s">
        <v>429</v>
      </c>
      <c r="C6" s="3" t="s">
        <v>54</v>
      </c>
      <c r="D6" s="3" t="s">
        <v>430</v>
      </c>
      <c r="E6" s="3" t="s">
        <v>431</v>
      </c>
      <c r="F6" s="5">
        <v>43922</v>
      </c>
      <c r="G6" s="3" t="s">
        <v>432</v>
      </c>
      <c r="H6" s="3">
        <v>0</v>
      </c>
      <c r="I6" s="3">
        <v>0</v>
      </c>
      <c r="J6" s="3">
        <v>0</v>
      </c>
      <c r="K6" s="3">
        <v>0</v>
      </c>
      <c r="L6" s="3">
        <v>185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185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/>
    </row>
    <row r="7" spans="1:48" x14ac:dyDescent="0.35">
      <c r="A7" s="3"/>
      <c r="B7" s="3" t="s">
        <v>433</v>
      </c>
      <c r="C7" s="3" t="s">
        <v>434</v>
      </c>
      <c r="D7" s="3" t="s">
        <v>435</v>
      </c>
      <c r="E7" s="3" t="s">
        <v>431</v>
      </c>
      <c r="F7" s="5">
        <v>43930</v>
      </c>
      <c r="G7" s="3" t="s">
        <v>436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43</v>
      </c>
      <c r="AM7" s="3">
        <v>194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/>
    </row>
    <row r="8" spans="1:48" x14ac:dyDescent="0.35">
      <c r="A8" s="3"/>
      <c r="B8" s="3" t="s">
        <v>437</v>
      </c>
      <c r="C8" s="3" t="s">
        <v>438</v>
      </c>
      <c r="D8" s="3" t="s">
        <v>439</v>
      </c>
      <c r="E8" s="3" t="s">
        <v>431</v>
      </c>
      <c r="F8" s="5">
        <v>43929</v>
      </c>
      <c r="G8" s="3" t="s">
        <v>440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101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/>
    </row>
    <row r="9" spans="1:48" x14ac:dyDescent="0.35">
      <c r="A9" s="3"/>
      <c r="B9" s="3" t="s">
        <v>441</v>
      </c>
      <c r="C9" s="3" t="s">
        <v>442</v>
      </c>
      <c r="D9" s="3" t="s">
        <v>443</v>
      </c>
      <c r="E9" s="3" t="s">
        <v>431</v>
      </c>
      <c r="F9" s="5">
        <v>43935</v>
      </c>
      <c r="G9" s="3" t="s">
        <v>444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/>
    </row>
    <row r="10" spans="1:48" x14ac:dyDescent="0.35">
      <c r="A10" s="3"/>
      <c r="B10" s="3" t="s">
        <v>445</v>
      </c>
      <c r="C10" s="3" t="s">
        <v>54</v>
      </c>
      <c r="D10" s="3" t="s">
        <v>446</v>
      </c>
      <c r="E10" s="3" t="s">
        <v>431</v>
      </c>
      <c r="F10" s="5">
        <v>43937</v>
      </c>
      <c r="G10" s="3" t="s">
        <v>447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86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/>
    </row>
    <row r="11" spans="1:48" x14ac:dyDescent="0.35">
      <c r="A11" s="3"/>
      <c r="B11" s="3" t="s">
        <v>448</v>
      </c>
      <c r="C11" s="3" t="s">
        <v>69</v>
      </c>
      <c r="D11" s="3" t="s">
        <v>449</v>
      </c>
      <c r="E11" s="3" t="s">
        <v>431</v>
      </c>
      <c r="F11" s="5">
        <v>43941</v>
      </c>
      <c r="G11" s="3" t="s">
        <v>450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29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/>
    </row>
    <row r="12" spans="1:48" x14ac:dyDescent="0.35">
      <c r="A12" s="3"/>
      <c r="B12" s="3" t="s">
        <v>451</v>
      </c>
      <c r="C12" s="3" t="s">
        <v>54</v>
      </c>
      <c r="D12" s="3" t="s">
        <v>236</v>
      </c>
      <c r="E12" s="3" t="s">
        <v>431</v>
      </c>
      <c r="F12" s="5">
        <v>43943</v>
      </c>
      <c r="G12" s="3" t="s">
        <v>452</v>
      </c>
      <c r="H12" s="3">
        <v>0</v>
      </c>
      <c r="I12" s="3">
        <v>0</v>
      </c>
      <c r="J12" s="3">
        <v>293</v>
      </c>
      <c r="K12" s="3">
        <v>146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148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/>
    </row>
    <row r="13" spans="1:48" x14ac:dyDescent="0.35">
      <c r="A13" s="3"/>
      <c r="B13" s="3" t="s">
        <v>453</v>
      </c>
      <c r="C13" s="3" t="s">
        <v>454</v>
      </c>
      <c r="D13" s="3" t="s">
        <v>455</v>
      </c>
      <c r="E13" s="3" t="s">
        <v>431</v>
      </c>
      <c r="F13" s="5">
        <v>43944</v>
      </c>
      <c r="G13" s="3" t="s">
        <v>456</v>
      </c>
      <c r="H13" s="3">
        <v>53</v>
      </c>
      <c r="I13" s="3">
        <v>230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29</v>
      </c>
      <c r="AU13" s="3">
        <v>155</v>
      </c>
      <c r="AV13" s="3"/>
    </row>
    <row r="14" spans="1:48" x14ac:dyDescent="0.35">
      <c r="A14" s="3"/>
      <c r="B14" s="3" t="s">
        <v>457</v>
      </c>
      <c r="C14" s="3" t="s">
        <v>458</v>
      </c>
      <c r="D14" s="3" t="s">
        <v>459</v>
      </c>
      <c r="E14" s="3" t="s">
        <v>431</v>
      </c>
      <c r="F14" s="5">
        <v>43949</v>
      </c>
      <c r="G14" s="3" t="s">
        <v>460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1660</v>
      </c>
      <c r="AV14" s="3"/>
    </row>
    <row r="15" spans="1:48" x14ac:dyDescent="0.35">
      <c r="A15" s="3"/>
      <c r="B15" s="3" t="s">
        <v>461</v>
      </c>
      <c r="C15" s="3" t="s">
        <v>462</v>
      </c>
      <c r="D15" s="3" t="s">
        <v>463</v>
      </c>
      <c r="E15" s="3" t="s">
        <v>431</v>
      </c>
      <c r="F15" s="5">
        <v>43951</v>
      </c>
      <c r="G15" s="3" t="s">
        <v>464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543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/>
    </row>
    <row r="16" spans="1:48" x14ac:dyDescent="0.35">
      <c r="A16" s="3"/>
      <c r="B16" s="3" t="s">
        <v>465</v>
      </c>
      <c r="C16" s="3" t="s">
        <v>188</v>
      </c>
      <c r="D16" s="3" t="s">
        <v>466</v>
      </c>
      <c r="E16" s="3" t="s">
        <v>431</v>
      </c>
      <c r="F16" s="5">
        <v>43952</v>
      </c>
      <c r="G16" s="3" t="s">
        <v>467</v>
      </c>
      <c r="H16" s="3">
        <v>102</v>
      </c>
      <c r="I16" s="3">
        <v>0</v>
      </c>
      <c r="J16" s="3">
        <v>0</v>
      </c>
      <c r="K16" s="3">
        <v>0</v>
      </c>
      <c r="L16" s="3">
        <v>0</v>
      </c>
      <c r="M16" s="3">
        <v>102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/>
    </row>
    <row r="17" spans="1:48" x14ac:dyDescent="0.35">
      <c r="A17" s="3"/>
      <c r="B17" s="3" t="s">
        <v>468</v>
      </c>
      <c r="C17" s="3" t="s">
        <v>69</v>
      </c>
      <c r="D17" s="3" t="s">
        <v>469</v>
      </c>
      <c r="E17" s="3" t="s">
        <v>431</v>
      </c>
      <c r="F17" s="5">
        <v>43962</v>
      </c>
      <c r="G17" s="3" t="s">
        <v>470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104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/>
    </row>
    <row r="18" spans="1:48" x14ac:dyDescent="0.35">
      <c r="A18" s="3"/>
      <c r="B18" s="3" t="s">
        <v>471</v>
      </c>
      <c r="C18" s="3" t="s">
        <v>263</v>
      </c>
      <c r="D18" s="3" t="s">
        <v>472</v>
      </c>
      <c r="E18" s="3" t="s">
        <v>431</v>
      </c>
      <c r="F18" s="5">
        <v>43962</v>
      </c>
      <c r="G18" s="3" t="s">
        <v>473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/>
    </row>
    <row r="19" spans="1:48" x14ac:dyDescent="0.35">
      <c r="A19" s="3"/>
      <c r="B19" s="3" t="s">
        <v>474</v>
      </c>
      <c r="C19" s="3" t="s">
        <v>54</v>
      </c>
      <c r="D19" s="3" t="s">
        <v>475</v>
      </c>
      <c r="E19" s="3" t="s">
        <v>431</v>
      </c>
      <c r="F19" s="5">
        <v>43965</v>
      </c>
      <c r="G19" s="3" t="s">
        <v>476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186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/>
    </row>
    <row r="20" spans="1:48" x14ac:dyDescent="0.35">
      <c r="A20" s="3"/>
      <c r="B20" s="3" t="s">
        <v>477</v>
      </c>
      <c r="C20" s="3" t="s">
        <v>54</v>
      </c>
      <c r="D20" s="3" t="s">
        <v>478</v>
      </c>
      <c r="E20" s="3" t="s">
        <v>431</v>
      </c>
      <c r="F20" s="5">
        <v>43966</v>
      </c>
      <c r="G20" s="3" t="s">
        <v>479</v>
      </c>
      <c r="H20" s="3">
        <v>1012</v>
      </c>
      <c r="I20" s="3">
        <v>0</v>
      </c>
      <c r="J20" s="3">
        <v>0</v>
      </c>
      <c r="K20" s="3">
        <v>1012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/>
    </row>
    <row r="21" spans="1:48" x14ac:dyDescent="0.35">
      <c r="A21" s="3"/>
      <c r="B21" s="3" t="s">
        <v>480</v>
      </c>
      <c r="C21" s="3" t="s">
        <v>54</v>
      </c>
      <c r="D21" s="3" t="s">
        <v>481</v>
      </c>
      <c r="E21" s="3" t="s">
        <v>431</v>
      </c>
      <c r="F21" s="5">
        <v>43979</v>
      </c>
      <c r="G21" s="3" t="s">
        <v>482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1651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1651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/>
    </row>
    <row r="22" spans="1:48" x14ac:dyDescent="0.35">
      <c r="A22" s="3"/>
      <c r="B22" s="3" t="s">
        <v>483</v>
      </c>
      <c r="C22" s="3" t="s">
        <v>163</v>
      </c>
      <c r="D22" s="3" t="s">
        <v>484</v>
      </c>
      <c r="E22" s="3" t="s">
        <v>431</v>
      </c>
      <c r="F22" s="5">
        <v>43977</v>
      </c>
      <c r="G22" s="3" t="s">
        <v>485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 t="s">
        <v>486</v>
      </c>
    </row>
    <row r="23" spans="1:48" x14ac:dyDescent="0.35">
      <c r="A23" s="3"/>
      <c r="B23" s="3" t="s">
        <v>487</v>
      </c>
      <c r="C23" s="3" t="s">
        <v>488</v>
      </c>
      <c r="D23" s="3" t="s">
        <v>489</v>
      </c>
      <c r="E23" s="3" t="s">
        <v>431</v>
      </c>
      <c r="F23" s="5">
        <v>43966</v>
      </c>
      <c r="G23" s="3" t="s">
        <v>490</v>
      </c>
      <c r="H23" s="3">
        <v>70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/>
    </row>
    <row r="24" spans="1:48" x14ac:dyDescent="0.35">
      <c r="A24" s="3"/>
      <c r="B24" s="3" t="s">
        <v>491</v>
      </c>
      <c r="C24" s="3" t="s">
        <v>492</v>
      </c>
      <c r="D24" s="3" t="s">
        <v>493</v>
      </c>
      <c r="E24" s="3" t="s">
        <v>431</v>
      </c>
      <c r="F24" s="5">
        <v>43971</v>
      </c>
      <c r="G24" s="3" t="s">
        <v>494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150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/>
    </row>
    <row r="25" spans="1:48" x14ac:dyDescent="0.35">
      <c r="A25" s="3"/>
      <c r="B25" s="3" t="s">
        <v>495</v>
      </c>
      <c r="C25" s="3" t="s">
        <v>126</v>
      </c>
      <c r="D25" s="3" t="s">
        <v>496</v>
      </c>
      <c r="E25" s="3" t="s">
        <v>431</v>
      </c>
      <c r="F25" s="5">
        <v>43972</v>
      </c>
      <c r="G25" s="3" t="s">
        <v>497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6103</v>
      </c>
      <c r="AK25" s="3">
        <v>6098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/>
    </row>
    <row r="26" spans="1:48" x14ac:dyDescent="0.35">
      <c r="A26" s="3"/>
      <c r="B26" s="3" t="s">
        <v>498</v>
      </c>
      <c r="C26" s="3" t="s">
        <v>499</v>
      </c>
      <c r="D26" s="3" t="s">
        <v>500</v>
      </c>
      <c r="E26" s="3" t="s">
        <v>431</v>
      </c>
      <c r="F26" s="5">
        <v>43980</v>
      </c>
      <c r="G26" s="3" t="s">
        <v>501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2185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/>
    </row>
    <row r="27" spans="1:48" x14ac:dyDescent="0.35">
      <c r="A27" s="3"/>
      <c r="B27" s="3" t="s">
        <v>502</v>
      </c>
      <c r="C27" s="3" t="s">
        <v>458</v>
      </c>
      <c r="D27" s="3" t="s">
        <v>503</v>
      </c>
      <c r="E27" s="3" t="s">
        <v>431</v>
      </c>
      <c r="F27" s="5">
        <v>43986</v>
      </c>
      <c r="G27" s="3" t="s">
        <v>504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666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3679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/>
    </row>
    <row r="28" spans="1:48" x14ac:dyDescent="0.35">
      <c r="A28" s="3"/>
      <c r="B28" s="3" t="s">
        <v>505</v>
      </c>
      <c r="C28" s="3" t="s">
        <v>506</v>
      </c>
      <c r="D28" s="3" t="s">
        <v>507</v>
      </c>
      <c r="E28" s="3" t="s">
        <v>431</v>
      </c>
      <c r="F28" s="5">
        <v>43990</v>
      </c>
      <c r="G28" s="3" t="s">
        <v>508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300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/>
    </row>
    <row r="29" spans="1:48" x14ac:dyDescent="0.35">
      <c r="A29" s="3"/>
      <c r="B29" s="3" t="s">
        <v>509</v>
      </c>
      <c r="C29" s="3" t="s">
        <v>54</v>
      </c>
      <c r="D29" s="3" t="s">
        <v>510</v>
      </c>
      <c r="E29" s="3" t="s">
        <v>431</v>
      </c>
      <c r="F29" s="5">
        <v>43992</v>
      </c>
      <c r="G29" s="3" t="s">
        <v>450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899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/>
    </row>
    <row r="30" spans="1:48" x14ac:dyDescent="0.35">
      <c r="A30" s="3"/>
      <c r="B30" s="3" t="s">
        <v>511</v>
      </c>
      <c r="C30" s="3" t="s">
        <v>512</v>
      </c>
      <c r="D30" s="3" t="s">
        <v>513</v>
      </c>
      <c r="E30" s="3" t="s">
        <v>431</v>
      </c>
      <c r="F30" s="5">
        <v>44000</v>
      </c>
      <c r="G30" s="3" t="s">
        <v>464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262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/>
    </row>
    <row r="31" spans="1:48" x14ac:dyDescent="0.35">
      <c r="A31" s="3"/>
      <c r="B31" s="3" t="s">
        <v>514</v>
      </c>
      <c r="C31" s="3" t="s">
        <v>73</v>
      </c>
      <c r="D31" s="3" t="s">
        <v>74</v>
      </c>
      <c r="E31" s="3" t="s">
        <v>431</v>
      </c>
      <c r="F31" s="5">
        <v>44004</v>
      </c>
      <c r="G31" s="3" t="s">
        <v>515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739</v>
      </c>
      <c r="AV31" s="3"/>
    </row>
    <row r="32" spans="1:48" x14ac:dyDescent="0.35">
      <c r="A32" s="3"/>
      <c r="B32" s="3" t="s">
        <v>516</v>
      </c>
      <c r="C32" s="3" t="s">
        <v>54</v>
      </c>
      <c r="D32" s="3" t="s">
        <v>517</v>
      </c>
      <c r="E32" s="3" t="s">
        <v>431</v>
      </c>
      <c r="F32" s="5">
        <v>44007</v>
      </c>
      <c r="G32" s="3" t="s">
        <v>518</v>
      </c>
      <c r="H32" s="3">
        <v>11907</v>
      </c>
      <c r="I32" s="3">
        <v>0</v>
      </c>
      <c r="J32" s="3">
        <v>622</v>
      </c>
      <c r="K32" s="3">
        <v>0</v>
      </c>
      <c r="L32" s="3">
        <v>492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1125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113</v>
      </c>
      <c r="AA32" s="3">
        <v>0</v>
      </c>
      <c r="AB32" s="3">
        <v>0</v>
      </c>
      <c r="AC32" s="3">
        <v>1185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745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/>
    </row>
    <row r="33" spans="1:48" x14ac:dyDescent="0.35">
      <c r="A33" s="3"/>
      <c r="B33" s="3" t="s">
        <v>519</v>
      </c>
      <c r="C33" s="3" t="s">
        <v>126</v>
      </c>
      <c r="D33" s="3" t="s">
        <v>520</v>
      </c>
      <c r="E33" s="3" t="s">
        <v>431</v>
      </c>
      <c r="F33" s="5">
        <v>44007</v>
      </c>
      <c r="G33" s="3" t="s">
        <v>521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50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/>
    </row>
    <row r="34" spans="1:48" x14ac:dyDescent="0.35">
      <c r="A34" s="2"/>
      <c r="B34" s="2"/>
      <c r="C34" s="2"/>
      <c r="D34" s="4" t="s">
        <v>110</v>
      </c>
      <c r="E34" s="4">
        <f>I34+K34+M34+O34+Q34+S34+U34+W34+Y34+AA34+AE34+AG34+AI34+AK34+AM34+AS34+AU34-H34-J34-L34-N34-P34-R34-T34-V34-X34-Z34-AD34-AF34-AH34-AJ34-AL34-AR34-AT34</f>
        <v>-2985</v>
      </c>
      <c r="F34" s="2"/>
      <c r="G34" s="2"/>
      <c r="H34" s="6">
        <f t="shared" ref="H34:AU34" si="0">SUM(H6:H33)</f>
        <v>13144</v>
      </c>
      <c r="I34" s="6">
        <f t="shared" si="0"/>
        <v>230</v>
      </c>
      <c r="J34" s="6">
        <f t="shared" si="0"/>
        <v>915</v>
      </c>
      <c r="K34" s="6">
        <f t="shared" si="0"/>
        <v>1158</v>
      </c>
      <c r="L34" s="6">
        <f t="shared" si="0"/>
        <v>677</v>
      </c>
      <c r="M34" s="6">
        <f t="shared" si="0"/>
        <v>768</v>
      </c>
      <c r="N34" s="6">
        <f t="shared" si="0"/>
        <v>0</v>
      </c>
      <c r="O34" s="6">
        <f t="shared" si="0"/>
        <v>0</v>
      </c>
      <c r="P34" s="6">
        <f t="shared" si="0"/>
        <v>0</v>
      </c>
      <c r="Q34" s="6">
        <f t="shared" si="0"/>
        <v>186</v>
      </c>
      <c r="R34" s="9">
        <f t="shared" si="0"/>
        <v>2776</v>
      </c>
      <c r="S34" s="9">
        <f t="shared" si="0"/>
        <v>1214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113</v>
      </c>
      <c r="AA34" s="9">
        <f t="shared" si="0"/>
        <v>0</v>
      </c>
      <c r="AB34" s="12">
        <v>0</v>
      </c>
      <c r="AC34" s="12">
        <f>SUM(AC6:AC33)</f>
        <v>1185</v>
      </c>
      <c r="AD34" s="15">
        <f t="shared" si="0"/>
        <v>0</v>
      </c>
      <c r="AE34" s="15">
        <f t="shared" si="0"/>
        <v>3979</v>
      </c>
      <c r="AF34" s="15">
        <f t="shared" si="0"/>
        <v>0</v>
      </c>
      <c r="AG34" s="15">
        <f t="shared" si="0"/>
        <v>2339</v>
      </c>
      <c r="AH34" s="15">
        <f t="shared" si="0"/>
        <v>0</v>
      </c>
      <c r="AI34" s="15">
        <f t="shared" si="0"/>
        <v>0</v>
      </c>
      <c r="AJ34" s="18">
        <f t="shared" si="0"/>
        <v>6103</v>
      </c>
      <c r="AK34" s="18">
        <f t="shared" si="0"/>
        <v>8133</v>
      </c>
      <c r="AL34" s="18">
        <f t="shared" si="0"/>
        <v>788</v>
      </c>
      <c r="AM34" s="18">
        <f t="shared" si="0"/>
        <v>999</v>
      </c>
      <c r="AN34" s="21">
        <v>0</v>
      </c>
      <c r="AO34" s="21">
        <v>0</v>
      </c>
      <c r="AP34" s="21">
        <v>0</v>
      </c>
      <c r="AQ34" s="21">
        <v>0</v>
      </c>
      <c r="AR34" s="24">
        <f t="shared" si="0"/>
        <v>0</v>
      </c>
      <c r="AS34" s="24">
        <f t="shared" si="0"/>
        <v>0</v>
      </c>
      <c r="AT34" s="24">
        <f t="shared" si="0"/>
        <v>29</v>
      </c>
      <c r="AU34" s="24">
        <f t="shared" si="0"/>
        <v>2554</v>
      </c>
      <c r="AV34" s="2"/>
    </row>
    <row r="35" spans="1:48" x14ac:dyDescent="0.35">
      <c r="A35" s="2">
        <v>2</v>
      </c>
      <c r="B35" s="2"/>
      <c r="C35" s="2"/>
      <c r="D35" s="2"/>
      <c r="E35" s="2"/>
      <c r="F35" s="2"/>
      <c r="G35" s="2"/>
      <c r="H35" s="7"/>
      <c r="I35" s="7"/>
      <c r="J35" s="7"/>
      <c r="K35" s="7"/>
      <c r="L35" s="7"/>
      <c r="M35" s="7"/>
      <c r="N35" s="7"/>
      <c r="O35" s="7"/>
      <c r="P35" s="7"/>
      <c r="Q35" s="7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3"/>
      <c r="AC35" s="13"/>
      <c r="AD35" s="16"/>
      <c r="AE35" s="16"/>
      <c r="AF35" s="16"/>
      <c r="AG35" s="16"/>
      <c r="AH35" s="16"/>
      <c r="AI35" s="16"/>
      <c r="AJ35" s="19"/>
      <c r="AK35" s="19"/>
      <c r="AL35" s="19"/>
      <c r="AM35" s="19"/>
      <c r="AN35" s="22"/>
      <c r="AO35" s="22"/>
      <c r="AP35" s="22"/>
      <c r="AQ35" s="22"/>
      <c r="AR35" s="25"/>
      <c r="AS35" s="25"/>
      <c r="AT35" s="25"/>
      <c r="AU35" s="25"/>
      <c r="AV35" s="2"/>
    </row>
    <row r="36" spans="1:48" x14ac:dyDescent="0.35">
      <c r="A36" s="3"/>
      <c r="B36" s="3" t="s">
        <v>522</v>
      </c>
      <c r="C36" s="3" t="s">
        <v>523</v>
      </c>
      <c r="D36" s="3" t="s">
        <v>524</v>
      </c>
      <c r="E36" s="3" t="s">
        <v>431</v>
      </c>
      <c r="F36" s="5">
        <v>44015</v>
      </c>
      <c r="G36" s="3" t="s">
        <v>525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100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/>
    </row>
    <row r="37" spans="1:48" x14ac:dyDescent="0.35">
      <c r="A37" s="3"/>
      <c r="B37" s="3" t="s">
        <v>526</v>
      </c>
      <c r="C37" s="3" t="s">
        <v>527</v>
      </c>
      <c r="D37" s="3" t="s">
        <v>528</v>
      </c>
      <c r="E37" s="3" t="s">
        <v>431</v>
      </c>
      <c r="F37" s="5">
        <v>44021</v>
      </c>
      <c r="G37" s="3" t="s">
        <v>529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1070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/>
    </row>
    <row r="38" spans="1:48" x14ac:dyDescent="0.35">
      <c r="A38" s="3"/>
      <c r="B38" s="3" t="s">
        <v>530</v>
      </c>
      <c r="C38" s="3" t="s">
        <v>492</v>
      </c>
      <c r="D38" s="3" t="s">
        <v>493</v>
      </c>
      <c r="E38" s="3" t="s">
        <v>431</v>
      </c>
      <c r="F38" s="5">
        <v>44027</v>
      </c>
      <c r="G38" s="3" t="s">
        <v>531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39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/>
    </row>
    <row r="39" spans="1:48" x14ac:dyDescent="0.35">
      <c r="A39" s="3"/>
      <c r="B39" s="3" t="s">
        <v>532</v>
      </c>
      <c r="C39" s="3" t="s">
        <v>54</v>
      </c>
      <c r="D39" s="3" t="s">
        <v>533</v>
      </c>
      <c r="E39" s="3" t="s">
        <v>431</v>
      </c>
      <c r="F39" s="5">
        <v>44034</v>
      </c>
      <c r="G39" s="3" t="s">
        <v>534</v>
      </c>
      <c r="H39" s="3">
        <v>0</v>
      </c>
      <c r="I39" s="3">
        <v>87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/>
    </row>
    <row r="40" spans="1:48" x14ac:dyDescent="0.35">
      <c r="A40" s="3"/>
      <c r="B40" s="3" t="s">
        <v>535</v>
      </c>
      <c r="C40" s="3" t="s">
        <v>69</v>
      </c>
      <c r="D40" s="3" t="s">
        <v>93</v>
      </c>
      <c r="E40" s="3" t="s">
        <v>431</v>
      </c>
      <c r="F40" s="5">
        <v>44047</v>
      </c>
      <c r="G40" s="3" t="s">
        <v>536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 t="s">
        <v>537</v>
      </c>
    </row>
    <row r="41" spans="1:48" x14ac:dyDescent="0.35">
      <c r="A41" s="3"/>
      <c r="B41" s="3" t="s">
        <v>538</v>
      </c>
      <c r="C41" s="3" t="s">
        <v>54</v>
      </c>
      <c r="D41" s="3" t="s">
        <v>539</v>
      </c>
      <c r="E41" s="3" t="s">
        <v>431</v>
      </c>
      <c r="F41" s="5">
        <v>44047</v>
      </c>
      <c r="G41" s="3" t="s">
        <v>540</v>
      </c>
      <c r="H41" s="3">
        <v>121</v>
      </c>
      <c r="I41" s="3">
        <v>60.5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60.5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/>
    </row>
    <row r="42" spans="1:48" x14ac:dyDescent="0.35">
      <c r="A42" s="3"/>
      <c r="B42" s="3" t="s">
        <v>541</v>
      </c>
      <c r="C42" s="3" t="s">
        <v>62</v>
      </c>
      <c r="D42" s="3" t="s">
        <v>542</v>
      </c>
      <c r="E42" s="3" t="s">
        <v>431</v>
      </c>
      <c r="F42" s="5">
        <v>44049</v>
      </c>
      <c r="G42" s="3" t="s">
        <v>543</v>
      </c>
      <c r="H42" s="3">
        <v>0</v>
      </c>
      <c r="I42" s="3">
        <v>31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/>
    </row>
    <row r="43" spans="1:48" x14ac:dyDescent="0.35">
      <c r="A43" s="3"/>
      <c r="B43" s="3" t="s">
        <v>544</v>
      </c>
      <c r="C43" s="3" t="s">
        <v>545</v>
      </c>
      <c r="D43" s="3" t="s">
        <v>546</v>
      </c>
      <c r="E43" s="3" t="s">
        <v>431</v>
      </c>
      <c r="F43" s="5">
        <v>44056</v>
      </c>
      <c r="G43" s="3" t="s">
        <v>470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296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/>
    </row>
    <row r="44" spans="1:48" x14ac:dyDescent="0.35">
      <c r="A44" s="3"/>
      <c r="B44" s="3" t="s">
        <v>547</v>
      </c>
      <c r="C44" s="3" t="s">
        <v>548</v>
      </c>
      <c r="D44" s="3" t="s">
        <v>549</v>
      </c>
      <c r="E44" s="3" t="s">
        <v>431</v>
      </c>
      <c r="F44" s="5">
        <v>44060</v>
      </c>
      <c r="G44" s="3" t="s">
        <v>550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160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685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/>
    </row>
    <row r="45" spans="1:48" x14ac:dyDescent="0.35">
      <c r="A45" s="3"/>
      <c r="B45" s="3" t="s">
        <v>551</v>
      </c>
      <c r="C45" s="3" t="s">
        <v>179</v>
      </c>
      <c r="D45" s="3" t="s">
        <v>552</v>
      </c>
      <c r="E45" s="3" t="s">
        <v>431</v>
      </c>
      <c r="F45" s="5">
        <v>44061</v>
      </c>
      <c r="G45" s="3" t="s">
        <v>553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290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 t="s">
        <v>554</v>
      </c>
    </row>
    <row r="46" spans="1:48" x14ac:dyDescent="0.35">
      <c r="A46" s="3"/>
      <c r="B46" s="3" t="s">
        <v>555</v>
      </c>
      <c r="C46" s="3" t="s">
        <v>114</v>
      </c>
      <c r="D46" s="3" t="s">
        <v>556</v>
      </c>
      <c r="E46" s="3" t="s">
        <v>431</v>
      </c>
      <c r="F46" s="5">
        <v>44068</v>
      </c>
      <c r="G46" s="3" t="s">
        <v>557</v>
      </c>
      <c r="H46" s="3">
        <v>331</v>
      </c>
      <c r="I46" s="3">
        <v>109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131</v>
      </c>
      <c r="R46" s="3">
        <v>0</v>
      </c>
      <c r="S46" s="3">
        <v>253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/>
    </row>
    <row r="47" spans="1:48" x14ac:dyDescent="0.35">
      <c r="A47" s="3"/>
      <c r="B47" s="3" t="s">
        <v>558</v>
      </c>
      <c r="C47" s="3" t="s">
        <v>207</v>
      </c>
      <c r="D47" s="3" t="s">
        <v>559</v>
      </c>
      <c r="E47" s="3" t="s">
        <v>431</v>
      </c>
      <c r="F47" s="5">
        <v>44069</v>
      </c>
      <c r="G47" s="3" t="s">
        <v>64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89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/>
    </row>
    <row r="48" spans="1:48" x14ac:dyDescent="0.35">
      <c r="A48" s="3"/>
      <c r="B48" s="3" t="s">
        <v>560</v>
      </c>
      <c r="C48" s="3" t="s">
        <v>561</v>
      </c>
      <c r="D48" s="3" t="s">
        <v>562</v>
      </c>
      <c r="E48" s="3" t="s">
        <v>431</v>
      </c>
      <c r="F48" s="5">
        <v>44070</v>
      </c>
      <c r="G48" s="3" t="s">
        <v>563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506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506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/>
    </row>
    <row r="49" spans="1:48" x14ac:dyDescent="0.35">
      <c r="A49" s="3"/>
      <c r="B49" s="3" t="s">
        <v>564</v>
      </c>
      <c r="C49" s="3" t="s">
        <v>326</v>
      </c>
      <c r="D49" s="3" t="s">
        <v>565</v>
      </c>
      <c r="E49" s="3" t="s">
        <v>431</v>
      </c>
      <c r="F49" s="5">
        <v>44070</v>
      </c>
      <c r="G49" s="3" t="s">
        <v>566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376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/>
    </row>
    <row r="50" spans="1:48" x14ac:dyDescent="0.35">
      <c r="A50" s="3"/>
      <c r="B50" s="3" t="s">
        <v>567</v>
      </c>
      <c r="C50" s="3" t="s">
        <v>568</v>
      </c>
      <c r="D50" s="3" t="s">
        <v>569</v>
      </c>
      <c r="E50" s="3" t="s">
        <v>431</v>
      </c>
      <c r="F50" s="5">
        <v>44070</v>
      </c>
      <c r="G50" s="3" t="s">
        <v>570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8143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/>
    </row>
    <row r="51" spans="1:48" x14ac:dyDescent="0.35">
      <c r="A51" s="3"/>
      <c r="B51" s="3" t="s">
        <v>571</v>
      </c>
      <c r="C51" s="3" t="s">
        <v>302</v>
      </c>
      <c r="D51" s="3" t="s">
        <v>572</v>
      </c>
      <c r="E51" s="3" t="s">
        <v>431</v>
      </c>
      <c r="F51" s="5">
        <v>44084</v>
      </c>
      <c r="G51" s="3" t="s">
        <v>573</v>
      </c>
      <c r="H51" s="3">
        <v>122</v>
      </c>
      <c r="I51" s="3">
        <v>61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61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/>
    </row>
    <row r="52" spans="1:48" x14ac:dyDescent="0.35">
      <c r="A52" s="3"/>
      <c r="B52" s="3" t="s">
        <v>574</v>
      </c>
      <c r="C52" s="3" t="s">
        <v>69</v>
      </c>
      <c r="D52" s="3" t="s">
        <v>575</v>
      </c>
      <c r="E52" s="3" t="s">
        <v>431</v>
      </c>
      <c r="F52" s="5">
        <v>44083</v>
      </c>
      <c r="G52" s="3" t="s">
        <v>576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/>
    </row>
    <row r="53" spans="1:48" x14ac:dyDescent="0.35">
      <c r="A53" s="3"/>
      <c r="B53" s="3" t="s">
        <v>577</v>
      </c>
      <c r="C53" s="3" t="s">
        <v>578</v>
      </c>
      <c r="D53" s="3" t="s">
        <v>579</v>
      </c>
      <c r="E53" s="3" t="s">
        <v>431</v>
      </c>
      <c r="F53" s="5">
        <v>44089</v>
      </c>
      <c r="G53" s="3" t="s">
        <v>566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130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/>
    </row>
    <row r="54" spans="1:48" x14ac:dyDescent="0.35">
      <c r="A54" s="3"/>
      <c r="B54" s="3" t="s">
        <v>580</v>
      </c>
      <c r="C54" s="3" t="s">
        <v>581</v>
      </c>
      <c r="D54" s="3" t="s">
        <v>582</v>
      </c>
      <c r="E54" s="3" t="s">
        <v>431</v>
      </c>
      <c r="F54" s="5">
        <v>44092</v>
      </c>
      <c r="G54" s="3" t="s">
        <v>583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365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160</v>
      </c>
      <c r="AH54" s="3">
        <v>0</v>
      </c>
      <c r="AI54" s="3">
        <v>0</v>
      </c>
      <c r="AJ54" s="3">
        <v>246</v>
      </c>
      <c r="AK54" s="3">
        <v>295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/>
    </row>
    <row r="55" spans="1:48" x14ac:dyDescent="0.35">
      <c r="A55" s="3"/>
      <c r="B55" s="3" t="s">
        <v>584</v>
      </c>
      <c r="C55" s="3" t="s">
        <v>207</v>
      </c>
      <c r="D55" s="3" t="s">
        <v>585</v>
      </c>
      <c r="E55" s="3" t="s">
        <v>431</v>
      </c>
      <c r="F55" s="5">
        <v>44088</v>
      </c>
      <c r="G55" s="3" t="s">
        <v>586</v>
      </c>
      <c r="H55" s="3">
        <v>41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/>
    </row>
    <row r="56" spans="1:48" x14ac:dyDescent="0.35">
      <c r="A56" s="3"/>
      <c r="B56" s="3" t="s">
        <v>587</v>
      </c>
      <c r="C56" s="3" t="s">
        <v>588</v>
      </c>
      <c r="D56" s="3" t="s">
        <v>589</v>
      </c>
      <c r="E56" s="3" t="s">
        <v>431</v>
      </c>
      <c r="F56" s="5">
        <v>44088</v>
      </c>
      <c r="G56" s="3" t="s">
        <v>590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60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/>
    </row>
    <row r="57" spans="1:48" x14ac:dyDescent="0.35">
      <c r="A57" s="3"/>
      <c r="B57" s="3" t="s">
        <v>591</v>
      </c>
      <c r="C57" s="3" t="s">
        <v>592</v>
      </c>
      <c r="D57" s="3" t="s">
        <v>593</v>
      </c>
      <c r="E57" s="3" t="s">
        <v>431</v>
      </c>
      <c r="F57" s="5" t="s">
        <v>594</v>
      </c>
      <c r="G57" s="3" t="s">
        <v>595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540</v>
      </c>
      <c r="AG57" s="3">
        <v>0</v>
      </c>
      <c r="AH57" s="3">
        <v>0</v>
      </c>
      <c r="AI57" s="3">
        <v>0</v>
      </c>
      <c r="AJ57" s="3">
        <v>0</v>
      </c>
      <c r="AK57" s="3">
        <v>540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/>
    </row>
    <row r="58" spans="1:48" x14ac:dyDescent="0.35">
      <c r="A58" s="3"/>
      <c r="B58" s="3" t="s">
        <v>596</v>
      </c>
      <c r="C58" s="3" t="s">
        <v>54</v>
      </c>
      <c r="D58" s="3" t="s">
        <v>597</v>
      </c>
      <c r="E58" s="3" t="s">
        <v>431</v>
      </c>
      <c r="F58" s="5">
        <v>44103</v>
      </c>
      <c r="G58" s="3" t="s">
        <v>598</v>
      </c>
      <c r="H58" s="3">
        <v>0</v>
      </c>
      <c r="I58" s="3">
        <v>0</v>
      </c>
      <c r="J58" s="3">
        <v>0</v>
      </c>
      <c r="K58" s="3">
        <v>0</v>
      </c>
      <c r="L58" s="3">
        <v>193</v>
      </c>
      <c r="M58" s="3">
        <v>95</v>
      </c>
      <c r="N58" s="3">
        <v>0</v>
      </c>
      <c r="O58" s="3">
        <v>0</v>
      </c>
      <c r="P58" s="3">
        <v>0</v>
      </c>
      <c r="Q58" s="3">
        <v>98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 t="s">
        <v>599</v>
      </c>
    </row>
    <row r="59" spans="1:48" x14ac:dyDescent="0.35">
      <c r="A59" s="3"/>
      <c r="B59" s="3" t="s">
        <v>600</v>
      </c>
      <c r="C59" s="3" t="s">
        <v>601</v>
      </c>
      <c r="D59" s="3" t="s">
        <v>602</v>
      </c>
      <c r="E59" s="3" t="s">
        <v>431</v>
      </c>
      <c r="F59" s="5">
        <v>44097</v>
      </c>
      <c r="G59" s="3" t="s">
        <v>603</v>
      </c>
      <c r="H59" s="3">
        <v>86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86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/>
    </row>
    <row r="60" spans="1:48" s="27" customFormat="1" x14ac:dyDescent="0.35">
      <c r="A60" s="4"/>
      <c r="B60" s="4"/>
      <c r="C60" s="4"/>
      <c r="D60" s="4" t="s">
        <v>143</v>
      </c>
      <c r="E60" s="4">
        <f>I60+K60+M60+O60+Q60+S60+U60+W60+Y60+AA60+AE60+AG60+AI60+AK60+AM60+AS60+AU60-H60-J60-L60-N60-P60-R60-T60-V60-X60-Z60-AD60-AF60-AH60-AJ60-AL60-AR60-AT60+E34</f>
        <v>8968</v>
      </c>
      <c r="F60" s="4"/>
      <c r="G60" s="4"/>
      <c r="H60" s="6">
        <f t="shared" ref="H60:AU60" si="1">SUM(H36:H59)</f>
        <v>701</v>
      </c>
      <c r="I60" s="6">
        <f t="shared" si="1"/>
        <v>348.5</v>
      </c>
      <c r="J60" s="6">
        <f t="shared" si="1"/>
        <v>0</v>
      </c>
      <c r="K60" s="6">
        <f t="shared" si="1"/>
        <v>0</v>
      </c>
      <c r="L60" s="6">
        <f t="shared" si="1"/>
        <v>193</v>
      </c>
      <c r="M60" s="6">
        <f t="shared" si="1"/>
        <v>95</v>
      </c>
      <c r="N60" s="6">
        <f t="shared" si="1"/>
        <v>0</v>
      </c>
      <c r="O60" s="6">
        <f t="shared" si="1"/>
        <v>0</v>
      </c>
      <c r="P60" s="6">
        <f t="shared" si="1"/>
        <v>0</v>
      </c>
      <c r="Q60" s="6">
        <f t="shared" si="1"/>
        <v>315</v>
      </c>
      <c r="R60" s="9">
        <f t="shared" si="1"/>
        <v>89</v>
      </c>
      <c r="S60" s="9">
        <f t="shared" si="1"/>
        <v>778</v>
      </c>
      <c r="T60" s="9">
        <f t="shared" si="1"/>
        <v>0</v>
      </c>
      <c r="U60" s="9">
        <f t="shared" si="1"/>
        <v>290</v>
      </c>
      <c r="V60" s="9">
        <f t="shared" si="1"/>
        <v>0</v>
      </c>
      <c r="W60" s="9">
        <f t="shared" si="1"/>
        <v>0</v>
      </c>
      <c r="X60" s="9">
        <f t="shared" si="1"/>
        <v>506</v>
      </c>
      <c r="Y60" s="9">
        <f t="shared" si="1"/>
        <v>0</v>
      </c>
      <c r="Z60" s="9">
        <f t="shared" si="1"/>
        <v>0</v>
      </c>
      <c r="AA60" s="9">
        <f t="shared" si="1"/>
        <v>9998</v>
      </c>
      <c r="AB60" s="12">
        <f t="shared" si="1"/>
        <v>0</v>
      </c>
      <c r="AC60" s="12">
        <f t="shared" si="1"/>
        <v>0</v>
      </c>
      <c r="AD60" s="15">
        <f t="shared" si="1"/>
        <v>60</v>
      </c>
      <c r="AE60" s="15">
        <f t="shared" si="1"/>
        <v>0</v>
      </c>
      <c r="AF60" s="15">
        <f t="shared" si="1"/>
        <v>540</v>
      </c>
      <c r="AG60" s="15">
        <f t="shared" si="1"/>
        <v>456</v>
      </c>
      <c r="AH60" s="15">
        <f t="shared" si="1"/>
        <v>0</v>
      </c>
      <c r="AI60" s="15">
        <f t="shared" si="1"/>
        <v>0</v>
      </c>
      <c r="AJ60" s="18">
        <f t="shared" si="1"/>
        <v>246</v>
      </c>
      <c r="AK60" s="18">
        <f t="shared" si="1"/>
        <v>1371.5</v>
      </c>
      <c r="AL60" s="18">
        <f t="shared" si="1"/>
        <v>0</v>
      </c>
      <c r="AM60" s="18">
        <f t="shared" si="1"/>
        <v>636</v>
      </c>
      <c r="AN60" s="21">
        <f t="shared" si="1"/>
        <v>0</v>
      </c>
      <c r="AO60" s="21">
        <f t="shared" si="1"/>
        <v>0</v>
      </c>
      <c r="AP60" s="21">
        <f t="shared" si="1"/>
        <v>0</v>
      </c>
      <c r="AQ60" s="21">
        <f t="shared" si="1"/>
        <v>0</v>
      </c>
      <c r="AR60" s="24">
        <f t="shared" si="1"/>
        <v>0</v>
      </c>
      <c r="AS60" s="24">
        <f t="shared" si="1"/>
        <v>0</v>
      </c>
      <c r="AT60" s="24">
        <f t="shared" si="1"/>
        <v>0</v>
      </c>
      <c r="AU60" s="24">
        <f t="shared" si="1"/>
        <v>0</v>
      </c>
      <c r="AV60" s="4"/>
    </row>
    <row r="61" spans="1:48" x14ac:dyDescent="0.35">
      <c r="A61" s="2">
        <v>3</v>
      </c>
      <c r="B61" s="2"/>
      <c r="C61" s="2"/>
      <c r="D61" s="2"/>
      <c r="E61" s="2"/>
      <c r="F61" s="2"/>
      <c r="G61" s="2"/>
      <c r="H61" s="7"/>
      <c r="I61" s="7"/>
      <c r="J61" s="7"/>
      <c r="K61" s="7"/>
      <c r="L61" s="7"/>
      <c r="M61" s="7"/>
      <c r="N61" s="7"/>
      <c r="O61" s="7"/>
      <c r="P61" s="7"/>
      <c r="Q61" s="7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3"/>
      <c r="AC61" s="13"/>
      <c r="AD61" s="16"/>
      <c r="AE61" s="16"/>
      <c r="AF61" s="16"/>
      <c r="AG61" s="16"/>
      <c r="AH61" s="16"/>
      <c r="AI61" s="16"/>
      <c r="AJ61" s="19"/>
      <c r="AK61" s="19"/>
      <c r="AL61" s="19"/>
      <c r="AM61" s="19"/>
      <c r="AN61" s="22"/>
      <c r="AO61" s="22"/>
      <c r="AP61" s="22"/>
      <c r="AQ61" s="22"/>
      <c r="AR61" s="25"/>
      <c r="AS61" s="25"/>
      <c r="AT61" s="25"/>
      <c r="AU61" s="25"/>
      <c r="AV61" s="2"/>
    </row>
    <row r="62" spans="1:48" x14ac:dyDescent="0.35">
      <c r="A62" s="3"/>
      <c r="B62" s="3" t="s">
        <v>604</v>
      </c>
      <c r="C62" s="3" t="s">
        <v>188</v>
      </c>
      <c r="D62" s="3" t="s">
        <v>226</v>
      </c>
      <c r="E62" s="3" t="s">
        <v>431</v>
      </c>
      <c r="F62" s="5">
        <v>44106</v>
      </c>
      <c r="G62" s="3" t="s">
        <v>605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28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/>
    </row>
    <row r="63" spans="1:48" x14ac:dyDescent="0.35">
      <c r="A63" s="3"/>
      <c r="B63" s="3" t="s">
        <v>606</v>
      </c>
      <c r="C63" s="3" t="s">
        <v>69</v>
      </c>
      <c r="D63" s="3" t="s">
        <v>607</v>
      </c>
      <c r="E63" s="3" t="s">
        <v>431</v>
      </c>
      <c r="F63" s="5">
        <v>44111</v>
      </c>
      <c r="G63" s="3" t="s">
        <v>608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114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/>
    </row>
    <row r="64" spans="1:48" x14ac:dyDescent="0.35">
      <c r="A64" s="3"/>
      <c r="B64" s="3" t="s">
        <v>609</v>
      </c>
      <c r="C64" s="3" t="s">
        <v>122</v>
      </c>
      <c r="D64" s="3" t="s">
        <v>610</v>
      </c>
      <c r="E64" s="3" t="s">
        <v>431</v>
      </c>
      <c r="F64" s="5">
        <v>44111</v>
      </c>
      <c r="G64" s="3" t="s">
        <v>611</v>
      </c>
      <c r="H64" s="3">
        <v>788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788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/>
    </row>
    <row r="65" spans="1:48" x14ac:dyDescent="0.35">
      <c r="A65" s="3"/>
      <c r="B65" s="3" t="s">
        <v>612</v>
      </c>
      <c r="C65" s="3" t="s">
        <v>218</v>
      </c>
      <c r="D65" s="3" t="s">
        <v>219</v>
      </c>
      <c r="E65" s="3" t="s">
        <v>431</v>
      </c>
      <c r="F65" s="5">
        <v>44118</v>
      </c>
      <c r="G65" s="3" t="s">
        <v>613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1865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/>
    </row>
    <row r="66" spans="1:48" x14ac:dyDescent="0.35">
      <c r="A66" s="3"/>
      <c r="B66" s="3" t="s">
        <v>614</v>
      </c>
      <c r="C66" s="3" t="s">
        <v>163</v>
      </c>
      <c r="D66" s="3" t="s">
        <v>615</v>
      </c>
      <c r="E66" s="3" t="s">
        <v>431</v>
      </c>
      <c r="F66" s="5">
        <v>44117</v>
      </c>
      <c r="G66" s="3" t="s">
        <v>616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59.5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59.5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/>
    </row>
    <row r="67" spans="1:48" x14ac:dyDescent="0.35">
      <c r="A67" s="3"/>
      <c r="B67" s="3" t="s">
        <v>617</v>
      </c>
      <c r="C67" s="3" t="s">
        <v>618</v>
      </c>
      <c r="D67" s="3" t="s">
        <v>619</v>
      </c>
      <c r="E67" s="3" t="s">
        <v>431</v>
      </c>
      <c r="F67" s="5">
        <v>44134</v>
      </c>
      <c r="G67" s="3" t="s">
        <v>620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286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/>
    </row>
    <row r="68" spans="1:48" x14ac:dyDescent="0.35">
      <c r="A68" s="3"/>
      <c r="B68" s="3" t="s">
        <v>621</v>
      </c>
      <c r="C68" s="3" t="s">
        <v>622</v>
      </c>
      <c r="D68" s="3" t="s">
        <v>623</v>
      </c>
      <c r="E68" s="3" t="s">
        <v>431</v>
      </c>
      <c r="F68" s="5">
        <v>44134</v>
      </c>
      <c r="G68" s="3" t="s">
        <v>624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19350</v>
      </c>
      <c r="AA68" s="3">
        <v>23937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/>
    </row>
    <row r="69" spans="1:48" x14ac:dyDescent="0.35">
      <c r="A69" s="3"/>
      <c r="B69" s="3" t="s">
        <v>625</v>
      </c>
      <c r="C69" s="3" t="s">
        <v>54</v>
      </c>
      <c r="D69" s="3" t="s">
        <v>626</v>
      </c>
      <c r="E69" s="3" t="s">
        <v>431</v>
      </c>
      <c r="F69" s="5">
        <v>44138</v>
      </c>
      <c r="G69" s="3" t="s">
        <v>627</v>
      </c>
      <c r="H69" s="3">
        <v>0</v>
      </c>
      <c r="I69" s="3">
        <v>0</v>
      </c>
      <c r="J69" s="3">
        <v>67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67</v>
      </c>
      <c r="AT69" s="3">
        <v>0</v>
      </c>
      <c r="AU69" s="3">
        <v>0</v>
      </c>
      <c r="AV69" s="3"/>
    </row>
    <row r="70" spans="1:48" x14ac:dyDescent="0.35">
      <c r="A70" s="3"/>
      <c r="B70" s="3" t="s">
        <v>628</v>
      </c>
      <c r="C70" s="3" t="s">
        <v>69</v>
      </c>
      <c r="D70" s="3" t="s">
        <v>629</v>
      </c>
      <c r="E70" s="3" t="s">
        <v>431</v>
      </c>
      <c r="F70" s="5">
        <v>44146</v>
      </c>
      <c r="G70" s="3" t="s">
        <v>630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185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185</v>
      </c>
      <c r="AS70" s="3">
        <v>0</v>
      </c>
      <c r="AT70" s="3">
        <v>0</v>
      </c>
      <c r="AU70" s="3">
        <v>0</v>
      </c>
      <c r="AV70" s="3"/>
    </row>
    <row r="71" spans="1:48" x14ac:dyDescent="0.35">
      <c r="A71" s="3"/>
      <c r="B71" s="3" t="s">
        <v>631</v>
      </c>
      <c r="C71" s="3" t="s">
        <v>202</v>
      </c>
      <c r="D71" s="3" t="s">
        <v>632</v>
      </c>
      <c r="E71" s="3" t="s">
        <v>431</v>
      </c>
      <c r="F71" s="5">
        <v>44154</v>
      </c>
      <c r="G71" s="3" t="s">
        <v>633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10967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/>
    </row>
    <row r="72" spans="1:48" x14ac:dyDescent="0.35">
      <c r="A72" s="3"/>
      <c r="B72" s="3" t="s">
        <v>634</v>
      </c>
      <c r="C72" s="3" t="s">
        <v>293</v>
      </c>
      <c r="D72" s="3" t="s">
        <v>635</v>
      </c>
      <c r="E72" s="3" t="s">
        <v>431</v>
      </c>
      <c r="F72" s="5">
        <v>44144</v>
      </c>
      <c r="G72" s="3" t="s">
        <v>636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1000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1000</v>
      </c>
      <c r="AT72" s="3">
        <v>0</v>
      </c>
      <c r="AU72" s="3">
        <v>0</v>
      </c>
      <c r="AV72" s="3" t="s">
        <v>554</v>
      </c>
    </row>
    <row r="73" spans="1:48" x14ac:dyDescent="0.35">
      <c r="A73" s="3"/>
      <c r="B73" s="3" t="s">
        <v>637</v>
      </c>
      <c r="C73" s="3" t="s">
        <v>69</v>
      </c>
      <c r="D73" s="3" t="s">
        <v>322</v>
      </c>
      <c r="E73" s="3" t="s">
        <v>431</v>
      </c>
      <c r="F73" s="5">
        <v>44152</v>
      </c>
      <c r="G73" s="3" t="s">
        <v>638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205</v>
      </c>
      <c r="AV73" s="3"/>
    </row>
    <row r="74" spans="1:48" x14ac:dyDescent="0.35">
      <c r="A74" s="3"/>
      <c r="B74" s="3" t="s">
        <v>639</v>
      </c>
      <c r="C74" s="3" t="s">
        <v>69</v>
      </c>
      <c r="D74" s="3" t="s">
        <v>322</v>
      </c>
      <c r="E74" s="3" t="s">
        <v>431</v>
      </c>
      <c r="F74" s="5">
        <v>44152</v>
      </c>
      <c r="G74" s="3" t="s">
        <v>640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600</v>
      </c>
      <c r="AV74" s="3"/>
    </row>
    <row r="75" spans="1:48" x14ac:dyDescent="0.35">
      <c r="A75" s="3"/>
      <c r="B75" s="3" t="s">
        <v>641</v>
      </c>
      <c r="C75" s="3" t="s">
        <v>69</v>
      </c>
      <c r="D75" s="3" t="s">
        <v>642</v>
      </c>
      <c r="E75" s="3" t="s">
        <v>431</v>
      </c>
      <c r="F75" s="5">
        <v>44158</v>
      </c>
      <c r="G75" s="3" t="s">
        <v>643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120</v>
      </c>
      <c r="Y75" s="3">
        <v>237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/>
    </row>
    <row r="76" spans="1:48" x14ac:dyDescent="0.35">
      <c r="A76" s="3"/>
      <c r="B76" s="3" t="s">
        <v>644</v>
      </c>
      <c r="C76" s="3" t="s">
        <v>317</v>
      </c>
      <c r="D76" s="28" t="s">
        <v>645</v>
      </c>
      <c r="E76" s="3" t="s">
        <v>431</v>
      </c>
      <c r="F76" s="5">
        <v>44172</v>
      </c>
      <c r="G76" s="3" t="s">
        <v>646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632.5</v>
      </c>
      <c r="AB76" s="3">
        <v>0</v>
      </c>
      <c r="AC76" s="3">
        <v>632.5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/>
    </row>
    <row r="77" spans="1:48" x14ac:dyDescent="0.35">
      <c r="A77" s="3"/>
      <c r="B77" s="3" t="s">
        <v>647</v>
      </c>
      <c r="C77" s="3" t="s">
        <v>163</v>
      </c>
      <c r="D77" s="3" t="s">
        <v>648</v>
      </c>
      <c r="E77" s="3" t="s">
        <v>431</v>
      </c>
      <c r="F77" s="5">
        <v>44176</v>
      </c>
      <c r="G77" s="3" t="s">
        <v>64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104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/>
    </row>
    <row r="78" spans="1:48" x14ac:dyDescent="0.35">
      <c r="A78" s="3"/>
      <c r="B78" s="3" t="s">
        <v>649</v>
      </c>
      <c r="C78" s="3" t="s">
        <v>69</v>
      </c>
      <c r="D78" s="3" t="s">
        <v>650</v>
      </c>
      <c r="E78" s="3" t="s">
        <v>431</v>
      </c>
      <c r="F78" s="5">
        <v>44183</v>
      </c>
      <c r="G78" s="3" t="s">
        <v>651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1728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15552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/>
    </row>
    <row r="79" spans="1:48" x14ac:dyDescent="0.35">
      <c r="A79" s="3"/>
      <c r="B79" s="3" t="s">
        <v>652</v>
      </c>
      <c r="C79" s="3" t="s">
        <v>54</v>
      </c>
      <c r="D79" s="3" t="s">
        <v>653</v>
      </c>
      <c r="E79" s="3" t="s">
        <v>431</v>
      </c>
      <c r="F79" s="5">
        <v>44183</v>
      </c>
      <c r="G79" s="3" t="s">
        <v>654</v>
      </c>
      <c r="H79" s="3">
        <v>0</v>
      </c>
      <c r="I79" s="3">
        <v>460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7122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/>
    </row>
    <row r="80" spans="1:48" x14ac:dyDescent="0.35">
      <c r="A80" s="3"/>
      <c r="B80" s="3" t="s">
        <v>655</v>
      </c>
      <c r="C80" s="3" t="s">
        <v>656</v>
      </c>
      <c r="D80" s="3" t="s">
        <v>657</v>
      </c>
      <c r="E80" s="3" t="s">
        <v>431</v>
      </c>
      <c r="F80" s="5">
        <v>44187</v>
      </c>
      <c r="G80" s="3" t="s">
        <v>658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/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494</v>
      </c>
      <c r="AT80" s="3">
        <v>0</v>
      </c>
      <c r="AU80" s="3">
        <v>0</v>
      </c>
      <c r="AV80" s="3" t="s">
        <v>599</v>
      </c>
    </row>
    <row r="81" spans="1:48" x14ac:dyDescent="0.35">
      <c r="B81" s="3" t="s">
        <v>659</v>
      </c>
      <c r="C81" s="3" t="s">
        <v>62</v>
      </c>
      <c r="D81" s="3" t="s">
        <v>660</v>
      </c>
      <c r="E81" s="3" t="s">
        <v>431</v>
      </c>
      <c r="F81" s="5">
        <v>44187</v>
      </c>
      <c r="G81" s="3" t="s">
        <v>661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86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/>
    </row>
    <row r="82" spans="1:48" x14ac:dyDescent="0.35">
      <c r="A82" s="3"/>
      <c r="B82" s="3" t="s">
        <v>662</v>
      </c>
      <c r="C82" s="3" t="s">
        <v>69</v>
      </c>
      <c r="D82" s="3" t="s">
        <v>663</v>
      </c>
      <c r="E82" s="3" t="s">
        <v>431</v>
      </c>
      <c r="F82" s="5">
        <v>44165</v>
      </c>
      <c r="G82" s="3" t="s">
        <v>664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440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440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/>
    </row>
    <row r="83" spans="1:48" s="27" customFormat="1" x14ac:dyDescent="0.35">
      <c r="A83" s="4"/>
      <c r="B83" s="4"/>
      <c r="C83" s="4"/>
      <c r="D83" s="4" t="s">
        <v>144</v>
      </c>
      <c r="E83" s="4">
        <f>I83+K83+M83+O83+Q83+S83+U83+W83+Y83+AA83+AE83+AG83+AI83+AK83+AM83+AS83+AU83-H83-J83-L83-N83-P83-R83-T83-V83-X83-Z83-AD83-AF83-AH83-AJ83-AL83-AR83-AT83+E60</f>
        <v>39397.5</v>
      </c>
      <c r="F83" s="4"/>
      <c r="G83" s="4"/>
      <c r="H83" s="6">
        <f t="shared" ref="H83:AU83" si="2">SUM(H62:H82)</f>
        <v>788</v>
      </c>
      <c r="I83" s="6">
        <f t="shared" si="2"/>
        <v>460</v>
      </c>
      <c r="J83" s="6">
        <f t="shared" si="2"/>
        <v>67</v>
      </c>
      <c r="K83" s="6">
        <f t="shared" si="2"/>
        <v>0</v>
      </c>
      <c r="L83" s="6">
        <f t="shared" si="2"/>
        <v>0</v>
      </c>
      <c r="M83" s="6">
        <f t="shared" si="2"/>
        <v>0</v>
      </c>
      <c r="N83" s="6">
        <f t="shared" si="2"/>
        <v>0</v>
      </c>
      <c r="O83" s="6">
        <f t="shared" si="2"/>
        <v>0</v>
      </c>
      <c r="P83" s="6">
        <f t="shared" si="2"/>
        <v>0</v>
      </c>
      <c r="Q83" s="6">
        <f t="shared" si="2"/>
        <v>0</v>
      </c>
      <c r="R83" s="9">
        <f t="shared" si="2"/>
        <v>7226</v>
      </c>
      <c r="S83" s="9">
        <f t="shared" si="2"/>
        <v>1787.5</v>
      </c>
      <c r="T83" s="9">
        <f t="shared" si="2"/>
        <v>0</v>
      </c>
      <c r="U83" s="9">
        <f t="shared" si="2"/>
        <v>0</v>
      </c>
      <c r="V83" s="9">
        <f t="shared" si="2"/>
        <v>0</v>
      </c>
      <c r="W83" s="9">
        <f t="shared" si="2"/>
        <v>0</v>
      </c>
      <c r="X83" s="9">
        <f t="shared" si="2"/>
        <v>120</v>
      </c>
      <c r="Y83" s="9">
        <f t="shared" si="2"/>
        <v>237</v>
      </c>
      <c r="Z83" s="9">
        <f t="shared" si="2"/>
        <v>20350</v>
      </c>
      <c r="AA83" s="9">
        <f t="shared" si="2"/>
        <v>40121.5</v>
      </c>
      <c r="AB83" s="12">
        <f t="shared" si="2"/>
        <v>440</v>
      </c>
      <c r="AC83" s="12">
        <f t="shared" si="2"/>
        <v>817.5</v>
      </c>
      <c r="AD83" s="15">
        <f t="shared" si="2"/>
        <v>0</v>
      </c>
      <c r="AE83" s="15">
        <f t="shared" si="2"/>
        <v>0</v>
      </c>
      <c r="AF83" s="15">
        <f t="shared" si="2"/>
        <v>0</v>
      </c>
      <c r="AG83" s="15">
        <f t="shared" si="2"/>
        <v>1893</v>
      </c>
      <c r="AH83" s="15">
        <f t="shared" si="2"/>
        <v>0</v>
      </c>
      <c r="AI83" s="15">
        <f t="shared" si="2"/>
        <v>0</v>
      </c>
      <c r="AJ83" s="18">
        <f t="shared" si="2"/>
        <v>0</v>
      </c>
      <c r="AK83" s="18">
        <f t="shared" si="2"/>
        <v>11140.5</v>
      </c>
      <c r="AL83" s="18">
        <f t="shared" si="2"/>
        <v>0</v>
      </c>
      <c r="AM83" s="18">
        <f t="shared" si="2"/>
        <v>1160</v>
      </c>
      <c r="AN83" s="21">
        <f t="shared" si="2"/>
        <v>0</v>
      </c>
      <c r="AO83" s="21">
        <f t="shared" si="2"/>
        <v>440</v>
      </c>
      <c r="AP83" s="21">
        <f t="shared" si="2"/>
        <v>0</v>
      </c>
      <c r="AQ83" s="21">
        <f t="shared" si="2"/>
        <v>0</v>
      </c>
      <c r="AR83" s="24">
        <f t="shared" si="2"/>
        <v>185</v>
      </c>
      <c r="AS83" s="24">
        <f t="shared" si="2"/>
        <v>1561</v>
      </c>
      <c r="AT83" s="24">
        <f t="shared" si="2"/>
        <v>0</v>
      </c>
      <c r="AU83" s="24">
        <f t="shared" si="2"/>
        <v>805</v>
      </c>
      <c r="AV83" s="4"/>
    </row>
    <row r="84" spans="1:48" x14ac:dyDescent="0.35">
      <c r="A84" s="2">
        <v>4</v>
      </c>
      <c r="B84" s="2"/>
      <c r="C84" s="2"/>
      <c r="D84" s="2"/>
      <c r="E84" s="2"/>
      <c r="F84" s="2"/>
      <c r="G84" s="2"/>
      <c r="H84" s="7"/>
      <c r="I84" s="7"/>
      <c r="J84" s="7"/>
      <c r="K84" s="7"/>
      <c r="L84" s="7"/>
      <c r="M84" s="7"/>
      <c r="N84" s="7"/>
      <c r="O84" s="7"/>
      <c r="P84" s="7"/>
      <c r="Q84" s="7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3"/>
      <c r="AC84" s="13"/>
      <c r="AD84" s="16"/>
      <c r="AE84" s="16"/>
      <c r="AF84" s="16"/>
      <c r="AG84" s="16"/>
      <c r="AH84" s="16"/>
      <c r="AI84" s="16"/>
      <c r="AJ84" s="19"/>
      <c r="AK84" s="19"/>
      <c r="AL84" s="19"/>
      <c r="AM84" s="19"/>
      <c r="AN84" s="22"/>
      <c r="AO84" s="22"/>
      <c r="AP84" s="22"/>
      <c r="AQ84" s="22"/>
      <c r="AR84" s="25"/>
      <c r="AS84" s="25"/>
      <c r="AT84" s="25"/>
      <c r="AU84" s="25"/>
      <c r="AV84" s="2"/>
    </row>
    <row r="85" spans="1:48" x14ac:dyDescent="0.35">
      <c r="A85" s="3"/>
      <c r="B85" s="3" t="s">
        <v>665</v>
      </c>
      <c r="C85" s="3" t="s">
        <v>69</v>
      </c>
      <c r="D85" s="3" t="s">
        <v>666</v>
      </c>
      <c r="E85" s="3" t="s">
        <v>431</v>
      </c>
      <c r="F85" s="5">
        <v>44210</v>
      </c>
      <c r="G85" s="3" t="s">
        <v>667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38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/>
    </row>
    <row r="86" spans="1:48" x14ac:dyDescent="0.35">
      <c r="A86" s="3"/>
      <c r="B86" s="3" t="s">
        <v>668</v>
      </c>
      <c r="C86" s="3" t="s">
        <v>69</v>
      </c>
      <c r="D86" s="3" t="s">
        <v>669</v>
      </c>
      <c r="E86" s="3" t="s">
        <v>431</v>
      </c>
      <c r="F86" s="5">
        <v>44208</v>
      </c>
      <c r="G86" s="3" t="s">
        <v>670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579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/>
    </row>
    <row r="87" spans="1:48" x14ac:dyDescent="0.35">
      <c r="A87" s="3"/>
      <c r="B87" s="3" t="s">
        <v>671</v>
      </c>
      <c r="C87" s="3" t="s">
        <v>163</v>
      </c>
      <c r="D87" s="3" t="s">
        <v>672</v>
      </c>
      <c r="E87" s="3" t="s">
        <v>431</v>
      </c>
      <c r="F87" s="5">
        <v>44203</v>
      </c>
      <c r="G87" s="3" t="s">
        <v>673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91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/>
    </row>
    <row r="88" spans="1:48" x14ac:dyDescent="0.35">
      <c r="A88" s="3"/>
      <c r="B88" s="3" t="s">
        <v>674</v>
      </c>
      <c r="C88" s="3" t="s">
        <v>675</v>
      </c>
      <c r="D88" s="3" t="s">
        <v>676</v>
      </c>
      <c r="E88" s="3" t="s">
        <v>431</v>
      </c>
      <c r="F88" s="5">
        <v>44217</v>
      </c>
      <c r="G88" s="3" t="s">
        <v>677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1793</v>
      </c>
      <c r="AU88" s="3">
        <v>0</v>
      </c>
      <c r="AV88" s="3" t="s">
        <v>678</v>
      </c>
    </row>
    <row r="89" spans="1:48" x14ac:dyDescent="0.35">
      <c r="A89" s="3"/>
      <c r="B89" s="3" t="s">
        <v>679</v>
      </c>
      <c r="C89" s="3" t="s">
        <v>136</v>
      </c>
      <c r="D89" s="3" t="s">
        <v>680</v>
      </c>
      <c r="E89" s="3" t="s">
        <v>431</v>
      </c>
      <c r="F89" s="5">
        <v>44218</v>
      </c>
      <c r="G89" s="3" t="s">
        <v>681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/>
    </row>
    <row r="90" spans="1:48" x14ac:dyDescent="0.35">
      <c r="A90" s="3"/>
      <c r="B90" s="3" t="s">
        <v>682</v>
      </c>
      <c r="C90" s="3" t="s">
        <v>683</v>
      </c>
      <c r="D90" s="3" t="s">
        <v>684</v>
      </c>
      <c r="E90" s="3" t="s">
        <v>431</v>
      </c>
      <c r="F90" s="5">
        <v>44236</v>
      </c>
      <c r="G90" s="3" t="s">
        <v>685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100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 t="s">
        <v>686</v>
      </c>
    </row>
    <row r="91" spans="1:48" x14ac:dyDescent="0.35">
      <c r="A91" s="3"/>
      <c r="B91" s="3" t="s">
        <v>687</v>
      </c>
      <c r="C91" s="3" t="s">
        <v>207</v>
      </c>
      <c r="D91" s="3" t="s">
        <v>393</v>
      </c>
      <c r="E91" s="3" t="s">
        <v>431</v>
      </c>
      <c r="F91" s="5">
        <v>44236</v>
      </c>
      <c r="G91" s="3" t="s">
        <v>688</v>
      </c>
      <c r="H91" s="3">
        <v>931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931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 t="s">
        <v>689</v>
      </c>
    </row>
    <row r="92" spans="1:48" x14ac:dyDescent="0.35">
      <c r="A92" s="3"/>
      <c r="B92" s="3" t="s">
        <v>690</v>
      </c>
      <c r="C92" s="3" t="s">
        <v>54</v>
      </c>
      <c r="D92" s="3" t="s">
        <v>691</v>
      </c>
      <c r="E92" s="3" t="s">
        <v>431</v>
      </c>
      <c r="F92" s="5">
        <v>44251</v>
      </c>
      <c r="G92" s="3" t="s">
        <v>692</v>
      </c>
      <c r="H92" s="3">
        <v>244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244</v>
      </c>
      <c r="AT92" s="3">
        <v>0</v>
      </c>
      <c r="AU92" s="3">
        <v>0</v>
      </c>
      <c r="AV92" s="3"/>
    </row>
    <row r="93" spans="1:48" x14ac:dyDescent="0.35">
      <c r="A93" s="3"/>
      <c r="B93" s="3" t="s">
        <v>693</v>
      </c>
      <c r="C93" s="3" t="s">
        <v>54</v>
      </c>
      <c r="D93" s="3" t="s">
        <v>694</v>
      </c>
      <c r="E93" s="3" t="s">
        <v>431</v>
      </c>
      <c r="F93" s="5">
        <v>44243</v>
      </c>
      <c r="G93" s="3" t="s">
        <v>695</v>
      </c>
      <c r="H93" s="3">
        <v>0</v>
      </c>
      <c r="I93" s="3">
        <v>0</v>
      </c>
      <c r="J93" s="3">
        <v>0</v>
      </c>
      <c r="K93" s="3">
        <v>0</v>
      </c>
      <c r="L93" s="3">
        <v>135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135</v>
      </c>
      <c r="AT93" s="3">
        <v>0</v>
      </c>
      <c r="AU93" s="3">
        <v>0</v>
      </c>
      <c r="AV93" s="3"/>
    </row>
    <row r="94" spans="1:48" x14ac:dyDescent="0.35">
      <c r="A94" s="3"/>
      <c r="B94" s="3" t="s">
        <v>696</v>
      </c>
      <c r="C94" s="3" t="s">
        <v>561</v>
      </c>
      <c r="D94" s="3" t="s">
        <v>697</v>
      </c>
      <c r="E94" s="3" t="s">
        <v>431</v>
      </c>
      <c r="F94" s="5">
        <v>44252</v>
      </c>
      <c r="G94" s="3" t="s">
        <v>698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/>
    </row>
    <row r="95" spans="1:48" x14ac:dyDescent="0.35">
      <c r="A95" s="3"/>
      <c r="B95" s="3" t="s">
        <v>699</v>
      </c>
      <c r="C95" s="3" t="s">
        <v>158</v>
      </c>
      <c r="D95" s="3" t="s">
        <v>632</v>
      </c>
      <c r="E95" s="3" t="s">
        <v>431</v>
      </c>
      <c r="F95" s="5">
        <v>44245</v>
      </c>
      <c r="G95" s="3" t="s">
        <v>700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75</v>
      </c>
      <c r="AR95" s="3">
        <v>0</v>
      </c>
      <c r="AS95" s="3">
        <v>0</v>
      </c>
      <c r="AT95" s="3">
        <v>0</v>
      </c>
      <c r="AU95" s="3">
        <v>0</v>
      </c>
      <c r="AV95" s="3"/>
    </row>
    <row r="96" spans="1:48" x14ac:dyDescent="0.35">
      <c r="A96" s="3"/>
      <c r="B96" s="3" t="s">
        <v>701</v>
      </c>
      <c r="C96" s="3" t="s">
        <v>158</v>
      </c>
      <c r="D96" s="3" t="s">
        <v>702</v>
      </c>
      <c r="E96" s="3" t="s">
        <v>431</v>
      </c>
      <c r="F96" s="5">
        <v>44260</v>
      </c>
      <c r="G96" s="3" t="s">
        <v>703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208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 t="s">
        <v>704</v>
      </c>
    </row>
    <row r="97" spans="1:48" x14ac:dyDescent="0.35">
      <c r="A97" s="3"/>
      <c r="B97" s="3" t="s">
        <v>705</v>
      </c>
      <c r="C97" s="3" t="s">
        <v>252</v>
      </c>
      <c r="D97" s="3" t="s">
        <v>706</v>
      </c>
      <c r="E97" s="3" t="s">
        <v>431</v>
      </c>
      <c r="F97" s="5">
        <v>44259</v>
      </c>
      <c r="G97" s="3" t="s">
        <v>707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893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 t="s">
        <v>704</v>
      </c>
    </row>
    <row r="98" spans="1:48" x14ac:dyDescent="0.35">
      <c r="A98" s="3"/>
      <c r="B98" s="3" t="s">
        <v>708</v>
      </c>
      <c r="C98" s="3" t="s">
        <v>62</v>
      </c>
      <c r="D98" s="3" t="s">
        <v>709</v>
      </c>
      <c r="E98" s="3" t="s">
        <v>431</v>
      </c>
      <c r="F98" s="5">
        <v>44259</v>
      </c>
      <c r="G98" s="3" t="s">
        <v>710</v>
      </c>
      <c r="H98" s="3">
        <v>522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882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 t="s">
        <v>711</v>
      </c>
    </row>
    <row r="99" spans="1:48" x14ac:dyDescent="0.35">
      <c r="A99" s="3"/>
      <c r="B99" s="3" t="s">
        <v>712</v>
      </c>
      <c r="C99" s="3" t="s">
        <v>136</v>
      </c>
      <c r="D99" s="3" t="s">
        <v>713</v>
      </c>
      <c r="E99" s="3" t="s">
        <v>431</v>
      </c>
      <c r="F99" s="5">
        <v>44257</v>
      </c>
      <c r="G99" s="3" t="s">
        <v>714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1199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/>
    </row>
    <row r="100" spans="1:48" x14ac:dyDescent="0.35">
      <c r="A100" s="3"/>
      <c r="B100" s="3" t="s">
        <v>715</v>
      </c>
      <c r="C100" s="3" t="s">
        <v>62</v>
      </c>
      <c r="D100" s="3" t="s">
        <v>709</v>
      </c>
      <c r="E100" s="3" t="s">
        <v>431</v>
      </c>
      <c r="F100" s="5">
        <v>44265</v>
      </c>
      <c r="G100" s="3" t="s">
        <v>160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5700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/>
    </row>
    <row r="101" spans="1:48" x14ac:dyDescent="0.35">
      <c r="A101" s="3"/>
      <c r="B101" s="3" t="s">
        <v>716</v>
      </c>
      <c r="C101" s="3" t="s">
        <v>163</v>
      </c>
      <c r="D101" s="3" t="s">
        <v>717</v>
      </c>
      <c r="E101" s="3" t="s">
        <v>431</v>
      </c>
      <c r="F101" s="5">
        <v>44271</v>
      </c>
      <c r="G101" s="3" t="s">
        <v>64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30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/>
    </row>
    <row r="102" spans="1:48" s="27" customFormat="1" x14ac:dyDescent="0.35">
      <c r="A102" s="4"/>
      <c r="B102" s="4"/>
      <c r="C102" s="4"/>
      <c r="D102" s="4" t="s">
        <v>145</v>
      </c>
      <c r="E102" s="4">
        <f>I102+K102+M102+O102+Q102+S102+U102+W102+Y102+AA102+AC102+AE102+AG102+AI102+AK102+AM102+AO102+AQ102+AS102+AU102-AT102-AR102-AP102-AN102-AL102-AJ102-AH102-AF102-AD102-AB102-Z102-X102-V102-T102-R102-P102-N102-L102-J102-H102</f>
        <v>7238</v>
      </c>
      <c r="F102" s="4"/>
      <c r="G102" s="4"/>
      <c r="H102" s="6">
        <f>SUM(H85:H101)</f>
        <v>1697</v>
      </c>
      <c r="I102" s="6">
        <f>SUM(I85:I93)</f>
        <v>0</v>
      </c>
      <c r="J102" s="6">
        <f t="shared" ref="J102:AU102" si="3">SUM(J85:J101)</f>
        <v>0</v>
      </c>
      <c r="K102" s="6">
        <f t="shared" si="3"/>
        <v>0</v>
      </c>
      <c r="L102" s="6">
        <f t="shared" si="3"/>
        <v>135</v>
      </c>
      <c r="M102" s="6">
        <f t="shared" si="3"/>
        <v>0</v>
      </c>
      <c r="N102" s="6">
        <f t="shared" si="3"/>
        <v>0</v>
      </c>
      <c r="O102" s="6">
        <f t="shared" si="3"/>
        <v>0</v>
      </c>
      <c r="P102" s="6">
        <f t="shared" si="3"/>
        <v>0</v>
      </c>
      <c r="Q102" s="6">
        <f t="shared" si="3"/>
        <v>0</v>
      </c>
      <c r="R102" s="9">
        <f t="shared" si="3"/>
        <v>121</v>
      </c>
      <c r="S102" s="9">
        <f t="shared" si="3"/>
        <v>100</v>
      </c>
      <c r="T102" s="9">
        <f t="shared" si="3"/>
        <v>0</v>
      </c>
      <c r="U102" s="9">
        <f t="shared" si="3"/>
        <v>0</v>
      </c>
      <c r="V102" s="9">
        <f t="shared" si="3"/>
        <v>0</v>
      </c>
      <c r="W102" s="9">
        <f t="shared" si="3"/>
        <v>0</v>
      </c>
      <c r="X102" s="9">
        <f t="shared" si="3"/>
        <v>0</v>
      </c>
      <c r="Y102" s="9">
        <f t="shared" si="3"/>
        <v>0</v>
      </c>
      <c r="Z102" s="9">
        <f t="shared" si="3"/>
        <v>0</v>
      </c>
      <c r="AA102" s="9">
        <f t="shared" si="3"/>
        <v>1461</v>
      </c>
      <c r="AB102" s="15">
        <f t="shared" si="3"/>
        <v>0</v>
      </c>
      <c r="AC102" s="15">
        <f t="shared" si="3"/>
        <v>2032</v>
      </c>
      <c r="AD102" s="15">
        <f t="shared" si="3"/>
        <v>0</v>
      </c>
      <c r="AE102" s="15">
        <f t="shared" si="3"/>
        <v>0</v>
      </c>
      <c r="AF102" s="15">
        <f t="shared" si="3"/>
        <v>0</v>
      </c>
      <c r="AG102" s="15">
        <f t="shared" si="3"/>
        <v>5700</v>
      </c>
      <c r="AH102" s="15">
        <f t="shared" si="3"/>
        <v>0</v>
      </c>
      <c r="AI102" s="15">
        <f t="shared" si="3"/>
        <v>0</v>
      </c>
      <c r="AJ102" s="18">
        <f t="shared" si="3"/>
        <v>0</v>
      </c>
      <c r="AK102" s="18">
        <f t="shared" si="3"/>
        <v>1199</v>
      </c>
      <c r="AL102" s="18">
        <f t="shared" si="3"/>
        <v>0</v>
      </c>
      <c r="AM102" s="18">
        <f t="shared" si="3"/>
        <v>38</v>
      </c>
      <c r="AN102" s="21">
        <f t="shared" si="3"/>
        <v>0</v>
      </c>
      <c r="AO102" s="21">
        <f t="shared" si="3"/>
        <v>0</v>
      </c>
      <c r="AP102" s="21">
        <f t="shared" si="3"/>
        <v>0</v>
      </c>
      <c r="AQ102" s="21">
        <f t="shared" si="3"/>
        <v>75</v>
      </c>
      <c r="AR102" s="24">
        <f t="shared" si="3"/>
        <v>0</v>
      </c>
      <c r="AS102" s="24">
        <f t="shared" si="3"/>
        <v>379</v>
      </c>
      <c r="AT102" s="24">
        <f t="shared" si="3"/>
        <v>1793</v>
      </c>
      <c r="AU102" s="24">
        <f t="shared" si="3"/>
        <v>0</v>
      </c>
      <c r="AV102" s="29"/>
    </row>
    <row r="103" spans="1:48" x14ac:dyDescent="0.35">
      <c r="A103" s="2"/>
      <c r="B103" s="2"/>
      <c r="C103" s="2"/>
      <c r="D103" s="2"/>
      <c r="E103" s="4">
        <f>I103+K103+M103+O103+Q103+S103+U103+W103+Y103+AA103+AC103+AE103+AG103+AI103+AK103+AM103+AO103+AQ103+AS103+AU103-AT103-AR103-AP103-AN103-AL103-AJ103-AH103-AF103-AD103-AB103-Z103-X103-V103-T103-R103-P103-N103-L103-J103-H103</f>
        <v>48638</v>
      </c>
      <c r="F103" s="2"/>
      <c r="G103" s="30" t="s">
        <v>718</v>
      </c>
      <c r="H103" s="6">
        <f t="shared" ref="H103:AU103" si="4">H102+H83+H60+H34</f>
        <v>16330</v>
      </c>
      <c r="I103" s="6">
        <f t="shared" si="4"/>
        <v>1038.5</v>
      </c>
      <c r="J103" s="6">
        <f t="shared" si="4"/>
        <v>982</v>
      </c>
      <c r="K103" s="6">
        <f t="shared" si="4"/>
        <v>1158</v>
      </c>
      <c r="L103" s="6">
        <f t="shared" si="4"/>
        <v>1005</v>
      </c>
      <c r="M103" s="6">
        <f t="shared" si="4"/>
        <v>863</v>
      </c>
      <c r="N103" s="6">
        <f t="shared" si="4"/>
        <v>0</v>
      </c>
      <c r="O103" s="6">
        <f t="shared" si="4"/>
        <v>0</v>
      </c>
      <c r="P103" s="6">
        <f t="shared" si="4"/>
        <v>0</v>
      </c>
      <c r="Q103" s="6">
        <f t="shared" si="4"/>
        <v>501</v>
      </c>
      <c r="R103" s="9">
        <f t="shared" si="4"/>
        <v>10212</v>
      </c>
      <c r="S103" s="9">
        <f t="shared" si="4"/>
        <v>3879.5</v>
      </c>
      <c r="T103" s="9">
        <f t="shared" si="4"/>
        <v>0</v>
      </c>
      <c r="U103" s="9">
        <f t="shared" si="4"/>
        <v>290</v>
      </c>
      <c r="V103" s="9">
        <f t="shared" si="4"/>
        <v>0</v>
      </c>
      <c r="W103" s="9">
        <f t="shared" si="4"/>
        <v>0</v>
      </c>
      <c r="X103" s="9">
        <f t="shared" si="4"/>
        <v>626</v>
      </c>
      <c r="Y103" s="9">
        <f t="shared" si="4"/>
        <v>237</v>
      </c>
      <c r="Z103" s="9">
        <f t="shared" si="4"/>
        <v>20463</v>
      </c>
      <c r="AA103" s="9">
        <f t="shared" si="4"/>
        <v>51580.5</v>
      </c>
      <c r="AB103" s="15">
        <f t="shared" si="4"/>
        <v>440</v>
      </c>
      <c r="AC103" s="15">
        <f t="shared" si="4"/>
        <v>4034.5</v>
      </c>
      <c r="AD103" s="15">
        <f t="shared" si="4"/>
        <v>60</v>
      </c>
      <c r="AE103" s="15">
        <f t="shared" si="4"/>
        <v>3979</v>
      </c>
      <c r="AF103" s="15">
        <f t="shared" si="4"/>
        <v>540</v>
      </c>
      <c r="AG103" s="15">
        <f t="shared" si="4"/>
        <v>10388</v>
      </c>
      <c r="AH103" s="15">
        <f t="shared" si="4"/>
        <v>0</v>
      </c>
      <c r="AI103" s="15">
        <f t="shared" si="4"/>
        <v>0</v>
      </c>
      <c r="AJ103" s="18">
        <f t="shared" si="4"/>
        <v>6349</v>
      </c>
      <c r="AK103" s="18">
        <f t="shared" si="4"/>
        <v>21844</v>
      </c>
      <c r="AL103" s="18">
        <f t="shared" si="4"/>
        <v>788</v>
      </c>
      <c r="AM103" s="18">
        <f t="shared" si="4"/>
        <v>2833</v>
      </c>
      <c r="AN103" s="21">
        <f t="shared" si="4"/>
        <v>0</v>
      </c>
      <c r="AO103" s="21">
        <f t="shared" si="4"/>
        <v>440</v>
      </c>
      <c r="AP103" s="21">
        <f t="shared" si="4"/>
        <v>0</v>
      </c>
      <c r="AQ103" s="21">
        <f t="shared" si="4"/>
        <v>75</v>
      </c>
      <c r="AR103" s="24">
        <f t="shared" si="4"/>
        <v>185</v>
      </c>
      <c r="AS103" s="24">
        <f t="shared" si="4"/>
        <v>1940</v>
      </c>
      <c r="AT103" s="24">
        <f t="shared" si="4"/>
        <v>1822</v>
      </c>
      <c r="AU103" s="24">
        <f t="shared" si="4"/>
        <v>3359</v>
      </c>
      <c r="AV103" s="3"/>
    </row>
    <row r="104" spans="1:48" x14ac:dyDescent="0.35">
      <c r="A104" s="3"/>
      <c r="B104" s="3"/>
      <c r="C104" s="3"/>
      <c r="D104" s="3"/>
      <c r="E104" s="3"/>
      <c r="F104" s="3"/>
      <c r="G104" s="30" t="s">
        <v>719</v>
      </c>
      <c r="H104" s="31"/>
      <c r="I104" s="6">
        <f>I103-H103</f>
        <v>-15291.5</v>
      </c>
      <c r="J104" s="6"/>
      <c r="K104" s="6">
        <f t="shared" ref="K104:Y104" si="5">K103-J103</f>
        <v>176</v>
      </c>
      <c r="L104" s="6"/>
      <c r="M104" s="6">
        <f t="shared" si="5"/>
        <v>-142</v>
      </c>
      <c r="N104" s="6"/>
      <c r="O104" s="6">
        <f t="shared" si="5"/>
        <v>0</v>
      </c>
      <c r="P104" s="6"/>
      <c r="Q104" s="6">
        <f t="shared" si="5"/>
        <v>501</v>
      </c>
      <c r="R104" s="9"/>
      <c r="S104" s="9">
        <f t="shared" si="5"/>
        <v>-6332.5</v>
      </c>
      <c r="T104" s="9"/>
      <c r="U104" s="9">
        <f t="shared" si="5"/>
        <v>290</v>
      </c>
      <c r="V104" s="9"/>
      <c r="W104" s="9">
        <f t="shared" si="5"/>
        <v>0</v>
      </c>
      <c r="X104" s="9"/>
      <c r="Y104" s="9">
        <f t="shared" si="5"/>
        <v>-389</v>
      </c>
      <c r="Z104" s="9"/>
      <c r="AA104" s="9">
        <f>AA103-Z103</f>
        <v>31117.5</v>
      </c>
      <c r="AB104" s="15"/>
      <c r="AC104" s="15">
        <f t="shared" ref="AC104" si="6">AC103-AB103</f>
        <v>3594.5</v>
      </c>
      <c r="AD104" s="15"/>
      <c r="AE104" s="15">
        <f t="shared" ref="AE104" si="7">AE103-AD103</f>
        <v>3919</v>
      </c>
      <c r="AF104" s="15"/>
      <c r="AG104" s="15">
        <f t="shared" ref="AG104" si="8">AG103-AF103</f>
        <v>9848</v>
      </c>
      <c r="AH104" s="15"/>
      <c r="AI104" s="15">
        <f t="shared" ref="AI104" si="9">AI103-AH103</f>
        <v>0</v>
      </c>
      <c r="AJ104" s="18"/>
      <c r="AK104" s="18">
        <f t="shared" ref="AK104" si="10">AK103-AJ103</f>
        <v>15495</v>
      </c>
      <c r="AL104" s="18"/>
      <c r="AM104" s="18">
        <f t="shared" ref="AM104" si="11">AM103-AL103</f>
        <v>2045</v>
      </c>
      <c r="AN104" s="21"/>
      <c r="AO104" s="21">
        <f t="shared" ref="AO104" si="12">AO103-AN103</f>
        <v>440</v>
      </c>
      <c r="AP104" s="21"/>
      <c r="AQ104" s="21">
        <f t="shared" ref="AQ104" si="13">AQ103-AP103</f>
        <v>75</v>
      </c>
      <c r="AR104" s="24"/>
      <c r="AS104" s="24">
        <f t="shared" ref="AS104" si="14">AS103-AR103</f>
        <v>1755</v>
      </c>
      <c r="AT104" s="24"/>
      <c r="AU104" s="24">
        <f t="shared" ref="AU104" si="15">AU103-AT103</f>
        <v>1537</v>
      </c>
      <c r="AV104" s="3"/>
    </row>
    <row r="105" spans="1:48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</sheetData>
  <mergeCells count="29">
    <mergeCell ref="AV3:AV4"/>
    <mergeCell ref="A3:A4"/>
    <mergeCell ref="J3:K3"/>
    <mergeCell ref="V3:W3"/>
    <mergeCell ref="H3:I3"/>
    <mergeCell ref="D3:D4"/>
    <mergeCell ref="C3:C4"/>
    <mergeCell ref="B3:B4"/>
    <mergeCell ref="L3:M3"/>
    <mergeCell ref="N3:O3"/>
    <mergeCell ref="P3:Q3"/>
    <mergeCell ref="R3:S3"/>
    <mergeCell ref="T3:U3"/>
    <mergeCell ref="G3:G4"/>
    <mergeCell ref="X3:Y3"/>
    <mergeCell ref="Z3:AA3"/>
    <mergeCell ref="AT3:AU3"/>
    <mergeCell ref="AN3:AO3"/>
    <mergeCell ref="AP3:AQ3"/>
    <mergeCell ref="AD3:AE3"/>
    <mergeCell ref="AF3:AG3"/>
    <mergeCell ref="AH3:AI3"/>
    <mergeCell ref="AJ3:AK3"/>
    <mergeCell ref="A1:D1"/>
    <mergeCell ref="AL3:AM3"/>
    <mergeCell ref="E3:E4"/>
    <mergeCell ref="F3:F4"/>
    <mergeCell ref="AR3:AS3"/>
    <mergeCell ref="AB3:A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928A-9299-403C-9F41-41F1FEAD4A3F}">
  <dimension ref="A1:AO75"/>
  <sheetViews>
    <sheetView zoomScale="70" zoomScaleNormal="70" workbookViewId="0">
      <selection activeCell="D34" sqref="D34"/>
    </sheetView>
  </sheetViews>
  <sheetFormatPr defaultRowHeight="14.5" x14ac:dyDescent="0.35"/>
  <cols>
    <col min="1" max="1" width="9.453125" bestFit="1" customWidth="1"/>
    <col min="2" max="2" width="18.7265625" bestFit="1" customWidth="1"/>
    <col min="3" max="3" width="16.453125" bestFit="1" customWidth="1"/>
    <col min="4" max="4" width="37.453125" bestFit="1" customWidth="1"/>
    <col min="5" max="5" width="19.54296875" bestFit="1" customWidth="1"/>
    <col min="6" max="6" width="45.1796875" style="42" bestFit="1" customWidth="1"/>
    <col min="7" max="7" width="6.1796875" bestFit="1" customWidth="1"/>
    <col min="8" max="24" width="6.1796875" customWidth="1"/>
    <col min="25" max="25" width="5.453125" bestFit="1" customWidth="1"/>
    <col min="26" max="26" width="5.81640625" bestFit="1" customWidth="1"/>
    <col min="27" max="27" width="5.453125" bestFit="1" customWidth="1"/>
    <col min="28" max="28" width="5.81640625" bestFit="1" customWidth="1"/>
    <col min="29" max="29" width="5.453125" bestFit="1" customWidth="1"/>
    <col min="30" max="30" width="5.81640625" bestFit="1" customWidth="1"/>
    <col min="31" max="31" width="5.453125" bestFit="1" customWidth="1"/>
    <col min="32" max="32" width="5.81640625" bestFit="1" customWidth="1"/>
    <col min="33" max="33" width="8.1796875" bestFit="1" customWidth="1"/>
    <col min="34" max="34" width="6.1796875" bestFit="1" customWidth="1"/>
    <col min="35" max="35" width="5.453125" bestFit="1" customWidth="1"/>
    <col min="36" max="36" width="6.1796875" bestFit="1" customWidth="1"/>
    <col min="37" max="37" width="5.453125" bestFit="1" customWidth="1"/>
    <col min="38" max="38" width="5.81640625" bestFit="1" customWidth="1"/>
    <col min="39" max="39" width="5.453125" bestFit="1" customWidth="1"/>
    <col min="40" max="40" width="5.81640625" bestFit="1" customWidth="1"/>
    <col min="41" max="41" width="64.453125" bestFit="1" customWidth="1"/>
  </cols>
  <sheetData>
    <row r="1" spans="1:41" ht="18.5" x14ac:dyDescent="0.45">
      <c r="A1" s="78" t="s">
        <v>0</v>
      </c>
      <c r="B1" s="78"/>
      <c r="C1" s="78"/>
      <c r="D1" s="78"/>
      <c r="E1" s="78"/>
    </row>
    <row r="2" spans="1:41" x14ac:dyDescent="0.35">
      <c r="G2" s="79" t="s">
        <v>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 t="s">
        <v>2</v>
      </c>
      <c r="Z2" s="80"/>
      <c r="AA2" s="80"/>
      <c r="AB2" s="80"/>
      <c r="AC2" s="81" t="s">
        <v>5</v>
      </c>
      <c r="AD2" s="82"/>
      <c r="AE2" s="82"/>
      <c r="AF2" s="82"/>
      <c r="AG2" s="83" t="s">
        <v>3</v>
      </c>
      <c r="AH2" s="84"/>
      <c r="AI2" s="84"/>
      <c r="AJ2" s="85"/>
      <c r="AK2" s="75" t="s">
        <v>4</v>
      </c>
      <c r="AL2" s="76"/>
      <c r="AM2" s="76"/>
      <c r="AN2" s="77"/>
    </row>
    <row r="3" spans="1:41" ht="18.649999999999999" customHeight="1" x14ac:dyDescent="0.4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89" t="s">
        <v>13</v>
      </c>
      <c r="G3" s="86" t="s">
        <v>14</v>
      </c>
      <c r="H3" s="87"/>
      <c r="I3" s="86" t="s">
        <v>15</v>
      </c>
      <c r="J3" s="87"/>
      <c r="K3" s="86" t="s">
        <v>16</v>
      </c>
      <c r="L3" s="87"/>
      <c r="M3" s="86" t="s">
        <v>17</v>
      </c>
      <c r="N3" s="87"/>
      <c r="O3" s="86" t="s">
        <v>18</v>
      </c>
      <c r="P3" s="87"/>
      <c r="Q3" s="86" t="s">
        <v>19</v>
      </c>
      <c r="R3" s="87"/>
      <c r="S3" s="86" t="s">
        <v>20</v>
      </c>
      <c r="T3" s="87"/>
      <c r="U3" s="86" t="s">
        <v>21</v>
      </c>
      <c r="V3" s="87"/>
      <c r="W3" s="86" t="s">
        <v>22</v>
      </c>
      <c r="X3" s="87"/>
      <c r="Y3" s="92" t="s">
        <v>23</v>
      </c>
      <c r="Z3" s="93"/>
      <c r="AA3" s="94" t="s">
        <v>24</v>
      </c>
      <c r="AB3" s="93"/>
      <c r="AC3" s="95" t="s">
        <v>29</v>
      </c>
      <c r="AD3" s="96"/>
      <c r="AE3" s="95" t="s">
        <v>30</v>
      </c>
      <c r="AF3" s="96"/>
      <c r="AG3" s="97" t="s">
        <v>25</v>
      </c>
      <c r="AH3" s="98"/>
      <c r="AI3" s="97" t="s">
        <v>26</v>
      </c>
      <c r="AJ3" s="98"/>
      <c r="AK3" s="99" t="s">
        <v>27</v>
      </c>
      <c r="AL3" s="100"/>
      <c r="AM3" s="99" t="s">
        <v>28</v>
      </c>
      <c r="AN3" s="100"/>
      <c r="AO3" s="90" t="s">
        <v>41</v>
      </c>
    </row>
    <row r="4" spans="1:41" s="1" customFormat="1" ht="37" customHeight="1" x14ac:dyDescent="0.45">
      <c r="A4" s="88"/>
      <c r="B4" s="88"/>
      <c r="C4" s="88"/>
      <c r="D4" s="88"/>
      <c r="E4" s="88"/>
      <c r="F4" s="89"/>
      <c r="G4" s="66" t="s">
        <v>42</v>
      </c>
      <c r="H4" s="66" t="s">
        <v>43</v>
      </c>
      <c r="I4" s="66" t="s">
        <v>42</v>
      </c>
      <c r="J4" s="66" t="s">
        <v>43</v>
      </c>
      <c r="K4" s="66" t="s">
        <v>42</v>
      </c>
      <c r="L4" s="66" t="s">
        <v>43</v>
      </c>
      <c r="M4" s="66" t="s">
        <v>44</v>
      </c>
      <c r="N4" s="66" t="s">
        <v>43</v>
      </c>
      <c r="O4" s="66" t="s">
        <v>42</v>
      </c>
      <c r="P4" s="66" t="s">
        <v>43</v>
      </c>
      <c r="Q4" s="66" t="s">
        <v>42</v>
      </c>
      <c r="R4" s="66" t="s">
        <v>43</v>
      </c>
      <c r="S4" s="66" t="s">
        <v>42</v>
      </c>
      <c r="T4" s="66" t="s">
        <v>43</v>
      </c>
      <c r="U4" s="66" t="s">
        <v>42</v>
      </c>
      <c r="V4" s="66" t="s">
        <v>43</v>
      </c>
      <c r="W4" s="66" t="s">
        <v>42</v>
      </c>
      <c r="X4" s="66" t="s">
        <v>43</v>
      </c>
      <c r="Y4" s="23" t="s">
        <v>42</v>
      </c>
      <c r="Z4" s="23" t="s">
        <v>43</v>
      </c>
      <c r="AA4" s="23" t="s">
        <v>44</v>
      </c>
      <c r="AB4" s="23" t="s">
        <v>43</v>
      </c>
      <c r="AC4" s="11" t="s">
        <v>44</v>
      </c>
      <c r="AD4" s="11" t="s">
        <v>43</v>
      </c>
      <c r="AE4" s="11" t="s">
        <v>42</v>
      </c>
      <c r="AF4" s="11" t="s">
        <v>43</v>
      </c>
      <c r="AG4" s="17" t="s">
        <v>42</v>
      </c>
      <c r="AH4" s="17" t="s">
        <v>43</v>
      </c>
      <c r="AI4" s="17" t="s">
        <v>42</v>
      </c>
      <c r="AJ4" s="17" t="s">
        <v>43</v>
      </c>
      <c r="AK4" s="26" t="s">
        <v>42</v>
      </c>
      <c r="AL4" s="26" t="s">
        <v>43</v>
      </c>
      <c r="AM4" s="26" t="s">
        <v>42</v>
      </c>
      <c r="AN4" s="26" t="s">
        <v>43</v>
      </c>
      <c r="AO4" s="91"/>
    </row>
    <row r="5" spans="1:41" x14ac:dyDescent="0.35">
      <c r="A5" s="2"/>
      <c r="B5" s="70"/>
      <c r="C5" s="70"/>
      <c r="D5" s="70"/>
      <c r="E5" s="70"/>
      <c r="F5" s="43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2"/>
      <c r="Z5" s="22"/>
      <c r="AA5" s="22"/>
      <c r="AB5" s="22"/>
      <c r="AC5" s="10"/>
      <c r="AD5" s="10"/>
      <c r="AE5" s="10"/>
      <c r="AF5" s="10"/>
      <c r="AG5" s="16"/>
      <c r="AH5" s="16"/>
      <c r="AI5" s="16"/>
      <c r="AJ5" s="16"/>
      <c r="AK5" s="25"/>
      <c r="AL5" s="25"/>
      <c r="AM5" s="25"/>
      <c r="AN5" s="25"/>
      <c r="AO5" s="2"/>
    </row>
    <row r="6" spans="1:41" x14ac:dyDescent="0.35">
      <c r="E6" s="32"/>
    </row>
    <row r="7" spans="1:41" x14ac:dyDescent="0.35">
      <c r="E7" s="32"/>
    </row>
    <row r="8" spans="1:41" x14ac:dyDescent="0.35">
      <c r="E8" s="32"/>
    </row>
    <row r="9" spans="1:41" x14ac:dyDescent="0.35">
      <c r="E9" s="32"/>
    </row>
    <row r="10" spans="1:41" x14ac:dyDescent="0.35">
      <c r="E10" s="32"/>
    </row>
    <row r="11" spans="1:41" x14ac:dyDescent="0.35">
      <c r="E11" s="32"/>
    </row>
    <row r="12" spans="1:41" x14ac:dyDescent="0.35">
      <c r="E12" s="32"/>
    </row>
    <row r="13" spans="1:41" x14ac:dyDescent="0.35">
      <c r="E13" s="32"/>
    </row>
    <row r="14" spans="1:41" x14ac:dyDescent="0.35">
      <c r="E14" s="32"/>
    </row>
    <row r="15" spans="1:41" x14ac:dyDescent="0.35">
      <c r="E15" s="32"/>
    </row>
    <row r="16" spans="1:41" x14ac:dyDescent="0.35">
      <c r="E16" s="32"/>
    </row>
    <row r="17" spans="1:41" x14ac:dyDescent="0.35">
      <c r="E17" s="32"/>
    </row>
    <row r="18" spans="1:41" x14ac:dyDescent="0.35">
      <c r="E18" s="32"/>
    </row>
    <row r="19" spans="1:41" x14ac:dyDescent="0.35">
      <c r="E19" s="32"/>
    </row>
    <row r="20" spans="1:41" x14ac:dyDescent="0.35">
      <c r="E20" s="32"/>
    </row>
    <row r="21" spans="1:41" s="40" customFormat="1" x14ac:dyDescent="0.35">
      <c r="A21" s="41"/>
      <c r="B21" s="41"/>
      <c r="C21" s="41"/>
      <c r="D21" s="41" t="s">
        <v>110</v>
      </c>
      <c r="E21" s="41"/>
      <c r="F21" s="45"/>
      <c r="G21" s="68">
        <f>SUM(G6:G20)</f>
        <v>0</v>
      </c>
      <c r="H21" s="68">
        <f>SUM(H6:H20)</f>
        <v>0</v>
      </c>
      <c r="I21" s="68">
        <f t="shared" ref="I21:X21" si="0">SUM(I6:I20)</f>
        <v>0</v>
      </c>
      <c r="J21" s="68">
        <f t="shared" si="0"/>
        <v>0</v>
      </c>
      <c r="K21" s="68">
        <f t="shared" si="0"/>
        <v>0</v>
      </c>
      <c r="L21" s="68">
        <f t="shared" ref="L21:W21" si="1">SUM(L6:L20)</f>
        <v>0</v>
      </c>
      <c r="M21" s="68">
        <f t="shared" si="1"/>
        <v>0</v>
      </c>
      <c r="N21" s="68">
        <f t="shared" si="1"/>
        <v>0</v>
      </c>
      <c r="O21" s="68">
        <f t="shared" si="1"/>
        <v>0</v>
      </c>
      <c r="P21" s="68">
        <f t="shared" si="1"/>
        <v>0</v>
      </c>
      <c r="Q21" s="68">
        <f t="shared" si="1"/>
        <v>0</v>
      </c>
      <c r="R21" s="68">
        <f t="shared" si="1"/>
        <v>0</v>
      </c>
      <c r="S21" s="68">
        <f t="shared" si="1"/>
        <v>0</v>
      </c>
      <c r="T21" s="68">
        <f t="shared" si="1"/>
        <v>0</v>
      </c>
      <c r="U21" s="68">
        <f t="shared" si="1"/>
        <v>0</v>
      </c>
      <c r="V21" s="68">
        <f t="shared" si="1"/>
        <v>0</v>
      </c>
      <c r="W21" s="68">
        <f t="shared" si="1"/>
        <v>0</v>
      </c>
      <c r="X21" s="68">
        <f t="shared" si="0"/>
        <v>0</v>
      </c>
      <c r="Y21" s="38">
        <f t="shared" ref="Y21:AN21" si="2">SUM(Y6:Y20)</f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4">
        <f>SUM(AC6:AC20)</f>
        <v>0</v>
      </c>
      <c r="AD21" s="34">
        <f>SUM(AD6:AD20)</f>
        <v>0</v>
      </c>
      <c r="AE21" s="34">
        <f>SUM(AE6:AE20)</f>
        <v>0</v>
      </c>
      <c r="AF21" s="34">
        <f>SUM(AF6:AF20)</f>
        <v>0</v>
      </c>
      <c r="AG21" s="36">
        <f t="shared" si="2"/>
        <v>0</v>
      </c>
      <c r="AH21" s="36">
        <f t="shared" si="2"/>
        <v>0</v>
      </c>
      <c r="AI21" s="36">
        <f t="shared" si="2"/>
        <v>0</v>
      </c>
      <c r="AJ21" s="36">
        <f t="shared" si="2"/>
        <v>0</v>
      </c>
      <c r="AK21" s="39">
        <f t="shared" si="2"/>
        <v>0</v>
      </c>
      <c r="AL21" s="39">
        <f t="shared" si="2"/>
        <v>0</v>
      </c>
      <c r="AM21" s="39">
        <f t="shared" si="2"/>
        <v>0</v>
      </c>
      <c r="AN21" s="39">
        <f t="shared" si="2"/>
        <v>0</v>
      </c>
      <c r="AO21" s="41"/>
    </row>
    <row r="22" spans="1:41" s="40" customFormat="1" x14ac:dyDescent="0.35">
      <c r="A22" s="41"/>
      <c r="B22" s="41"/>
      <c r="C22" s="41"/>
      <c r="D22" s="41"/>
      <c r="E22" s="41"/>
      <c r="F22" s="45" t="s">
        <v>111</v>
      </c>
      <c r="G22" s="68">
        <f>G21+I21+K21+M21+O21+Q21+S21+U21+W21</f>
        <v>0</v>
      </c>
      <c r="H22" s="68">
        <f>H21+J21+L21+N21+P21+R21+T21+V21+X21</f>
        <v>0</v>
      </c>
      <c r="I22" s="68">
        <f>H22-G22</f>
        <v>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38">
        <f>Y21+AA21</f>
        <v>0</v>
      </c>
      <c r="Z22" s="38">
        <f>Z21+AB21</f>
        <v>0</v>
      </c>
      <c r="AA22" s="38">
        <f>Z22-Y22</f>
        <v>0</v>
      </c>
      <c r="AB22" s="38"/>
      <c r="AC22" s="34"/>
      <c r="AD22" s="34"/>
      <c r="AE22" s="34"/>
      <c r="AF22" s="34"/>
      <c r="AG22" s="36">
        <f>AG21+AI21</f>
        <v>0</v>
      </c>
      <c r="AH22" s="36">
        <f>AH21+AJ21</f>
        <v>0</v>
      </c>
      <c r="AI22" s="36">
        <f>AH22-AG22</f>
        <v>0</v>
      </c>
      <c r="AJ22" s="36"/>
      <c r="AK22" s="39">
        <f>AL21-AK21</f>
        <v>0</v>
      </c>
      <c r="AL22" s="39"/>
      <c r="AM22" s="39">
        <f>AN21-AM21</f>
        <v>0</v>
      </c>
      <c r="AN22" s="39"/>
      <c r="AO22" s="41" t="s">
        <v>112</v>
      </c>
    </row>
    <row r="23" spans="1:41" x14ac:dyDescent="0.35">
      <c r="E23" s="32"/>
    </row>
    <row r="24" spans="1:41" x14ac:dyDescent="0.35">
      <c r="E24" s="32"/>
    </row>
    <row r="25" spans="1:41" x14ac:dyDescent="0.35">
      <c r="E25" s="32"/>
    </row>
    <row r="26" spans="1:41" x14ac:dyDescent="0.35">
      <c r="E26" s="32"/>
    </row>
    <row r="27" spans="1:41" x14ac:dyDescent="0.35">
      <c r="E27" s="32"/>
    </row>
    <row r="28" spans="1:41" x14ac:dyDescent="0.35">
      <c r="E28" s="32"/>
    </row>
    <row r="29" spans="1:41" x14ac:dyDescent="0.35">
      <c r="E29" s="32"/>
    </row>
    <row r="30" spans="1:41" x14ac:dyDescent="0.35">
      <c r="E30" s="32"/>
    </row>
    <row r="31" spans="1:41" x14ac:dyDescent="0.35">
      <c r="E31" s="32"/>
    </row>
    <row r="32" spans="1:41" x14ac:dyDescent="0.35">
      <c r="E32" s="32"/>
    </row>
    <row r="33" spans="1:41" x14ac:dyDescent="0.35">
      <c r="E33" s="32"/>
    </row>
    <row r="34" spans="1:41" x14ac:dyDescent="0.35">
      <c r="E34" s="32"/>
    </row>
    <row r="35" spans="1:41" x14ac:dyDescent="0.35">
      <c r="E35" s="32"/>
    </row>
    <row r="36" spans="1:41" x14ac:dyDescent="0.35">
      <c r="E36" s="32"/>
    </row>
    <row r="37" spans="1:41" x14ac:dyDescent="0.35">
      <c r="E37" s="32"/>
    </row>
    <row r="38" spans="1:41" s="40" customFormat="1" x14ac:dyDescent="0.35">
      <c r="A38" s="41"/>
      <c r="B38" s="41"/>
      <c r="C38" s="41"/>
      <c r="D38" s="41" t="s">
        <v>143</v>
      </c>
      <c r="E38" s="41"/>
      <c r="F38" s="45"/>
      <c r="G38" s="68">
        <f>SUM(G23:G37)</f>
        <v>0</v>
      </c>
      <c r="H38" s="68">
        <f>SUM(H23:H37)</f>
        <v>0</v>
      </c>
      <c r="I38" s="68">
        <f t="shared" ref="I38:X38" si="3">SUM(I23:I37)</f>
        <v>0</v>
      </c>
      <c r="J38" s="68">
        <f t="shared" si="3"/>
        <v>0</v>
      </c>
      <c r="K38" s="68">
        <f t="shared" si="3"/>
        <v>0</v>
      </c>
      <c r="L38" s="68">
        <f t="shared" si="3"/>
        <v>0</v>
      </c>
      <c r="M38" s="68">
        <f t="shared" si="3"/>
        <v>0</v>
      </c>
      <c r="N38" s="68">
        <f t="shared" si="3"/>
        <v>0</v>
      </c>
      <c r="O38" s="68">
        <f t="shared" si="3"/>
        <v>0</v>
      </c>
      <c r="P38" s="68">
        <f t="shared" si="3"/>
        <v>0</v>
      </c>
      <c r="Q38" s="68">
        <f t="shared" si="3"/>
        <v>0</v>
      </c>
      <c r="R38" s="68">
        <f t="shared" si="3"/>
        <v>0</v>
      </c>
      <c r="S38" s="68">
        <f t="shared" si="3"/>
        <v>0</v>
      </c>
      <c r="T38" s="68">
        <f t="shared" si="3"/>
        <v>0</v>
      </c>
      <c r="U38" s="68">
        <f t="shared" si="3"/>
        <v>0</v>
      </c>
      <c r="V38" s="68">
        <f t="shared" si="3"/>
        <v>0</v>
      </c>
      <c r="W38" s="68">
        <f t="shared" si="3"/>
        <v>0</v>
      </c>
      <c r="X38" s="68">
        <f t="shared" si="3"/>
        <v>0</v>
      </c>
      <c r="Y38" s="38">
        <f>SUM(Y23:Y37)</f>
        <v>0</v>
      </c>
      <c r="Z38" s="38">
        <f t="shared" ref="Z38:AB38" si="4">SUM(Z23:Z37)</f>
        <v>0</v>
      </c>
      <c r="AA38" s="38">
        <f t="shared" si="4"/>
        <v>0</v>
      </c>
      <c r="AB38" s="38">
        <f t="shared" si="4"/>
        <v>0</v>
      </c>
      <c r="AC38" s="34">
        <f t="shared" ref="AC38:AK38" si="5">SUM(AC23:AC37)</f>
        <v>0</v>
      </c>
      <c r="AD38" s="34">
        <f t="shared" si="5"/>
        <v>0</v>
      </c>
      <c r="AE38" s="34">
        <f t="shared" si="5"/>
        <v>0</v>
      </c>
      <c r="AF38" s="34">
        <f t="shared" si="5"/>
        <v>0</v>
      </c>
      <c r="AG38" s="36">
        <f t="shared" si="5"/>
        <v>0</v>
      </c>
      <c r="AH38" s="36">
        <f t="shared" si="5"/>
        <v>0</v>
      </c>
      <c r="AI38" s="36">
        <f t="shared" si="5"/>
        <v>0</v>
      </c>
      <c r="AJ38" s="36">
        <f t="shared" si="5"/>
        <v>0</v>
      </c>
      <c r="AK38" s="39">
        <f t="shared" si="5"/>
        <v>0</v>
      </c>
      <c r="AL38" s="39">
        <f t="shared" ref="AL38:AN38" si="6">SUM(AL23:AL37)</f>
        <v>0</v>
      </c>
      <c r="AM38" s="39">
        <f t="shared" si="6"/>
        <v>0</v>
      </c>
      <c r="AN38" s="39">
        <f t="shared" si="6"/>
        <v>0</v>
      </c>
      <c r="AO38" s="41"/>
    </row>
    <row r="39" spans="1:41" s="40" customFormat="1" x14ac:dyDescent="0.35">
      <c r="A39" s="41"/>
      <c r="B39" s="41"/>
      <c r="C39" s="41"/>
      <c r="D39" s="41"/>
      <c r="E39" s="41"/>
      <c r="F39" s="45" t="s">
        <v>111</v>
      </c>
      <c r="G39" s="68">
        <f>G38+I38+K38+M38+O38+Q38+S38+U38+W38</f>
        <v>0</v>
      </c>
      <c r="H39" s="68">
        <f>H38+J38+L38+N38+P38+R38+T38+V38+X38</f>
        <v>0</v>
      </c>
      <c r="I39" s="68">
        <f>H39-G39</f>
        <v>0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38">
        <f>Y38+AA38</f>
        <v>0</v>
      </c>
      <c r="Z39" s="38">
        <f>Z38+AB38</f>
        <v>0</v>
      </c>
      <c r="AA39" s="38">
        <f>Z39-Y39</f>
        <v>0</v>
      </c>
      <c r="AB39" s="38"/>
      <c r="AC39" s="34"/>
      <c r="AD39" s="34"/>
      <c r="AE39" s="34"/>
      <c r="AF39" s="34"/>
      <c r="AG39" s="36">
        <f>AG38+AI38</f>
        <v>0</v>
      </c>
      <c r="AH39" s="36">
        <f>AH38+AJ38</f>
        <v>0</v>
      </c>
      <c r="AI39" s="36">
        <f>AH39-AG39</f>
        <v>0</v>
      </c>
      <c r="AJ39" s="36"/>
      <c r="AK39" s="39">
        <f>AL38-AK38</f>
        <v>0</v>
      </c>
      <c r="AL39" s="39"/>
      <c r="AM39" s="39">
        <f>AN38-AM38</f>
        <v>0</v>
      </c>
      <c r="AN39" s="39"/>
      <c r="AO39" s="41" t="s">
        <v>112</v>
      </c>
    </row>
    <row r="40" spans="1:41" x14ac:dyDescent="0.35">
      <c r="E40" s="32"/>
    </row>
    <row r="41" spans="1:41" x14ac:dyDescent="0.35">
      <c r="E41" s="32"/>
    </row>
    <row r="42" spans="1:41" x14ac:dyDescent="0.35">
      <c r="E42" s="32"/>
    </row>
    <row r="43" spans="1:41" x14ac:dyDescent="0.35">
      <c r="E43" s="32"/>
    </row>
    <row r="44" spans="1:41" x14ac:dyDescent="0.35">
      <c r="E44" s="32"/>
    </row>
    <row r="45" spans="1:41" x14ac:dyDescent="0.35">
      <c r="E45" s="32"/>
    </row>
    <row r="46" spans="1:41" x14ac:dyDescent="0.35">
      <c r="E46" s="32"/>
    </row>
    <row r="47" spans="1:41" x14ac:dyDescent="0.35">
      <c r="E47" s="32"/>
    </row>
    <row r="49" spans="1:41" x14ac:dyDescent="0.35">
      <c r="E49" s="32"/>
    </row>
    <row r="50" spans="1:41" x14ac:dyDescent="0.35">
      <c r="E50" s="32"/>
    </row>
    <row r="51" spans="1:41" x14ac:dyDescent="0.35">
      <c r="E51" s="32"/>
    </row>
    <row r="52" spans="1:41" x14ac:dyDescent="0.35">
      <c r="E52" s="32"/>
    </row>
    <row r="53" spans="1:41" x14ac:dyDescent="0.35">
      <c r="E53" s="32"/>
    </row>
    <row r="54" spans="1:41" x14ac:dyDescent="0.35">
      <c r="E54" s="32"/>
    </row>
    <row r="55" spans="1:41" s="40" customFormat="1" x14ac:dyDescent="0.35">
      <c r="A55" s="41"/>
      <c r="B55" s="41"/>
      <c r="C55" s="41"/>
      <c r="D55" s="41" t="s">
        <v>144</v>
      </c>
      <c r="E55" s="41"/>
      <c r="F55" s="45"/>
      <c r="G55" s="68">
        <f>SUM(G40:G54)</f>
        <v>0</v>
      </c>
      <c r="H55" s="68">
        <f>SUM(H40:H54)</f>
        <v>0</v>
      </c>
      <c r="I55" s="68">
        <f t="shared" ref="I55:X55" si="7">SUM(I40:I54)</f>
        <v>0</v>
      </c>
      <c r="J55" s="68">
        <f t="shared" si="7"/>
        <v>0</v>
      </c>
      <c r="K55" s="68">
        <f t="shared" si="7"/>
        <v>0</v>
      </c>
      <c r="L55" s="68">
        <f t="shared" si="7"/>
        <v>0</v>
      </c>
      <c r="M55" s="68">
        <f t="shared" si="7"/>
        <v>0</v>
      </c>
      <c r="N55" s="68">
        <f t="shared" si="7"/>
        <v>0</v>
      </c>
      <c r="O55" s="68">
        <f t="shared" si="7"/>
        <v>0</v>
      </c>
      <c r="P55" s="68">
        <f t="shared" si="7"/>
        <v>0</v>
      </c>
      <c r="Q55" s="68">
        <f t="shared" si="7"/>
        <v>0</v>
      </c>
      <c r="R55" s="68">
        <f t="shared" si="7"/>
        <v>0</v>
      </c>
      <c r="S55" s="68">
        <f t="shared" si="7"/>
        <v>0</v>
      </c>
      <c r="T55" s="68">
        <f t="shared" si="7"/>
        <v>0</v>
      </c>
      <c r="U55" s="68">
        <f t="shared" si="7"/>
        <v>0</v>
      </c>
      <c r="V55" s="68">
        <f t="shared" si="7"/>
        <v>0</v>
      </c>
      <c r="W55" s="68">
        <f t="shared" si="7"/>
        <v>0</v>
      </c>
      <c r="X55" s="68">
        <f t="shared" si="7"/>
        <v>0</v>
      </c>
      <c r="Y55" s="38">
        <f t="shared" ref="Y55:AN55" si="8">SUM(Y40:Y54)</f>
        <v>0</v>
      </c>
      <c r="Z55" s="38">
        <f t="shared" si="8"/>
        <v>0</v>
      </c>
      <c r="AA55" s="38">
        <f t="shared" si="8"/>
        <v>0</v>
      </c>
      <c r="AB55" s="38">
        <f t="shared" si="8"/>
        <v>0</v>
      </c>
      <c r="AC55" s="34">
        <f>SUM(AC40:AC54)</f>
        <v>0</v>
      </c>
      <c r="AD55" s="34">
        <f>SUM(AD40:AD54)</f>
        <v>0</v>
      </c>
      <c r="AE55" s="34">
        <f>SUM(AE40:AE54)</f>
        <v>0</v>
      </c>
      <c r="AF55" s="34">
        <f>SUM(AF40:AF54)</f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9">
        <f t="shared" si="8"/>
        <v>0</v>
      </c>
      <c r="AL55" s="39">
        <f t="shared" si="8"/>
        <v>0</v>
      </c>
      <c r="AM55" s="39">
        <f t="shared" si="8"/>
        <v>0</v>
      </c>
      <c r="AN55" s="39">
        <f t="shared" si="8"/>
        <v>0</v>
      </c>
      <c r="AO55" s="41"/>
    </row>
    <row r="56" spans="1:41" s="40" customFormat="1" x14ac:dyDescent="0.35">
      <c r="A56" s="41"/>
      <c r="B56" s="41"/>
      <c r="C56" s="41"/>
      <c r="D56" s="41"/>
      <c r="E56" s="41"/>
      <c r="F56" s="45" t="s">
        <v>111</v>
      </c>
      <c r="G56" s="68">
        <f>G55+I55+K55+M55+O55+Q55+S55+U55+W55</f>
        <v>0</v>
      </c>
      <c r="H56" s="68">
        <f>H55+J55+L55+N55+P55+R55+T55+V55+X55</f>
        <v>0</v>
      </c>
      <c r="I56" s="68">
        <f>H56-G56</f>
        <v>0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38">
        <f>Y55+AA55</f>
        <v>0</v>
      </c>
      <c r="Z56" s="38">
        <f>Z55+AB55</f>
        <v>0</v>
      </c>
      <c r="AA56" s="38">
        <f>Z56-Y56</f>
        <v>0</v>
      </c>
      <c r="AB56" s="38"/>
      <c r="AC56" s="34"/>
      <c r="AD56" s="34"/>
      <c r="AE56" s="34"/>
      <c r="AF56" s="34"/>
      <c r="AG56" s="36">
        <f>AG55+AI55</f>
        <v>0</v>
      </c>
      <c r="AH56" s="36">
        <f>AH55+AJ55</f>
        <v>0</v>
      </c>
      <c r="AI56" s="36">
        <f>AH56-AG56</f>
        <v>0</v>
      </c>
      <c r="AJ56" s="36"/>
      <c r="AK56" s="39">
        <f>AL55-AK55</f>
        <v>0</v>
      </c>
      <c r="AL56" s="39"/>
      <c r="AM56" s="39">
        <f>AN55-AM55</f>
        <v>0</v>
      </c>
      <c r="AN56" s="39"/>
      <c r="AO56" s="41" t="s">
        <v>112</v>
      </c>
    </row>
    <row r="57" spans="1:41" x14ac:dyDescent="0.35">
      <c r="A57" s="59"/>
      <c r="B57" s="59"/>
      <c r="C57" s="59"/>
      <c r="D57" s="58"/>
      <c r="E57" s="61"/>
      <c r="F57" s="62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59"/>
    </row>
    <row r="58" spans="1:41" x14ac:dyDescent="0.35">
      <c r="A58" s="59"/>
      <c r="B58" s="59"/>
      <c r="C58" s="58"/>
      <c r="D58" s="58"/>
      <c r="E58" s="61"/>
      <c r="F58" s="62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58"/>
    </row>
    <row r="59" spans="1:41" x14ac:dyDescent="0.35">
      <c r="A59" s="59"/>
      <c r="B59" s="58"/>
      <c r="C59" s="58"/>
      <c r="D59" s="58"/>
      <c r="E59" s="61"/>
      <c r="F59" s="62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59"/>
    </row>
    <row r="60" spans="1:41" x14ac:dyDescent="0.35">
      <c r="A60" s="59"/>
      <c r="B60" s="58"/>
      <c r="C60" s="58"/>
      <c r="D60" s="58"/>
      <c r="E60" s="65"/>
      <c r="F60" s="62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58"/>
    </row>
    <row r="61" spans="1:41" x14ac:dyDescent="0.35">
      <c r="A61" s="59"/>
      <c r="B61" s="58"/>
      <c r="C61" s="58"/>
      <c r="D61" s="58"/>
      <c r="E61" s="65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58"/>
    </row>
    <row r="62" spans="1:41" x14ac:dyDescent="0.35">
      <c r="A62" s="59"/>
      <c r="B62" s="58"/>
      <c r="C62" s="58"/>
      <c r="D62" s="58"/>
      <c r="E62" s="65"/>
      <c r="F62" s="62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58"/>
    </row>
    <row r="63" spans="1:41" x14ac:dyDescent="0.35">
      <c r="A63" s="59"/>
      <c r="B63" s="58"/>
      <c r="C63" s="58"/>
      <c r="D63" s="58"/>
      <c r="E63" s="65"/>
      <c r="F63" s="62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58"/>
    </row>
    <row r="64" spans="1:41" x14ac:dyDescent="0.35">
      <c r="A64" s="59"/>
      <c r="B64" s="58"/>
      <c r="C64" s="58"/>
      <c r="D64" s="58"/>
      <c r="E64" s="65"/>
      <c r="F64" s="62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58"/>
    </row>
    <row r="65" spans="1:41" x14ac:dyDescent="0.35">
      <c r="A65" s="59"/>
      <c r="B65" s="58"/>
      <c r="C65" s="58"/>
      <c r="D65" s="58"/>
      <c r="E65" s="65"/>
      <c r="F65" s="62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58"/>
    </row>
    <row r="66" spans="1:41" x14ac:dyDescent="0.35">
      <c r="A66" s="59"/>
      <c r="B66" s="58"/>
      <c r="C66" s="58"/>
      <c r="D66" s="58"/>
      <c r="E66" s="61"/>
      <c r="F66" s="62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59"/>
    </row>
    <row r="67" spans="1:41" x14ac:dyDescent="0.35">
      <c r="A67" s="59"/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59"/>
    </row>
    <row r="68" spans="1:41" x14ac:dyDescent="0.35">
      <c r="A68" s="59"/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59"/>
    </row>
    <row r="69" spans="1:41" x14ac:dyDescent="0.35">
      <c r="A69" s="59"/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59"/>
    </row>
    <row r="70" spans="1:41" x14ac:dyDescent="0.35">
      <c r="A70" s="59"/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59"/>
    </row>
    <row r="71" spans="1:41" x14ac:dyDescent="0.35">
      <c r="A71" s="63"/>
      <c r="B71" s="63"/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3"/>
    </row>
    <row r="72" spans="1:41" s="40" customFormat="1" x14ac:dyDescent="0.35">
      <c r="A72" s="48"/>
      <c r="B72" s="48"/>
      <c r="C72" s="48"/>
      <c r="D72" s="48" t="s">
        <v>145</v>
      </c>
      <c r="E72" s="48"/>
      <c r="F72" s="49"/>
      <c r="G72" s="69">
        <f>SUM(G57:G71)</f>
        <v>0</v>
      </c>
      <c r="H72" s="69">
        <f>SUM(H57:H71)</f>
        <v>0</v>
      </c>
      <c r="I72" s="69">
        <f t="shared" ref="I72:X72" si="9">SUM(I57:I71)</f>
        <v>0</v>
      </c>
      <c r="J72" s="69">
        <f t="shared" si="9"/>
        <v>0</v>
      </c>
      <c r="K72" s="69">
        <f t="shared" si="9"/>
        <v>0</v>
      </c>
      <c r="L72" s="69">
        <f t="shared" si="9"/>
        <v>0</v>
      </c>
      <c r="M72" s="69">
        <f t="shared" si="9"/>
        <v>0</v>
      </c>
      <c r="N72" s="69">
        <f t="shared" si="9"/>
        <v>0</v>
      </c>
      <c r="O72" s="69">
        <f t="shared" si="9"/>
        <v>0</v>
      </c>
      <c r="P72" s="69">
        <f t="shared" si="9"/>
        <v>0</v>
      </c>
      <c r="Q72" s="69">
        <f t="shared" si="9"/>
        <v>0</v>
      </c>
      <c r="R72" s="69">
        <f t="shared" si="9"/>
        <v>0</v>
      </c>
      <c r="S72" s="69">
        <f t="shared" si="9"/>
        <v>0</v>
      </c>
      <c r="T72" s="69">
        <f t="shared" si="9"/>
        <v>0</v>
      </c>
      <c r="U72" s="69">
        <f t="shared" si="9"/>
        <v>0</v>
      </c>
      <c r="V72" s="69">
        <f t="shared" si="9"/>
        <v>0</v>
      </c>
      <c r="W72" s="69">
        <f t="shared" si="9"/>
        <v>0</v>
      </c>
      <c r="X72" s="69">
        <f t="shared" si="9"/>
        <v>0</v>
      </c>
      <c r="Y72" s="55">
        <f>SUM(Y57:Y71)</f>
        <v>0</v>
      </c>
      <c r="Z72" s="55">
        <f t="shared" ref="Z72:AA72" si="10">SUM(Z57:Z71)</f>
        <v>0</v>
      </c>
      <c r="AA72" s="55">
        <f t="shared" si="10"/>
        <v>0</v>
      </c>
      <c r="AB72" s="55">
        <f t="shared" ref="AB72:AK72" si="11">SUM(AB57:AB71)</f>
        <v>0</v>
      </c>
      <c r="AC72" s="51">
        <f>SUM(AC57:AC71)</f>
        <v>0</v>
      </c>
      <c r="AD72" s="51">
        <f>SUM(AD57:AD71)</f>
        <v>0</v>
      </c>
      <c r="AE72" s="51">
        <f>SUM(AE57:AE71)</f>
        <v>0</v>
      </c>
      <c r="AF72" s="51">
        <f>SUM(AF57:AF71)</f>
        <v>0</v>
      </c>
      <c r="AG72" s="52">
        <f t="shared" si="11"/>
        <v>0</v>
      </c>
      <c r="AH72" s="52">
        <f t="shared" si="11"/>
        <v>0</v>
      </c>
      <c r="AI72" s="52">
        <f t="shared" si="11"/>
        <v>0</v>
      </c>
      <c r="AJ72" s="52">
        <f t="shared" si="11"/>
        <v>0</v>
      </c>
      <c r="AK72" s="56">
        <f t="shared" si="11"/>
        <v>0</v>
      </c>
      <c r="AL72" s="56">
        <f t="shared" ref="AL72:AN72" si="12">SUM(AL57:AL71)</f>
        <v>0</v>
      </c>
      <c r="AM72" s="56">
        <f t="shared" si="12"/>
        <v>0</v>
      </c>
      <c r="AN72" s="56">
        <f t="shared" si="12"/>
        <v>0</v>
      </c>
      <c r="AO72" s="48"/>
    </row>
    <row r="73" spans="1:41" s="40" customFormat="1" x14ac:dyDescent="0.35">
      <c r="A73" s="41"/>
      <c r="B73" s="41"/>
      <c r="C73" s="41"/>
      <c r="D73" s="41"/>
      <c r="E73" s="41"/>
      <c r="F73" s="45" t="s">
        <v>111</v>
      </c>
      <c r="G73" s="68">
        <f>G72+I72+K72+M72+O72+Q72+S72+U72+W72</f>
        <v>0</v>
      </c>
      <c r="H73" s="68">
        <f>H72+J72+L72+N72+P72+R72+T72+V72+X72</f>
        <v>0</v>
      </c>
      <c r="I73" s="68">
        <f>H73-G73</f>
        <v>0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38">
        <f>Y72+AA72</f>
        <v>0</v>
      </c>
      <c r="Z73" s="38">
        <f>Z72+AB72</f>
        <v>0</v>
      </c>
      <c r="AA73" s="38">
        <f>Z73-Y73</f>
        <v>0</v>
      </c>
      <c r="AB73" s="38"/>
      <c r="AC73" s="34"/>
      <c r="AD73" s="34"/>
      <c r="AE73" s="34"/>
      <c r="AF73" s="34"/>
      <c r="AG73" s="36">
        <f>AG72+AI72</f>
        <v>0</v>
      </c>
      <c r="AH73" s="36">
        <f>AH72+AJ72</f>
        <v>0</v>
      </c>
      <c r="AI73" s="36">
        <f>AH73-AG73</f>
        <v>0</v>
      </c>
      <c r="AJ73" s="36"/>
      <c r="AK73" s="39">
        <f>AL72-AK72</f>
        <v>0</v>
      </c>
      <c r="AL73" s="39"/>
      <c r="AM73" s="39">
        <f>AN72-AM72</f>
        <v>0</v>
      </c>
      <c r="AN73" s="39"/>
      <c r="AO73" s="41" t="s">
        <v>112</v>
      </c>
    </row>
    <row r="74" spans="1:41" x14ac:dyDescent="0.35">
      <c r="A74" s="47"/>
      <c r="B74" s="47"/>
      <c r="C74" s="2"/>
      <c r="D74" s="2"/>
      <c r="E74" s="2"/>
      <c r="F74" s="4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27" customFormat="1" x14ac:dyDescent="0.35">
      <c r="A75" s="57"/>
      <c r="B75" s="57"/>
      <c r="C75" s="4"/>
      <c r="D75" s="4" t="s">
        <v>146</v>
      </c>
      <c r="E75" s="4"/>
      <c r="F75" s="46" t="s">
        <v>147</v>
      </c>
      <c r="G75" s="4">
        <f>G73+G56+G39+G22</f>
        <v>0</v>
      </c>
      <c r="H75" s="4">
        <f>H73+H56+H39+H22</f>
        <v>0</v>
      </c>
      <c r="I75" s="4">
        <f>H75-G75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>
        <f>Y73+Y56+Y39+Y22</f>
        <v>0</v>
      </c>
      <c r="Z75" s="4">
        <f>Z73+Z56+Z39+Z22</f>
        <v>0</v>
      </c>
      <c r="AA75" s="4">
        <f>Z75-Y75</f>
        <v>0</v>
      </c>
      <c r="AB75" s="4"/>
      <c r="AC75" s="4"/>
      <c r="AD75" s="4"/>
      <c r="AE75" s="4"/>
      <c r="AF75" s="4"/>
      <c r="AG75" s="4">
        <f>AG56+AG39+AG22+AG73</f>
        <v>0</v>
      </c>
      <c r="AH75" s="4">
        <f>AH73+AH56+AH39+AH22</f>
        <v>0</v>
      </c>
      <c r="AI75" s="4">
        <f>AH75-AG75</f>
        <v>0</v>
      </c>
      <c r="AJ75" s="4"/>
      <c r="AK75" s="4">
        <f>AK73+AK56+AK39+AK22</f>
        <v>0</v>
      </c>
      <c r="AL75" s="4"/>
      <c r="AM75" s="4">
        <f>AM73+AM56+AM39+AM22</f>
        <v>0</v>
      </c>
      <c r="AN75" s="4"/>
      <c r="AO75" s="41" t="s">
        <v>112</v>
      </c>
    </row>
  </sheetData>
  <mergeCells count="30">
    <mergeCell ref="G2:X2"/>
    <mergeCell ref="Y2:AB2"/>
    <mergeCell ref="AG2:AJ2"/>
    <mergeCell ref="AK2:AN2"/>
    <mergeCell ref="AC2:AF2"/>
    <mergeCell ref="AO3:AO4"/>
    <mergeCell ref="I3:J3"/>
    <mergeCell ref="K3:L3"/>
    <mergeCell ref="M3:N3"/>
    <mergeCell ref="O3:P3"/>
    <mergeCell ref="Q3:R3"/>
    <mergeCell ref="S3:T3"/>
    <mergeCell ref="AI3:AJ3"/>
    <mergeCell ref="AC3:AD3"/>
    <mergeCell ref="AE3:AF3"/>
    <mergeCell ref="AG3:AH3"/>
    <mergeCell ref="AA3:AB3"/>
    <mergeCell ref="AK3:AL3"/>
    <mergeCell ref="AM3:AN3"/>
    <mergeCell ref="F3:F4"/>
    <mergeCell ref="G3:H3"/>
    <mergeCell ref="Y3:Z3"/>
    <mergeCell ref="U3:V3"/>
    <mergeCell ref="W3:X3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F25218-0344-4092-922E-A710E969A5D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0D1C5B6-B221-41A3-AB7D-819208E70D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DA50DA-5FC9-4A10-A5BF-B57EF0217B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0A3211-2464-4612-9467-1017EADCD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2023-24</vt:lpstr>
      <vt:lpstr>2022-23</vt:lpstr>
      <vt:lpstr>2021-2022</vt:lpstr>
      <vt:lpstr>2020-2021</vt:lpstr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Jennifer</dc:creator>
  <cp:keywords/>
  <dc:description/>
  <cp:lastModifiedBy>Jennifer Head</cp:lastModifiedBy>
  <cp:revision/>
  <dcterms:created xsi:type="dcterms:W3CDTF">2020-03-12T16:17:16Z</dcterms:created>
  <dcterms:modified xsi:type="dcterms:W3CDTF">2023-05-03T09:23:42Z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8600</vt:r8>
  </property>
</Properties>
</file>